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.quintanilla\Documents\IDPC 2023\SOLICITUD PUBLICA INFO OAP 2023\SEGUIMIENTO POAI 2023\"/>
    </mc:Choice>
  </mc:AlternateContent>
  <bookViews>
    <workbookView xWindow="0" yWindow="0" windowWidth="28800" windowHeight="15600" tabRatio="773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(VIG)'!$B$19:$AB$24</definedName>
    <definedName name="_xlnm._FilterDatabase" localSheetId="0" hidden="1">'7601 (VIG)'!$B$19:$AB$23</definedName>
    <definedName name="_xlnm._FilterDatabase" localSheetId="1" hidden="1">'7611 (VIG)'!$B$19:$AB$24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(VIG)'!$B$19:$AB$23</definedName>
    <definedName name="_xlnm.Print_Area" localSheetId="5">'7597 (VIG)'!$B$2:$AC$26</definedName>
    <definedName name="_xlnm.Print_Area" localSheetId="0">'7601 (VIG)'!$B$2:$AC$26</definedName>
    <definedName name="_xlnm.Print_Area" localSheetId="1">'7611 (VIG)'!$B$2:$AC$27</definedName>
    <definedName name="_xlnm.Print_Area" localSheetId="4">'7612 (VIG)'!$B$2:$AC$26</definedName>
    <definedName name="_xlnm.Print_Area" localSheetId="2">'7639 (VIG)'!$B$2:$AC$26</definedName>
    <definedName name="_xlnm.Print_Area" localSheetId="3">'7649 (VIG)'!$B$2:$AC$25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2" i="8" l="1"/>
  <c r="AB22" i="8" s="1"/>
  <c r="AA21" i="8"/>
  <c r="AB21" i="8" s="1"/>
  <c r="AA20" i="8"/>
  <c r="AB20" i="8" s="1"/>
  <c r="AA21" i="7"/>
  <c r="AB21" i="7" s="1"/>
  <c r="AA20" i="7"/>
  <c r="AB20" i="7" s="1"/>
  <c r="L23" i="6"/>
  <c r="L21" i="6"/>
  <c r="AA23" i="6"/>
  <c r="AB23" i="6" s="1"/>
  <c r="AA22" i="6"/>
  <c r="AB22" i="6" s="1"/>
  <c r="AA21" i="6"/>
  <c r="AB21" i="6" s="1"/>
  <c r="AA20" i="6"/>
  <c r="AB20" i="6" s="1"/>
  <c r="AA23" i="5" l="1"/>
  <c r="AB23" i="5" s="1"/>
  <c r="AA22" i="5"/>
  <c r="AB22" i="5" s="1"/>
  <c r="AA21" i="5"/>
  <c r="AB21" i="5" s="1"/>
  <c r="AA20" i="5"/>
  <c r="AB20" i="5" s="1"/>
  <c r="AB21" i="4"/>
  <c r="AA22" i="4"/>
  <c r="AB22" i="4" s="1"/>
  <c r="AA21" i="4"/>
  <c r="AA20" i="4"/>
  <c r="AB20" i="4" s="1"/>
  <c r="Q27" i="4"/>
  <c r="P27" i="4"/>
  <c r="AA21" i="3" l="1"/>
  <c r="AB21" i="3" s="1"/>
  <c r="AA20" i="3"/>
  <c r="AB20" i="3" s="1"/>
  <c r="AB25" i="8" l="1"/>
  <c r="AB28" i="8" s="1"/>
  <c r="AA25" i="8"/>
  <c r="AA28" i="8" s="1"/>
  <c r="Z25" i="8"/>
  <c r="Z28" i="8" s="1"/>
  <c r="Y25" i="8"/>
  <c r="Y28" i="8" s="1"/>
  <c r="X25" i="8"/>
  <c r="X28" i="8" s="1"/>
  <c r="W25" i="8"/>
  <c r="W28" i="8" s="1"/>
  <c r="V25" i="8"/>
  <c r="V28" i="8" s="1"/>
  <c r="U25" i="8"/>
  <c r="U28" i="8" s="1"/>
  <c r="T25" i="8"/>
  <c r="T28" i="8" s="1"/>
  <c r="S25" i="8"/>
  <c r="S28" i="8" s="1"/>
  <c r="R25" i="8"/>
  <c r="R28" i="8" s="1"/>
  <c r="Q25" i="8"/>
  <c r="Q28" i="8" s="1"/>
  <c r="P25" i="8"/>
  <c r="P28" i="8" s="1"/>
  <c r="O25" i="8"/>
  <c r="O28" i="8" s="1"/>
  <c r="N25" i="8"/>
  <c r="N28" i="8" s="1"/>
  <c r="M25" i="8"/>
  <c r="M28" i="8" s="1"/>
  <c r="L25" i="8"/>
  <c r="L28" i="8" s="1"/>
  <c r="F17" i="8"/>
  <c r="G17" i="8" s="1"/>
  <c r="H17" i="8" s="1"/>
  <c r="AB25" i="7"/>
  <c r="AB28" i="7" s="1"/>
  <c r="AA25" i="7"/>
  <c r="AA28" i="7" s="1"/>
  <c r="Z25" i="7"/>
  <c r="Z28" i="7" s="1"/>
  <c r="Y25" i="7"/>
  <c r="Y28" i="7" s="1"/>
  <c r="X25" i="7"/>
  <c r="X28" i="7" s="1"/>
  <c r="W25" i="7"/>
  <c r="W28" i="7" s="1"/>
  <c r="V25" i="7"/>
  <c r="V28" i="7" s="1"/>
  <c r="U25" i="7"/>
  <c r="U28" i="7" s="1"/>
  <c r="T25" i="7"/>
  <c r="T28" i="7" s="1"/>
  <c r="S25" i="7"/>
  <c r="S28" i="7" s="1"/>
  <c r="R25" i="7"/>
  <c r="R28" i="7" s="1"/>
  <c r="Q25" i="7"/>
  <c r="Q28" i="7" s="1"/>
  <c r="P25" i="7"/>
  <c r="P28" i="7" s="1"/>
  <c r="O25" i="7"/>
  <c r="O28" i="7" s="1"/>
  <c r="N25" i="7"/>
  <c r="N28" i="7" s="1"/>
  <c r="M25" i="7"/>
  <c r="M28" i="7" s="1"/>
  <c r="L25" i="7"/>
  <c r="L28" i="7" s="1"/>
  <c r="F17" i="7"/>
  <c r="G17" i="7" s="1"/>
  <c r="H17" i="7" s="1"/>
  <c r="AB24" i="6"/>
  <c r="AB27" i="6" s="1"/>
  <c r="AA24" i="6"/>
  <c r="AA27" i="6" s="1"/>
  <c r="Z24" i="6"/>
  <c r="Z27" i="6" s="1"/>
  <c r="Y24" i="6"/>
  <c r="Y27" i="6" s="1"/>
  <c r="X24" i="6"/>
  <c r="X27" i="6" s="1"/>
  <c r="W24" i="6"/>
  <c r="W27" i="6" s="1"/>
  <c r="V24" i="6"/>
  <c r="V27" i="6" s="1"/>
  <c r="U24" i="6"/>
  <c r="U27" i="6" s="1"/>
  <c r="T24" i="6"/>
  <c r="T27" i="6" s="1"/>
  <c r="S24" i="6"/>
  <c r="S27" i="6" s="1"/>
  <c r="R24" i="6"/>
  <c r="R27" i="6" s="1"/>
  <c r="Q24" i="6"/>
  <c r="Q27" i="6" s="1"/>
  <c r="P24" i="6"/>
  <c r="P27" i="6" s="1"/>
  <c r="O24" i="6"/>
  <c r="O27" i="6" s="1"/>
  <c r="N24" i="6"/>
  <c r="N27" i="6" s="1"/>
  <c r="M24" i="6"/>
  <c r="M27" i="6" s="1"/>
  <c r="L24" i="6"/>
  <c r="F17" i="6"/>
  <c r="G17" i="6" s="1"/>
  <c r="AB25" i="5"/>
  <c r="AB28" i="5" s="1"/>
  <c r="AA25" i="5"/>
  <c r="AA28" i="5" s="1"/>
  <c r="Z25" i="5"/>
  <c r="Z28" i="5" s="1"/>
  <c r="Y25" i="5"/>
  <c r="Y28" i="5" s="1"/>
  <c r="X25" i="5"/>
  <c r="X28" i="5" s="1"/>
  <c r="W25" i="5"/>
  <c r="W28" i="5" s="1"/>
  <c r="V25" i="5"/>
  <c r="V28" i="5" s="1"/>
  <c r="U25" i="5"/>
  <c r="U28" i="5" s="1"/>
  <c r="T25" i="5"/>
  <c r="T28" i="5" s="1"/>
  <c r="S25" i="5"/>
  <c r="S28" i="5" s="1"/>
  <c r="R25" i="5"/>
  <c r="R28" i="5" s="1"/>
  <c r="Q25" i="5"/>
  <c r="Q28" i="5" s="1"/>
  <c r="P25" i="5"/>
  <c r="P28" i="5" s="1"/>
  <c r="O25" i="5"/>
  <c r="O28" i="5" s="1"/>
  <c r="N25" i="5"/>
  <c r="N28" i="5" s="1"/>
  <c r="M25" i="5"/>
  <c r="M28" i="5" s="1"/>
  <c r="F17" i="5"/>
  <c r="G17" i="5" s="1"/>
  <c r="AB25" i="4"/>
  <c r="AB28" i="4" s="1"/>
  <c r="AA25" i="4"/>
  <c r="AA28" i="4" s="1"/>
  <c r="Z25" i="4"/>
  <c r="Z28" i="4" s="1"/>
  <c r="Y25" i="4"/>
  <c r="Y28" i="4" s="1"/>
  <c r="X25" i="4"/>
  <c r="X28" i="4" s="1"/>
  <c r="W25" i="4"/>
  <c r="W28" i="4" s="1"/>
  <c r="V25" i="4"/>
  <c r="V28" i="4" s="1"/>
  <c r="U25" i="4"/>
  <c r="U28" i="4" s="1"/>
  <c r="T25" i="4"/>
  <c r="T28" i="4" s="1"/>
  <c r="S25" i="4"/>
  <c r="S28" i="4" s="1"/>
  <c r="R25" i="4"/>
  <c r="R28" i="4" s="1"/>
  <c r="Q25" i="4"/>
  <c r="Q28" i="4" s="1"/>
  <c r="P25" i="4"/>
  <c r="P28" i="4" s="1"/>
  <c r="O25" i="4"/>
  <c r="O28" i="4" s="1"/>
  <c r="N25" i="4"/>
  <c r="N28" i="4" s="1"/>
  <c r="M25" i="4"/>
  <c r="M28" i="4" s="1"/>
  <c r="L25" i="4"/>
  <c r="L28" i="4" s="1"/>
  <c r="F17" i="4"/>
  <c r="G17" i="4" s="1"/>
  <c r="H17" i="4" l="1"/>
  <c r="L27" i="6"/>
  <c r="H17" i="6"/>
  <c r="L24" i="3"/>
  <c r="L27" i="3" s="1"/>
  <c r="AB24" i="3"/>
  <c r="AB27" i="3" s="1"/>
  <c r="AA24" i="3"/>
  <c r="AA27" i="3" s="1"/>
  <c r="Z24" i="3"/>
  <c r="Z27" i="3" s="1"/>
  <c r="Y24" i="3"/>
  <c r="Y27" i="3" s="1"/>
  <c r="X24" i="3"/>
  <c r="X27" i="3" s="1"/>
  <c r="W24" i="3"/>
  <c r="W27" i="3" s="1"/>
  <c r="V24" i="3"/>
  <c r="V27" i="3" s="1"/>
  <c r="U24" i="3"/>
  <c r="U27" i="3" s="1"/>
  <c r="T24" i="3"/>
  <c r="T27" i="3" s="1"/>
  <c r="S24" i="3"/>
  <c r="S27" i="3" s="1"/>
  <c r="R24" i="3"/>
  <c r="R27" i="3" s="1"/>
  <c r="Q24" i="3"/>
  <c r="Q27" i="3" s="1"/>
  <c r="P24" i="3"/>
  <c r="P27" i="3" s="1"/>
  <c r="O24" i="3"/>
  <c r="O27" i="3" s="1"/>
  <c r="N24" i="3"/>
  <c r="N27" i="3" s="1"/>
  <c r="M24" i="3"/>
  <c r="M27" i="3" s="1"/>
  <c r="F17" i="3" l="1"/>
  <c r="G17" i="3" s="1"/>
  <c r="H17" i="3" s="1"/>
  <c r="L25" i="5"/>
  <c r="L28" i="5" l="1"/>
  <c r="H17" i="5"/>
</calcChain>
</file>

<file path=xl/sharedStrings.xml><?xml version="1.0" encoding="utf-8"?>
<sst xmlns="http://schemas.openxmlformats.org/spreadsheetml/2006/main" count="636" uniqueCount="193">
  <si>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</si>
  <si>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</si>
  <si>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</si>
  <si>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</si>
  <si>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</si>
  <si>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</si>
  <si>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</si>
  <si>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</si>
  <si>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</si>
  <si>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</si>
  <si>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</si>
  <si>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</si>
  <si>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</si>
  <si>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</si>
  <si>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</si>
  <si>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</si>
  <si>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</si>
  <si>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</si>
  <si>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</si>
  <si>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</si>
  <si>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</si>
  <si>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</si>
  <si>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</si>
  <si>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</si>
  <si>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</si>
  <si>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</si>
  <si>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</si>
  <si>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</si>
  <si>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</si>
  <si>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</si>
  <si>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</si>
  <si>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</si>
  <si>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</si>
  <si>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</si>
  <si>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</si>
  <si>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</si>
  <si>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</si>
  <si>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</si>
  <si>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</si>
  <si>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</si>
  <si>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</si>
  <si>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</si>
  <si>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</si>
  <si>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</si>
  <si>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</si>
  <si>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</si>
  <si>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</si>
  <si>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</si>
  <si>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</si>
  <si>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</si>
  <si>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</si>
  <si>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</si>
  <si>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</si>
  <si>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</si>
  <si>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</si>
  <si>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</si>
  <si>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</si>
  <si>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</si>
  <si>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</si>
  <si>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</si>
  <si>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</si>
  <si>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</si>
  <si>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</si>
  <si>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</si>
  <si>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</si>
  <si>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</si>
  <si>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</si>
  <si>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</si>
  <si>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</si>
  <si>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</si>
  <si>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</si>
  <si>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</si>
  <si>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Servicios de restauración del patrimonio cultural material inmueble</t>
  </si>
  <si>
    <t>Restauraciones realizadas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</si>
  <si>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</si>
  <si>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</si>
  <si>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</si>
  <si>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</si>
  <si>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</si>
  <si>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</si>
  <si>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</si>
  <si>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</si>
  <si>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</si>
  <si>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</si>
  <si>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</si>
  <si>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</si>
  <si>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</si>
  <si>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</si>
  <si>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</si>
  <si>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</si>
  <si>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</si>
  <si>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</si>
  <si>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</si>
  <si>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</si>
  <si>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</si>
  <si>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</si>
  <si>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</si>
  <si>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</si>
  <si>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</si>
  <si>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</si>
  <si>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</si>
  <si>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</si>
  <si>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</si>
  <si>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</si>
  <si>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</si>
  <si>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</si>
  <si>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</si>
  <si>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</si>
  <si>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</si>
  <si>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</si>
  <si>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</si>
  <si>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</si>
  <si>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</si>
  <si>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</si>
  <si>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</si>
  <si>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</si>
  <si>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</si>
  <si>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</si>
  <si>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</si>
  <si>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</si>
  <si>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</si>
  <si>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</si>
  <si>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</si>
  <si>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</si>
  <si>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</si>
  <si>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</si>
  <si>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</si>
  <si>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</si>
  <si>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</si>
  <si>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</si>
  <si>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</si>
  <si>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</si>
  <si>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</si>
  <si>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2 - Realizar el 100% de la administración, mantenimiento y adecuación de la infraestuctura institucional</t>
  </si>
  <si>
    <t>Sedes adecuadas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</si>
  <si>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</si>
  <si>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</si>
  <si>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</si>
  <si>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</si>
  <si>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</si>
  <si>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</si>
  <si>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157 - Realizar 1100 intervenciones en Bienes de Interés Cultural de Bogotá</t>
  </si>
  <si>
    <t>Servicios de formación en patrimonio cultural con enfoque territorial y poblacional-diferencial.</t>
  </si>
  <si>
    <t>Número de personas beneficiadas en procesos de formación en patrimonio cultural con enfoque territorial y poblacional-diferencial.</t>
  </si>
  <si>
    <t>Número de personas certificadas en el Diplomado en Patrimonio Cultural para la Educación por módulo, con enfoque diferencial-poblacional.</t>
  </si>
  <si>
    <t>Servicios de intervención y recuperación del patrimonio cultural.</t>
  </si>
  <si>
    <t>Número intervenciones en bienes de interés cultural realizadas.</t>
  </si>
  <si>
    <t>Porcentaje de solicitudes atendidas para la recuperación y preservación de Bienes de Interés Cultural</t>
  </si>
  <si>
    <t>Servicio de asistencia técnica para identificación, valoración y salvaguardia del patrimonio cultural.</t>
  </si>
  <si>
    <t>Número de actividades culturales y servicios de mediaciones realizadas.</t>
  </si>
  <si>
    <t>Servicio de divulgación del patrimonio cultural con enfoque territorial y poblacional-diferencial</t>
  </si>
  <si>
    <t xml:space="preserve">Servicios de estímulos y apoyos para la oferta artística, cultural y patrimonial. </t>
  </si>
  <si>
    <t>Número de estímulos y apoyos concertados entregados a creadores, actores y gestores patrimoniales, con enfoque territorial y poblacional-diferencial.</t>
  </si>
  <si>
    <t>Porcentaje de Avance en la Formulación de  planes y proyectos de salvaguardia del Patrimonio Cultural Inmaterial</t>
  </si>
  <si>
    <t>Número de talleres y espacios participativos para la identificación, documentación y registro de manifestaciones culturales realizados
'Número de fichas de registro de manifestaciones elaboradas.</t>
  </si>
  <si>
    <t>Servicio de activación de los patrimonios integrados.</t>
  </si>
  <si>
    <t>Número de acciones de activación social, cultural y física realizadas en Sectores de Interés Cultural.</t>
  </si>
  <si>
    <t>Número de acciones de activación social, cultural y física realizadas en áreas arqueológicas.</t>
  </si>
  <si>
    <t>Servicios de gestión y ordenamiento territorial del patrimonio cultural.</t>
  </si>
  <si>
    <t>Porcentaje de avance en la formulación de instrumentos de gestión y ordenamiento territorial</t>
  </si>
  <si>
    <t>Estrategias de mejoramiento del desempeño institucional y del servicio a la ciudadanía orientada a la entrega efectiva de productos, servicios e información.</t>
  </si>
  <si>
    <t>Sedes adecuadas y/o mantenidas</t>
  </si>
  <si>
    <t>Número de estrategias para la mejora del desempeño institucional desarrolladas</t>
  </si>
  <si>
    <t>Número de sedes institucionales mantenidas física y tecnológicamente</t>
  </si>
  <si>
    <t>2023</t>
  </si>
  <si>
    <t>TPGE</t>
  </si>
  <si>
    <t>Comunidades Negras, Afrocolombianos  y Palenquera (NAP) - Comunidad Raizal - Pueblos y Comunidades Indígenas - Pueblo Rrom o Gitano</t>
  </si>
  <si>
    <t>Prácticas culturales con enfoque étnico diferencial.</t>
  </si>
  <si>
    <t>TPIEG</t>
  </si>
  <si>
    <t>Participación de la Ciudadanía</t>
  </si>
  <si>
    <t>Ciudananía activa promovida a través de la construcción de capacidades culturales</t>
  </si>
  <si>
    <t>1 - Realizar 1100 intervenciones en Bienes de Interés Cultural de Bogotá</t>
  </si>
  <si>
    <t>TPCC</t>
  </si>
  <si>
    <t>Diseño e implementación de estrategias y acciones de transformación cultural y comportamental</t>
  </si>
  <si>
    <t>Fortalecimiento de capacidades y conocimientos para la transformación cultural y comportamental</t>
  </si>
  <si>
    <t>TPCC
TPIEG</t>
  </si>
  <si>
    <t>-Diseño e implementación de estrategias y acciones de transformación cultural y comportamental
-Autonomía económica</t>
  </si>
  <si>
    <t>TPGE
TPIEG</t>
  </si>
  <si>
    <t>-Pueblos y Comunidades Indígenas
-Participación de la Ciudadanía</t>
  </si>
  <si>
    <t>-Prácticas culturales con enfoque étnico diferencial.
-Ciudananía activa promovida a través de la construcción de capacidades culturales</t>
  </si>
  <si>
    <t xml:space="preserve">-Reconciliación
-Participación de la Ciudadanía
-ARTE, CULTURA, RECREACIÓN Y DEPORTE
-Ciudad accesible e incluyente </t>
  </si>
  <si>
    <t>TPCP
TPIEG
TPJ
TPPD</t>
  </si>
  <si>
    <t>-Cultura, arte, recreación y deporte transformador para la reconciliación
-Ciudadanía activa promovida a través de la construcción de capacidades culturales
-Actividades de apreciación, creación, producción y estímulos culturales
-Prácticas culturales, artísticas, recreativas y deportivas accesibles e incluyentes</t>
  </si>
  <si>
    <t>TPGE
TPPD
TPIEG
TPJ
TPCP</t>
  </si>
  <si>
    <t>-Comunidades Negras, Afrocolombianos  y Palenquera (NAP) - Comunidad Raizal - Pueblos y Comunidades Indígenas - Pueblo Rrom o Gitano
-Ciudad accesible e incluyente 
-Participación de la Ciudadanía
-Ciudad accesible e incluyente
'-Reconciliación</t>
  </si>
  <si>
    <t>-Prácticas culturales con enfoque étnico diferencial.
-Prácticas culturales, artísticas, recreativas y deportivas accesibles e incluyentes
-Ciudadanía activa promovida a través de la construcción de capacidades culturales
-Prácticas culturales, artísticas, recreativas y deportivas accesibles e incluyentes
'-Cultura, arte, recreación y deporte transformador para la reconciliación</t>
  </si>
  <si>
    <t>-Comunidades Negras, Afrocolombianos  y Palenquera (NAP) - Comunidad Raizal - Pueblos y Comunidades Indígenas - Pueblo Rrom o Gitano
-Participación de la Ciudadanía
-ARTE, CULTURA, RECREACIÓN Y DEPORTE</t>
  </si>
  <si>
    <t>TPGE
TPIEG
TPJ</t>
  </si>
  <si>
    <t>-Educación diferencial.
-Ciudadanía activa promovida a través de la construcción de capacidades culturales
-Actividades de apreciación, creación, producción y estímulos culturales</t>
  </si>
  <si>
    <t>-Participación de la Ciudadanía
-ARTE, CULTURA, RECREACIÓN Y DEPORTE
-Reconciliación</t>
  </si>
  <si>
    <t>TPIEG
TPJ
TPCP</t>
  </si>
  <si>
    <t>-Ciudadanía activa promovida a través de la construcción de capacidades culturales
-Actividades de apreciación, creación, producción y estímulos culturales
-Cultura, arte, recreación y deporte transformador para la reconciliación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</si>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</sst>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168" fontId="38" fillId="38" borderId="2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 wrapText="1"/>
    </xf>
    <xf numFmtId="167" fontId="40" fillId="0" borderId="0" xfId="0" applyNumberFormat="1" applyFont="1" applyAlignment="1">
      <alignment vertical="center"/>
    </xf>
    <xf numFmtId="0" fontId="40" fillId="41" borderId="41" xfId="0" quotePrefix="1" applyFont="1" applyFill="1" applyBorder="1" applyAlignment="1">
      <alignment horizontal="left" vertical="center" wrapText="1"/>
    </xf>
    <xf numFmtId="0" fontId="40" fillId="41" borderId="47" xfId="0" quotePrefix="1" applyFont="1" applyFill="1" applyBorder="1" applyAlignment="1">
      <alignment horizontal="left" vertical="center" wrapText="1"/>
    </xf>
    <xf numFmtId="0" fontId="40" fillId="41" borderId="60" xfId="0" quotePrefix="1" applyFont="1" applyFill="1" applyBorder="1" applyAlignment="1">
      <alignment horizontal="left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168" fontId="43" fillId="38" borderId="14" xfId="0" quotePrefix="1" applyNumberFormat="1" applyFont="1" applyFill="1" applyBorder="1" applyAlignment="1">
      <alignment horizontal="center" vertical="center"/>
    </xf>
    <xf numFmtId="168" fontId="43" fillId="38" borderId="15" xfId="0" applyNumberFormat="1" applyFont="1" applyFill="1" applyBorder="1" applyAlignment="1">
      <alignment horizontal="center" vertical="center"/>
    </xf>
    <xf numFmtId="168" fontId="43" fillId="38" borderId="16" xfId="0" applyNumberFormat="1" applyFont="1" applyFill="1" applyBorder="1" applyAlignment="1">
      <alignment horizontal="center" vertical="center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  <xf numFmtId="168" fontId="43" fillId="38" borderId="15" xfId="0" quotePrefix="1" applyNumberFormat="1" applyFont="1" applyFill="1" applyBorder="1" applyAlignment="1">
      <alignment horizontal="center" vertical="center"/>
    </xf>
    <xf numFmtId="168" fontId="43" fillId="38" borderId="16" xfId="0" quotePrefix="1" applyNumberFormat="1" applyFont="1" applyFill="1" applyBorder="1" applyAlignment="1">
      <alignment horizontal="center" vertical="center"/>
    </xf>
  </cellXfs>
  <cellStyles count="76">
    <cellStyle name="20% - Énfasis1" xfId="22" builtinId="30" customBuiltin="1"/>
    <cellStyle name="20% - Énfasis1 2" xfId="52"/>
    <cellStyle name="20% - Énfasis2" xfId="26" builtinId="34" customBuiltin="1"/>
    <cellStyle name="20% - Énfasis2 2" xfId="54"/>
    <cellStyle name="20% - Énfasis3" xfId="30" builtinId="38" customBuiltin="1"/>
    <cellStyle name="20% - Énfasis3 2" xfId="56"/>
    <cellStyle name="20% - Énfasis4" xfId="34" builtinId="42" customBuiltin="1"/>
    <cellStyle name="20% - Énfasis4 2" xfId="58"/>
    <cellStyle name="20% - Énfasis5" xfId="38" builtinId="46" customBuiltin="1"/>
    <cellStyle name="20% - Énfasis5 2" xfId="60"/>
    <cellStyle name="20% - Énfasis6" xfId="42" builtinId="50" customBuiltin="1"/>
    <cellStyle name="20% - Énfasis6 2" xfId="62"/>
    <cellStyle name="40% - Énfasis1" xfId="23" builtinId="31" customBuiltin="1"/>
    <cellStyle name="40% - Énfasis1 2" xfId="53"/>
    <cellStyle name="40% - Énfasis2" xfId="27" builtinId="35" customBuiltin="1"/>
    <cellStyle name="40% - Énfasis2 2" xfId="55"/>
    <cellStyle name="40% - Énfasis3" xfId="31" builtinId="39" customBuiltin="1"/>
    <cellStyle name="40% - Énfasis3 2" xfId="57"/>
    <cellStyle name="40% - Énfasis4" xfId="35" builtinId="43" customBuiltin="1"/>
    <cellStyle name="40% - Énfasis4 2" xfId="59"/>
    <cellStyle name="40% - Énfasis5" xfId="39" builtinId="47" customBuiltin="1"/>
    <cellStyle name="40% - Énfasis5 2" xfId="61"/>
    <cellStyle name="40% - Énfasis6" xfId="43" builtinId="51" customBuiltin="1"/>
    <cellStyle name="40% - Énfasis6 2" xfId="63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4"/>
    <cellStyle name="Normal 2 2" xfId="48"/>
    <cellStyle name="Normal 22" xfId="73"/>
    <cellStyle name="Normal 26" xfId="74"/>
    <cellStyle name="Normal 29" xfId="75"/>
    <cellStyle name="Normal 3" xfId="2"/>
    <cellStyle name="Normal 4" xfId="45"/>
    <cellStyle name="Normal 5" xfId="3"/>
    <cellStyle name="Normal 6" xfId="47"/>
    <cellStyle name="Normal 7" xfId="49"/>
    <cellStyle name="Normal 8" xfId="50"/>
    <cellStyle name="Normal 9" xfId="64"/>
    <cellStyle name="Notas 2" xfId="46"/>
    <cellStyle name="Notas 3" xfId="51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C56"/>
  <sheetViews>
    <sheetView showGridLines="0" tabSelected="1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2" sqref="C2:G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11" width="20.710937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2"/>
      <c r="C2" s="155" t="s">
        <v>4</v>
      </c>
      <c r="D2" s="156"/>
      <c r="E2" s="156"/>
      <c r="F2" s="156"/>
      <c r="G2" s="15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3"/>
      <c r="C3" s="155" t="s">
        <v>7</v>
      </c>
      <c r="D3" s="156"/>
      <c r="E3" s="156"/>
      <c r="F3" s="156"/>
      <c r="G3" s="15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4"/>
      <c r="C4" s="155" t="s">
        <v>39</v>
      </c>
      <c r="D4" s="156"/>
      <c r="E4" s="156"/>
      <c r="F4" s="156"/>
      <c r="G4" s="15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57" t="s">
        <v>47</v>
      </c>
      <c r="D6" s="157"/>
      <c r="E6" s="157"/>
      <c r="F6" s="157"/>
      <c r="G6" s="15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0" t="s">
        <v>48</v>
      </c>
      <c r="D7" s="150" t="s">
        <v>48</v>
      </c>
      <c r="E7" s="150" t="s">
        <v>48</v>
      </c>
      <c r="F7" s="150" t="s">
        <v>48</v>
      </c>
      <c r="G7" s="151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0" t="s">
        <v>49</v>
      </c>
      <c r="D8" s="150" t="s">
        <v>50</v>
      </c>
      <c r="E8" s="150" t="s">
        <v>50</v>
      </c>
      <c r="F8" s="150" t="s">
        <v>50</v>
      </c>
      <c r="G8" s="151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0" t="s">
        <v>51</v>
      </c>
      <c r="D9" s="150" t="s">
        <v>51</v>
      </c>
      <c r="E9" s="150" t="s">
        <v>51</v>
      </c>
      <c r="F9" s="150" t="s">
        <v>51</v>
      </c>
      <c r="G9" s="151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0" t="s">
        <v>52</v>
      </c>
      <c r="D10" s="150" t="s">
        <v>52</v>
      </c>
      <c r="E10" s="150" t="s">
        <v>52</v>
      </c>
      <c r="F10" s="150" t="s">
        <v>52</v>
      </c>
      <c r="G10" s="151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46" t="s">
        <v>53</v>
      </c>
      <c r="D11" s="147"/>
      <c r="E11" s="147"/>
      <c r="F11" s="147"/>
      <c r="G11" s="14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49" t="s">
        <v>54</v>
      </c>
      <c r="D12" s="150" t="s">
        <v>54</v>
      </c>
      <c r="E12" s="150" t="s">
        <v>54</v>
      </c>
      <c r="F12" s="150" t="s">
        <v>54</v>
      </c>
      <c r="G12" s="151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43" t="s">
        <v>55</v>
      </c>
      <c r="D13" s="144">
        <v>2020110010174</v>
      </c>
      <c r="E13" s="144">
        <v>2020110010174</v>
      </c>
      <c r="F13" s="144">
        <v>2020110010174</v>
      </c>
      <c r="G13" s="14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0.75" customHeight="1" outlineLevel="1" x14ac:dyDescent="0.2">
      <c r="B15" s="1" t="s">
        <v>43</v>
      </c>
      <c r="C15" s="140" t="s">
        <v>164</v>
      </c>
      <c r="D15" s="141"/>
      <c r="E15" s="142"/>
      <c r="F15" s="2" t="s">
        <v>9</v>
      </c>
      <c r="G15" s="35">
        <v>45037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0" customHeight="1" x14ac:dyDescent="0.2">
      <c r="B16" s="138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9"/>
      <c r="C17" s="38">
        <v>402000000</v>
      </c>
      <c r="D17" s="52">
        <v>0</v>
      </c>
      <c r="E17" s="52">
        <v>0</v>
      </c>
      <c r="F17" s="39">
        <f>D17-E17</f>
        <v>0</v>
      </c>
      <c r="G17" s="45">
        <f>+C17+F17</f>
        <v>402000000</v>
      </c>
      <c r="H17" s="133">
        <f>+G17-L24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2" t="s">
        <v>56</v>
      </c>
      <c r="C20" s="123" t="s">
        <v>57</v>
      </c>
      <c r="D20" s="92" t="s">
        <v>62</v>
      </c>
      <c r="E20" s="92" t="s">
        <v>63</v>
      </c>
      <c r="F20" s="93" t="s">
        <v>142</v>
      </c>
      <c r="G20" s="94" t="s">
        <v>143</v>
      </c>
      <c r="H20" s="95" t="s">
        <v>60</v>
      </c>
      <c r="I20" s="96" t="s">
        <v>165</v>
      </c>
      <c r="J20" s="97" t="s">
        <v>166</v>
      </c>
      <c r="K20" s="98" t="s">
        <v>167</v>
      </c>
      <c r="L20" s="131">
        <v>332450000</v>
      </c>
      <c r="M20" s="99">
        <v>329633087</v>
      </c>
      <c r="N20" s="100">
        <v>329633087</v>
      </c>
      <c r="O20" s="101">
        <v>0</v>
      </c>
      <c r="P20" s="102">
        <v>0</v>
      </c>
      <c r="Q20" s="102">
        <v>27574500</v>
      </c>
      <c r="R20" s="102"/>
      <c r="S20" s="102"/>
      <c r="T20" s="102"/>
      <c r="U20" s="102"/>
      <c r="V20" s="102"/>
      <c r="W20" s="102"/>
      <c r="X20" s="102"/>
      <c r="Y20" s="102"/>
      <c r="Z20" s="103"/>
      <c r="AA20" s="104">
        <f>SUM(O20:Z20)</f>
        <v>27574500</v>
      </c>
      <c r="AB20" s="105">
        <f>+N20-AA20</f>
        <v>302058587</v>
      </c>
      <c r="AC20" s="3"/>
    </row>
    <row r="21" spans="2:29" ht="34.5" customHeight="1" x14ac:dyDescent="0.2">
      <c r="B21" s="122" t="s">
        <v>56</v>
      </c>
      <c r="C21" s="123" t="s">
        <v>64</v>
      </c>
      <c r="D21" s="92" t="s">
        <v>65</v>
      </c>
      <c r="E21" s="92" t="s">
        <v>66</v>
      </c>
      <c r="F21" s="93" t="s">
        <v>142</v>
      </c>
      <c r="G21" s="94" t="s">
        <v>144</v>
      </c>
      <c r="H21" s="95" t="s">
        <v>60</v>
      </c>
      <c r="I21" s="96" t="s">
        <v>168</v>
      </c>
      <c r="J21" s="97" t="s">
        <v>169</v>
      </c>
      <c r="K21" s="98" t="s">
        <v>170</v>
      </c>
      <c r="L21" s="131">
        <v>69550000</v>
      </c>
      <c r="M21" s="99">
        <v>59778000</v>
      </c>
      <c r="N21" s="100">
        <v>54978000</v>
      </c>
      <c r="O21" s="101">
        <v>0</v>
      </c>
      <c r="P21" s="102">
        <v>0</v>
      </c>
      <c r="Q21" s="102">
        <v>0</v>
      </c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>SUM(O21:Z21)</f>
        <v>0</v>
      </c>
      <c r="AB21" s="105">
        <f>+N21-AA21</f>
        <v>54978000</v>
      </c>
      <c r="AC21" s="3"/>
    </row>
    <row r="22" spans="2:29" ht="34.5" customHeight="1" x14ac:dyDescent="0.2">
      <c r="B22" s="122"/>
      <c r="C22" s="123"/>
      <c r="D22" s="92"/>
      <c r="E22" s="92"/>
      <c r="F22" s="93"/>
      <c r="G22" s="94"/>
      <c r="H22" s="95"/>
      <c r="I22" s="96"/>
      <c r="J22" s="97"/>
      <c r="K22" s="98"/>
      <c r="L22" s="131"/>
      <c r="M22" s="99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/>
      <c r="AB22" s="105"/>
      <c r="AC22" s="3"/>
    </row>
    <row r="23" spans="2:29" ht="34.5" customHeight="1" thickBot="1" x14ac:dyDescent="0.25">
      <c r="B23" s="124"/>
      <c r="C23" s="125"/>
      <c r="D23" s="106"/>
      <c r="E23" s="106"/>
      <c r="F23" s="107"/>
      <c r="G23" s="108"/>
      <c r="H23" s="109"/>
      <c r="I23" s="110"/>
      <c r="J23" s="111"/>
      <c r="K23" s="112"/>
      <c r="L23" s="132"/>
      <c r="M23" s="113"/>
      <c r="N23" s="114"/>
      <c r="O23" s="11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7"/>
      <c r="AA23" s="118"/>
      <c r="AB23" s="119"/>
      <c r="AC23" s="3"/>
    </row>
    <row r="24" spans="2:29" s="18" customFormat="1" ht="31.5" customHeight="1" thickBot="1" x14ac:dyDescent="0.25">
      <c r="B24" s="19" t="s">
        <v>42</v>
      </c>
      <c r="C24" s="49"/>
      <c r="D24" s="21"/>
      <c r="E24" s="20"/>
      <c r="F24" s="22"/>
      <c r="G24" s="60"/>
      <c r="H24" s="62"/>
      <c r="I24" s="60"/>
      <c r="J24" s="23"/>
      <c r="K24" s="57"/>
      <c r="L24" s="58">
        <f t="shared" ref="L24:AB24" si="0">SUBTOTAL(9,L20:L23)</f>
        <v>402000000</v>
      </c>
      <c r="M24" s="58">
        <f t="shared" si="0"/>
        <v>389411087</v>
      </c>
      <c r="N24" s="55">
        <f t="shared" si="0"/>
        <v>384611087</v>
      </c>
      <c r="O24" s="126">
        <f t="shared" si="0"/>
        <v>0</v>
      </c>
      <c r="P24" s="126">
        <f t="shared" si="0"/>
        <v>0</v>
      </c>
      <c r="Q24" s="126">
        <f t="shared" si="0"/>
        <v>27574500</v>
      </c>
      <c r="R24" s="126">
        <f t="shared" si="0"/>
        <v>0</v>
      </c>
      <c r="S24" s="126">
        <f t="shared" si="0"/>
        <v>0</v>
      </c>
      <c r="T24" s="126">
        <f t="shared" si="0"/>
        <v>0</v>
      </c>
      <c r="U24" s="126">
        <f t="shared" si="0"/>
        <v>0</v>
      </c>
      <c r="V24" s="126">
        <f t="shared" si="0"/>
        <v>0</v>
      </c>
      <c r="W24" s="126">
        <f t="shared" si="0"/>
        <v>0</v>
      </c>
      <c r="X24" s="126">
        <f t="shared" si="0"/>
        <v>0</v>
      </c>
      <c r="Y24" s="126">
        <f t="shared" si="0"/>
        <v>0</v>
      </c>
      <c r="Z24" s="127">
        <f t="shared" si="0"/>
        <v>0</v>
      </c>
      <c r="AA24" s="128">
        <f t="shared" si="0"/>
        <v>27574500</v>
      </c>
      <c r="AB24" s="129">
        <f t="shared" si="0"/>
        <v>357036587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1"/>
    </row>
    <row r="26" spans="2:29" s="26" customFormat="1" ht="11.25" hidden="1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>
        <v>402000000</v>
      </c>
      <c r="M26" s="25">
        <v>389411087</v>
      </c>
      <c r="N26" s="25">
        <v>384611087</v>
      </c>
      <c r="O26" s="25">
        <v>0</v>
      </c>
      <c r="P26" s="25">
        <v>0</v>
      </c>
      <c r="Q26" s="25">
        <v>27574500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27574500</v>
      </c>
      <c r="AB26" s="25">
        <v>357036587</v>
      </c>
      <c r="AC26" s="24"/>
    </row>
    <row r="27" spans="2:29" hidden="1" x14ac:dyDescent="0.2">
      <c r="B27" s="30"/>
      <c r="C27" s="31"/>
      <c r="D27" s="32"/>
      <c r="E27" s="33"/>
      <c r="L27" s="134">
        <f t="shared" ref="L27:P27" si="1">+L26-L24</f>
        <v>0</v>
      </c>
      <c r="M27" s="134">
        <f t="shared" si="1"/>
        <v>0</v>
      </c>
      <c r="N27" s="134">
        <f t="shared" si="1"/>
        <v>0</v>
      </c>
      <c r="O27" s="134">
        <f t="shared" si="1"/>
        <v>0</v>
      </c>
      <c r="P27" s="134">
        <f t="shared" si="1"/>
        <v>0</v>
      </c>
      <c r="Q27" s="134">
        <f>+Q26-Q24</f>
        <v>0</v>
      </c>
      <c r="R27" s="134">
        <f t="shared" ref="R27:AB27" si="2">+R26-R24</f>
        <v>0</v>
      </c>
      <c r="S27" s="134">
        <f t="shared" si="2"/>
        <v>0</v>
      </c>
      <c r="T27" s="134">
        <f t="shared" si="2"/>
        <v>0</v>
      </c>
      <c r="U27" s="134">
        <f t="shared" si="2"/>
        <v>0</v>
      </c>
      <c r="V27" s="134">
        <f t="shared" si="2"/>
        <v>0</v>
      </c>
      <c r="W27" s="134">
        <f t="shared" si="2"/>
        <v>0</v>
      </c>
      <c r="X27" s="134">
        <f t="shared" si="2"/>
        <v>0</v>
      </c>
      <c r="Y27" s="134">
        <f t="shared" si="2"/>
        <v>0</v>
      </c>
      <c r="Z27" s="134">
        <f t="shared" si="2"/>
        <v>0</v>
      </c>
      <c r="AA27" s="134">
        <f t="shared" si="2"/>
        <v>0</v>
      </c>
      <c r="AB27" s="134">
        <f t="shared" si="2"/>
        <v>0</v>
      </c>
    </row>
    <row r="28" spans="2:29" x14ac:dyDescent="0.2">
      <c r="B28" s="30"/>
      <c r="C28" s="31"/>
      <c r="D28" s="32"/>
    </row>
    <row r="29" spans="2:29" x14ac:dyDescent="0.2">
      <c r="C29" s="31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3"/>
  <mergeCells count="14">
    <mergeCell ref="C7:G7"/>
    <mergeCell ref="C8:G8"/>
    <mergeCell ref="C9:G9"/>
    <mergeCell ref="C10:G10"/>
    <mergeCell ref="B2:B4"/>
    <mergeCell ref="C2:G2"/>
    <mergeCell ref="C3:G3"/>
    <mergeCell ref="C4:G4"/>
    <mergeCell ref="C6:G6"/>
    <mergeCell ref="B16:B17"/>
    <mergeCell ref="C15:E15"/>
    <mergeCell ref="C13:G13"/>
    <mergeCell ref="C11:G11"/>
    <mergeCell ref="C12:G12"/>
  </mergeCells>
  <phoneticPr fontId="37" type="noConversion"/>
  <conditionalFormatting sqref="AB19:AB23">
    <cfRule type="cellIs" dxfId="18" priority="47" operator="lessThan">
      <formula>0</formula>
    </cfRule>
  </conditionalFormatting>
  <conditionalFormatting sqref="AC6:AC15">
    <cfRule type="cellIs" dxfId="17" priority="269" operator="lessThan">
      <formula>0</formula>
    </cfRule>
  </conditionalFormatting>
  <conditionalFormatting sqref="AC25 AC27:AC1048576">
    <cfRule type="cellIs" dxfId="16" priority="290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C57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31" sqref="C3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11" width="18.85546875" style="3" customWidth="1" outlineLevel="1"/>
    <col min="12" max="12" width="20.140625" style="3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6.85546875" style="6" customWidth="1" outlineLevel="1"/>
    <col min="18" max="26" width="14.7109375" style="6" customWidth="1" outlineLevel="1"/>
    <col min="27" max="27" width="16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2"/>
      <c r="C2" s="155" t="s">
        <v>4</v>
      </c>
      <c r="D2" s="156"/>
      <c r="E2" s="156"/>
      <c r="F2" s="156"/>
      <c r="G2" s="15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3"/>
      <c r="C3" s="155" t="s">
        <v>7</v>
      </c>
      <c r="D3" s="156"/>
      <c r="E3" s="156"/>
      <c r="F3" s="156"/>
      <c r="G3" s="15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4"/>
      <c r="C4" s="155" t="s">
        <v>39</v>
      </c>
      <c r="D4" s="156"/>
      <c r="E4" s="156"/>
      <c r="F4" s="156"/>
      <c r="G4" s="15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57" t="s">
        <v>47</v>
      </c>
      <c r="D6" s="157"/>
      <c r="E6" s="157"/>
      <c r="F6" s="157"/>
      <c r="G6" s="15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0" t="s">
        <v>48</v>
      </c>
      <c r="D7" s="150" t="s">
        <v>48</v>
      </c>
      <c r="E7" s="150" t="s">
        <v>48</v>
      </c>
      <c r="F7" s="150" t="s">
        <v>48</v>
      </c>
      <c r="G7" s="151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0" t="s">
        <v>67</v>
      </c>
      <c r="D8" s="150" t="s">
        <v>50</v>
      </c>
      <c r="E8" s="150" t="s">
        <v>50</v>
      </c>
      <c r="F8" s="150" t="s">
        <v>50</v>
      </c>
      <c r="G8" s="151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0" t="s">
        <v>51</v>
      </c>
      <c r="D9" s="150" t="s">
        <v>51</v>
      </c>
      <c r="E9" s="150" t="s">
        <v>51</v>
      </c>
      <c r="F9" s="150" t="s">
        <v>51</v>
      </c>
      <c r="G9" s="151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0" t="s">
        <v>68</v>
      </c>
      <c r="D10" s="150" t="s">
        <v>52</v>
      </c>
      <c r="E10" s="150" t="s">
        <v>52</v>
      </c>
      <c r="F10" s="150" t="s">
        <v>52</v>
      </c>
      <c r="G10" s="151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46" t="s">
        <v>69</v>
      </c>
      <c r="D11" s="147"/>
      <c r="E11" s="147"/>
      <c r="F11" s="147"/>
      <c r="G11" s="14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49" t="s">
        <v>70</v>
      </c>
      <c r="D12" s="150" t="s">
        <v>54</v>
      </c>
      <c r="E12" s="150" t="s">
        <v>54</v>
      </c>
      <c r="F12" s="150" t="s">
        <v>54</v>
      </c>
      <c r="G12" s="151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43" t="s">
        <v>71</v>
      </c>
      <c r="D13" s="144">
        <v>2020110010174</v>
      </c>
      <c r="E13" s="144">
        <v>2020110010174</v>
      </c>
      <c r="F13" s="144">
        <v>2020110010174</v>
      </c>
      <c r="G13" s="14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6" customHeight="1" outlineLevel="1" x14ac:dyDescent="0.2">
      <c r="B15" s="1" t="s">
        <v>43</v>
      </c>
      <c r="C15" s="140" t="s">
        <v>164</v>
      </c>
      <c r="D15" s="141"/>
      <c r="E15" s="142"/>
      <c r="F15" s="2" t="s">
        <v>9</v>
      </c>
      <c r="G15" s="35">
        <v>45037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8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9"/>
      <c r="C17" s="38">
        <v>4891295000</v>
      </c>
      <c r="D17" s="52"/>
      <c r="E17" s="52"/>
      <c r="F17" s="39">
        <f>D17-E17</f>
        <v>0</v>
      </c>
      <c r="G17" s="45">
        <f>+C17+F17</f>
        <v>4891295000</v>
      </c>
      <c r="H17" s="133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141</v>
      </c>
      <c r="C20" s="121" t="s">
        <v>171</v>
      </c>
      <c r="D20" s="78" t="s">
        <v>72</v>
      </c>
      <c r="E20" s="78" t="s">
        <v>73</v>
      </c>
      <c r="F20" s="79" t="s">
        <v>145</v>
      </c>
      <c r="G20" s="80" t="s">
        <v>146</v>
      </c>
      <c r="H20" s="81" t="s">
        <v>74</v>
      </c>
      <c r="I20" s="82" t="s">
        <v>175</v>
      </c>
      <c r="J20" s="135" t="s">
        <v>176</v>
      </c>
      <c r="K20" s="84" t="s">
        <v>174</v>
      </c>
      <c r="L20" s="130">
        <v>2364295000</v>
      </c>
      <c r="M20" s="85">
        <v>1545250468</v>
      </c>
      <c r="N20" s="86">
        <v>1510194277</v>
      </c>
      <c r="O20" s="87">
        <v>0</v>
      </c>
      <c r="P20" s="88">
        <v>4179000</v>
      </c>
      <c r="Q20" s="88">
        <v>116294816</v>
      </c>
      <c r="R20" s="88"/>
      <c r="S20" s="88"/>
      <c r="T20" s="88"/>
      <c r="U20" s="88"/>
      <c r="V20" s="88"/>
      <c r="W20" s="88"/>
      <c r="X20" s="88"/>
      <c r="Y20" s="88"/>
      <c r="Z20" s="89"/>
      <c r="AA20" s="90">
        <f>SUM(O20:Z20)</f>
        <v>120473816</v>
      </c>
      <c r="AB20" s="91">
        <f>+N20-AA20</f>
        <v>1389720461</v>
      </c>
      <c r="AC20" s="3"/>
    </row>
    <row r="21" spans="2:29" ht="34.5" customHeight="1" x14ac:dyDescent="0.2">
      <c r="B21" s="122" t="s">
        <v>76</v>
      </c>
      <c r="C21" s="123" t="s">
        <v>77</v>
      </c>
      <c r="D21" s="92" t="s">
        <v>78</v>
      </c>
      <c r="E21" s="92" t="s">
        <v>79</v>
      </c>
      <c r="F21" s="93" t="s">
        <v>145</v>
      </c>
      <c r="G21" s="94" t="s">
        <v>146</v>
      </c>
      <c r="H21" s="95" t="s">
        <v>74</v>
      </c>
      <c r="I21" s="96" t="s">
        <v>61</v>
      </c>
      <c r="J21" s="97" t="s">
        <v>61</v>
      </c>
      <c r="K21" s="98" t="s">
        <v>61</v>
      </c>
      <c r="L21" s="131">
        <v>468000000</v>
      </c>
      <c r="M21" s="99">
        <v>446650000</v>
      </c>
      <c r="N21" s="100">
        <v>438502917</v>
      </c>
      <c r="O21" s="101">
        <v>0</v>
      </c>
      <c r="P21" s="102">
        <v>0</v>
      </c>
      <c r="Q21" s="102">
        <v>25723500</v>
      </c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 t="shared" ref="AA21:AA22" si="0">SUM(O21:Z21)</f>
        <v>25723500</v>
      </c>
      <c r="AB21" s="105">
        <f t="shared" ref="AB21:AB22" si="1">+N21-AA21</f>
        <v>412779417</v>
      </c>
      <c r="AC21" s="3"/>
    </row>
    <row r="22" spans="2:29" ht="34.5" customHeight="1" x14ac:dyDescent="0.2">
      <c r="B22" s="122" t="s">
        <v>75</v>
      </c>
      <c r="C22" s="123" t="s">
        <v>80</v>
      </c>
      <c r="D22" s="92" t="s">
        <v>81</v>
      </c>
      <c r="E22" s="92" t="s">
        <v>82</v>
      </c>
      <c r="F22" s="93" t="s">
        <v>145</v>
      </c>
      <c r="G22" s="94" t="s">
        <v>147</v>
      </c>
      <c r="H22" s="95" t="s">
        <v>74</v>
      </c>
      <c r="I22" s="96" t="s">
        <v>61</v>
      </c>
      <c r="J22" s="97" t="s">
        <v>61</v>
      </c>
      <c r="K22" s="98" t="s">
        <v>61</v>
      </c>
      <c r="L22" s="131">
        <v>2059000000</v>
      </c>
      <c r="M22" s="99">
        <v>2037802048</v>
      </c>
      <c r="N22" s="100">
        <v>1992153849</v>
      </c>
      <c r="O22" s="101">
        <v>0</v>
      </c>
      <c r="P22" s="102">
        <v>1015140</v>
      </c>
      <c r="Q22" s="102">
        <v>140829802</v>
      </c>
      <c r="R22" s="102"/>
      <c r="S22" s="102"/>
      <c r="T22" s="102"/>
      <c r="U22" s="102"/>
      <c r="V22" s="102"/>
      <c r="W22" s="102"/>
      <c r="X22" s="102"/>
      <c r="Y22" s="102"/>
      <c r="Z22" s="103"/>
      <c r="AA22" s="104">
        <f t="shared" si="0"/>
        <v>141844942</v>
      </c>
      <c r="AB22" s="105">
        <f t="shared" si="1"/>
        <v>1850308907</v>
      </c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99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4891295000</v>
      </c>
      <c r="M25" s="58">
        <f t="shared" si="2"/>
        <v>4029702516</v>
      </c>
      <c r="N25" s="55">
        <f t="shared" si="2"/>
        <v>3940851043</v>
      </c>
      <c r="O25" s="126">
        <f t="shared" si="2"/>
        <v>0</v>
      </c>
      <c r="P25" s="126">
        <f t="shared" si="2"/>
        <v>5194140</v>
      </c>
      <c r="Q25" s="126">
        <f t="shared" si="2"/>
        <v>282848118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0</v>
      </c>
      <c r="Y25" s="126">
        <f t="shared" si="2"/>
        <v>0</v>
      </c>
      <c r="Z25" s="127">
        <f t="shared" si="2"/>
        <v>0</v>
      </c>
      <c r="AA25" s="128">
        <f t="shared" si="2"/>
        <v>288042258</v>
      </c>
      <c r="AB25" s="129">
        <f>SUBTOTAL(9,AB20:AB24)</f>
        <v>3652808785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hidden="1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>
        <v>4891295000</v>
      </c>
      <c r="M27" s="25">
        <v>4029702516</v>
      </c>
      <c r="N27" s="24">
        <v>3940851043</v>
      </c>
      <c r="O27" s="24"/>
      <c r="P27" s="24">
        <f>5236540-42400</f>
        <v>5194140</v>
      </c>
      <c r="Q27" s="24">
        <f>282805718+42400</f>
        <v>282848118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288042258</v>
      </c>
      <c r="AB27" s="24">
        <v>3652808785</v>
      </c>
      <c r="AC27" s="24"/>
    </row>
    <row r="28" spans="2:29" hidden="1" x14ac:dyDescent="0.2">
      <c r="B28" s="30"/>
      <c r="C28" s="31"/>
      <c r="D28" s="32"/>
      <c r="E28" s="33"/>
      <c r="L28" s="134">
        <f>+L27-L25</f>
        <v>0</v>
      </c>
      <c r="M28" s="134">
        <f>+M27-M25</f>
        <v>0</v>
      </c>
      <c r="N28" s="134">
        <f>+N27-N25</f>
        <v>0</v>
      </c>
      <c r="O28" s="134">
        <f t="shared" ref="O28:AB28" si="3">+O27-O25</f>
        <v>0</v>
      </c>
      <c r="P28" s="134">
        <f t="shared" si="3"/>
        <v>0</v>
      </c>
      <c r="Q28" s="134">
        <f t="shared" si="3"/>
        <v>0</v>
      </c>
      <c r="R28" s="134">
        <f t="shared" si="3"/>
        <v>0</v>
      </c>
      <c r="S28" s="134">
        <f t="shared" si="3"/>
        <v>0</v>
      </c>
      <c r="T28" s="134">
        <f t="shared" si="3"/>
        <v>0</v>
      </c>
      <c r="U28" s="134">
        <f t="shared" si="3"/>
        <v>0</v>
      </c>
      <c r="V28" s="134">
        <f t="shared" si="3"/>
        <v>0</v>
      </c>
      <c r="W28" s="134">
        <f t="shared" si="3"/>
        <v>0</v>
      </c>
      <c r="X28" s="134">
        <f t="shared" si="3"/>
        <v>0</v>
      </c>
      <c r="Y28" s="134">
        <f t="shared" si="3"/>
        <v>0</v>
      </c>
      <c r="Z28" s="134">
        <f t="shared" si="3"/>
        <v>0</v>
      </c>
      <c r="AA28" s="134">
        <f t="shared" si="3"/>
        <v>0</v>
      </c>
      <c r="AB28" s="134">
        <f t="shared" si="3"/>
        <v>0</v>
      </c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4">
    <cfRule type="cellIs" dxfId="15" priority="1" operator="lessThan">
      <formula>0</formula>
    </cfRule>
  </conditionalFormatting>
  <conditionalFormatting sqref="AC6:AC15">
    <cfRule type="cellIs" dxfId="14" priority="11" operator="lessThan">
      <formula>0</formula>
    </cfRule>
  </conditionalFormatting>
  <conditionalFormatting sqref="AC26 AC28:AC1048576">
    <cfRule type="cellIs" dxfId="13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C56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F19" sqref="F19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9.710937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2"/>
      <c r="C2" s="155" t="s">
        <v>4</v>
      </c>
      <c r="D2" s="156"/>
      <c r="E2" s="156"/>
      <c r="F2" s="156"/>
      <c r="G2" s="15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3"/>
      <c r="C3" s="155" t="s">
        <v>7</v>
      </c>
      <c r="D3" s="156"/>
      <c r="E3" s="156"/>
      <c r="F3" s="156"/>
      <c r="G3" s="15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4"/>
      <c r="C4" s="155" t="s">
        <v>39</v>
      </c>
      <c r="D4" s="156"/>
      <c r="E4" s="156"/>
      <c r="F4" s="156"/>
      <c r="G4" s="15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57" t="s">
        <v>47</v>
      </c>
      <c r="D6" s="157"/>
      <c r="E6" s="157"/>
      <c r="F6" s="157"/>
      <c r="G6" s="15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0" t="s">
        <v>48</v>
      </c>
      <c r="D7" s="150" t="s">
        <v>48</v>
      </c>
      <c r="E7" s="150" t="s">
        <v>48</v>
      </c>
      <c r="F7" s="150" t="s">
        <v>48</v>
      </c>
      <c r="G7" s="151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0" t="s">
        <v>67</v>
      </c>
      <c r="D8" s="150" t="s">
        <v>50</v>
      </c>
      <c r="E8" s="150" t="s">
        <v>50</v>
      </c>
      <c r="F8" s="150" t="s">
        <v>50</v>
      </c>
      <c r="G8" s="151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0" t="s">
        <v>51</v>
      </c>
      <c r="D9" s="150" t="s">
        <v>51</v>
      </c>
      <c r="E9" s="150" t="s">
        <v>51</v>
      </c>
      <c r="F9" s="150" t="s">
        <v>51</v>
      </c>
      <c r="G9" s="151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0" t="s">
        <v>68</v>
      </c>
      <c r="D10" s="150" t="s">
        <v>52</v>
      </c>
      <c r="E10" s="150" t="s">
        <v>52</v>
      </c>
      <c r="F10" s="150" t="s">
        <v>52</v>
      </c>
      <c r="G10" s="151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46" t="s">
        <v>83</v>
      </c>
      <c r="D11" s="147"/>
      <c r="E11" s="147"/>
      <c r="F11" s="147"/>
      <c r="G11" s="14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49" t="s">
        <v>84</v>
      </c>
      <c r="D12" s="150" t="s">
        <v>54</v>
      </c>
      <c r="E12" s="150" t="s">
        <v>54</v>
      </c>
      <c r="F12" s="150" t="s">
        <v>54</v>
      </c>
      <c r="G12" s="151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43" t="s">
        <v>85</v>
      </c>
      <c r="D13" s="144">
        <v>2020110010174</v>
      </c>
      <c r="E13" s="144">
        <v>2020110010174</v>
      </c>
      <c r="F13" s="144">
        <v>2020110010174</v>
      </c>
      <c r="G13" s="14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1.5" customHeight="1" outlineLevel="1" x14ac:dyDescent="0.2">
      <c r="B15" s="1" t="s">
        <v>43</v>
      </c>
      <c r="C15" s="140" t="s">
        <v>164</v>
      </c>
      <c r="D15" s="141"/>
      <c r="E15" s="142"/>
      <c r="F15" s="2" t="s">
        <v>9</v>
      </c>
      <c r="G15" s="35">
        <v>45037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8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9"/>
      <c r="C17" s="38">
        <v>5556819000</v>
      </c>
      <c r="D17" s="52">
        <v>177649985</v>
      </c>
      <c r="E17" s="52">
        <v>0</v>
      </c>
      <c r="F17" s="39">
        <f>D17-E17</f>
        <v>177649985</v>
      </c>
      <c r="G17" s="45">
        <f>+C17+F17</f>
        <v>5734468985</v>
      </c>
      <c r="H17" s="133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86</v>
      </c>
      <c r="C20" s="121" t="s">
        <v>87</v>
      </c>
      <c r="D20" s="78" t="s">
        <v>88</v>
      </c>
      <c r="E20" s="78" t="s">
        <v>89</v>
      </c>
      <c r="F20" s="79" t="s">
        <v>150</v>
      </c>
      <c r="G20" s="80" t="s">
        <v>149</v>
      </c>
      <c r="H20" s="81" t="s">
        <v>74</v>
      </c>
      <c r="I20" s="96" t="s">
        <v>181</v>
      </c>
      <c r="J20" s="136" t="s">
        <v>180</v>
      </c>
      <c r="K20" s="137" t="s">
        <v>182</v>
      </c>
      <c r="L20" s="130">
        <v>4360169000</v>
      </c>
      <c r="M20" s="85">
        <v>3832575737</v>
      </c>
      <c r="N20" s="86">
        <v>3095610240</v>
      </c>
      <c r="O20" s="87">
        <v>0</v>
      </c>
      <c r="P20" s="88">
        <v>15364772</v>
      </c>
      <c r="Q20" s="88">
        <v>287826201</v>
      </c>
      <c r="R20" s="88"/>
      <c r="S20" s="88"/>
      <c r="T20" s="88"/>
      <c r="U20" s="88"/>
      <c r="V20" s="88"/>
      <c r="W20" s="88"/>
      <c r="X20" s="88"/>
      <c r="Y20" s="88"/>
      <c r="Z20" s="89"/>
      <c r="AA20" s="90">
        <f>SUM(O20:Z20)</f>
        <v>303190973</v>
      </c>
      <c r="AB20" s="91">
        <f>+N20-AA20</f>
        <v>2792419267</v>
      </c>
      <c r="AC20" s="3"/>
    </row>
    <row r="21" spans="2:29" ht="34.5" customHeight="1" x14ac:dyDescent="0.2">
      <c r="B21" s="122" t="s">
        <v>90</v>
      </c>
      <c r="C21" s="123" t="s">
        <v>91</v>
      </c>
      <c r="D21" s="92" t="s">
        <v>92</v>
      </c>
      <c r="E21" s="92" t="s">
        <v>93</v>
      </c>
      <c r="F21" s="93" t="s">
        <v>151</v>
      </c>
      <c r="G21" s="94" t="s">
        <v>152</v>
      </c>
      <c r="H21" s="95" t="s">
        <v>74</v>
      </c>
      <c r="I21" s="96" t="s">
        <v>183</v>
      </c>
      <c r="J21" s="136" t="s">
        <v>184</v>
      </c>
      <c r="K21" s="137" t="s">
        <v>185</v>
      </c>
      <c r="L21" s="131">
        <v>683000000</v>
      </c>
      <c r="M21" s="99">
        <v>653000000</v>
      </c>
      <c r="N21" s="100">
        <v>280390000</v>
      </c>
      <c r="O21" s="101">
        <v>0</v>
      </c>
      <c r="P21" s="102">
        <v>1914833</v>
      </c>
      <c r="Q21" s="102">
        <v>22114238</v>
      </c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 t="shared" ref="AA21:AA23" si="0">SUM(O21:Z21)</f>
        <v>24029071</v>
      </c>
      <c r="AB21" s="105">
        <f t="shared" ref="AB21:AB23" si="1">+N21-AA21</f>
        <v>256360929</v>
      </c>
      <c r="AC21" s="3"/>
    </row>
    <row r="22" spans="2:29" ht="34.5" customHeight="1" x14ac:dyDescent="0.2">
      <c r="B22" s="122" t="s">
        <v>94</v>
      </c>
      <c r="C22" s="123" t="s">
        <v>95</v>
      </c>
      <c r="D22" s="92" t="s">
        <v>58</v>
      </c>
      <c r="E22" s="92" t="s">
        <v>59</v>
      </c>
      <c r="F22" s="93" t="s">
        <v>148</v>
      </c>
      <c r="G22" s="94" t="s">
        <v>153</v>
      </c>
      <c r="H22" s="95" t="s">
        <v>74</v>
      </c>
      <c r="I22" s="96" t="s">
        <v>177</v>
      </c>
      <c r="J22" s="136" t="s">
        <v>178</v>
      </c>
      <c r="K22" s="137" t="s">
        <v>179</v>
      </c>
      <c r="L22" s="131">
        <v>463299985</v>
      </c>
      <c r="M22" s="99">
        <v>230613000</v>
      </c>
      <c r="N22" s="100">
        <v>152960500</v>
      </c>
      <c r="O22" s="101">
        <v>0</v>
      </c>
      <c r="P22" s="102">
        <v>0</v>
      </c>
      <c r="Q22" s="102">
        <v>7192500</v>
      </c>
      <c r="R22" s="102"/>
      <c r="S22" s="102"/>
      <c r="T22" s="102"/>
      <c r="U22" s="102"/>
      <c r="V22" s="102"/>
      <c r="W22" s="102"/>
      <c r="X22" s="102"/>
      <c r="Y22" s="102"/>
      <c r="Z22" s="103"/>
      <c r="AA22" s="104">
        <f t="shared" si="0"/>
        <v>7192500</v>
      </c>
      <c r="AB22" s="105">
        <f t="shared" si="1"/>
        <v>145768000</v>
      </c>
      <c r="AC22" s="3"/>
    </row>
    <row r="23" spans="2:29" ht="34.5" customHeight="1" x14ac:dyDescent="0.2">
      <c r="B23" s="122" t="s">
        <v>76</v>
      </c>
      <c r="C23" s="123" t="s">
        <v>96</v>
      </c>
      <c r="D23" s="92" t="s">
        <v>97</v>
      </c>
      <c r="E23" s="92" t="s">
        <v>98</v>
      </c>
      <c r="F23" s="93" t="s">
        <v>148</v>
      </c>
      <c r="G23" s="94" t="s">
        <v>154</v>
      </c>
      <c r="H23" s="95" t="s">
        <v>74</v>
      </c>
      <c r="I23" s="96" t="s">
        <v>61</v>
      </c>
      <c r="J23" s="97" t="s">
        <v>61</v>
      </c>
      <c r="K23" s="98" t="s">
        <v>61</v>
      </c>
      <c r="L23" s="131">
        <v>228000000</v>
      </c>
      <c r="M23" s="99">
        <v>147924250</v>
      </c>
      <c r="N23" s="100">
        <v>146966750</v>
      </c>
      <c r="O23" s="101">
        <v>0</v>
      </c>
      <c r="P23" s="102">
        <v>0</v>
      </c>
      <c r="Q23" s="102">
        <v>5514250</v>
      </c>
      <c r="R23" s="102"/>
      <c r="S23" s="102"/>
      <c r="T23" s="102"/>
      <c r="U23" s="102"/>
      <c r="V23" s="102"/>
      <c r="W23" s="102"/>
      <c r="X23" s="102"/>
      <c r="Y23" s="102"/>
      <c r="Z23" s="103"/>
      <c r="AA23" s="104">
        <f t="shared" si="0"/>
        <v>5514250</v>
      </c>
      <c r="AB23" s="105">
        <f t="shared" si="1"/>
        <v>141452500</v>
      </c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5734468985</v>
      </c>
      <c r="M25" s="58">
        <f t="shared" si="2"/>
        <v>4864112987</v>
      </c>
      <c r="N25" s="55">
        <f t="shared" si="2"/>
        <v>3675927490</v>
      </c>
      <c r="O25" s="126">
        <f t="shared" si="2"/>
        <v>0</v>
      </c>
      <c r="P25" s="126">
        <f t="shared" si="2"/>
        <v>17279605</v>
      </c>
      <c r="Q25" s="126">
        <f t="shared" si="2"/>
        <v>322647189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0</v>
      </c>
      <c r="Y25" s="126">
        <f t="shared" si="2"/>
        <v>0</v>
      </c>
      <c r="Z25" s="127">
        <f t="shared" si="2"/>
        <v>0</v>
      </c>
      <c r="AA25" s="128">
        <f t="shared" si="2"/>
        <v>339926794</v>
      </c>
      <c r="AB25" s="129">
        <f>SUBTOTAL(9,AB20:AB24)</f>
        <v>3336000696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hidden="1" x14ac:dyDescent="0.2">
      <c r="B27" s="30"/>
      <c r="C27" s="31"/>
      <c r="D27" s="32"/>
      <c r="E27" s="33"/>
      <c r="L27" s="24">
        <v>5734468985</v>
      </c>
      <c r="M27" s="24">
        <v>4864112987</v>
      </c>
      <c r="N27" s="24">
        <v>3675927490</v>
      </c>
      <c r="O27" s="24">
        <v>0</v>
      </c>
      <c r="P27" s="24">
        <v>17279605</v>
      </c>
      <c r="Q27" s="24">
        <v>322647189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339926794</v>
      </c>
      <c r="AB27" s="24">
        <v>3336000696</v>
      </c>
    </row>
    <row r="28" spans="2:29" hidden="1" x14ac:dyDescent="0.2">
      <c r="B28" s="30"/>
      <c r="C28" s="31"/>
      <c r="D28" s="32"/>
      <c r="L28" s="134">
        <f t="shared" ref="L28:AB28" si="3">+L27-L25</f>
        <v>0</v>
      </c>
      <c r="M28" s="134">
        <f t="shared" si="3"/>
        <v>0</v>
      </c>
      <c r="N28" s="134">
        <f t="shared" si="3"/>
        <v>0</v>
      </c>
      <c r="O28" s="134">
        <f t="shared" si="3"/>
        <v>0</v>
      </c>
      <c r="P28" s="134">
        <f t="shared" si="3"/>
        <v>0</v>
      </c>
      <c r="Q28" s="134">
        <f t="shared" si="3"/>
        <v>0</v>
      </c>
      <c r="R28" s="134">
        <f t="shared" si="3"/>
        <v>0</v>
      </c>
      <c r="S28" s="134">
        <f t="shared" si="3"/>
        <v>0</v>
      </c>
      <c r="T28" s="134">
        <f t="shared" si="3"/>
        <v>0</v>
      </c>
      <c r="U28" s="134">
        <f t="shared" si="3"/>
        <v>0</v>
      </c>
      <c r="V28" s="134">
        <f t="shared" si="3"/>
        <v>0</v>
      </c>
      <c r="W28" s="134">
        <f t="shared" si="3"/>
        <v>0</v>
      </c>
      <c r="X28" s="134">
        <f t="shared" si="3"/>
        <v>0</v>
      </c>
      <c r="Y28" s="134">
        <f t="shared" si="3"/>
        <v>0</v>
      </c>
      <c r="Z28" s="134">
        <f t="shared" si="3"/>
        <v>0</v>
      </c>
      <c r="AA28" s="134">
        <f t="shared" si="3"/>
        <v>0</v>
      </c>
      <c r="AB28" s="134">
        <f t="shared" si="3"/>
        <v>0</v>
      </c>
    </row>
    <row r="29" spans="2:29" x14ac:dyDescent="0.2">
      <c r="C29" s="31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4">
    <cfRule type="cellIs" dxfId="12" priority="1" operator="lessThan">
      <formula>0</formula>
    </cfRule>
  </conditionalFormatting>
  <conditionalFormatting sqref="AC6:AC15">
    <cfRule type="cellIs" dxfId="11" priority="11" operator="lessThan">
      <formula>0</formula>
    </cfRule>
  </conditionalFormatting>
  <conditionalFormatting sqref="AC26:AC1048576">
    <cfRule type="cellIs" dxfId="10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AC55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9" sqref="C9:G9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6.85546875" style="6" customWidth="1" outlineLevel="1"/>
    <col min="18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2"/>
      <c r="C2" s="155" t="s">
        <v>4</v>
      </c>
      <c r="D2" s="156"/>
      <c r="E2" s="156"/>
      <c r="F2" s="156"/>
      <c r="G2" s="15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3"/>
      <c r="C3" s="155" t="s">
        <v>7</v>
      </c>
      <c r="D3" s="156"/>
      <c r="E3" s="156"/>
      <c r="F3" s="156"/>
      <c r="G3" s="15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4"/>
      <c r="C4" s="155" t="s">
        <v>39</v>
      </c>
      <c r="D4" s="156"/>
      <c r="E4" s="156"/>
      <c r="F4" s="156"/>
      <c r="G4" s="15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57" t="s">
        <v>47</v>
      </c>
      <c r="D6" s="157"/>
      <c r="E6" s="157"/>
      <c r="F6" s="157"/>
      <c r="G6" s="158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0" t="s">
        <v>99</v>
      </c>
      <c r="D7" s="150" t="s">
        <v>48</v>
      </c>
      <c r="E7" s="150" t="s">
        <v>48</v>
      </c>
      <c r="F7" s="150" t="s">
        <v>48</v>
      </c>
      <c r="G7" s="151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0" t="s">
        <v>100</v>
      </c>
      <c r="D8" s="150" t="s">
        <v>50</v>
      </c>
      <c r="E8" s="150" t="s">
        <v>50</v>
      </c>
      <c r="F8" s="150" t="s">
        <v>50</v>
      </c>
      <c r="G8" s="151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0" t="s">
        <v>101</v>
      </c>
      <c r="D9" s="150" t="s">
        <v>51</v>
      </c>
      <c r="E9" s="150" t="s">
        <v>51</v>
      </c>
      <c r="F9" s="150" t="s">
        <v>51</v>
      </c>
      <c r="G9" s="151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0" t="s">
        <v>102</v>
      </c>
      <c r="D10" s="150" t="s">
        <v>52</v>
      </c>
      <c r="E10" s="150" t="s">
        <v>52</v>
      </c>
      <c r="F10" s="150" t="s">
        <v>52</v>
      </c>
      <c r="G10" s="151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46" t="s">
        <v>103</v>
      </c>
      <c r="D11" s="147"/>
      <c r="E11" s="147"/>
      <c r="F11" s="147"/>
      <c r="G11" s="14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49" t="s">
        <v>104</v>
      </c>
      <c r="D12" s="150" t="s">
        <v>54</v>
      </c>
      <c r="E12" s="150" t="s">
        <v>54</v>
      </c>
      <c r="F12" s="150" t="s">
        <v>54</v>
      </c>
      <c r="G12" s="151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43" t="s">
        <v>105</v>
      </c>
      <c r="D13" s="144">
        <v>2020110010174</v>
      </c>
      <c r="E13" s="144">
        <v>2020110010174</v>
      </c>
      <c r="F13" s="144">
        <v>2020110010174</v>
      </c>
      <c r="G13" s="14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40" t="s">
        <v>164</v>
      </c>
      <c r="D15" s="141"/>
      <c r="E15" s="142"/>
      <c r="F15" s="2" t="s">
        <v>9</v>
      </c>
      <c r="G15" s="35">
        <v>45037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8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9"/>
      <c r="C17" s="38">
        <v>3084476000</v>
      </c>
      <c r="D17" s="52">
        <v>0</v>
      </c>
      <c r="E17" s="52">
        <v>0</v>
      </c>
      <c r="F17" s="39">
        <f>D17-E17</f>
        <v>0</v>
      </c>
      <c r="G17" s="45">
        <f>+C17+F17</f>
        <v>3084476000</v>
      </c>
      <c r="H17" s="133">
        <f>+G17-L24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106</v>
      </c>
      <c r="C20" s="121" t="s">
        <v>107</v>
      </c>
      <c r="D20" s="78" t="s">
        <v>108</v>
      </c>
      <c r="E20" s="78" t="s">
        <v>109</v>
      </c>
      <c r="F20" s="79" t="s">
        <v>155</v>
      </c>
      <c r="G20" s="80" t="s">
        <v>157</v>
      </c>
      <c r="H20" s="81" t="s">
        <v>74</v>
      </c>
      <c r="I20" s="96" t="s">
        <v>187</v>
      </c>
      <c r="J20" s="136" t="s">
        <v>186</v>
      </c>
      <c r="K20" s="137" t="s">
        <v>188</v>
      </c>
      <c r="L20" s="130">
        <v>1121476000</v>
      </c>
      <c r="M20" s="85">
        <v>978737500</v>
      </c>
      <c r="N20" s="86">
        <v>366351473</v>
      </c>
      <c r="O20" s="87">
        <v>0</v>
      </c>
      <c r="P20" s="88">
        <v>4020334</v>
      </c>
      <c r="Q20" s="88">
        <v>48400236</v>
      </c>
      <c r="R20" s="88"/>
      <c r="S20" s="88"/>
      <c r="T20" s="88"/>
      <c r="U20" s="88"/>
      <c r="V20" s="88"/>
      <c r="W20" s="88"/>
      <c r="X20" s="88"/>
      <c r="Y20" s="88"/>
      <c r="Z20" s="89"/>
      <c r="AA20" s="90">
        <f>SUM(P20:Z20)</f>
        <v>52420570</v>
      </c>
      <c r="AB20" s="91">
        <f>+N20-AA20</f>
        <v>313930903</v>
      </c>
      <c r="AC20" s="3"/>
    </row>
    <row r="21" spans="2:29" ht="34.5" customHeight="1" x14ac:dyDescent="0.2">
      <c r="B21" s="122" t="s">
        <v>110</v>
      </c>
      <c r="C21" s="123" t="s">
        <v>111</v>
      </c>
      <c r="D21" s="92" t="s">
        <v>78</v>
      </c>
      <c r="E21" s="92" t="s">
        <v>79</v>
      </c>
      <c r="F21" s="93" t="s">
        <v>158</v>
      </c>
      <c r="G21" s="94" t="s">
        <v>159</v>
      </c>
      <c r="H21" s="95" t="s">
        <v>74</v>
      </c>
      <c r="I21" s="96" t="s">
        <v>61</v>
      </c>
      <c r="J21" s="97" t="s">
        <v>61</v>
      </c>
      <c r="K21" s="98" t="s">
        <v>61</v>
      </c>
      <c r="L21" s="131">
        <f>1000000000+6000000+65796667</f>
        <v>1071796667</v>
      </c>
      <c r="M21" s="99">
        <v>1003649001</v>
      </c>
      <c r="N21" s="100">
        <v>1003649001</v>
      </c>
      <c r="O21" s="101">
        <v>0</v>
      </c>
      <c r="P21" s="102">
        <v>2333334</v>
      </c>
      <c r="Q21" s="102">
        <v>49073101</v>
      </c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 t="shared" ref="AA21:AA23" si="0">SUM(P21:Z21)</f>
        <v>51406435</v>
      </c>
      <c r="AB21" s="105">
        <f t="shared" ref="AB21:AB23" si="1">+N21-AA21</f>
        <v>952242566</v>
      </c>
      <c r="AC21" s="3"/>
    </row>
    <row r="22" spans="2:29" ht="34.5" customHeight="1" x14ac:dyDescent="0.2">
      <c r="B22" s="122" t="s">
        <v>112</v>
      </c>
      <c r="C22" s="123" t="s">
        <v>113</v>
      </c>
      <c r="D22" s="92" t="s">
        <v>58</v>
      </c>
      <c r="E22" s="92" t="s">
        <v>59</v>
      </c>
      <c r="F22" s="93" t="s">
        <v>148</v>
      </c>
      <c r="G22" s="94" t="s">
        <v>154</v>
      </c>
      <c r="H22" s="95" t="s">
        <v>74</v>
      </c>
      <c r="I22" s="96" t="s">
        <v>190</v>
      </c>
      <c r="J22" s="136" t="s">
        <v>189</v>
      </c>
      <c r="K22" s="137" t="s">
        <v>191</v>
      </c>
      <c r="L22" s="131">
        <v>363000000</v>
      </c>
      <c r="M22" s="99">
        <v>288617450</v>
      </c>
      <c r="N22" s="100">
        <v>288617450</v>
      </c>
      <c r="O22" s="101">
        <v>0</v>
      </c>
      <c r="P22" s="102">
        <v>3783333</v>
      </c>
      <c r="Q22" s="102">
        <v>24887214</v>
      </c>
      <c r="R22" s="102"/>
      <c r="S22" s="102"/>
      <c r="T22" s="102"/>
      <c r="U22" s="102"/>
      <c r="V22" s="102"/>
      <c r="W22" s="102"/>
      <c r="X22" s="102"/>
      <c r="Y22" s="102"/>
      <c r="Z22" s="103"/>
      <c r="AA22" s="104">
        <f t="shared" si="0"/>
        <v>28670547</v>
      </c>
      <c r="AB22" s="105">
        <f t="shared" si="1"/>
        <v>259946903</v>
      </c>
      <c r="AC22" s="3"/>
    </row>
    <row r="23" spans="2:29" ht="34.5" customHeight="1" thickBot="1" x14ac:dyDescent="0.25">
      <c r="B23" s="122" t="s">
        <v>114</v>
      </c>
      <c r="C23" s="123" t="s">
        <v>115</v>
      </c>
      <c r="D23" s="92" t="s">
        <v>116</v>
      </c>
      <c r="E23" s="92" t="s">
        <v>63</v>
      </c>
      <c r="F23" s="93" t="s">
        <v>155</v>
      </c>
      <c r="G23" s="94" t="s">
        <v>156</v>
      </c>
      <c r="H23" s="95" t="s">
        <v>74</v>
      </c>
      <c r="I23" s="96" t="s">
        <v>61</v>
      </c>
      <c r="J23" s="97" t="s">
        <v>61</v>
      </c>
      <c r="K23" s="98" t="s">
        <v>61</v>
      </c>
      <c r="L23" s="131">
        <f>600000000-6000000-65796667</f>
        <v>528203333</v>
      </c>
      <c r="M23" s="99">
        <v>510700000</v>
      </c>
      <c r="N23" s="100">
        <v>510700000</v>
      </c>
      <c r="O23" s="101">
        <v>0</v>
      </c>
      <c r="P23" s="102">
        <v>8746667</v>
      </c>
      <c r="Q23" s="102">
        <v>48196667</v>
      </c>
      <c r="R23" s="102"/>
      <c r="S23" s="102"/>
      <c r="T23" s="102"/>
      <c r="U23" s="102"/>
      <c r="V23" s="102"/>
      <c r="W23" s="102"/>
      <c r="X23" s="102"/>
      <c r="Y23" s="102"/>
      <c r="Z23" s="103"/>
      <c r="AA23" s="104">
        <f t="shared" si="0"/>
        <v>56943334</v>
      </c>
      <c r="AB23" s="105">
        <f t="shared" si="1"/>
        <v>453756666</v>
      </c>
      <c r="AC23" s="3"/>
    </row>
    <row r="24" spans="2:29" s="18" customFormat="1" ht="31.5" customHeight="1" thickBot="1" x14ac:dyDescent="0.25">
      <c r="B24" s="19" t="s">
        <v>42</v>
      </c>
      <c r="C24" s="49"/>
      <c r="D24" s="21"/>
      <c r="E24" s="20"/>
      <c r="F24" s="22"/>
      <c r="G24" s="60"/>
      <c r="H24" s="62"/>
      <c r="I24" s="60"/>
      <c r="J24" s="23"/>
      <c r="K24" s="57"/>
      <c r="L24" s="58">
        <f t="shared" ref="L24:AB24" si="2">SUBTOTAL(9,L20:L23)</f>
        <v>3084476000</v>
      </c>
      <c r="M24" s="58">
        <f t="shared" si="2"/>
        <v>2781703951</v>
      </c>
      <c r="N24" s="55">
        <f t="shared" si="2"/>
        <v>2169317924</v>
      </c>
      <c r="O24" s="126">
        <f t="shared" si="2"/>
        <v>0</v>
      </c>
      <c r="P24" s="126">
        <f t="shared" si="2"/>
        <v>18883668</v>
      </c>
      <c r="Q24" s="126">
        <f t="shared" si="2"/>
        <v>170557218</v>
      </c>
      <c r="R24" s="126">
        <f t="shared" si="2"/>
        <v>0</v>
      </c>
      <c r="S24" s="126">
        <f t="shared" si="2"/>
        <v>0</v>
      </c>
      <c r="T24" s="126">
        <f t="shared" si="2"/>
        <v>0</v>
      </c>
      <c r="U24" s="126">
        <f t="shared" si="2"/>
        <v>0</v>
      </c>
      <c r="V24" s="126">
        <f t="shared" si="2"/>
        <v>0</v>
      </c>
      <c r="W24" s="126">
        <f t="shared" si="2"/>
        <v>0</v>
      </c>
      <c r="X24" s="126">
        <f t="shared" si="2"/>
        <v>0</v>
      </c>
      <c r="Y24" s="126">
        <f t="shared" si="2"/>
        <v>0</v>
      </c>
      <c r="Z24" s="127">
        <f t="shared" si="2"/>
        <v>0</v>
      </c>
      <c r="AA24" s="128">
        <f t="shared" si="2"/>
        <v>189440886</v>
      </c>
      <c r="AB24" s="129">
        <f t="shared" si="2"/>
        <v>1979877038</v>
      </c>
    </row>
    <row r="25" spans="2:29" s="26" customFormat="1" ht="11.25" x14ac:dyDescent="0.2">
      <c r="B25" s="27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/>
      <c r="O25" s="24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1"/>
    </row>
    <row r="26" spans="2:29" s="24" customFormat="1" ht="11.25" hidden="1" x14ac:dyDescent="0.2">
      <c r="L26" s="24">
        <v>3084476000</v>
      </c>
      <c r="M26" s="24">
        <v>2781703951</v>
      </c>
      <c r="N26" s="24">
        <v>2169317924</v>
      </c>
      <c r="O26" s="24">
        <v>0</v>
      </c>
      <c r="P26" s="24">
        <v>18883668</v>
      </c>
      <c r="Q26" s="24">
        <v>170557218</v>
      </c>
      <c r="AA26" s="24">
        <v>189440886</v>
      </c>
      <c r="AB26" s="24">
        <v>1979877038</v>
      </c>
    </row>
    <row r="27" spans="2:29" s="134" customFormat="1" hidden="1" x14ac:dyDescent="0.2">
      <c r="L27" s="134">
        <f t="shared" ref="L27:AB27" si="3">+L26-L24</f>
        <v>0</v>
      </c>
      <c r="M27" s="134">
        <f t="shared" si="3"/>
        <v>0</v>
      </c>
      <c r="N27" s="134">
        <f t="shared" si="3"/>
        <v>0</v>
      </c>
      <c r="O27" s="134">
        <f t="shared" si="3"/>
        <v>0</v>
      </c>
      <c r="P27" s="134">
        <f t="shared" si="3"/>
        <v>0</v>
      </c>
      <c r="Q27" s="134">
        <f t="shared" si="3"/>
        <v>0</v>
      </c>
      <c r="R27" s="134">
        <f t="shared" si="3"/>
        <v>0</v>
      </c>
      <c r="S27" s="134">
        <f t="shared" si="3"/>
        <v>0</v>
      </c>
      <c r="T27" s="134">
        <f t="shared" si="3"/>
        <v>0</v>
      </c>
      <c r="U27" s="134">
        <f t="shared" si="3"/>
        <v>0</v>
      </c>
      <c r="V27" s="134">
        <f t="shared" si="3"/>
        <v>0</v>
      </c>
      <c r="W27" s="134">
        <f t="shared" si="3"/>
        <v>0</v>
      </c>
      <c r="X27" s="134">
        <f t="shared" si="3"/>
        <v>0</v>
      </c>
      <c r="Y27" s="134">
        <f t="shared" si="3"/>
        <v>0</v>
      </c>
      <c r="Z27" s="134">
        <f t="shared" si="3"/>
        <v>0</v>
      </c>
      <c r="AA27" s="134">
        <f t="shared" si="3"/>
        <v>0</v>
      </c>
      <c r="AB27" s="134">
        <f t="shared" si="3"/>
        <v>0</v>
      </c>
    </row>
    <row r="28" spans="2:29" x14ac:dyDescent="0.2">
      <c r="C28" s="31"/>
    </row>
    <row r="29" spans="2:29" x14ac:dyDescent="0.2">
      <c r="C29" s="31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B34" s="30"/>
      <c r="D34" s="31"/>
    </row>
    <row r="35" spans="2:9" x14ac:dyDescent="0.2">
      <c r="B35" s="30"/>
      <c r="D35" s="31"/>
    </row>
    <row r="36" spans="2:9" x14ac:dyDescent="0.2">
      <c r="B36" s="29"/>
      <c r="C36" s="31"/>
      <c r="D36" s="31"/>
    </row>
    <row r="37" spans="2:9" x14ac:dyDescent="0.2">
      <c r="B37" s="30"/>
      <c r="C37" s="31"/>
      <c r="D37" s="31"/>
      <c r="G37" s="34"/>
      <c r="H37" s="34"/>
      <c r="I37" s="34"/>
    </row>
    <row r="38" spans="2:9" x14ac:dyDescent="0.2">
      <c r="B38" s="30"/>
    </row>
    <row r="39" spans="2:9" x14ac:dyDescent="0.2">
      <c r="C39" s="31"/>
      <c r="D39" s="31"/>
    </row>
    <row r="40" spans="2:9" x14ac:dyDescent="0.2">
      <c r="B40" s="30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  <c r="C45" s="31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</sheetData>
  <autoFilter ref="B19:AC23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3">
    <cfRule type="cellIs" dxfId="9" priority="3" operator="lessThan">
      <formula>0</formula>
    </cfRule>
  </conditionalFormatting>
  <conditionalFormatting sqref="AC6:AC15">
    <cfRule type="cellIs" dxfId="8" priority="11" operator="lessThan">
      <formula>0</formula>
    </cfRule>
  </conditionalFormatting>
  <conditionalFormatting sqref="AC25:AC1048576">
    <cfRule type="cellIs" dxfId="7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C56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21" sqref="G2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2"/>
      <c r="C2" s="155" t="s">
        <v>4</v>
      </c>
      <c r="D2" s="156"/>
      <c r="E2" s="156"/>
      <c r="F2" s="156"/>
      <c r="G2" s="15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3"/>
      <c r="C3" s="155" t="s">
        <v>7</v>
      </c>
      <c r="D3" s="156"/>
      <c r="E3" s="156"/>
      <c r="F3" s="156"/>
      <c r="G3" s="15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4"/>
      <c r="C4" s="155" t="s">
        <v>39</v>
      </c>
      <c r="D4" s="156"/>
      <c r="E4" s="156"/>
      <c r="F4" s="156"/>
      <c r="G4" s="15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61" t="s">
        <v>47</v>
      </c>
      <c r="D6" s="161"/>
      <c r="E6" s="161"/>
      <c r="F6" s="161"/>
      <c r="G6" s="162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9" t="s">
        <v>117</v>
      </c>
      <c r="D7" s="159" t="s">
        <v>48</v>
      </c>
      <c r="E7" s="159" t="s">
        <v>48</v>
      </c>
      <c r="F7" s="159" t="s">
        <v>48</v>
      </c>
      <c r="G7" s="160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9" t="s">
        <v>118</v>
      </c>
      <c r="D8" s="159" t="s">
        <v>50</v>
      </c>
      <c r="E8" s="159" t="s">
        <v>50</v>
      </c>
      <c r="F8" s="159" t="s">
        <v>50</v>
      </c>
      <c r="G8" s="160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9" t="s">
        <v>119</v>
      </c>
      <c r="D9" s="159" t="s">
        <v>51</v>
      </c>
      <c r="E9" s="159" t="s">
        <v>51</v>
      </c>
      <c r="F9" s="159" t="s">
        <v>51</v>
      </c>
      <c r="G9" s="160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9" t="s">
        <v>120</v>
      </c>
      <c r="D10" s="159" t="s">
        <v>52</v>
      </c>
      <c r="E10" s="159" t="s">
        <v>52</v>
      </c>
      <c r="F10" s="159" t="s">
        <v>52</v>
      </c>
      <c r="G10" s="160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46" t="s">
        <v>121</v>
      </c>
      <c r="D11" s="147"/>
      <c r="E11" s="147"/>
      <c r="F11" s="147"/>
      <c r="G11" s="14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59" t="s">
        <v>122</v>
      </c>
      <c r="D12" s="159" t="s">
        <v>54</v>
      </c>
      <c r="E12" s="159" t="s">
        <v>54</v>
      </c>
      <c r="F12" s="159" t="s">
        <v>54</v>
      </c>
      <c r="G12" s="160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3" t="s">
        <v>123</v>
      </c>
      <c r="D13" s="164">
        <v>2020110010174</v>
      </c>
      <c r="E13" s="164">
        <v>2020110010174</v>
      </c>
      <c r="F13" s="164">
        <v>2020110010174</v>
      </c>
      <c r="G13" s="16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9" customHeight="1" outlineLevel="1" x14ac:dyDescent="0.2">
      <c r="B15" s="1" t="s">
        <v>43</v>
      </c>
      <c r="C15" s="140" t="s">
        <v>164</v>
      </c>
      <c r="D15" s="141"/>
      <c r="E15" s="142"/>
      <c r="F15" s="2" t="s">
        <v>9</v>
      </c>
      <c r="G15" s="35">
        <v>45037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8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9"/>
      <c r="C17" s="38">
        <v>368000000</v>
      </c>
      <c r="D17" s="52">
        <v>0</v>
      </c>
      <c r="E17" s="52">
        <v>0</v>
      </c>
      <c r="F17" s="39">
        <f>D17-E17</f>
        <v>0</v>
      </c>
      <c r="G17" s="45">
        <f>+C17+F17</f>
        <v>368000000</v>
      </c>
      <c r="H17" s="133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124</v>
      </c>
      <c r="C20" s="121" t="s">
        <v>125</v>
      </c>
      <c r="D20" s="78" t="s">
        <v>72</v>
      </c>
      <c r="E20" s="78" t="s">
        <v>73</v>
      </c>
      <c r="F20" s="79" t="s">
        <v>155</v>
      </c>
      <c r="G20" s="80" t="s">
        <v>157</v>
      </c>
      <c r="H20" s="81" t="s">
        <v>74</v>
      </c>
      <c r="I20" s="82" t="s">
        <v>61</v>
      </c>
      <c r="J20" s="83" t="s">
        <v>61</v>
      </c>
      <c r="K20" s="84" t="s">
        <v>61</v>
      </c>
      <c r="L20" s="130">
        <v>348000000</v>
      </c>
      <c r="M20" s="85">
        <v>54548040</v>
      </c>
      <c r="N20" s="86">
        <v>54427840</v>
      </c>
      <c r="O20" s="87">
        <v>0</v>
      </c>
      <c r="P20" s="88">
        <v>0</v>
      </c>
      <c r="Q20" s="88">
        <v>1988068</v>
      </c>
      <c r="R20" s="88"/>
      <c r="S20" s="88"/>
      <c r="T20" s="88"/>
      <c r="U20" s="88"/>
      <c r="V20" s="88"/>
      <c r="W20" s="88"/>
      <c r="X20" s="88"/>
      <c r="Y20" s="88"/>
      <c r="Z20" s="89"/>
      <c r="AA20" s="90">
        <f>SUM(O20:Z20)</f>
        <v>1988068</v>
      </c>
      <c r="AB20" s="91">
        <f>+N20-AA20</f>
        <v>52439772</v>
      </c>
      <c r="AC20" s="3"/>
    </row>
    <row r="21" spans="2:29" ht="34.5" customHeight="1" x14ac:dyDescent="0.2">
      <c r="B21" s="122" t="s">
        <v>124</v>
      </c>
      <c r="C21" s="123" t="s">
        <v>126</v>
      </c>
      <c r="D21" s="92" t="s">
        <v>116</v>
      </c>
      <c r="E21" s="92" t="s">
        <v>63</v>
      </c>
      <c r="F21" s="93" t="s">
        <v>155</v>
      </c>
      <c r="G21" s="94" t="s">
        <v>157</v>
      </c>
      <c r="H21" s="95" t="s">
        <v>74</v>
      </c>
      <c r="I21" s="96" t="s">
        <v>61</v>
      </c>
      <c r="J21" s="97" t="s">
        <v>61</v>
      </c>
      <c r="K21" s="98" t="s">
        <v>61</v>
      </c>
      <c r="L21" s="131">
        <v>20000000</v>
      </c>
      <c r="M21" s="99">
        <v>0</v>
      </c>
      <c r="N21" s="100">
        <v>0</v>
      </c>
      <c r="O21" s="101">
        <v>0</v>
      </c>
      <c r="P21" s="102">
        <v>0</v>
      </c>
      <c r="Q21" s="102">
        <v>0</v>
      </c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>SUM(O21:Z21)</f>
        <v>0</v>
      </c>
      <c r="AB21" s="105">
        <f>+N21-AA21</f>
        <v>0</v>
      </c>
      <c r="AC21" s="3"/>
    </row>
    <row r="22" spans="2:29" ht="34.5" customHeight="1" x14ac:dyDescent="0.2">
      <c r="B22" s="122"/>
      <c r="C22" s="123"/>
      <c r="D22" s="92"/>
      <c r="E22" s="92"/>
      <c r="F22" s="93"/>
      <c r="G22" s="94"/>
      <c r="H22" s="95"/>
      <c r="I22" s="96"/>
      <c r="J22" s="97"/>
      <c r="K22" s="98"/>
      <c r="L22" s="131"/>
      <c r="M22" s="99"/>
      <c r="N22" s="100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3"/>
      <c r="AA22" s="104"/>
      <c r="AB22" s="105"/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99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0"/>
      <c r="H25" s="62"/>
      <c r="I25" s="60"/>
      <c r="J25" s="23"/>
      <c r="K25" s="57"/>
      <c r="L25" s="58">
        <f t="shared" ref="L25:AA25" si="0">SUBTOTAL(9,L20:L24)</f>
        <v>368000000</v>
      </c>
      <c r="M25" s="58">
        <f t="shared" si="0"/>
        <v>54548040</v>
      </c>
      <c r="N25" s="55">
        <f t="shared" si="0"/>
        <v>54427840</v>
      </c>
      <c r="O25" s="126">
        <f t="shared" si="0"/>
        <v>0</v>
      </c>
      <c r="P25" s="126">
        <f t="shared" si="0"/>
        <v>0</v>
      </c>
      <c r="Q25" s="126">
        <f t="shared" si="0"/>
        <v>1988068</v>
      </c>
      <c r="R25" s="126">
        <f t="shared" si="0"/>
        <v>0</v>
      </c>
      <c r="S25" s="126">
        <f t="shared" si="0"/>
        <v>0</v>
      </c>
      <c r="T25" s="126">
        <f t="shared" si="0"/>
        <v>0</v>
      </c>
      <c r="U25" s="126">
        <f t="shared" si="0"/>
        <v>0</v>
      </c>
      <c r="V25" s="126">
        <f t="shared" si="0"/>
        <v>0</v>
      </c>
      <c r="W25" s="126">
        <f t="shared" si="0"/>
        <v>0</v>
      </c>
      <c r="X25" s="126">
        <f t="shared" si="0"/>
        <v>0</v>
      </c>
      <c r="Y25" s="126">
        <f t="shared" si="0"/>
        <v>0</v>
      </c>
      <c r="Z25" s="127">
        <f t="shared" si="0"/>
        <v>0</v>
      </c>
      <c r="AA25" s="128">
        <f t="shared" si="0"/>
        <v>1988068</v>
      </c>
      <c r="AB25" s="129">
        <f>SUBTOTAL(9,AB20:AB24)</f>
        <v>52439772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4" customFormat="1" ht="11.25" hidden="1" x14ac:dyDescent="0.2">
      <c r="L27" s="24">
        <v>368000000</v>
      </c>
      <c r="M27" s="24">
        <v>54548040</v>
      </c>
      <c r="N27" s="24">
        <v>54427840</v>
      </c>
      <c r="O27" s="24">
        <v>0</v>
      </c>
      <c r="P27" s="24">
        <v>0</v>
      </c>
      <c r="Q27" s="24">
        <v>1988068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1988068</v>
      </c>
      <c r="AB27" s="24">
        <v>52439772</v>
      </c>
    </row>
    <row r="28" spans="2:29" s="134" customFormat="1" hidden="1" x14ac:dyDescent="0.2">
      <c r="L28" s="134">
        <f t="shared" ref="L28:AB28" si="1">+L27-L25</f>
        <v>0</v>
      </c>
      <c r="M28" s="134">
        <f t="shared" si="1"/>
        <v>0</v>
      </c>
      <c r="N28" s="134">
        <f t="shared" si="1"/>
        <v>0</v>
      </c>
      <c r="O28" s="134">
        <f t="shared" si="1"/>
        <v>0</v>
      </c>
      <c r="P28" s="134">
        <f t="shared" si="1"/>
        <v>0</v>
      </c>
      <c r="Q28" s="134">
        <f t="shared" si="1"/>
        <v>0</v>
      </c>
      <c r="R28" s="134">
        <f t="shared" si="1"/>
        <v>0</v>
      </c>
      <c r="S28" s="134">
        <f t="shared" si="1"/>
        <v>0</v>
      </c>
      <c r="T28" s="134">
        <f t="shared" si="1"/>
        <v>0</v>
      </c>
      <c r="U28" s="134">
        <f t="shared" si="1"/>
        <v>0</v>
      </c>
      <c r="V28" s="134">
        <f t="shared" si="1"/>
        <v>0</v>
      </c>
      <c r="W28" s="134">
        <f t="shared" si="1"/>
        <v>0</v>
      </c>
      <c r="X28" s="134">
        <f t="shared" si="1"/>
        <v>0</v>
      </c>
      <c r="Y28" s="134">
        <f t="shared" si="1"/>
        <v>0</v>
      </c>
      <c r="Z28" s="134">
        <f t="shared" si="1"/>
        <v>0</v>
      </c>
      <c r="AA28" s="134">
        <f t="shared" si="1"/>
        <v>0</v>
      </c>
      <c r="AB28" s="134">
        <f t="shared" si="1"/>
        <v>0</v>
      </c>
    </row>
    <row r="29" spans="2:29" x14ac:dyDescent="0.2">
      <c r="C29" s="31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4">
    <cfRule type="cellIs" dxfId="6" priority="1" operator="lessThan">
      <formula>0</formula>
    </cfRule>
  </conditionalFormatting>
  <conditionalFormatting sqref="AC6:AC15">
    <cfRule type="cellIs" dxfId="5" priority="11" operator="lessThan">
      <formula>0</formula>
    </cfRule>
  </conditionalFormatting>
  <conditionalFormatting sqref="AC26:AC1048576">
    <cfRule type="cellIs" dxfId="4" priority="13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C56"/>
  <sheetViews>
    <sheetView showGridLines="0" zoomScale="80" zoomScaleNormal="8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F22" sqref="F2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6.42578125" style="6" customWidth="1" outlineLevel="1"/>
    <col min="18" max="26" width="14.7109375" style="6" customWidth="1" outlineLevel="1"/>
    <col min="27" max="27" width="15.8554687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2"/>
      <c r="C2" s="155" t="s">
        <v>4</v>
      </c>
      <c r="D2" s="156"/>
      <c r="E2" s="156"/>
      <c r="F2" s="156"/>
      <c r="G2" s="156"/>
      <c r="H2" s="13"/>
      <c r="I2" s="13"/>
      <c r="J2" s="13"/>
      <c r="K2" s="13"/>
      <c r="L2" s="13"/>
      <c r="M2" s="6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3"/>
      <c r="C3" s="155" t="s">
        <v>7</v>
      </c>
      <c r="D3" s="156"/>
      <c r="E3" s="156"/>
      <c r="F3" s="156"/>
      <c r="G3" s="156"/>
      <c r="H3" s="13"/>
      <c r="I3" s="13"/>
      <c r="J3" s="13"/>
      <c r="K3" s="13"/>
      <c r="L3" s="13"/>
      <c r="M3" s="6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4"/>
      <c r="C4" s="155" t="s">
        <v>39</v>
      </c>
      <c r="D4" s="156"/>
      <c r="E4" s="156"/>
      <c r="F4" s="156"/>
      <c r="G4" s="156"/>
      <c r="H4" s="13"/>
      <c r="I4" s="13"/>
      <c r="J4" s="13"/>
      <c r="K4" s="13"/>
      <c r="L4" s="13"/>
      <c r="M4" s="6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5" customFormat="1" ht="15.75" customHeight="1" outlineLevel="1" x14ac:dyDescent="0.2">
      <c r="B6" s="71" t="s">
        <v>45</v>
      </c>
      <c r="C6" s="161" t="s">
        <v>47</v>
      </c>
      <c r="D6" s="161"/>
      <c r="E6" s="161"/>
      <c r="F6" s="161"/>
      <c r="G6" s="162"/>
      <c r="H6" s="74"/>
      <c r="I6" s="74"/>
      <c r="J6" s="74"/>
      <c r="K6" s="74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 s="75" customFormat="1" ht="15.75" customHeight="1" outlineLevel="1" x14ac:dyDescent="0.2">
      <c r="B7" s="70" t="s">
        <v>10</v>
      </c>
      <c r="C7" s="159" t="s">
        <v>135</v>
      </c>
      <c r="D7" s="159" t="s">
        <v>48</v>
      </c>
      <c r="E7" s="159" t="s">
        <v>48</v>
      </c>
      <c r="F7" s="159" t="s">
        <v>48</v>
      </c>
      <c r="G7" s="160" t="s">
        <v>48</v>
      </c>
      <c r="H7" s="74"/>
      <c r="I7" s="74"/>
      <c r="J7" s="74"/>
      <c r="K7" s="74"/>
      <c r="L7" s="74"/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 s="75" customFormat="1" ht="15.75" customHeight="1" outlineLevel="1" x14ac:dyDescent="0.2">
      <c r="B8" s="72" t="s">
        <v>8</v>
      </c>
      <c r="C8" s="159" t="s">
        <v>136</v>
      </c>
      <c r="D8" s="159" t="s">
        <v>50</v>
      </c>
      <c r="E8" s="159" t="s">
        <v>50</v>
      </c>
      <c r="F8" s="159" t="s">
        <v>50</v>
      </c>
      <c r="G8" s="160" t="s">
        <v>50</v>
      </c>
      <c r="H8" s="74"/>
      <c r="I8" s="74"/>
      <c r="J8" s="74"/>
      <c r="K8" s="74"/>
      <c r="L8" s="74"/>
      <c r="M8" s="74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 s="75" customFormat="1" ht="23.25" customHeight="1" outlineLevel="1" x14ac:dyDescent="0.2">
      <c r="B9" s="70" t="s">
        <v>44</v>
      </c>
      <c r="C9" s="159" t="s">
        <v>137</v>
      </c>
      <c r="D9" s="159" t="s">
        <v>51</v>
      </c>
      <c r="E9" s="159" t="s">
        <v>51</v>
      </c>
      <c r="F9" s="159" t="s">
        <v>51</v>
      </c>
      <c r="G9" s="160" t="s">
        <v>51</v>
      </c>
      <c r="H9" s="74"/>
      <c r="I9" s="74"/>
      <c r="J9" s="74"/>
      <c r="K9" s="74"/>
      <c r="L9" s="74"/>
      <c r="M9" s="7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 s="75" customFormat="1" ht="15.75" customHeight="1" outlineLevel="1" x14ac:dyDescent="0.2">
      <c r="B10" s="70" t="s">
        <v>46</v>
      </c>
      <c r="C10" s="159" t="s">
        <v>138</v>
      </c>
      <c r="D10" s="159" t="s">
        <v>52</v>
      </c>
      <c r="E10" s="159" t="s">
        <v>52</v>
      </c>
      <c r="F10" s="159" t="s">
        <v>52</v>
      </c>
      <c r="G10" s="160" t="s">
        <v>52</v>
      </c>
      <c r="H10" s="74"/>
      <c r="I10" s="74"/>
      <c r="J10" s="74"/>
      <c r="K10" s="74"/>
      <c r="L10" s="74"/>
      <c r="M10" s="74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 s="75" customFormat="1" ht="32.25" customHeight="1" outlineLevel="1" x14ac:dyDescent="0.2">
      <c r="B11" s="70" t="s">
        <v>11</v>
      </c>
      <c r="C11" s="146" t="s">
        <v>192</v>
      </c>
      <c r="D11" s="147"/>
      <c r="E11" s="147"/>
      <c r="F11" s="147"/>
      <c r="G11" s="148"/>
      <c r="H11" s="74"/>
      <c r="I11" s="74"/>
      <c r="J11" s="76"/>
      <c r="K11" s="76"/>
      <c r="L11" s="76"/>
      <c r="M11" s="76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 s="75" customFormat="1" ht="15.75" customHeight="1" outlineLevel="1" x14ac:dyDescent="0.2">
      <c r="B12" s="70" t="s">
        <v>18</v>
      </c>
      <c r="C12" s="159" t="s">
        <v>139</v>
      </c>
      <c r="D12" s="159" t="s">
        <v>54</v>
      </c>
      <c r="E12" s="159" t="s">
        <v>54</v>
      </c>
      <c r="F12" s="159" t="s">
        <v>54</v>
      </c>
      <c r="G12" s="160" t="s">
        <v>54</v>
      </c>
      <c r="H12" s="74"/>
      <c r="I12" s="74"/>
      <c r="J12" s="74"/>
      <c r="K12" s="74"/>
      <c r="L12" s="74"/>
      <c r="M12" s="74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 s="75" customFormat="1" ht="15.75" customHeight="1" outlineLevel="1" thickBot="1" x14ac:dyDescent="0.25">
      <c r="B13" s="73" t="s">
        <v>15</v>
      </c>
      <c r="C13" s="163" t="s">
        <v>140</v>
      </c>
      <c r="D13" s="164">
        <v>2020110010174</v>
      </c>
      <c r="E13" s="164">
        <v>2020110010174</v>
      </c>
      <c r="F13" s="164">
        <v>2020110010174</v>
      </c>
      <c r="G13" s="165">
        <v>2020110010174</v>
      </c>
      <c r="H13" s="74"/>
      <c r="I13" s="74"/>
      <c r="J13" s="74"/>
      <c r="K13" s="74"/>
      <c r="L13" s="74"/>
      <c r="M13" s="74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33.75" customHeight="1" outlineLevel="1" x14ac:dyDescent="0.2">
      <c r="B15" s="1" t="s">
        <v>43</v>
      </c>
      <c r="C15" s="140" t="s">
        <v>164</v>
      </c>
      <c r="D15" s="166"/>
      <c r="E15" s="167"/>
      <c r="F15" s="2" t="s">
        <v>9</v>
      </c>
      <c r="G15" s="35">
        <v>45037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38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39"/>
      <c r="C17" s="38">
        <v>6911953000</v>
      </c>
      <c r="D17" s="52"/>
      <c r="E17" s="52"/>
      <c r="F17" s="39">
        <f>D17-E17</f>
        <v>0</v>
      </c>
      <c r="G17" s="45">
        <f>+C17+F17</f>
        <v>6911953000</v>
      </c>
      <c r="H17" s="133">
        <f>+G17-L25</f>
        <v>0</v>
      </c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1" t="s">
        <v>17</v>
      </c>
      <c r="F19" s="15" t="s">
        <v>0</v>
      </c>
      <c r="G19" s="61" t="s">
        <v>13</v>
      </c>
      <c r="H19" s="59" t="s">
        <v>22</v>
      </c>
      <c r="I19" s="40" t="s">
        <v>19</v>
      </c>
      <c r="J19" s="41" t="s">
        <v>20</v>
      </c>
      <c r="K19" s="56" t="s">
        <v>21</v>
      </c>
      <c r="L19" s="63" t="s">
        <v>38</v>
      </c>
      <c r="M19" s="63" t="s">
        <v>1</v>
      </c>
      <c r="N19" s="64" t="s">
        <v>2</v>
      </c>
      <c r="O19" s="65" t="s">
        <v>24</v>
      </c>
      <c r="P19" s="64" t="s">
        <v>35</v>
      </c>
      <c r="Q19" s="64" t="s">
        <v>34</v>
      </c>
      <c r="R19" s="64" t="s">
        <v>33</v>
      </c>
      <c r="S19" s="64" t="s">
        <v>32</v>
      </c>
      <c r="T19" s="64" t="s">
        <v>31</v>
      </c>
      <c r="U19" s="64" t="s">
        <v>30</v>
      </c>
      <c r="V19" s="64" t="s">
        <v>29</v>
      </c>
      <c r="W19" s="64" t="s">
        <v>28</v>
      </c>
      <c r="X19" s="64" t="s">
        <v>27</v>
      </c>
      <c r="Y19" s="64" t="s">
        <v>26</v>
      </c>
      <c r="Z19" s="66" t="s">
        <v>25</v>
      </c>
      <c r="AA19" s="48" t="s">
        <v>3</v>
      </c>
      <c r="AB19" s="67" t="s">
        <v>36</v>
      </c>
      <c r="AC19" s="18"/>
    </row>
    <row r="20" spans="2:29" ht="34.5" customHeight="1" x14ac:dyDescent="0.2">
      <c r="B20" s="120" t="s">
        <v>127</v>
      </c>
      <c r="C20" s="121" t="s">
        <v>128</v>
      </c>
      <c r="D20" s="78" t="s">
        <v>129</v>
      </c>
      <c r="E20" s="78" t="s">
        <v>129</v>
      </c>
      <c r="F20" s="79" t="s">
        <v>160</v>
      </c>
      <c r="G20" s="80" t="s">
        <v>162</v>
      </c>
      <c r="H20" s="81" t="s">
        <v>130</v>
      </c>
      <c r="I20" s="82" t="s">
        <v>172</v>
      </c>
      <c r="J20" s="83" t="s">
        <v>173</v>
      </c>
      <c r="K20" s="84" t="s">
        <v>174</v>
      </c>
      <c r="L20" s="130">
        <v>3060000000</v>
      </c>
      <c r="M20" s="85">
        <v>2953228444</v>
      </c>
      <c r="N20" s="86">
        <v>2913801739</v>
      </c>
      <c r="O20" s="87">
        <v>0</v>
      </c>
      <c r="P20" s="88">
        <v>17008203</v>
      </c>
      <c r="Q20" s="88">
        <v>243660475</v>
      </c>
      <c r="R20" s="88"/>
      <c r="S20" s="88"/>
      <c r="T20" s="88"/>
      <c r="U20" s="88"/>
      <c r="V20" s="88"/>
      <c r="W20" s="88"/>
      <c r="X20" s="88"/>
      <c r="Y20" s="88"/>
      <c r="Z20" s="89"/>
      <c r="AA20" s="90">
        <f>SUM(O20:Z20)</f>
        <v>260668678</v>
      </c>
      <c r="AB20" s="91">
        <f>+N20-AA20</f>
        <v>2653133061</v>
      </c>
      <c r="AC20" s="3"/>
    </row>
    <row r="21" spans="2:29" ht="34.5" customHeight="1" x14ac:dyDescent="0.2">
      <c r="B21" s="122" t="s">
        <v>127</v>
      </c>
      <c r="C21" s="123" t="s">
        <v>133</v>
      </c>
      <c r="D21" s="92" t="s">
        <v>134</v>
      </c>
      <c r="E21" s="92" t="s">
        <v>134</v>
      </c>
      <c r="F21" s="93" t="s">
        <v>161</v>
      </c>
      <c r="G21" s="94" t="s">
        <v>163</v>
      </c>
      <c r="H21" s="95" t="s">
        <v>130</v>
      </c>
      <c r="I21" s="96" t="s">
        <v>61</v>
      </c>
      <c r="J21" s="97" t="s">
        <v>61</v>
      </c>
      <c r="K21" s="98" t="s">
        <v>61</v>
      </c>
      <c r="L21" s="131">
        <v>3651615000</v>
      </c>
      <c r="M21" s="99">
        <v>1352436489</v>
      </c>
      <c r="N21" s="100">
        <v>408374284</v>
      </c>
      <c r="O21" s="101">
        <v>8589897</v>
      </c>
      <c r="P21" s="102">
        <v>11255486</v>
      </c>
      <c r="Q21" s="102">
        <v>39046836</v>
      </c>
      <c r="R21" s="102"/>
      <c r="S21" s="102"/>
      <c r="T21" s="102"/>
      <c r="U21" s="102"/>
      <c r="V21" s="102"/>
      <c r="W21" s="102"/>
      <c r="X21" s="102"/>
      <c r="Y21" s="102"/>
      <c r="Z21" s="103"/>
      <c r="AA21" s="104">
        <f t="shared" ref="AA21:AA22" si="0">SUM(O21:Z21)</f>
        <v>58892219</v>
      </c>
      <c r="AB21" s="105">
        <f t="shared" ref="AB21:AB22" si="1">+N21-AA21</f>
        <v>349482065</v>
      </c>
      <c r="AC21" s="3"/>
    </row>
    <row r="22" spans="2:29" ht="34.5" customHeight="1" x14ac:dyDescent="0.2">
      <c r="B22" s="122" t="s">
        <v>131</v>
      </c>
      <c r="C22" s="123" t="s">
        <v>132</v>
      </c>
      <c r="D22" s="92" t="s">
        <v>78</v>
      </c>
      <c r="E22" s="92" t="s">
        <v>79</v>
      </c>
      <c r="F22" s="93" t="s">
        <v>160</v>
      </c>
      <c r="G22" s="94" t="s">
        <v>162</v>
      </c>
      <c r="H22" s="95" t="s">
        <v>130</v>
      </c>
      <c r="I22" s="96" t="s">
        <v>61</v>
      </c>
      <c r="J22" s="97" t="s">
        <v>61</v>
      </c>
      <c r="K22" s="98" t="s">
        <v>61</v>
      </c>
      <c r="L22" s="131">
        <v>200338000</v>
      </c>
      <c r="M22" s="99">
        <v>125818533</v>
      </c>
      <c r="N22" s="100">
        <v>125818533</v>
      </c>
      <c r="O22" s="101">
        <v>0</v>
      </c>
      <c r="P22" s="102">
        <v>0</v>
      </c>
      <c r="Q22" s="102">
        <v>0</v>
      </c>
      <c r="R22" s="102"/>
      <c r="S22" s="102"/>
      <c r="T22" s="102"/>
      <c r="U22" s="102"/>
      <c r="V22" s="102"/>
      <c r="W22" s="102"/>
      <c r="X22" s="102"/>
      <c r="Y22" s="102"/>
      <c r="Z22" s="103"/>
      <c r="AA22" s="104">
        <f t="shared" si="0"/>
        <v>0</v>
      </c>
      <c r="AB22" s="105">
        <f t="shared" si="1"/>
        <v>125818533</v>
      </c>
      <c r="AC22" s="3"/>
    </row>
    <row r="23" spans="2:29" ht="34.5" customHeight="1" x14ac:dyDescent="0.2">
      <c r="B23" s="122"/>
      <c r="C23" s="123"/>
      <c r="D23" s="92"/>
      <c r="E23" s="92"/>
      <c r="F23" s="93"/>
      <c r="G23" s="94"/>
      <c r="H23" s="95"/>
      <c r="I23" s="96"/>
      <c r="J23" s="97"/>
      <c r="K23" s="98"/>
      <c r="L23" s="131"/>
      <c r="M23" s="99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3"/>
      <c r="AA23" s="104"/>
      <c r="AB23" s="105"/>
      <c r="AC23" s="3"/>
    </row>
    <row r="24" spans="2:29" ht="34.5" customHeight="1" thickBot="1" x14ac:dyDescent="0.25">
      <c r="B24" s="124"/>
      <c r="C24" s="125"/>
      <c r="D24" s="106"/>
      <c r="E24" s="106"/>
      <c r="F24" s="107"/>
      <c r="G24" s="108"/>
      <c r="H24" s="109"/>
      <c r="I24" s="110"/>
      <c r="J24" s="111"/>
      <c r="K24" s="112"/>
      <c r="L24" s="132"/>
      <c r="M24" s="113"/>
      <c r="N24" s="114"/>
      <c r="O24" s="115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7"/>
      <c r="AA24" s="118"/>
      <c r="AB24" s="119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0"/>
      <c r="H25" s="62"/>
      <c r="I25" s="60"/>
      <c r="J25" s="23"/>
      <c r="K25" s="57"/>
      <c r="L25" s="58">
        <f t="shared" ref="L25:AA25" si="2">SUBTOTAL(9,L20:L24)</f>
        <v>6911953000</v>
      </c>
      <c r="M25" s="58">
        <f t="shared" si="2"/>
        <v>4431483466</v>
      </c>
      <c r="N25" s="55">
        <f t="shared" si="2"/>
        <v>3447994556</v>
      </c>
      <c r="O25" s="126">
        <f t="shared" si="2"/>
        <v>8589897</v>
      </c>
      <c r="P25" s="126">
        <f t="shared" si="2"/>
        <v>28263689</v>
      </c>
      <c r="Q25" s="126">
        <f t="shared" si="2"/>
        <v>282707311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0</v>
      </c>
      <c r="Y25" s="126">
        <f t="shared" si="2"/>
        <v>0</v>
      </c>
      <c r="Z25" s="127">
        <f t="shared" si="2"/>
        <v>0</v>
      </c>
      <c r="AA25" s="128">
        <f t="shared" si="2"/>
        <v>319560897</v>
      </c>
      <c r="AB25" s="129">
        <f>SUBTOTAL(9,AB20:AB24)</f>
        <v>3128433659</v>
      </c>
    </row>
    <row r="26" spans="2:29" s="26" customFormat="1" ht="11.25" x14ac:dyDescent="0.2">
      <c r="B26" s="27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4" customFormat="1" ht="11.25" hidden="1" x14ac:dyDescent="0.2">
      <c r="L27" s="24">
        <v>6911953000</v>
      </c>
      <c r="M27" s="24">
        <v>4431483466</v>
      </c>
      <c r="N27" s="24">
        <v>3447994556</v>
      </c>
      <c r="O27" s="24">
        <v>8589897</v>
      </c>
      <c r="P27" s="24">
        <v>28263689</v>
      </c>
      <c r="Q27" s="24">
        <v>282707311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319560897</v>
      </c>
      <c r="AB27" s="24">
        <v>3128433659</v>
      </c>
    </row>
    <row r="28" spans="2:29" s="134" customFormat="1" hidden="1" x14ac:dyDescent="0.2">
      <c r="L28" s="134">
        <f t="shared" ref="L28:AB28" si="3">+L27-L25</f>
        <v>0</v>
      </c>
      <c r="M28" s="134">
        <f t="shared" si="3"/>
        <v>0</v>
      </c>
      <c r="N28" s="134">
        <f t="shared" si="3"/>
        <v>0</v>
      </c>
      <c r="O28" s="134">
        <f t="shared" si="3"/>
        <v>0</v>
      </c>
      <c r="P28" s="134">
        <f t="shared" si="3"/>
        <v>0</v>
      </c>
      <c r="Q28" s="134">
        <f t="shared" si="3"/>
        <v>0</v>
      </c>
      <c r="R28" s="134">
        <f t="shared" si="3"/>
        <v>0</v>
      </c>
      <c r="S28" s="134">
        <f t="shared" si="3"/>
        <v>0</v>
      </c>
      <c r="T28" s="134">
        <f t="shared" si="3"/>
        <v>0</v>
      </c>
      <c r="U28" s="134">
        <f t="shared" si="3"/>
        <v>0</v>
      </c>
      <c r="V28" s="134">
        <f t="shared" si="3"/>
        <v>0</v>
      </c>
      <c r="W28" s="134">
        <f t="shared" si="3"/>
        <v>0</v>
      </c>
      <c r="X28" s="134">
        <f t="shared" si="3"/>
        <v>0</v>
      </c>
      <c r="Y28" s="134">
        <f t="shared" si="3"/>
        <v>0</v>
      </c>
      <c r="Z28" s="134">
        <f t="shared" si="3"/>
        <v>0</v>
      </c>
      <c r="AA28" s="134">
        <f t="shared" si="3"/>
        <v>0</v>
      </c>
      <c r="AB28" s="134">
        <f t="shared" si="3"/>
        <v>0</v>
      </c>
    </row>
    <row r="29" spans="2:29" x14ac:dyDescent="0.2">
      <c r="C29" s="31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B35" s="30"/>
      <c r="D35" s="31"/>
    </row>
    <row r="36" spans="2:9" x14ac:dyDescent="0.2">
      <c r="B36" s="30"/>
      <c r="D36" s="31"/>
    </row>
    <row r="37" spans="2:9" x14ac:dyDescent="0.2">
      <c r="B37" s="29"/>
      <c r="C37" s="31"/>
      <c r="D37" s="31"/>
    </row>
    <row r="38" spans="2:9" x14ac:dyDescent="0.2">
      <c r="B38" s="30"/>
      <c r="C38" s="31"/>
      <c r="D38" s="31"/>
      <c r="G38" s="34"/>
      <c r="H38" s="34"/>
      <c r="I38" s="34"/>
    </row>
    <row r="39" spans="2:9" x14ac:dyDescent="0.2">
      <c r="B39" s="30"/>
    </row>
    <row r="40" spans="2:9" x14ac:dyDescent="0.2">
      <c r="C40" s="31"/>
      <c r="D40" s="31"/>
    </row>
    <row r="41" spans="2:9" x14ac:dyDescent="0.2">
      <c r="B41" s="30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  <c r="C46" s="31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B19:AB24">
    <cfRule type="cellIs" dxfId="3" priority="3" operator="lessThan">
      <formula>0</formula>
    </cfRule>
  </conditionalFormatting>
  <conditionalFormatting sqref="AC6:AC15">
    <cfRule type="cellIs" dxfId="2" priority="13" operator="lessThan">
      <formula>0</formula>
    </cfRule>
  </conditionalFormatting>
  <conditionalFormatting sqref="AC26">
    <cfRule type="cellIs" dxfId="1" priority="15" operator="lessThan">
      <formula>0</formula>
    </cfRule>
  </conditionalFormatting>
  <conditionalFormatting sqref="AC27:AC1048576">
    <cfRule type="cellIs" dxfId="0" priority="1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Luz Patricia Quintanilla Parra</cp:lastModifiedBy>
  <cp:lastPrinted>2022-03-22T15:04:09Z</cp:lastPrinted>
  <dcterms:created xsi:type="dcterms:W3CDTF">2018-05-03T21:24:38Z</dcterms:created>
  <dcterms:modified xsi:type="dcterms:W3CDTF">2023-04-26T14:30:08Z</dcterms:modified>
</cp:coreProperties>
</file>