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POA\2022\INFORME_SEGUIMIENTO\"/>
    </mc:Choice>
  </mc:AlternateContent>
  <bookViews>
    <workbookView xWindow="-120" yWindow="-120" windowWidth="19320" windowHeight="6360" firstSheet="3" activeTab="3"/>
  </bookViews>
  <sheets>
    <sheet name="Hoja1" sheetId="5" state="hidden" r:id="rId1"/>
    <sheet name="BASE DE DATOS" sheetId="1" state="hidden" r:id="rId2"/>
    <sheet name="RESUMEN" sheetId="2" state="hidden" r:id="rId3"/>
    <sheet name="TABLERO_POA" sheetId="4" r:id="rId4"/>
  </sheets>
  <definedNames>
    <definedName name="_xlnm._FilterDatabase" localSheetId="3" hidden="1">TABLERO_POA!$A$19:$O$34</definedName>
    <definedName name="_xlnm.Print_Area" localSheetId="3">TABLERO_POA!$A$1:$O$37</definedName>
    <definedName name="PLANES_IDPC_2022" localSheetId="1" hidden="1">'BASE DE DATOS'!#REF!</definedName>
    <definedName name="PLANES_IDPC_2023" localSheetId="1" hidden="1">'BASE DE DATOS'!#REF!</definedName>
    <definedName name="PLANES_IDPC_2024" localSheetId="1" hidden="1">'BASE DE DATOS'!#REF!</definedName>
    <definedName name="PLANES_IDPC_2025" localSheetId="1" hidden="1">'BASE DE DATOS'!$A$5:$G$20</definedName>
    <definedName name="PLANES_IDPC_2026" localSheetId="1" hidden="1">'BASE DE DATOS'!$A$24:$H$204</definedName>
    <definedName name="PLANES_IDPC_2027" localSheetId="1" hidden="1">'BASE DE DATOS'!$A$207:$AN$222</definedName>
    <definedName name="PLANES_IDPC_2027" localSheetId="3" hidden="1">TABLERO_POA!#REF!</definedName>
    <definedName name="PLANES_IDPC_2028" localSheetId="1" hidden="1">'BASE DE DATOS'!#REF!</definedName>
    <definedName name="PLANES_IDPC_2029" localSheetId="1" hidden="1">'BASE DE DATOS'!#REF!</definedName>
  </definedNames>
  <calcPr calcId="162913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E22" i="1"/>
  <c r="C4" i="5"/>
  <c r="C5" i="5"/>
  <c r="C10" i="5"/>
  <c r="C8" i="5"/>
  <c r="C6" i="5"/>
  <c r="C13" i="5"/>
  <c r="C9" i="5"/>
  <c r="C11" i="5"/>
  <c r="C15" i="5"/>
  <c r="C14" i="5"/>
  <c r="C7" i="5"/>
  <c r="C12" i="5"/>
  <c r="D4" i="5" l="1"/>
  <c r="G22" i="1"/>
  <c r="B35" i="4" s="1"/>
  <c r="A21" i="4"/>
  <c r="N21" i="4" s="1"/>
  <c r="O21" i="4" s="1"/>
  <c r="A22" i="4"/>
  <c r="N22" i="4" s="1"/>
  <c r="O22" i="4" s="1"/>
  <c r="A23" i="4"/>
  <c r="N23" i="4" s="1"/>
  <c r="O23" i="4" s="1"/>
  <c r="A24" i="4"/>
  <c r="N24" i="4" s="1"/>
  <c r="O24" i="4" s="1"/>
  <c r="A25" i="4"/>
  <c r="N25" i="4" s="1"/>
  <c r="O25" i="4" s="1"/>
  <c r="A26" i="4"/>
  <c r="N26" i="4" s="1"/>
  <c r="O26" i="4" s="1"/>
  <c r="A27" i="4"/>
  <c r="N27" i="4" s="1"/>
  <c r="O27" i="4" s="1"/>
  <c r="A28" i="4"/>
  <c r="N28" i="4" s="1"/>
  <c r="O28" i="4" s="1"/>
  <c r="A29" i="4"/>
  <c r="N29" i="4" s="1"/>
  <c r="O29" i="4" s="1"/>
  <c r="A30" i="4"/>
  <c r="N30" i="4" s="1"/>
  <c r="O30" i="4" s="1"/>
  <c r="A31" i="4"/>
  <c r="N31" i="4" s="1"/>
  <c r="O31" i="4" s="1"/>
  <c r="A32" i="4"/>
  <c r="N32" i="4" s="1"/>
  <c r="O32" i="4" s="1"/>
  <c r="A33" i="4"/>
  <c r="N33" i="4" s="1"/>
  <c r="O33" i="4" s="1"/>
  <c r="A34" i="4"/>
  <c r="N34" i="4" s="1"/>
  <c r="O34" i="4" s="1"/>
  <c r="A20" i="4"/>
  <c r="N20" i="4" s="1"/>
  <c r="O20" i="4" s="1"/>
  <c r="B24" i="4"/>
  <c r="B31" i="4"/>
  <c r="M29" i="4"/>
  <c r="J25" i="4"/>
  <c r="G29" i="4"/>
  <c r="I26" i="4"/>
  <c r="J21" i="4"/>
  <c r="C29" i="4"/>
  <c r="D25" i="4"/>
  <c r="F22" i="4"/>
  <c r="F23" i="4"/>
  <c r="K23" i="4"/>
  <c r="L24" i="4"/>
  <c r="F21" i="4"/>
  <c r="C20" i="4"/>
  <c r="F24" i="4"/>
  <c r="B23" i="4"/>
  <c r="D23" i="4"/>
  <c r="G22" i="4"/>
  <c r="G25" i="4"/>
  <c r="C21" i="4"/>
  <c r="G21" i="4"/>
  <c r="F29" i="4"/>
  <c r="I28" i="4"/>
  <c r="B29" i="4"/>
  <c r="C22" i="4"/>
  <c r="M24" i="4"/>
  <c r="H34" i="4"/>
  <c r="D20" i="4"/>
  <c r="L29" i="4"/>
  <c r="I23" i="4"/>
  <c r="F30" i="4"/>
  <c r="E22" i="4"/>
  <c r="H23" i="4"/>
  <c r="K32" i="4"/>
  <c r="I29" i="4"/>
  <c r="C28" i="4"/>
  <c r="L32" i="4"/>
  <c r="L21" i="4"/>
  <c r="L30" i="4"/>
  <c r="B22" i="4"/>
  <c r="D29" i="4"/>
  <c r="D32" i="4"/>
  <c r="E25" i="4"/>
  <c r="K26" i="4"/>
  <c r="C30" i="4"/>
  <c r="M34" i="4"/>
  <c r="L28" i="4"/>
  <c r="I21" i="4"/>
  <c r="K28" i="4"/>
  <c r="L23" i="4"/>
  <c r="H21" i="4"/>
  <c r="J24" i="4"/>
  <c r="L26" i="4"/>
  <c r="I34" i="4"/>
  <c r="M22" i="4"/>
  <c r="C25" i="4"/>
  <c r="D34" i="4"/>
  <c r="M23" i="4"/>
  <c r="M26" i="4"/>
  <c r="G26" i="4"/>
  <c r="B26" i="4"/>
  <c r="C24" i="4"/>
  <c r="D26" i="4"/>
  <c r="M21" i="4"/>
  <c r="H33" i="4"/>
  <c r="G23" i="4"/>
  <c r="B21" i="4"/>
  <c r="B25" i="4"/>
  <c r="J28" i="4"/>
  <c r="E28" i="4"/>
  <c r="E23" i="4"/>
  <c r="J30" i="4"/>
  <c r="H29" i="4"/>
  <c r="H25" i="4"/>
  <c r="J22" i="4"/>
  <c r="I24" i="4"/>
  <c r="E21" i="4"/>
  <c r="L31" i="4"/>
  <c r="F34" i="4"/>
  <c r="B34" i="4"/>
  <c r="G24" i="4"/>
  <c r="C34" i="4"/>
  <c r="H22" i="4"/>
  <c r="C27" i="4"/>
  <c r="L22" i="4"/>
  <c r="G28" i="4"/>
  <c r="C26" i="4"/>
  <c r="E24" i="4"/>
  <c r="J20" i="4"/>
  <c r="J26" i="4"/>
  <c r="L25" i="4"/>
  <c r="H26" i="4"/>
  <c r="E20" i="4"/>
  <c r="E26" i="4"/>
  <c r="K24" i="4"/>
  <c r="H27" i="4"/>
  <c r="F26" i="4"/>
  <c r="B20" i="4"/>
  <c r="F25" i="4"/>
  <c r="B28" i="4"/>
  <c r="H20" i="4"/>
  <c r="K22" i="4"/>
  <c r="I22" i="4"/>
  <c r="M28" i="4"/>
  <c r="M25" i="4"/>
  <c r="D24" i="4"/>
  <c r="G20" i="4"/>
  <c r="D22" i="4"/>
  <c r="E29" i="4"/>
  <c r="L20" i="4"/>
  <c r="D21" i="4"/>
  <c r="K25" i="4"/>
  <c r="E31" i="4"/>
  <c r="L34" i="4"/>
  <c r="I25" i="4"/>
  <c r="M30" i="4"/>
  <c r="M20" i="4"/>
  <c r="D28" i="4"/>
  <c r="C23" i="4"/>
  <c r="K21" i="4"/>
  <c r="H24" i="4"/>
  <c r="J23" i="4"/>
  <c r="B32" i="4"/>
  <c r="D31" i="4"/>
  <c r="G34" i="4"/>
  <c r="H28" i="4"/>
  <c r="D5" i="5" l="1"/>
  <c r="I32" i="4"/>
  <c r="H31" i="4"/>
  <c r="G30" i="4"/>
  <c r="C31" i="4"/>
  <c r="B33" i="4"/>
  <c r="G33" i="4"/>
  <c r="J34" i="4"/>
  <c r="F33" i="4"/>
  <c r="I20" i="4"/>
  <c r="J32" i="4"/>
  <c r="H30" i="4"/>
  <c r="G32" i="4"/>
  <c r="K27" i="4"/>
  <c r="I33" i="4"/>
  <c r="L33" i="4"/>
  <c r="K20" i="4"/>
  <c r="F27" i="4"/>
  <c r="C33" i="4"/>
  <c r="K34" i="4"/>
  <c r="M32" i="4"/>
  <c r="M31" i="4"/>
  <c r="F20" i="4"/>
  <c r="M33" i="4"/>
  <c r="G31" i="4"/>
  <c r="K31" i="4"/>
  <c r="I27" i="4"/>
  <c r="K33" i="4"/>
  <c r="J31" i="4"/>
  <c r="B30" i="4"/>
  <c r="C32" i="4"/>
  <c r="J27" i="4"/>
  <c r="E34" i="4"/>
  <c r="B27" i="4"/>
  <c r="G27" i="4"/>
  <c r="D33" i="4"/>
  <c r="J33" i="4"/>
  <c r="D30" i="4"/>
  <c r="E30" i="4"/>
  <c r="K30" i="4"/>
  <c r="H32" i="4"/>
  <c r="I30" i="4"/>
  <c r="J29" i="4"/>
  <c r="E27" i="4"/>
  <c r="F31" i="4"/>
  <c r="F32" i="4"/>
  <c r="K29" i="4"/>
  <c r="M27" i="4"/>
  <c r="D27" i="4"/>
  <c r="E32" i="4"/>
  <c r="I31" i="4"/>
  <c r="L27" i="4"/>
  <c r="F28" i="4"/>
  <c r="E33" i="4"/>
  <c r="D6" i="5" l="1"/>
  <c r="D7" i="5" l="1"/>
  <c r="D8" i="5" l="1"/>
  <c r="D9" i="5" l="1"/>
  <c r="D10" i="5" l="1"/>
  <c r="D11" i="5" l="1"/>
  <c r="D12" i="5" l="1"/>
  <c r="D13" i="5" l="1"/>
  <c r="D14" i="5" l="1"/>
  <c r="D15" i="5" l="1"/>
  <c r="E14" i="5"/>
  <c r="E15" i="5" l="1"/>
  <c r="E4" i="5"/>
  <c r="E5" i="5"/>
  <c r="E6" i="5"/>
  <c r="E7" i="5"/>
  <c r="E8" i="5"/>
  <c r="E9" i="5"/>
  <c r="E10" i="5"/>
  <c r="E11" i="5"/>
  <c r="E12" i="5"/>
  <c r="E13" i="5"/>
</calcChain>
</file>

<file path=xl/connections.xml><?xml version="1.0" encoding="utf-8"?>
<connections xmlns="http://schemas.openxmlformats.org/spreadsheetml/2006/main">
  <connection id="1" sourceFile="Z:\BACK\PLANES-IDPC_2022.mdb" keepAlive="1" name="V_POA_EJEC_ACUM" type="5" refreshedVersion="6" saveData="1">
    <dbPr connection="Provider=Microsoft.ACE.OLEDB.12.0;User ID=Admin;Data Source=Z:\BACK\PLANES-IDPC_2022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_POA_EJEC_ACUM" commandType="3"/>
  </connection>
  <connection id="2" sourceFile="Z:\BACK\PLANES-IDPC_2022.mdb" keepAlive="1" name="V_POA_PROCESO" type="5" refreshedVersion="6" saveData="1">
    <dbPr connection="Provider=Microsoft.ACE.OLEDB.12.0;User ID=Admin;Data Source=Z:\BACK\PLANES-IDPC_2022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_POA_PROCESO" commandType="3"/>
  </connection>
  <connection id="3" sourceFile="Z:\BACK\PLANES-IDPC_2022.mdb" keepAlive="1" name="V_POA_PROCESO_MES_EJEC" type="5" refreshedVersion="6" saveData="1">
    <dbPr connection="Provider=Microsoft.ACE.OLEDB.12.0;User ID=Admin;Data Source=Z:\BACK\PLANES-IDPC_2022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_POA_PROCESO_MES_EJEC" commandType="3"/>
  </connection>
</connections>
</file>

<file path=xl/sharedStrings.xml><?xml version="1.0" encoding="utf-8"?>
<sst xmlns="http://schemas.openxmlformats.org/spreadsheetml/2006/main" count="776" uniqueCount="91">
  <si>
    <t>AÑO</t>
  </si>
  <si>
    <t>PORCENTAJE_EJECUCION</t>
  </si>
  <si>
    <t>2022</t>
  </si>
  <si>
    <t>I_PRM_VIGENCIA</t>
  </si>
  <si>
    <t>PROGRAMADO</t>
  </si>
  <si>
    <t>EJECUTADO</t>
  </si>
  <si>
    <t>ID_PROCESO</t>
  </si>
  <si>
    <t>PROCESO</t>
  </si>
  <si>
    <t>Direccionamiento Estratégico</t>
  </si>
  <si>
    <t>Fortalecimiento del Sistema Integrado de Gestión</t>
  </si>
  <si>
    <t>Comunicación Estratégica</t>
  </si>
  <si>
    <t>Atención a la Ciudadanía</t>
  </si>
  <si>
    <t>Gestión del Talento Humano</t>
  </si>
  <si>
    <t>Gestión Financiera</t>
  </si>
  <si>
    <t>Gestión de Sistemas de Información y Tecnología</t>
  </si>
  <si>
    <t>Gestión Jurídica</t>
  </si>
  <si>
    <t>Gestión Documental</t>
  </si>
  <si>
    <t>Administración de Bienes e Infraestructura</t>
  </si>
  <si>
    <t>Gestión Contractual</t>
  </si>
  <si>
    <t>Control Interno Disciplinario</t>
  </si>
  <si>
    <t>MES</t>
  </si>
  <si>
    <t>I_MES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</si>
  <si>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</si>
  <si>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</si>
  <si>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</si>
  <si>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</si>
  <si>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</si>
  <si>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</si>
  <si>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</si>
  <si>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</si>
  <si>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</si>
  <si>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</si>
  <si>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</si>
  <si>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</si>
  <si>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PROG_ENE</t>
  </si>
  <si>
    <t>EJEC_ENE</t>
  </si>
  <si>
    <t>PROG_FEB</t>
  </si>
  <si>
    <t>EJEC_FEB</t>
  </si>
  <si>
    <t>PROG_MAR</t>
  </si>
  <si>
    <t>EJEC_MAR</t>
  </si>
  <si>
    <t>PROG_ABR</t>
  </si>
  <si>
    <t>EJEC_ABR</t>
  </si>
  <si>
    <t>PROG_MAY</t>
  </si>
  <si>
    <t>EJEC_MAY</t>
  </si>
  <si>
    <t>PROG_JUN</t>
  </si>
  <si>
    <t>EJEC_JUN</t>
  </si>
  <si>
    <t>PROG_JUL</t>
  </si>
  <si>
    <t>EJEC_JUL</t>
  </si>
  <si>
    <t>PROG_AGO</t>
  </si>
  <si>
    <t>EJEC_AGO</t>
  </si>
  <si>
    <t>PROG_SEP</t>
  </si>
  <si>
    <t>EJEC_SEP</t>
  </si>
  <si>
    <t>PROG_OCT</t>
  </si>
  <si>
    <t>EJEC_OCT</t>
  </si>
  <si>
    <t>PROG_NOV</t>
  </si>
  <si>
    <t>EJEC_NOV</t>
  </si>
  <si>
    <t>PROG_DIC</t>
  </si>
  <si>
    <t>EJEC_DIC</t>
  </si>
  <si>
    <t>Etiquetas de fila</t>
  </si>
  <si>
    <t>Suma de PORCENTAJE_EJECUCION</t>
  </si>
  <si>
    <t>Etiquetas de columna</t>
  </si>
  <si>
    <t>EJECUCIÓN MENSUAL DEL POA</t>
  </si>
  <si>
    <t>REZAGO ACUMULADO</t>
  </si>
  <si>
    <t>EJECUCIÓN POR MES</t>
  </si>
  <si>
    <t>EJECUCIÓN POR PROCESO</t>
  </si>
  <si>
    <t>EJECUCIÓN ACUMULUADA Y REZAGO POR PROCESO</t>
  </si>
  <si>
    <t>REZAGO_ENE</t>
  </si>
  <si>
    <t>REZAGO_FEB</t>
  </si>
  <si>
    <t>REZAGO_MAR</t>
  </si>
  <si>
    <t>REZAGO_ABR</t>
  </si>
  <si>
    <t>REZAGO_MAY</t>
  </si>
  <si>
    <t>REZAGO_JUN</t>
  </si>
  <si>
    <t>REZAGO_JUL</t>
  </si>
  <si>
    <t>REZAGO_AGO</t>
  </si>
  <si>
    <t>REZAGO_SEP</t>
  </si>
  <si>
    <t>REZAGO_OCT</t>
  </si>
  <si>
    <t>REZAGO_NOV</t>
  </si>
  <si>
    <t>REZAGO_DIC</t>
  </si>
  <si>
    <t>ESTADO</t>
  </si>
  <si>
    <t>EJECUCIÓN ACUMULADA</t>
  </si>
  <si>
    <t>SEGUIMIENTO A LA EJECUCIÓN DEL PLAN OPERATIVO ANUAL POR PROCESO 2022</t>
  </si>
  <si>
    <t>Protección e Intervención del Patrimonio</t>
  </si>
  <si>
    <t>Divulgación y Apropiación Social del Patrimonio</t>
  </si>
  <si>
    <t>Gestión Territorial del Patrimonio</t>
  </si>
  <si>
    <t>CUMPLIMIENTO  PLAN OPERATIVO ANUAL</t>
  </si>
  <si>
    <t>Total general</t>
  </si>
  <si>
    <t>(Todas)</t>
  </si>
  <si>
    <t>Suma de PROGRAMADO</t>
  </si>
  <si>
    <t>Suma de PROG_JUN</t>
  </si>
  <si>
    <t>Suma de EJEC_JUN</t>
  </si>
  <si>
    <t>Suma de REZAGO_JUN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</si>
</sst>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E8D9F3"/>
        <bgColor indexed="64"/>
      </patternFill>
    </fill>
    <fill>
      <patternFill patternType="solid">
        <fgColor rgb="FF5945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92D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left"/>
    </xf>
    <xf numFmtId="9" fontId="0" fillId="2" borderId="0" xfId="0" applyNumberForma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/>
    </xf>
    <xf numFmtId="9" fontId="7" fillId="3" borderId="1" xfId="1" applyFont="1" applyFill="1" applyBorder="1" applyAlignment="1">
      <alignment horizontal="center" vertical="center"/>
    </xf>
    <xf numFmtId="9" fontId="11" fillId="5" borderId="1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9" fontId="7" fillId="3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NumberFormat="1"/>
    <xf numFmtId="9" fontId="15" fillId="2" borderId="0" xfId="1" applyFont="1" applyFill="1" applyBorder="1" applyAlignment="1">
      <alignment horizontal="left"/>
    </xf>
    <xf numFmtId="9" fontId="16" fillId="3" borderId="0" xfId="1" applyFont="1" applyFill="1" applyBorder="1" applyAlignment="1">
      <alignment horizontal="center" vertical="center"/>
    </xf>
    <xf numFmtId="9" fontId="17" fillId="0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4" borderId="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9" fontId="5" fillId="6" borderId="1" xfId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8"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5"/>
        </patternFill>
      </fill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ill>
        <patternFill>
          <bgColor rgb="FFBD92DE"/>
        </patternFill>
      </fill>
    </dxf>
  </dxfs>
  <tableStyles count="1" defaultTableStyle="TableStyleMedium2" defaultPivotStyle="PivotStyleLight16">
    <tableStyle name="Estilo de tabla dinámica 1" table="0" count="1">
      <tableStyleElement type="headerRow" dxfId="7"/>
    </tableStyle>
  </tableStyles>
  <colors>
    <mruColors>
      <color rgb="FF59458C"/>
      <color rgb="FFBD92DE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[INFORME_SEGUIMIENTO_POA_JUN_2022.xlsx]RESUMEN!Tabla dinámica9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2400" b="1">
                <a:solidFill>
                  <a:sysClr val="windowText" lastClr="000000"/>
                </a:solidFill>
              </a:rPr>
              <a:t>EJECUCIÓN ACUMULADA</a:t>
            </a:r>
            <a:r>
              <a:rPr lang="es-CO" sz="2400" b="1" baseline="0">
                <a:solidFill>
                  <a:sysClr val="windowText" lastClr="000000"/>
                </a:solidFill>
              </a:rPr>
              <a:t> DEL POA CON CORTE A JUNIO</a:t>
            </a:r>
            <a:endParaRPr lang="es-CO" sz="24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6.4490124949617093E-3"/>
              <c:y val="-2.589251006477884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1.1620385102215372E-2"/>
              <c:y val="-1.531049948276826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>
                <c:manualLayout>
                  <c:w val="3.0931012570797067E-2"/>
                  <c:h val="6.9216044964076462E-2"/>
                </c:manualLayout>
              </c15:layout>
            </c:ext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1.1829129454026022E-2"/>
              <c:y val="-1.62996724145182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>
                <c:manualLayout>
                  <c:w val="2.8123995026937423E-2"/>
                  <c:h val="4.9976025724057217E-2"/>
                </c:manualLayout>
              </c15:layout>
            </c:ext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7.2551390568319227E-3"/>
              <c:y val="-2.301556450202564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3.2997466878375049E-3"/>
              <c:y val="-2.191780821917808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2.191780821917808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2.374429223744292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5.6567086077214373E-3"/>
              <c:y val="-1.095890410958904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1.8855695359070073E-3"/>
              <c:y val="-1.095890410958904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RESUMEN!$B$44</c:f>
              <c:strCache>
                <c:ptCount val="1"/>
                <c:pt idx="0">
                  <c:v>Suma de PROG_JUN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RESUMEN!$A$45:$A$59</c:f>
              <c:strCache>
                <c:ptCount val="15"/>
                <c:pt idx="0">
                  <c:v>Administración de Bienes e Infraestructura</c:v>
                </c:pt>
                <c:pt idx="1">
                  <c:v>Atención a la Ciudadanía</c:v>
                </c:pt>
                <c:pt idx="2">
                  <c:v>Comunicación Estratégica</c:v>
                </c:pt>
                <c:pt idx="3">
                  <c:v>Control Interno Disciplinario</c:v>
                </c:pt>
                <c:pt idx="4">
                  <c:v>Direccionamiento Estratégico</c:v>
                </c:pt>
                <c:pt idx="5">
                  <c:v>Fortalecimiento del Sistema Integrado de Gestión</c:v>
                </c:pt>
                <c:pt idx="6">
                  <c:v>Gestión Contractual</c:v>
                </c:pt>
                <c:pt idx="7">
                  <c:v>Gestión de Sistemas de Información y Tecnología</c:v>
                </c:pt>
                <c:pt idx="8">
                  <c:v>Gestión del Talento Humano</c:v>
                </c:pt>
                <c:pt idx="9">
                  <c:v>Gestión Documental</c:v>
                </c:pt>
                <c:pt idx="10">
                  <c:v>Gestión Financiera</c:v>
                </c:pt>
                <c:pt idx="11">
                  <c:v>Gestión Jurídica</c:v>
                </c:pt>
                <c:pt idx="12">
                  <c:v>Protección e Intervención del Patrimonio</c:v>
                </c:pt>
                <c:pt idx="13">
                  <c:v>Divulgación y Apropiación Social del Patrimonio</c:v>
                </c:pt>
                <c:pt idx="14">
                  <c:v>Gestión Territorial del Patrimonio</c:v>
                </c:pt>
              </c:strCache>
            </c:strRef>
          </c:cat>
          <c:val>
            <c:numRef>
              <c:f>RESUMEN!$B$45:$B$59</c:f>
              <c:numCache>
                <c:formatCode>0%</c:formatCode>
                <c:ptCount val="15"/>
                <c:pt idx="0">
                  <c:v>0.46</c:v>
                </c:pt>
                <c:pt idx="1">
                  <c:v>0.47</c:v>
                </c:pt>
                <c:pt idx="2">
                  <c:v>0.39</c:v>
                </c:pt>
                <c:pt idx="3">
                  <c:v>0.4</c:v>
                </c:pt>
                <c:pt idx="4">
                  <c:v>0.55000000000000004</c:v>
                </c:pt>
                <c:pt idx="5">
                  <c:v>0.46</c:v>
                </c:pt>
                <c:pt idx="6">
                  <c:v>0.39</c:v>
                </c:pt>
                <c:pt idx="7">
                  <c:v>0.36</c:v>
                </c:pt>
                <c:pt idx="8">
                  <c:v>0.47</c:v>
                </c:pt>
                <c:pt idx="9">
                  <c:v>0.37</c:v>
                </c:pt>
                <c:pt idx="10">
                  <c:v>0.28000000000000003</c:v>
                </c:pt>
                <c:pt idx="11">
                  <c:v>0.51</c:v>
                </c:pt>
                <c:pt idx="12">
                  <c:v>0.64</c:v>
                </c:pt>
                <c:pt idx="13">
                  <c:v>0.53</c:v>
                </c:pt>
                <c:pt idx="14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D25-47E5-A6B4-C586F2416BA4}"/>
            </c:ext>
          </c:extLst>
        </c:ser>
        <c:ser>
          <c:idx val="1"/>
          <c:order val="1"/>
          <c:tx>
            <c:strRef>
              <c:f>RESUMEN!$C$44</c:f>
              <c:strCache>
                <c:ptCount val="1"/>
                <c:pt idx="0">
                  <c:v>Suma de EJEC_JUN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RESUMEN!$A$45:$A$59</c:f>
              <c:strCache>
                <c:ptCount val="15"/>
                <c:pt idx="0">
                  <c:v>Administración de Bienes e Infraestructura</c:v>
                </c:pt>
                <c:pt idx="1">
                  <c:v>Atención a la Ciudadanía</c:v>
                </c:pt>
                <c:pt idx="2">
                  <c:v>Comunicación Estratégica</c:v>
                </c:pt>
                <c:pt idx="3">
                  <c:v>Control Interno Disciplinario</c:v>
                </c:pt>
                <c:pt idx="4">
                  <c:v>Direccionamiento Estratégico</c:v>
                </c:pt>
                <c:pt idx="5">
                  <c:v>Fortalecimiento del Sistema Integrado de Gestión</c:v>
                </c:pt>
                <c:pt idx="6">
                  <c:v>Gestión Contractual</c:v>
                </c:pt>
                <c:pt idx="7">
                  <c:v>Gestión de Sistemas de Información y Tecnología</c:v>
                </c:pt>
                <c:pt idx="8">
                  <c:v>Gestión del Talento Humano</c:v>
                </c:pt>
                <c:pt idx="9">
                  <c:v>Gestión Documental</c:v>
                </c:pt>
                <c:pt idx="10">
                  <c:v>Gestión Financiera</c:v>
                </c:pt>
                <c:pt idx="11">
                  <c:v>Gestión Jurídica</c:v>
                </c:pt>
                <c:pt idx="12">
                  <c:v>Protección e Intervención del Patrimonio</c:v>
                </c:pt>
                <c:pt idx="13">
                  <c:v>Divulgación y Apropiación Social del Patrimonio</c:v>
                </c:pt>
                <c:pt idx="14">
                  <c:v>Gestión Territorial del Patrimonio</c:v>
                </c:pt>
              </c:strCache>
            </c:strRef>
          </c:cat>
          <c:val>
            <c:numRef>
              <c:f>RESUMEN!$C$45:$C$59</c:f>
              <c:numCache>
                <c:formatCode>0%</c:formatCode>
                <c:ptCount val="15"/>
                <c:pt idx="0">
                  <c:v>0.46</c:v>
                </c:pt>
                <c:pt idx="1">
                  <c:v>0.48</c:v>
                </c:pt>
                <c:pt idx="2">
                  <c:v>0.33</c:v>
                </c:pt>
                <c:pt idx="3">
                  <c:v>0.3</c:v>
                </c:pt>
                <c:pt idx="4">
                  <c:v>0.53</c:v>
                </c:pt>
                <c:pt idx="5">
                  <c:v>0.45</c:v>
                </c:pt>
                <c:pt idx="6">
                  <c:v>0.32</c:v>
                </c:pt>
                <c:pt idx="7">
                  <c:v>0.3</c:v>
                </c:pt>
                <c:pt idx="8">
                  <c:v>0.39</c:v>
                </c:pt>
                <c:pt idx="9">
                  <c:v>0.37</c:v>
                </c:pt>
                <c:pt idx="10">
                  <c:v>0.28000000000000003</c:v>
                </c:pt>
                <c:pt idx="11">
                  <c:v>0.38</c:v>
                </c:pt>
                <c:pt idx="12">
                  <c:v>0.43</c:v>
                </c:pt>
                <c:pt idx="13">
                  <c:v>0.53</c:v>
                </c:pt>
                <c:pt idx="14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54-4081-B144-A13B5E8C6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40823872"/>
        <c:axId val="1840824416"/>
      </c:barChart>
      <c:catAx>
        <c:axId val="184082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40824416"/>
        <c:crosses val="autoZero"/>
        <c:auto val="1"/>
        <c:lblAlgn val="ctr"/>
        <c:lblOffset val="100"/>
        <c:noMultiLvlLbl val="0"/>
      </c:catAx>
      <c:valAx>
        <c:axId val="184082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4082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E8D9F3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28575</xdr:rowOff>
    </xdr:from>
    <xdr:to>
      <xdr:col>14</xdr:col>
      <xdr:colOff>3500437</xdr:colOff>
      <xdr:row>17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115456</xdr:colOff>
      <xdr:row>17</xdr:row>
      <xdr:rowOff>100300</xdr:rowOff>
    </xdr:from>
    <xdr:to>
      <xdr:col>0</xdr:col>
      <xdr:colOff>5902615</xdr:colOff>
      <xdr:row>17</xdr:row>
      <xdr:rowOff>671800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15456" y="7677005"/>
          <a:ext cx="5787159" cy="571500"/>
        </a:xfrm>
        <a:prstGeom prst="rect">
          <a:avLst/>
        </a:prstGeom>
        <a:gradFill>
          <a:gsLst>
            <a:gs pos="0">
              <a:srgbClr val="FFC000"/>
            </a:gs>
            <a:gs pos="0">
              <a:srgbClr val="FFC000"/>
            </a:gs>
            <a:gs pos="50000">
              <a:schemeClr val="accent4">
                <a:lumMod val="20000"/>
                <a:lumOff val="80000"/>
              </a:schemeClr>
            </a:gs>
            <a:gs pos="100000">
              <a:srgbClr val="00B050"/>
            </a:gs>
          </a:gsLst>
          <a:lin ang="216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2800" b="1">
              <a:solidFill>
                <a:sysClr val="windowText" lastClr="000000"/>
              </a:solidFill>
            </a:rPr>
            <a:t>0%                          50%                100%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 Mario Santos Pinilla" refreshedDate="44764.669304745374" createdVersion="5" refreshedVersion="6" minRefreshableVersion="3" recordCount="15">
  <cacheSource type="worksheet">
    <worksheetSource name="Tabla_PLANES_IDPC_2027"/>
  </cacheSource>
  <cacheFields count="40">
    <cacheField name="AÑO" numFmtId="0">
      <sharedItems/>
    </cacheField>
    <cacheField name="PROCESO" numFmtId="0">
      <sharedItems count="18">
        <s v="Direccionamiento Estratégico"/>
        <s v="Fortalecimiento del Sistema Integrado de Gestión"/>
        <s v="Comunicación Estratégica"/>
        <s v="Atención a la Ciudadanía"/>
        <s v="Protección e Intervención del Patrimonio"/>
        <s v="Divulgación y Apropiación Social del Patrimonio"/>
        <s v="Gestión Territorial del Patrimonio"/>
        <s v="Gestión del Talento Humano"/>
        <s v="Gestión Financiera"/>
        <s v="Gestión de Sistemas de Información y Tecnología"/>
        <s v="Gestión Jurídica"/>
        <s v="Gestión Documental"/>
        <s v="Administración de Bienes e Infraestructura"/>
        <s v="Gestión Contractual"/>
        <s v="Control Interno Disciplinario"/>
        <s v="Protección e Intervención del Patrimonio Cultural" u="1"/>
        <s v="Divulgación y Apropiación del Patrimonio cultural" u="1"/>
        <s v="Gestión Territorial del Patrimonio Cultural" u="1"/>
      </sharedItems>
    </cacheField>
    <cacheField name="PROGRAMADO" numFmtId="0">
      <sharedItems containsSemiMixedTypes="0" containsString="0" containsNumber="1" containsInteger="1" minValue="10" maxValue="4127"/>
    </cacheField>
    <cacheField name="EJECUTADO" numFmtId="0">
      <sharedItems containsSemiMixedTypes="0" containsString="0" containsNumber="1" minValue="3" maxValue="2203"/>
    </cacheField>
    <cacheField name="PROG_ENE" numFmtId="0">
      <sharedItems containsSemiMixedTypes="0" containsString="0" containsNumber="1" minValue="0" maxValue="0.04"/>
    </cacheField>
    <cacheField name="EJEC_ENE" numFmtId="0">
      <sharedItems containsSemiMixedTypes="0" containsString="0" containsNumber="1" minValue="0" maxValue="0.04"/>
    </cacheField>
    <cacheField name="PROG_FEB" numFmtId="0">
      <sharedItems containsSemiMixedTypes="0" containsString="0" containsNumber="1" minValue="0" maxValue="0.12"/>
    </cacheField>
    <cacheField name="EJEC_FEB" numFmtId="0">
      <sharedItems containsSemiMixedTypes="0" containsString="0" containsNumber="1" minValue="0" maxValue="0.12"/>
    </cacheField>
    <cacheField name="PROG_MAR" numFmtId="0">
      <sharedItems containsSemiMixedTypes="0" containsString="0" containsNumber="1" minValue="0" maxValue="0.28000000000000003"/>
    </cacheField>
    <cacheField name="EJEC_MAR" numFmtId="0">
      <sharedItems containsSemiMixedTypes="0" containsString="0" containsNumber="1" minValue="0" maxValue="0.16"/>
    </cacheField>
    <cacheField name="PROG_ABR" numFmtId="0">
      <sharedItems containsSemiMixedTypes="0" containsString="0" containsNumber="1" minValue="0.1" maxValue="0.44"/>
    </cacheField>
    <cacheField name="EJEC_ABR" numFmtId="0">
      <sharedItems containsSemiMixedTypes="0" containsString="0" containsNumber="1" minValue="0.09" maxValue="0.38"/>
    </cacheField>
    <cacheField name="PROG_MAY" numFmtId="0">
      <sharedItems containsSemiMixedTypes="0" containsString="0" containsNumber="1" minValue="0.22" maxValue="0.51"/>
    </cacheField>
    <cacheField name="EJEC_MAY" numFmtId="0">
      <sharedItems containsSemiMixedTypes="0" containsString="0" containsNumber="1" minValue="0.15" maxValue="0.43"/>
    </cacheField>
    <cacheField name="PROG_JUN" numFmtId="0">
      <sharedItems containsSemiMixedTypes="0" containsString="0" containsNumber="1" minValue="0.28000000000000003" maxValue="0.64"/>
    </cacheField>
    <cacheField name="EJEC_JUN" numFmtId="0">
      <sharedItems containsSemiMixedTypes="0" containsString="0" containsNumber="1" minValue="0.27" maxValue="0.53"/>
    </cacheField>
    <cacheField name="PROG_JUL" numFmtId="0">
      <sharedItems containsSemiMixedTypes="0" containsString="0" containsNumber="1" minValue="0.41" maxValue="0.7"/>
    </cacheField>
    <cacheField name="EJEC_JUL" numFmtId="0">
      <sharedItems containsSemiMixedTypes="0" containsString="0" containsNumber="1" minValue="0.27" maxValue="0.53"/>
    </cacheField>
    <cacheField name="PROG_AGO" numFmtId="0">
      <sharedItems containsSemiMixedTypes="0" containsString="0" containsNumber="1" minValue="0.44" maxValue="0.76"/>
    </cacheField>
    <cacheField name="EJEC_AGO" numFmtId="0">
      <sharedItems containsSemiMixedTypes="0" containsString="0" containsNumber="1" minValue="0.27" maxValue="0.53"/>
    </cacheField>
    <cacheField name="PROG_SEP" numFmtId="0">
      <sharedItems containsSemiMixedTypes="0" containsString="0" containsNumber="1" minValue="0.5" maxValue="0.85"/>
    </cacheField>
    <cacheField name="EJEC_SEP" numFmtId="0">
      <sharedItems containsSemiMixedTypes="0" containsString="0" containsNumber="1" minValue="0.27" maxValue="0.53"/>
    </cacheField>
    <cacheField name="PROG_OCT" numFmtId="0">
      <sharedItems containsSemiMixedTypes="0" containsString="0" containsNumber="1" minValue="0.66" maxValue="0.9"/>
    </cacheField>
    <cacheField name="EJEC_OCT" numFmtId="0">
      <sharedItems containsSemiMixedTypes="0" containsString="0" containsNumber="1" minValue="0.27" maxValue="0.53"/>
    </cacheField>
    <cacheField name="PROG_NOV" numFmtId="0">
      <sharedItems containsSemiMixedTypes="0" containsString="0" containsNumber="1" minValue="0.83" maxValue="1"/>
    </cacheField>
    <cacheField name="EJEC_NOV" numFmtId="0">
      <sharedItems containsSemiMixedTypes="0" containsString="0" containsNumber="1" minValue="0.27" maxValue="0.53"/>
    </cacheField>
    <cacheField name="PROG_DIC" numFmtId="0">
      <sharedItems containsSemiMixedTypes="0" containsString="0" containsNumber="1" containsInteger="1" minValue="1" maxValue="1"/>
    </cacheField>
    <cacheField name="EJEC_DIC" numFmtId="0">
      <sharedItems containsSemiMixedTypes="0" containsString="0" containsNumber="1" minValue="0.27" maxValue="0.53"/>
    </cacheField>
    <cacheField name="REZAGO_ENE" numFmtId="0">
      <sharedItems containsSemiMixedTypes="0" containsString="0" containsNumber="1" minValue="0" maxValue="0.03"/>
    </cacheField>
    <cacheField name="REZAGO_FEB" numFmtId="0">
      <sharedItems containsSemiMixedTypes="0" containsString="0" containsNumber="1" minValue="-9.999999999999995E-3" maxValue="0.06"/>
    </cacheField>
    <cacheField name="REZAGO_MAR" numFmtId="0">
      <sharedItems containsSemiMixedTypes="0" containsString="0" containsNumber="1" minValue="-1.0000000000000009E-2" maxValue="0.14000000000000001"/>
    </cacheField>
    <cacheField name="REZAGO_ABR" numFmtId="0">
      <sharedItems containsSemiMixedTypes="0" containsString="0" containsNumber="1" minValue="-0.1" maxValue="0.14000000000000001"/>
    </cacheField>
    <cacheField name="REZAGO_MAY" numFmtId="0">
      <sharedItems containsSemiMixedTypes="0" containsString="0" containsNumber="1" minValue="-9.9999999999999534E-3" maxValue="0.16999999999999998"/>
    </cacheField>
    <cacheField name="REZAGO_JUN" numFmtId="0">
      <sharedItems containsSemiMixedTypes="0" containsString="0" containsNumber="1" minValue="-1.0000000000000009E-2" maxValue="0.21000000000000002"/>
    </cacheField>
    <cacheField name="REZAGO_JUL" numFmtId="0">
      <sharedItems containsSemiMixedTypes="0" containsString="0" containsNumber="1" minValue="3.999999999999998E-2" maxValue="0.26999999999999996"/>
    </cacheField>
    <cacheField name="REZAGO_AGO" numFmtId="0">
      <sharedItems containsSemiMixedTypes="0" containsString="0" containsNumber="1" minValue="0.10999999999999999" maxValue="0.34"/>
    </cacheField>
    <cacheField name="REZAGO_SEP" numFmtId="0">
      <sharedItems containsSemiMixedTypes="0" containsString="0" containsNumber="1" minValue="0.16999999999999998" maxValue="0.5"/>
    </cacheField>
    <cacheField name="REZAGO_OCT" numFmtId="0">
      <sharedItems containsSemiMixedTypes="0" containsString="0" containsNumber="1" minValue="0.29000000000000004" maxValue="0.61"/>
    </cacheField>
    <cacheField name="REZAGO_NOV" numFmtId="0">
      <sharedItems containsSemiMixedTypes="0" containsString="0" containsNumber="1" minValue="0.38999999999999996" maxValue="0.72"/>
    </cacheField>
    <cacheField name="REZAGO_DIC" numFmtId="0">
      <sharedItems containsSemiMixedTypes="0" containsString="0" containsNumber="1" minValue="0.47" maxValue="0.73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los Mario Santos Pinilla" refreshedDate="44764.669305324074" createdVersion="5" refreshedVersion="6" minRefreshableVersion="3" recordCount="180">
  <cacheSource type="worksheet">
    <worksheetSource name="Tabla_PLANES_IDPC_2026"/>
  </cacheSource>
  <cacheFields count="8">
    <cacheField name="AÑO" numFmtId="0">
      <sharedItems count="1">
        <s v="2022"/>
      </sharedItems>
    </cacheField>
    <cacheField name="I_PRM_VIGENCIA" numFmtId="0">
      <sharedItems containsSemiMixedTypes="0" containsString="0" containsNumber="1" containsInteger="1" minValue="309" maxValue="309"/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PROCESO" numFmtId="0">
      <sharedItems count="18">
        <s v="Direccionamiento Estratégico"/>
        <s v="Administración de Bienes e Infraestructura"/>
        <s v="Gestión Documental"/>
        <s v="Gestión Jurídica"/>
        <s v="Gestión de Sistemas de Información y Tecnología"/>
        <s v="Gestión Financiera"/>
        <s v="Gestión del Talento Humano"/>
        <s v="Gestión Territorial del Patrimonio"/>
        <s v="Divulgación y Apropiación Social del Patrimonio"/>
        <s v="Protección e Intervención del Patrimonio"/>
        <s v="Atención a la Ciudadanía"/>
        <s v="Comunicación Estratégica"/>
        <s v="Fortalecimiento del Sistema Integrado de Gestión"/>
        <s v="Control Interno Disciplinario"/>
        <s v="Gestión Contractual"/>
        <s v="Protección e Intervención del Patrimonio Cultural" u="1"/>
        <s v="Divulgación y Apropiación del Patrimonio cultural" u="1"/>
        <s v="Gestión Territorial del Patrimonio Cultural" u="1"/>
      </sharedItems>
    </cacheField>
    <cacheField name="PROGRAMADO" numFmtId="0">
      <sharedItems containsSemiMixedTypes="0" containsString="0" containsNumber="1" minValue="0" maxValue="828"/>
    </cacheField>
    <cacheField name="EJECUTADO" numFmtId="0">
      <sharedItems containsSemiMixedTypes="0" containsString="0" containsNumber="1" minValue="0" maxValue="911"/>
    </cacheField>
    <cacheField name="PORCENTAJE_EJECUCION" numFmtId="0">
      <sharedItems containsSemiMixedTypes="0" containsString="0" containsNumber="1" minValue="0" maxValue="2.1764705882352939"/>
    </cacheField>
    <cacheField name="I_MES" numFmtId="0">
      <sharedItems containsSemiMixedTypes="0" containsString="0" containsNumber="1" containsInteger="1" minValue="1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arlos Mario Santos Pinilla" refreshedDate="44764.669306018521" createdVersion="5" refreshedVersion="6" minRefreshableVersion="3" recordCount="15">
  <cacheSource type="worksheet">
    <worksheetSource name="Tabla_PLANES_IDPC_2025"/>
  </cacheSource>
  <cacheFields count="7">
    <cacheField name="AÑO" numFmtId="0">
      <sharedItems/>
    </cacheField>
    <cacheField name="I_PRM_VIGENCIA" numFmtId="0">
      <sharedItems containsSemiMixedTypes="0" containsString="0" containsNumber="1" containsInteger="1" minValue="309" maxValue="309"/>
    </cacheField>
    <cacheField name="ID_PROCESO" numFmtId="0">
      <sharedItems containsSemiMixedTypes="0" containsString="0" containsNumber="1" containsInteger="1" minValue="56133" maxValue="56147"/>
    </cacheField>
    <cacheField name="PROCESO" numFmtId="0">
      <sharedItems count="18">
        <s v="Direccionamiento Estratégico"/>
        <s v="Fortalecimiento del Sistema Integrado de Gestión"/>
        <s v="Comunicación Estratégica"/>
        <s v="Atención a la Ciudadanía"/>
        <s v="Protección e Intervención del Patrimonio"/>
        <s v="Divulgación y Apropiación Social del Patrimonio"/>
        <s v="Gestión Territorial del Patrimonio"/>
        <s v="Gestión del Talento Humano"/>
        <s v="Gestión Financiera"/>
        <s v="Gestión de Sistemas de Información y Tecnología"/>
        <s v="Gestión Jurídica"/>
        <s v="Gestión Documental"/>
        <s v="Administración de Bienes e Infraestructura"/>
        <s v="Gestión Contractual"/>
        <s v="Control Interno Disciplinario"/>
        <s v="Protección e Intervención del Patrimonio Cultural" u="1"/>
        <s v="Divulgación y Apropiación del Patrimonio cultural" u="1"/>
        <s v="Gestión Territorial del Patrimonio Cultural" u="1"/>
      </sharedItems>
    </cacheField>
    <cacheField name="PROGRAMADO" numFmtId="0">
      <sharedItems containsSemiMixedTypes="0" containsString="0" containsNumber="1" containsInteger="1" minValue="10" maxValue="4127"/>
    </cacheField>
    <cacheField name="EJECUTADO" numFmtId="0">
      <sharedItems containsSemiMixedTypes="0" containsString="0" containsNumber="1" minValue="3" maxValue="2203"/>
    </cacheField>
    <cacheField name="PORCENTAJE_EJECUCION" numFmtId="0">
      <sharedItems containsSemiMixedTypes="0" containsString="0" containsNumber="1" minValue="0.27177700348432055" maxValue="0.533801793070026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s v="2022"/>
    <x v="0"/>
    <n v="93"/>
    <n v="49.5"/>
    <n v="0.03"/>
    <n v="0.03"/>
    <n v="0.08"/>
    <n v="0.08"/>
    <n v="0.16"/>
    <n v="0.14000000000000001"/>
    <n v="0.44"/>
    <n v="0.38"/>
    <n v="0.51"/>
    <n v="0.43"/>
    <n v="0.55000000000000004"/>
    <n v="0.53"/>
    <n v="0.65"/>
    <n v="0.53"/>
    <n v="0.72"/>
    <n v="0.53"/>
    <n v="0.77"/>
    <n v="0.53"/>
    <n v="0.86"/>
    <n v="0.53"/>
    <n v="0.92"/>
    <n v="0.53"/>
    <n v="1"/>
    <n v="0.53"/>
    <n v="0"/>
    <n v="0"/>
    <n v="1.999999999999999E-2"/>
    <n v="0.06"/>
    <n v="8.0000000000000016E-2"/>
    <n v="2.0000000000000018E-2"/>
    <n v="0.12"/>
    <n v="0.18999999999999995"/>
    <n v="0.24"/>
    <n v="0.32999999999999996"/>
    <n v="0.39"/>
    <n v="0.47"/>
  </r>
  <r>
    <s v="2022"/>
    <x v="1"/>
    <n v="254"/>
    <n v="115"/>
    <n v="0.04"/>
    <n v="0.04"/>
    <n v="7.0000000000000007E-2"/>
    <n v="7.0000000000000007E-2"/>
    <n v="0.15"/>
    <n v="0.16"/>
    <n v="0.26"/>
    <n v="0.26"/>
    <n v="0.35"/>
    <n v="0.35"/>
    <n v="0.46"/>
    <n v="0.45"/>
    <n v="0.56999999999999995"/>
    <n v="0.45"/>
    <n v="0.65"/>
    <n v="0.45"/>
    <n v="0.7"/>
    <n v="0.45"/>
    <n v="0.82"/>
    <n v="0.45"/>
    <n v="0.94"/>
    <n v="0.45"/>
    <n v="1"/>
    <n v="0.45"/>
    <n v="0"/>
    <n v="0"/>
    <n v="-1.0000000000000009E-2"/>
    <n v="0"/>
    <n v="0"/>
    <n v="1.0000000000000009E-2"/>
    <n v="0.11999999999999994"/>
    <n v="0.2"/>
    <n v="0.24999999999999994"/>
    <n v="0.36999999999999994"/>
    <n v="0.48999999999999994"/>
    <n v="0.55000000000000004"/>
  </r>
  <r>
    <s v="2022"/>
    <x v="2"/>
    <n v="18"/>
    <n v="6"/>
    <n v="0"/>
    <n v="0"/>
    <n v="0"/>
    <n v="0"/>
    <n v="0.06"/>
    <n v="0.06"/>
    <n v="0.17"/>
    <n v="0.17"/>
    <n v="0.22"/>
    <n v="0.22"/>
    <n v="0.39"/>
    <n v="0.33"/>
    <n v="0.44"/>
    <n v="0.33"/>
    <n v="0.44"/>
    <n v="0.33"/>
    <n v="0.5"/>
    <n v="0.33"/>
    <n v="0.72"/>
    <n v="0.33"/>
    <n v="0.83"/>
    <n v="0.33"/>
    <n v="1"/>
    <n v="0.33"/>
    <n v="0"/>
    <n v="0"/>
    <n v="0"/>
    <n v="0"/>
    <n v="0"/>
    <n v="0.06"/>
    <n v="0.10999999999999999"/>
    <n v="0.10999999999999999"/>
    <n v="0.16999999999999998"/>
    <n v="0.38999999999999996"/>
    <n v="0.49999999999999994"/>
    <n v="0.66999999999999993"/>
  </r>
  <r>
    <s v="2022"/>
    <x v="3"/>
    <n v="95"/>
    <n v="46"/>
    <n v="0.04"/>
    <n v="0.04"/>
    <n v="7.0000000000000007E-2"/>
    <n v="0.08"/>
    <n v="0.14000000000000001"/>
    <n v="0.15"/>
    <n v="0.25"/>
    <n v="0.26"/>
    <n v="0.34"/>
    <n v="0.35"/>
    <n v="0.47"/>
    <n v="0.48"/>
    <n v="0.57999999999999996"/>
    <n v="0.48"/>
    <n v="0.65"/>
    <n v="0.48"/>
    <n v="0.73"/>
    <n v="0.48"/>
    <n v="0.82"/>
    <n v="0.48"/>
    <n v="0.91"/>
    <n v="0.48"/>
    <n v="1"/>
    <n v="0.48"/>
    <n v="0"/>
    <n v="-9.999999999999995E-3"/>
    <n v="-9.9999999999999811E-3"/>
    <n v="-1.0000000000000009E-2"/>
    <n v="-9.9999999999999534E-3"/>
    <n v="-1.0000000000000009E-2"/>
    <n v="9.9999999999999978E-2"/>
    <n v="0.17000000000000004"/>
    <n v="0.25"/>
    <n v="0.33999999999999997"/>
    <n v="0.43000000000000005"/>
    <n v="0.52"/>
  </r>
  <r>
    <s v="2022"/>
    <x v="4"/>
    <n v="572"/>
    <n v="245.97000000000003"/>
    <n v="0.03"/>
    <n v="0"/>
    <n v="0.06"/>
    <n v="0"/>
    <n v="0.28000000000000003"/>
    <n v="0.16"/>
    <n v="0.39"/>
    <n v="0.25"/>
    <n v="0.51"/>
    <n v="0.34"/>
    <n v="0.64"/>
    <n v="0.43"/>
    <n v="0.7"/>
    <n v="0.43"/>
    <n v="0.76"/>
    <n v="0.43"/>
    <n v="0.85"/>
    <n v="0.43"/>
    <n v="0.89"/>
    <n v="0.43"/>
    <n v="0.95"/>
    <n v="0.43"/>
    <n v="1"/>
    <n v="0.43"/>
    <n v="0.03"/>
    <n v="0.06"/>
    <n v="0.12000000000000002"/>
    <n v="0.14000000000000001"/>
    <n v="0.16999999999999998"/>
    <n v="0.21000000000000002"/>
    <n v="0.26999999999999996"/>
    <n v="0.33"/>
    <n v="0.42"/>
    <n v="0.46"/>
    <n v="0.52"/>
    <n v="0.57000000000000006"/>
  </r>
  <r>
    <s v="2022"/>
    <x v="5"/>
    <n v="4127"/>
    <n v="2203"/>
    <n v="0"/>
    <n v="0"/>
    <n v="0.05"/>
    <n v="0.05"/>
    <n v="0.25"/>
    <n v="0.11"/>
    <n v="0.36"/>
    <n v="0.33"/>
    <n v="0.47"/>
    <n v="0.42"/>
    <n v="0.53"/>
    <n v="0.53"/>
    <n v="0.6"/>
    <n v="0.53"/>
    <n v="0.7"/>
    <n v="0.53"/>
    <n v="0.8"/>
    <n v="0.53"/>
    <n v="0.88"/>
    <n v="0.53"/>
    <n v="0.97"/>
    <n v="0.53"/>
    <n v="1"/>
    <n v="0.53"/>
    <n v="0"/>
    <n v="0"/>
    <n v="0.14000000000000001"/>
    <n v="2.9999999999999971E-2"/>
    <n v="4.9999999999999989E-2"/>
    <n v="0"/>
    <n v="6.9999999999999951E-2"/>
    <n v="0.16999999999999993"/>
    <n v="0.27"/>
    <n v="0.35"/>
    <n v="0.43999999999999995"/>
    <n v="0.47"/>
  </r>
  <r>
    <s v="2022"/>
    <x v="6"/>
    <n v="287"/>
    <n v="78"/>
    <n v="0"/>
    <n v="0"/>
    <n v="0.09"/>
    <n v="0.09"/>
    <n v="0.15"/>
    <n v="0.15"/>
    <n v="0.21"/>
    <n v="0.21"/>
    <n v="0.34"/>
    <n v="0.22"/>
    <n v="0.39"/>
    <n v="0.27"/>
    <n v="0.53"/>
    <n v="0.27"/>
    <n v="0.55000000000000004"/>
    <n v="0.27"/>
    <n v="0.59"/>
    <n v="0.27"/>
    <n v="0.66"/>
    <n v="0.27"/>
    <n v="0.86"/>
    <n v="0.27"/>
    <n v="1"/>
    <n v="0.27"/>
    <n v="0"/>
    <n v="0"/>
    <n v="0"/>
    <n v="0"/>
    <n v="0.12000000000000002"/>
    <n v="0.12"/>
    <n v="0.26"/>
    <n v="0.28000000000000003"/>
    <n v="0.31999999999999995"/>
    <n v="0.39"/>
    <n v="0.59"/>
    <n v="0.73"/>
  </r>
  <r>
    <s v="2022"/>
    <x v="7"/>
    <n v="122"/>
    <n v="48"/>
    <n v="0"/>
    <n v="0"/>
    <n v="0.04"/>
    <n v="0.02"/>
    <n v="0.16"/>
    <n v="0.1"/>
    <n v="0.27"/>
    <n v="0.2"/>
    <n v="0.37"/>
    <n v="0.26"/>
    <n v="0.47"/>
    <n v="0.39"/>
    <n v="0.52"/>
    <n v="0.39"/>
    <n v="0.63"/>
    <n v="0.39"/>
    <n v="0.74"/>
    <n v="0.39"/>
    <n v="0.84"/>
    <n v="0.39"/>
    <n v="0.92"/>
    <n v="0.39"/>
    <n v="1"/>
    <n v="0.39"/>
    <n v="0"/>
    <n v="0.02"/>
    <n v="0.06"/>
    <n v="7.0000000000000007E-2"/>
    <n v="0.10999999999999999"/>
    <n v="7.999999999999996E-2"/>
    <n v="0.13"/>
    <n v="0.24"/>
    <n v="0.35"/>
    <n v="0.44999999999999996"/>
    <n v="0.53"/>
    <n v="0.61"/>
  </r>
  <r>
    <s v="2022"/>
    <x v="8"/>
    <n v="18"/>
    <n v="5"/>
    <n v="0"/>
    <n v="0"/>
    <n v="0"/>
    <n v="0"/>
    <n v="0.06"/>
    <n v="0.06"/>
    <n v="0.17"/>
    <n v="0.17"/>
    <n v="0.28000000000000003"/>
    <n v="0.28000000000000003"/>
    <n v="0.28000000000000003"/>
    <n v="0.28000000000000003"/>
    <n v="0.44"/>
    <n v="0.28000000000000003"/>
    <n v="0.61"/>
    <n v="0.28000000000000003"/>
    <n v="0.67"/>
    <n v="0.28000000000000003"/>
    <n v="0.89"/>
    <n v="0.28000000000000003"/>
    <n v="1"/>
    <n v="0.28000000000000003"/>
    <n v="1"/>
    <n v="0.28000000000000003"/>
    <n v="0"/>
    <n v="0"/>
    <n v="0"/>
    <n v="0"/>
    <n v="0"/>
    <n v="0"/>
    <n v="0.15999999999999998"/>
    <n v="0.32999999999999996"/>
    <n v="0.39"/>
    <n v="0.61"/>
    <n v="0.72"/>
    <n v="0.72"/>
  </r>
  <r>
    <s v="2022"/>
    <x v="9"/>
    <n v="33"/>
    <n v="10"/>
    <n v="0"/>
    <n v="0"/>
    <n v="0"/>
    <n v="0"/>
    <n v="0"/>
    <n v="0"/>
    <n v="0.18"/>
    <n v="0.09"/>
    <n v="0.24"/>
    <n v="0.15"/>
    <n v="0.36"/>
    <n v="0.3"/>
    <n v="0.45"/>
    <n v="0.3"/>
    <n v="0.48"/>
    <n v="0.3"/>
    <n v="0.61"/>
    <n v="0.3"/>
    <n v="0.7"/>
    <n v="0.3"/>
    <n v="0.88"/>
    <n v="0.3"/>
    <n v="1"/>
    <n v="0.3"/>
    <n v="0"/>
    <n v="0"/>
    <n v="0"/>
    <n v="0.09"/>
    <n v="0.09"/>
    <n v="0.06"/>
    <n v="0.15000000000000002"/>
    <n v="0.18"/>
    <n v="0.31"/>
    <n v="0.39999999999999997"/>
    <n v="0.58000000000000007"/>
    <n v="0.7"/>
  </r>
  <r>
    <s v="2022"/>
    <x v="10"/>
    <n v="55"/>
    <n v="21"/>
    <n v="0.04"/>
    <n v="0.04"/>
    <n v="7.0000000000000007E-2"/>
    <n v="7.0000000000000007E-2"/>
    <n v="0.16"/>
    <n v="0.16"/>
    <n v="0.22"/>
    <n v="0.22"/>
    <n v="0.27"/>
    <n v="0.27"/>
    <n v="0.51"/>
    <n v="0.38"/>
    <n v="0.56000000000000005"/>
    <n v="0.38"/>
    <n v="0.62"/>
    <n v="0.38"/>
    <n v="0.69"/>
    <n v="0.38"/>
    <n v="0.75"/>
    <n v="0.38"/>
    <n v="0.84"/>
    <n v="0.38"/>
    <n v="1"/>
    <n v="0.38"/>
    <n v="0"/>
    <n v="0"/>
    <n v="0"/>
    <n v="0"/>
    <n v="0"/>
    <n v="0.13"/>
    <n v="0.18000000000000005"/>
    <n v="0.24"/>
    <n v="0.30999999999999994"/>
    <n v="0.37"/>
    <n v="0.45999999999999996"/>
    <n v="0.62"/>
  </r>
  <r>
    <s v="2022"/>
    <x v="11"/>
    <n v="142"/>
    <n v="53"/>
    <n v="0"/>
    <n v="0"/>
    <n v="0.03"/>
    <n v="0.02"/>
    <n v="7.0000000000000007E-2"/>
    <n v="0.06"/>
    <n v="0.13"/>
    <n v="0.1"/>
    <n v="0.22"/>
    <n v="0.17"/>
    <n v="0.37"/>
    <n v="0.37"/>
    <n v="0.41"/>
    <n v="0.37"/>
    <n v="0.48"/>
    <n v="0.37"/>
    <n v="0.56000000000000005"/>
    <n v="0.37"/>
    <n v="0.66"/>
    <n v="0.37"/>
    <n v="0.95"/>
    <n v="0.37"/>
    <n v="1"/>
    <n v="0.37"/>
    <n v="0"/>
    <n v="9.9999999999999985E-3"/>
    <n v="1.0000000000000009E-2"/>
    <n v="0.03"/>
    <n v="4.9999999999999989E-2"/>
    <n v="0"/>
    <n v="3.999999999999998E-2"/>
    <n v="0.10999999999999999"/>
    <n v="0.19000000000000006"/>
    <n v="0.29000000000000004"/>
    <n v="0.57999999999999996"/>
    <n v="0.63"/>
  </r>
  <r>
    <s v="2022"/>
    <x v="12"/>
    <n v="26"/>
    <n v="12"/>
    <n v="0"/>
    <n v="0"/>
    <n v="0.12"/>
    <n v="0.12"/>
    <n v="0.15"/>
    <n v="0.15"/>
    <n v="0.27"/>
    <n v="0.27"/>
    <n v="0.38"/>
    <n v="0.38"/>
    <n v="0.46"/>
    <n v="0.46"/>
    <n v="0.57999999999999996"/>
    <n v="0.46"/>
    <n v="0.62"/>
    <n v="0.46"/>
    <n v="0.73"/>
    <n v="0.46"/>
    <n v="0.81"/>
    <n v="0.46"/>
    <n v="0.85"/>
    <n v="0.46"/>
    <n v="1"/>
    <n v="0.46"/>
    <n v="0"/>
    <n v="0"/>
    <n v="0"/>
    <n v="0"/>
    <n v="0"/>
    <n v="0"/>
    <n v="0.11999999999999994"/>
    <n v="0.15999999999999998"/>
    <n v="0.26999999999999996"/>
    <n v="0.35000000000000003"/>
    <n v="0.38999999999999996"/>
    <n v="0.54"/>
  </r>
  <r>
    <s v="2022"/>
    <x v="13"/>
    <n v="44"/>
    <n v="14"/>
    <n v="0"/>
    <n v="0"/>
    <n v="0.05"/>
    <n v="0.05"/>
    <n v="0.09"/>
    <n v="0.09"/>
    <n v="0.16"/>
    <n v="0.16"/>
    <n v="0.25"/>
    <n v="0.25"/>
    <n v="0.39"/>
    <n v="0.32"/>
    <n v="0.52"/>
    <n v="0.32"/>
    <n v="0.66"/>
    <n v="0.32"/>
    <n v="0.73"/>
    <n v="0.32"/>
    <n v="0.86"/>
    <n v="0.32"/>
    <n v="0.95"/>
    <n v="0.32"/>
    <n v="1"/>
    <n v="0.32"/>
    <n v="0"/>
    <n v="0"/>
    <n v="0"/>
    <n v="0"/>
    <n v="0"/>
    <n v="7.0000000000000007E-2"/>
    <n v="0.2"/>
    <n v="0.34"/>
    <n v="0.41"/>
    <n v="0.54"/>
    <n v="0.62999999999999989"/>
    <n v="0.67999999999999994"/>
  </r>
  <r>
    <s v="2022"/>
    <x v="14"/>
    <n v="10"/>
    <n v="3"/>
    <n v="0"/>
    <n v="0"/>
    <n v="0"/>
    <n v="0"/>
    <n v="0.1"/>
    <n v="0.1"/>
    <n v="0.1"/>
    <n v="0.2"/>
    <n v="0.3"/>
    <n v="0.3"/>
    <n v="0.4"/>
    <n v="0.3"/>
    <n v="0.5"/>
    <n v="0.3"/>
    <n v="0.6"/>
    <n v="0.3"/>
    <n v="0.8"/>
    <n v="0.3"/>
    <n v="0.9"/>
    <n v="0.3"/>
    <n v="0.9"/>
    <n v="0.3"/>
    <n v="1"/>
    <n v="0.3"/>
    <n v="0"/>
    <n v="0"/>
    <n v="0"/>
    <n v="-0.1"/>
    <n v="0"/>
    <n v="0.10000000000000003"/>
    <n v="0.2"/>
    <n v="0.3"/>
    <n v="0.5"/>
    <n v="0.60000000000000009"/>
    <n v="0.60000000000000009"/>
    <n v="0.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0">
  <r>
    <x v="0"/>
    <n v="309"/>
    <x v="0"/>
    <x v="0"/>
    <n v="3"/>
    <n v="3"/>
    <n v="1"/>
    <n v="1"/>
  </r>
  <r>
    <x v="0"/>
    <n v="309"/>
    <x v="0"/>
    <x v="1"/>
    <n v="0"/>
    <n v="0"/>
    <n v="0"/>
    <n v="1"/>
  </r>
  <r>
    <x v="0"/>
    <n v="309"/>
    <x v="0"/>
    <x v="2"/>
    <n v="0"/>
    <n v="0"/>
    <n v="0"/>
    <n v="1"/>
  </r>
  <r>
    <x v="0"/>
    <n v="309"/>
    <x v="0"/>
    <x v="3"/>
    <n v="2"/>
    <n v="2"/>
    <n v="1"/>
    <n v="1"/>
  </r>
  <r>
    <x v="0"/>
    <n v="309"/>
    <x v="0"/>
    <x v="4"/>
    <n v="0"/>
    <n v="0"/>
    <n v="0"/>
    <n v="1"/>
  </r>
  <r>
    <x v="0"/>
    <n v="309"/>
    <x v="0"/>
    <x v="5"/>
    <n v="0"/>
    <n v="0"/>
    <n v="0"/>
    <n v="1"/>
  </r>
  <r>
    <x v="0"/>
    <n v="309"/>
    <x v="0"/>
    <x v="6"/>
    <n v="0"/>
    <n v="0"/>
    <n v="0"/>
    <n v="1"/>
  </r>
  <r>
    <x v="0"/>
    <n v="309"/>
    <x v="0"/>
    <x v="7"/>
    <n v="0"/>
    <n v="0"/>
    <n v="0"/>
    <n v="1"/>
  </r>
  <r>
    <x v="0"/>
    <n v="309"/>
    <x v="0"/>
    <x v="8"/>
    <n v="0"/>
    <n v="0"/>
    <n v="0"/>
    <n v="1"/>
  </r>
  <r>
    <x v="0"/>
    <n v="309"/>
    <x v="0"/>
    <x v="9"/>
    <n v="15"/>
    <n v="0"/>
    <n v="0"/>
    <n v="1"/>
  </r>
  <r>
    <x v="0"/>
    <n v="309"/>
    <x v="0"/>
    <x v="10"/>
    <n v="4"/>
    <n v="4"/>
    <n v="1"/>
    <n v="1"/>
  </r>
  <r>
    <x v="0"/>
    <n v="309"/>
    <x v="0"/>
    <x v="11"/>
    <n v="0"/>
    <n v="0"/>
    <n v="0"/>
    <n v="1"/>
  </r>
  <r>
    <x v="0"/>
    <n v="309"/>
    <x v="0"/>
    <x v="12"/>
    <n v="11"/>
    <n v="11"/>
    <n v="1"/>
    <n v="1"/>
  </r>
  <r>
    <x v="0"/>
    <n v="309"/>
    <x v="0"/>
    <x v="13"/>
    <n v="0"/>
    <n v="0"/>
    <n v="0"/>
    <n v="1"/>
  </r>
  <r>
    <x v="0"/>
    <n v="309"/>
    <x v="0"/>
    <x v="14"/>
    <n v="0"/>
    <n v="0"/>
    <n v="0"/>
    <n v="1"/>
  </r>
  <r>
    <x v="0"/>
    <n v="309"/>
    <x v="1"/>
    <x v="11"/>
    <n v="0"/>
    <n v="0"/>
    <n v="0"/>
    <n v="2"/>
  </r>
  <r>
    <x v="0"/>
    <n v="309"/>
    <x v="1"/>
    <x v="10"/>
    <n v="3"/>
    <n v="4"/>
    <n v="1.3333333333333333"/>
    <n v="2"/>
  </r>
  <r>
    <x v="0"/>
    <n v="309"/>
    <x v="1"/>
    <x v="9"/>
    <n v="17"/>
    <n v="0"/>
    <n v="0"/>
    <n v="2"/>
  </r>
  <r>
    <x v="0"/>
    <n v="309"/>
    <x v="1"/>
    <x v="8"/>
    <n v="198"/>
    <n v="209"/>
    <n v="1.0555555555555556"/>
    <n v="2"/>
  </r>
  <r>
    <x v="0"/>
    <n v="309"/>
    <x v="1"/>
    <x v="7"/>
    <n v="27"/>
    <n v="26"/>
    <n v="0.96296296296296291"/>
    <n v="2"/>
  </r>
  <r>
    <x v="0"/>
    <n v="309"/>
    <x v="1"/>
    <x v="6"/>
    <n v="5"/>
    <n v="2"/>
    <n v="0.4"/>
    <n v="2"/>
  </r>
  <r>
    <x v="0"/>
    <n v="309"/>
    <x v="1"/>
    <x v="5"/>
    <n v="0"/>
    <n v="0"/>
    <n v="0"/>
    <n v="2"/>
  </r>
  <r>
    <x v="0"/>
    <n v="309"/>
    <x v="1"/>
    <x v="4"/>
    <n v="0"/>
    <n v="0"/>
    <n v="0"/>
    <n v="2"/>
  </r>
  <r>
    <x v="0"/>
    <n v="309"/>
    <x v="1"/>
    <x v="3"/>
    <n v="2"/>
    <n v="2"/>
    <n v="1"/>
    <n v="2"/>
  </r>
  <r>
    <x v="0"/>
    <n v="309"/>
    <x v="1"/>
    <x v="2"/>
    <n v="4"/>
    <n v="3"/>
    <n v="0.75"/>
    <n v="2"/>
  </r>
  <r>
    <x v="0"/>
    <n v="309"/>
    <x v="1"/>
    <x v="1"/>
    <n v="3"/>
    <n v="3"/>
    <n v="1"/>
    <n v="2"/>
  </r>
  <r>
    <x v="0"/>
    <n v="309"/>
    <x v="1"/>
    <x v="14"/>
    <n v="2"/>
    <n v="2"/>
    <n v="1"/>
    <n v="2"/>
  </r>
  <r>
    <x v="0"/>
    <n v="309"/>
    <x v="1"/>
    <x v="13"/>
    <n v="0"/>
    <n v="0"/>
    <n v="0"/>
    <n v="2"/>
  </r>
  <r>
    <x v="0"/>
    <n v="309"/>
    <x v="1"/>
    <x v="0"/>
    <n v="4"/>
    <n v="4"/>
    <n v="1"/>
    <n v="2"/>
  </r>
  <r>
    <x v="0"/>
    <n v="309"/>
    <x v="1"/>
    <x v="12"/>
    <n v="7"/>
    <n v="7"/>
    <n v="1"/>
    <n v="2"/>
  </r>
  <r>
    <x v="0"/>
    <n v="309"/>
    <x v="2"/>
    <x v="5"/>
    <n v="1"/>
    <n v="1"/>
    <n v="1"/>
    <n v="3"/>
  </r>
  <r>
    <x v="0"/>
    <n v="309"/>
    <x v="2"/>
    <x v="12"/>
    <n v="20"/>
    <n v="22"/>
    <n v="1.1000000000000001"/>
    <n v="3"/>
  </r>
  <r>
    <x v="0"/>
    <n v="309"/>
    <x v="2"/>
    <x v="11"/>
    <n v="1"/>
    <n v="1"/>
    <n v="1"/>
    <n v="3"/>
  </r>
  <r>
    <x v="0"/>
    <n v="309"/>
    <x v="2"/>
    <x v="10"/>
    <n v="6"/>
    <n v="6"/>
    <n v="1"/>
    <n v="3"/>
  </r>
  <r>
    <x v="0"/>
    <n v="309"/>
    <x v="2"/>
    <x v="9"/>
    <n v="130"/>
    <n v="91.06"/>
    <n v="0.70046153846153847"/>
    <n v="3"/>
  </r>
  <r>
    <x v="0"/>
    <n v="309"/>
    <x v="2"/>
    <x v="8"/>
    <n v="828"/>
    <n v="233"/>
    <n v="0.28140096618357485"/>
    <n v="3"/>
  </r>
  <r>
    <x v="0"/>
    <n v="309"/>
    <x v="2"/>
    <x v="6"/>
    <n v="14"/>
    <n v="10"/>
    <n v="0.7142857142857143"/>
    <n v="3"/>
  </r>
  <r>
    <x v="0"/>
    <n v="309"/>
    <x v="2"/>
    <x v="0"/>
    <n v="8.25"/>
    <n v="6.25"/>
    <n v="0.75757575757575757"/>
    <n v="3"/>
  </r>
  <r>
    <x v="0"/>
    <n v="309"/>
    <x v="2"/>
    <x v="4"/>
    <n v="0"/>
    <n v="0"/>
    <n v="0"/>
    <n v="3"/>
  </r>
  <r>
    <x v="0"/>
    <n v="309"/>
    <x v="2"/>
    <x v="3"/>
    <n v="5"/>
    <n v="5"/>
    <n v="1"/>
    <n v="3"/>
  </r>
  <r>
    <x v="0"/>
    <n v="309"/>
    <x v="2"/>
    <x v="2"/>
    <n v="6"/>
    <n v="6"/>
    <n v="1"/>
    <n v="3"/>
  </r>
  <r>
    <x v="0"/>
    <n v="309"/>
    <x v="2"/>
    <x v="1"/>
    <n v="1"/>
    <n v="1"/>
    <n v="1"/>
    <n v="3"/>
  </r>
  <r>
    <x v="0"/>
    <n v="309"/>
    <x v="2"/>
    <x v="13"/>
    <n v="1"/>
    <n v="1"/>
    <n v="1"/>
    <n v="3"/>
  </r>
  <r>
    <x v="0"/>
    <n v="309"/>
    <x v="2"/>
    <x v="14"/>
    <n v="2"/>
    <n v="2"/>
    <n v="1"/>
    <n v="3"/>
  </r>
  <r>
    <x v="0"/>
    <n v="309"/>
    <x v="2"/>
    <x v="7"/>
    <n v="17"/>
    <n v="17"/>
    <n v="1"/>
    <n v="3"/>
  </r>
  <r>
    <x v="0"/>
    <n v="309"/>
    <x v="3"/>
    <x v="6"/>
    <n v="14"/>
    <n v="12"/>
    <n v="0.8571428571428571"/>
    <n v="4"/>
  </r>
  <r>
    <x v="0"/>
    <n v="309"/>
    <x v="3"/>
    <x v="13"/>
    <n v="0"/>
    <n v="1"/>
    <n v="0"/>
    <n v="4"/>
  </r>
  <r>
    <x v="0"/>
    <n v="309"/>
    <x v="3"/>
    <x v="14"/>
    <n v="3"/>
    <n v="3"/>
    <n v="1"/>
    <n v="4"/>
  </r>
  <r>
    <x v="0"/>
    <n v="309"/>
    <x v="3"/>
    <x v="1"/>
    <n v="3"/>
    <n v="3"/>
    <n v="1"/>
    <n v="4"/>
  </r>
  <r>
    <x v="0"/>
    <n v="309"/>
    <x v="3"/>
    <x v="2"/>
    <n v="9"/>
    <n v="5"/>
    <n v="0.55555555555555558"/>
    <n v="4"/>
  </r>
  <r>
    <x v="0"/>
    <n v="309"/>
    <x v="3"/>
    <x v="3"/>
    <n v="3"/>
    <n v="3"/>
    <n v="1"/>
    <n v="4"/>
  </r>
  <r>
    <x v="0"/>
    <n v="309"/>
    <x v="3"/>
    <x v="0"/>
    <n v="26"/>
    <n v="22"/>
    <n v="0.84615384615384615"/>
    <n v="4"/>
  </r>
  <r>
    <x v="0"/>
    <n v="309"/>
    <x v="3"/>
    <x v="5"/>
    <n v="2"/>
    <n v="2"/>
    <n v="1"/>
    <n v="4"/>
  </r>
  <r>
    <x v="0"/>
    <n v="309"/>
    <x v="3"/>
    <x v="12"/>
    <n v="29"/>
    <n v="25"/>
    <n v="0.86206896551724133"/>
    <n v="4"/>
  </r>
  <r>
    <x v="0"/>
    <n v="309"/>
    <x v="3"/>
    <x v="7"/>
    <n v="17"/>
    <n v="16"/>
    <n v="0.94117647058823528"/>
    <n v="4"/>
  </r>
  <r>
    <x v="0"/>
    <n v="309"/>
    <x v="3"/>
    <x v="8"/>
    <n v="470"/>
    <n v="911"/>
    <n v="1.9382978723404256"/>
    <n v="4"/>
  </r>
  <r>
    <x v="0"/>
    <n v="309"/>
    <x v="3"/>
    <x v="9"/>
    <n v="63"/>
    <n v="50.03"/>
    <n v="0.79412698412698413"/>
    <n v="4"/>
  </r>
  <r>
    <x v="0"/>
    <n v="309"/>
    <x v="3"/>
    <x v="10"/>
    <n v="11"/>
    <n v="11"/>
    <n v="1"/>
    <n v="4"/>
  </r>
  <r>
    <x v="0"/>
    <n v="309"/>
    <x v="3"/>
    <x v="11"/>
    <n v="2"/>
    <n v="2"/>
    <n v="1"/>
    <n v="4"/>
  </r>
  <r>
    <x v="0"/>
    <n v="309"/>
    <x v="3"/>
    <x v="4"/>
    <n v="6"/>
    <n v="3"/>
    <n v="0.5"/>
    <n v="4"/>
  </r>
  <r>
    <x v="0"/>
    <n v="309"/>
    <x v="4"/>
    <x v="1"/>
    <n v="3"/>
    <n v="3"/>
    <n v="1"/>
    <n v="5"/>
  </r>
  <r>
    <x v="0"/>
    <n v="309"/>
    <x v="4"/>
    <x v="4"/>
    <n v="2"/>
    <n v="2"/>
    <n v="1"/>
    <n v="5"/>
  </r>
  <r>
    <x v="0"/>
    <n v="309"/>
    <x v="4"/>
    <x v="3"/>
    <n v="3"/>
    <n v="3"/>
    <n v="1"/>
    <n v="5"/>
  </r>
  <r>
    <x v="0"/>
    <n v="309"/>
    <x v="4"/>
    <x v="0"/>
    <n v="6"/>
    <n v="5"/>
    <n v="0.83333333333333337"/>
    <n v="5"/>
  </r>
  <r>
    <x v="0"/>
    <n v="309"/>
    <x v="4"/>
    <x v="14"/>
    <n v="4"/>
    <n v="4"/>
    <n v="1"/>
    <n v="5"/>
  </r>
  <r>
    <x v="0"/>
    <n v="309"/>
    <x v="4"/>
    <x v="13"/>
    <n v="2"/>
    <n v="1"/>
    <n v="0.5"/>
    <n v="5"/>
  </r>
  <r>
    <x v="0"/>
    <n v="309"/>
    <x v="4"/>
    <x v="5"/>
    <n v="2"/>
    <n v="2"/>
    <n v="1"/>
    <n v="5"/>
  </r>
  <r>
    <x v="0"/>
    <n v="309"/>
    <x v="4"/>
    <x v="6"/>
    <n v="12"/>
    <n v="8"/>
    <n v="0.66666666666666663"/>
    <n v="5"/>
  </r>
  <r>
    <x v="0"/>
    <n v="309"/>
    <x v="4"/>
    <x v="7"/>
    <n v="36"/>
    <n v="5"/>
    <n v="0.1388888888888889"/>
    <n v="5"/>
  </r>
  <r>
    <x v="0"/>
    <n v="309"/>
    <x v="4"/>
    <x v="8"/>
    <n v="440"/>
    <n v="370"/>
    <n v="0.84090909090909094"/>
    <n v="5"/>
  </r>
  <r>
    <x v="0"/>
    <n v="309"/>
    <x v="4"/>
    <x v="9"/>
    <n v="65"/>
    <n v="52.43"/>
    <n v="0.80661538461538462"/>
    <n v="5"/>
  </r>
  <r>
    <x v="0"/>
    <n v="309"/>
    <x v="4"/>
    <x v="10"/>
    <n v="8"/>
    <n v="8"/>
    <n v="1"/>
    <n v="5"/>
  </r>
  <r>
    <x v="0"/>
    <n v="309"/>
    <x v="4"/>
    <x v="11"/>
    <n v="1"/>
    <n v="1"/>
    <n v="1"/>
    <n v="5"/>
  </r>
  <r>
    <x v="0"/>
    <n v="309"/>
    <x v="4"/>
    <x v="12"/>
    <n v="23"/>
    <n v="24"/>
    <n v="1.0434782608695652"/>
    <n v="5"/>
  </r>
  <r>
    <x v="0"/>
    <n v="309"/>
    <x v="4"/>
    <x v="2"/>
    <n v="12"/>
    <n v="10"/>
    <n v="0.83333333333333337"/>
    <n v="5"/>
  </r>
  <r>
    <x v="0"/>
    <n v="309"/>
    <x v="5"/>
    <x v="2"/>
    <n v="21"/>
    <n v="29"/>
    <n v="1.3809523809523809"/>
    <n v="6"/>
  </r>
  <r>
    <x v="0"/>
    <n v="309"/>
    <x v="5"/>
    <x v="7"/>
    <n v="15"/>
    <n v="14"/>
    <n v="0.93333333333333335"/>
    <n v="6"/>
  </r>
  <r>
    <x v="0"/>
    <n v="309"/>
    <x v="5"/>
    <x v="12"/>
    <n v="27"/>
    <n v="26"/>
    <n v="0.96296296296296291"/>
    <n v="6"/>
  </r>
  <r>
    <x v="0"/>
    <n v="309"/>
    <x v="5"/>
    <x v="11"/>
    <n v="3"/>
    <n v="2"/>
    <n v="0.66666666666666663"/>
    <n v="6"/>
  </r>
  <r>
    <x v="0"/>
    <n v="309"/>
    <x v="5"/>
    <x v="10"/>
    <n v="13"/>
    <n v="13"/>
    <n v="1"/>
    <n v="6"/>
  </r>
  <r>
    <x v="0"/>
    <n v="309"/>
    <x v="5"/>
    <x v="9"/>
    <n v="74"/>
    <n v="52.449999999999996"/>
    <n v="0.70878378378378371"/>
    <n v="6"/>
  </r>
  <r>
    <x v="0"/>
    <n v="309"/>
    <x v="5"/>
    <x v="8"/>
    <n v="253"/>
    <n v="480"/>
    <n v="1.8972332015810276"/>
    <n v="6"/>
  </r>
  <r>
    <x v="0"/>
    <n v="309"/>
    <x v="5"/>
    <x v="6"/>
    <n v="12"/>
    <n v="15"/>
    <n v="1.25"/>
    <n v="6"/>
  </r>
  <r>
    <x v="0"/>
    <n v="309"/>
    <x v="5"/>
    <x v="5"/>
    <n v="0"/>
    <n v="0"/>
    <n v="0"/>
    <n v="6"/>
  </r>
  <r>
    <x v="0"/>
    <n v="309"/>
    <x v="5"/>
    <x v="3"/>
    <n v="13"/>
    <n v="6"/>
    <n v="0.46153846153846156"/>
    <n v="6"/>
  </r>
  <r>
    <x v="0"/>
    <n v="309"/>
    <x v="5"/>
    <x v="1"/>
    <n v="2"/>
    <n v="2"/>
    <n v="1"/>
    <n v="6"/>
  </r>
  <r>
    <x v="0"/>
    <n v="309"/>
    <x v="5"/>
    <x v="14"/>
    <n v="6"/>
    <n v="3"/>
    <n v="0.5"/>
    <n v="6"/>
  </r>
  <r>
    <x v="0"/>
    <n v="309"/>
    <x v="5"/>
    <x v="13"/>
    <n v="1"/>
    <n v="0"/>
    <n v="0"/>
    <n v="6"/>
  </r>
  <r>
    <x v="0"/>
    <n v="309"/>
    <x v="5"/>
    <x v="0"/>
    <n v="4.25"/>
    <n v="9.25"/>
    <n v="2.1764705882352939"/>
    <n v="6"/>
  </r>
  <r>
    <x v="0"/>
    <n v="309"/>
    <x v="5"/>
    <x v="4"/>
    <n v="4"/>
    <n v="5"/>
    <n v="1.25"/>
    <n v="6"/>
  </r>
  <r>
    <x v="0"/>
    <n v="309"/>
    <x v="6"/>
    <x v="0"/>
    <n v="9"/>
    <n v="0"/>
    <n v="0"/>
    <n v="7"/>
  </r>
  <r>
    <x v="0"/>
    <n v="309"/>
    <x v="6"/>
    <x v="12"/>
    <n v="27"/>
    <n v="0"/>
    <n v="0"/>
    <n v="7"/>
  </r>
  <r>
    <x v="0"/>
    <n v="309"/>
    <x v="6"/>
    <x v="7"/>
    <n v="39"/>
    <n v="0"/>
    <n v="0"/>
    <n v="7"/>
  </r>
  <r>
    <x v="0"/>
    <n v="309"/>
    <x v="6"/>
    <x v="11"/>
    <n v="1"/>
    <n v="0"/>
    <n v="0"/>
    <n v="7"/>
  </r>
  <r>
    <x v="0"/>
    <n v="309"/>
    <x v="6"/>
    <x v="10"/>
    <n v="10"/>
    <n v="0"/>
    <n v="0"/>
    <n v="7"/>
  </r>
  <r>
    <x v="0"/>
    <n v="309"/>
    <x v="6"/>
    <x v="9"/>
    <n v="37"/>
    <n v="0"/>
    <n v="0"/>
    <n v="7"/>
  </r>
  <r>
    <x v="0"/>
    <n v="309"/>
    <x v="6"/>
    <x v="8"/>
    <n v="285"/>
    <n v="0"/>
    <n v="0"/>
    <n v="7"/>
  </r>
  <r>
    <x v="0"/>
    <n v="309"/>
    <x v="6"/>
    <x v="5"/>
    <n v="3"/>
    <n v="0"/>
    <n v="0"/>
    <n v="7"/>
  </r>
  <r>
    <x v="0"/>
    <n v="309"/>
    <x v="6"/>
    <x v="4"/>
    <n v="3"/>
    <n v="0"/>
    <n v="0"/>
    <n v="7"/>
  </r>
  <r>
    <x v="0"/>
    <n v="309"/>
    <x v="6"/>
    <x v="3"/>
    <n v="3"/>
    <n v="0"/>
    <n v="0"/>
    <n v="7"/>
  </r>
  <r>
    <x v="0"/>
    <n v="309"/>
    <x v="6"/>
    <x v="2"/>
    <n v="6"/>
    <n v="0"/>
    <n v="0"/>
    <n v="7"/>
  </r>
  <r>
    <x v="0"/>
    <n v="309"/>
    <x v="6"/>
    <x v="1"/>
    <n v="3"/>
    <n v="0"/>
    <n v="0"/>
    <n v="7"/>
  </r>
  <r>
    <x v="0"/>
    <n v="309"/>
    <x v="6"/>
    <x v="13"/>
    <n v="1"/>
    <n v="0"/>
    <n v="0"/>
    <n v="7"/>
  </r>
  <r>
    <x v="0"/>
    <n v="309"/>
    <x v="6"/>
    <x v="6"/>
    <n v="6"/>
    <n v="0"/>
    <n v="0"/>
    <n v="7"/>
  </r>
  <r>
    <x v="0"/>
    <n v="309"/>
    <x v="6"/>
    <x v="14"/>
    <n v="6"/>
    <n v="0"/>
    <n v="0"/>
    <n v="7"/>
  </r>
  <r>
    <x v="0"/>
    <n v="309"/>
    <x v="7"/>
    <x v="3"/>
    <n v="3"/>
    <n v="0"/>
    <n v="0"/>
    <n v="8"/>
  </r>
  <r>
    <x v="0"/>
    <n v="309"/>
    <x v="7"/>
    <x v="13"/>
    <n v="1"/>
    <n v="0"/>
    <n v="0"/>
    <n v="8"/>
  </r>
  <r>
    <x v="0"/>
    <n v="309"/>
    <x v="7"/>
    <x v="14"/>
    <n v="6"/>
    <n v="0"/>
    <n v="0"/>
    <n v="8"/>
  </r>
  <r>
    <x v="0"/>
    <n v="309"/>
    <x v="7"/>
    <x v="2"/>
    <n v="10"/>
    <n v="0"/>
    <n v="0"/>
    <n v="8"/>
  </r>
  <r>
    <x v="0"/>
    <n v="309"/>
    <x v="7"/>
    <x v="4"/>
    <n v="1"/>
    <n v="0"/>
    <n v="0"/>
    <n v="8"/>
  </r>
  <r>
    <x v="0"/>
    <n v="309"/>
    <x v="7"/>
    <x v="5"/>
    <n v="3"/>
    <n v="0"/>
    <n v="0"/>
    <n v="8"/>
  </r>
  <r>
    <x v="0"/>
    <n v="309"/>
    <x v="7"/>
    <x v="6"/>
    <n v="14"/>
    <n v="1"/>
    <n v="7.1428571428571425E-2"/>
    <n v="8"/>
  </r>
  <r>
    <x v="0"/>
    <n v="309"/>
    <x v="7"/>
    <x v="8"/>
    <n v="429"/>
    <n v="0"/>
    <n v="0"/>
    <n v="8"/>
  </r>
  <r>
    <x v="0"/>
    <n v="309"/>
    <x v="7"/>
    <x v="9"/>
    <n v="36"/>
    <n v="0"/>
    <n v="0"/>
    <n v="8"/>
  </r>
  <r>
    <x v="0"/>
    <n v="309"/>
    <x v="7"/>
    <x v="10"/>
    <n v="7"/>
    <n v="0"/>
    <n v="0"/>
    <n v="8"/>
  </r>
  <r>
    <x v="0"/>
    <n v="309"/>
    <x v="7"/>
    <x v="11"/>
    <n v="0"/>
    <n v="0"/>
    <n v="0"/>
    <n v="8"/>
  </r>
  <r>
    <x v="0"/>
    <n v="309"/>
    <x v="7"/>
    <x v="12"/>
    <n v="20"/>
    <n v="0"/>
    <n v="0"/>
    <n v="8"/>
  </r>
  <r>
    <x v="0"/>
    <n v="309"/>
    <x v="7"/>
    <x v="0"/>
    <n v="6"/>
    <n v="0"/>
    <n v="0"/>
    <n v="8"/>
  </r>
  <r>
    <x v="0"/>
    <n v="309"/>
    <x v="7"/>
    <x v="7"/>
    <n v="8"/>
    <n v="0"/>
    <n v="0"/>
    <n v="8"/>
  </r>
  <r>
    <x v="0"/>
    <n v="309"/>
    <x v="7"/>
    <x v="1"/>
    <n v="1"/>
    <n v="0"/>
    <n v="0"/>
    <n v="8"/>
  </r>
  <r>
    <x v="0"/>
    <n v="309"/>
    <x v="8"/>
    <x v="9"/>
    <n v="48"/>
    <n v="0"/>
    <n v="0"/>
    <n v="9"/>
  </r>
  <r>
    <x v="0"/>
    <n v="309"/>
    <x v="8"/>
    <x v="1"/>
    <n v="3"/>
    <n v="0"/>
    <n v="0"/>
    <n v="9"/>
  </r>
  <r>
    <x v="0"/>
    <n v="309"/>
    <x v="8"/>
    <x v="13"/>
    <n v="2"/>
    <n v="0"/>
    <n v="0"/>
    <n v="9"/>
  </r>
  <r>
    <x v="0"/>
    <n v="309"/>
    <x v="8"/>
    <x v="0"/>
    <n v="5.25"/>
    <n v="0"/>
    <n v="0"/>
    <n v="9"/>
  </r>
  <r>
    <x v="0"/>
    <n v="309"/>
    <x v="8"/>
    <x v="2"/>
    <n v="12"/>
    <n v="0"/>
    <n v="0"/>
    <n v="9"/>
  </r>
  <r>
    <x v="0"/>
    <n v="309"/>
    <x v="8"/>
    <x v="3"/>
    <n v="4"/>
    <n v="0"/>
    <n v="0"/>
    <n v="9"/>
  </r>
  <r>
    <x v="0"/>
    <n v="309"/>
    <x v="8"/>
    <x v="4"/>
    <n v="4"/>
    <n v="0"/>
    <n v="0"/>
    <n v="9"/>
  </r>
  <r>
    <x v="0"/>
    <n v="309"/>
    <x v="8"/>
    <x v="5"/>
    <n v="1"/>
    <n v="0"/>
    <n v="0"/>
    <n v="9"/>
  </r>
  <r>
    <x v="0"/>
    <n v="309"/>
    <x v="8"/>
    <x v="6"/>
    <n v="13"/>
    <n v="0"/>
    <n v="0"/>
    <n v="9"/>
  </r>
  <r>
    <x v="0"/>
    <n v="309"/>
    <x v="8"/>
    <x v="8"/>
    <n v="407"/>
    <n v="0"/>
    <n v="0"/>
    <n v="9"/>
  </r>
  <r>
    <x v="0"/>
    <n v="309"/>
    <x v="8"/>
    <x v="10"/>
    <n v="7"/>
    <n v="0"/>
    <n v="0"/>
    <n v="9"/>
  </r>
  <r>
    <x v="0"/>
    <n v="309"/>
    <x v="8"/>
    <x v="11"/>
    <n v="1"/>
    <n v="0"/>
    <n v="0"/>
    <n v="9"/>
  </r>
  <r>
    <x v="0"/>
    <n v="309"/>
    <x v="8"/>
    <x v="12"/>
    <n v="15"/>
    <n v="0"/>
    <n v="0"/>
    <n v="9"/>
  </r>
  <r>
    <x v="0"/>
    <n v="309"/>
    <x v="8"/>
    <x v="14"/>
    <n v="3"/>
    <n v="0"/>
    <n v="0"/>
    <n v="9"/>
  </r>
  <r>
    <x v="0"/>
    <n v="309"/>
    <x v="8"/>
    <x v="7"/>
    <n v="11"/>
    <n v="0"/>
    <n v="0"/>
    <n v="9"/>
  </r>
  <r>
    <x v="0"/>
    <n v="309"/>
    <x v="9"/>
    <x v="3"/>
    <n v="3"/>
    <n v="0"/>
    <n v="0"/>
    <n v="10"/>
  </r>
  <r>
    <x v="0"/>
    <n v="309"/>
    <x v="9"/>
    <x v="10"/>
    <n v="9"/>
    <n v="0"/>
    <n v="0"/>
    <n v="10"/>
  </r>
  <r>
    <x v="0"/>
    <n v="309"/>
    <x v="9"/>
    <x v="1"/>
    <n v="2"/>
    <n v="0"/>
    <n v="0"/>
    <n v="10"/>
  </r>
  <r>
    <x v="0"/>
    <n v="309"/>
    <x v="9"/>
    <x v="13"/>
    <n v="1"/>
    <n v="0"/>
    <n v="0"/>
    <n v="10"/>
  </r>
  <r>
    <x v="0"/>
    <n v="309"/>
    <x v="9"/>
    <x v="0"/>
    <n v="8"/>
    <n v="0"/>
    <n v="0"/>
    <n v="10"/>
  </r>
  <r>
    <x v="0"/>
    <n v="309"/>
    <x v="9"/>
    <x v="11"/>
    <n v="4"/>
    <n v="0"/>
    <n v="0"/>
    <n v="10"/>
  </r>
  <r>
    <x v="0"/>
    <n v="309"/>
    <x v="9"/>
    <x v="9"/>
    <n v="24"/>
    <n v="0"/>
    <n v="0"/>
    <n v="10"/>
  </r>
  <r>
    <x v="0"/>
    <n v="309"/>
    <x v="9"/>
    <x v="8"/>
    <n v="324"/>
    <n v="0"/>
    <n v="0"/>
    <n v="10"/>
  </r>
  <r>
    <x v="0"/>
    <n v="309"/>
    <x v="9"/>
    <x v="7"/>
    <n v="19"/>
    <n v="0"/>
    <n v="0"/>
    <n v="10"/>
  </r>
  <r>
    <x v="0"/>
    <n v="309"/>
    <x v="9"/>
    <x v="6"/>
    <n v="12"/>
    <n v="0"/>
    <n v="0"/>
    <n v="10"/>
  </r>
  <r>
    <x v="0"/>
    <n v="309"/>
    <x v="9"/>
    <x v="5"/>
    <n v="4"/>
    <n v="0"/>
    <n v="0"/>
    <n v="10"/>
  </r>
  <r>
    <x v="0"/>
    <n v="309"/>
    <x v="9"/>
    <x v="4"/>
    <n v="3"/>
    <n v="0"/>
    <n v="0"/>
    <n v="10"/>
  </r>
  <r>
    <x v="0"/>
    <n v="309"/>
    <x v="9"/>
    <x v="2"/>
    <n v="14"/>
    <n v="0"/>
    <n v="0"/>
    <n v="10"/>
  </r>
  <r>
    <x v="0"/>
    <n v="309"/>
    <x v="9"/>
    <x v="14"/>
    <n v="6"/>
    <n v="0"/>
    <n v="0"/>
    <n v="10"/>
  </r>
  <r>
    <x v="0"/>
    <n v="309"/>
    <x v="9"/>
    <x v="12"/>
    <n v="30"/>
    <n v="0"/>
    <n v="0"/>
    <n v="10"/>
  </r>
  <r>
    <x v="0"/>
    <n v="309"/>
    <x v="10"/>
    <x v="13"/>
    <n v="0"/>
    <n v="0"/>
    <n v="0"/>
    <n v="11"/>
  </r>
  <r>
    <x v="0"/>
    <n v="309"/>
    <x v="10"/>
    <x v="7"/>
    <n v="57"/>
    <n v="0"/>
    <n v="0"/>
    <n v="11"/>
  </r>
  <r>
    <x v="0"/>
    <n v="309"/>
    <x v="10"/>
    <x v="0"/>
    <n v="6"/>
    <n v="0"/>
    <n v="0"/>
    <n v="11"/>
  </r>
  <r>
    <x v="0"/>
    <n v="309"/>
    <x v="10"/>
    <x v="12"/>
    <n v="31"/>
    <n v="0"/>
    <n v="0"/>
    <n v="11"/>
  </r>
  <r>
    <x v="0"/>
    <n v="309"/>
    <x v="10"/>
    <x v="11"/>
    <n v="2"/>
    <n v="0"/>
    <n v="0"/>
    <n v="11"/>
  </r>
  <r>
    <x v="0"/>
    <n v="309"/>
    <x v="10"/>
    <x v="10"/>
    <n v="8"/>
    <n v="0"/>
    <n v="0"/>
    <n v="11"/>
  </r>
  <r>
    <x v="0"/>
    <n v="309"/>
    <x v="10"/>
    <x v="9"/>
    <n v="35"/>
    <n v="0"/>
    <n v="0"/>
    <n v="11"/>
  </r>
  <r>
    <x v="0"/>
    <n v="309"/>
    <x v="10"/>
    <x v="8"/>
    <n v="370"/>
    <n v="0"/>
    <n v="0"/>
    <n v="11"/>
  </r>
  <r>
    <x v="0"/>
    <n v="309"/>
    <x v="10"/>
    <x v="6"/>
    <n v="10"/>
    <n v="0"/>
    <n v="0"/>
    <n v="11"/>
  </r>
  <r>
    <x v="0"/>
    <n v="309"/>
    <x v="10"/>
    <x v="5"/>
    <n v="2"/>
    <n v="0"/>
    <n v="0"/>
    <n v="11"/>
  </r>
  <r>
    <x v="0"/>
    <n v="309"/>
    <x v="10"/>
    <x v="4"/>
    <n v="6"/>
    <n v="0"/>
    <n v="0"/>
    <n v="11"/>
  </r>
  <r>
    <x v="0"/>
    <n v="309"/>
    <x v="10"/>
    <x v="3"/>
    <n v="5"/>
    <n v="0"/>
    <n v="0"/>
    <n v="11"/>
  </r>
  <r>
    <x v="0"/>
    <n v="309"/>
    <x v="10"/>
    <x v="2"/>
    <n v="41"/>
    <n v="0"/>
    <n v="0"/>
    <n v="11"/>
  </r>
  <r>
    <x v="0"/>
    <n v="309"/>
    <x v="10"/>
    <x v="14"/>
    <n v="4"/>
    <n v="0"/>
    <n v="0"/>
    <n v="11"/>
  </r>
  <r>
    <x v="0"/>
    <n v="309"/>
    <x v="10"/>
    <x v="1"/>
    <n v="1"/>
    <n v="0"/>
    <n v="0"/>
    <n v="11"/>
  </r>
  <r>
    <x v="0"/>
    <n v="309"/>
    <x v="11"/>
    <x v="1"/>
    <n v="4"/>
    <n v="0"/>
    <n v="0"/>
    <n v="12"/>
  </r>
  <r>
    <x v="0"/>
    <n v="309"/>
    <x v="11"/>
    <x v="0"/>
    <n v="7.25"/>
    <n v="0"/>
    <n v="0"/>
    <n v="12"/>
  </r>
  <r>
    <x v="0"/>
    <n v="309"/>
    <x v="11"/>
    <x v="12"/>
    <n v="14"/>
    <n v="0"/>
    <n v="0"/>
    <n v="12"/>
  </r>
  <r>
    <x v="0"/>
    <n v="309"/>
    <x v="11"/>
    <x v="11"/>
    <n v="3"/>
    <n v="0"/>
    <n v="0"/>
    <n v="12"/>
  </r>
  <r>
    <x v="0"/>
    <n v="309"/>
    <x v="11"/>
    <x v="10"/>
    <n v="9"/>
    <n v="0"/>
    <n v="0"/>
    <n v="12"/>
  </r>
  <r>
    <x v="0"/>
    <n v="309"/>
    <x v="11"/>
    <x v="9"/>
    <n v="28"/>
    <n v="0"/>
    <n v="0"/>
    <n v="12"/>
  </r>
  <r>
    <x v="0"/>
    <n v="309"/>
    <x v="11"/>
    <x v="8"/>
    <n v="123"/>
    <n v="0"/>
    <n v="0"/>
    <n v="12"/>
  </r>
  <r>
    <x v="0"/>
    <n v="309"/>
    <x v="11"/>
    <x v="7"/>
    <n v="41"/>
    <n v="0"/>
    <n v="0"/>
    <n v="12"/>
  </r>
  <r>
    <x v="0"/>
    <n v="309"/>
    <x v="11"/>
    <x v="6"/>
    <n v="10"/>
    <n v="0"/>
    <n v="0"/>
    <n v="12"/>
  </r>
  <r>
    <x v="0"/>
    <n v="309"/>
    <x v="11"/>
    <x v="5"/>
    <n v="0"/>
    <n v="0"/>
    <n v="0"/>
    <n v="12"/>
  </r>
  <r>
    <x v="0"/>
    <n v="309"/>
    <x v="11"/>
    <x v="4"/>
    <n v="4"/>
    <n v="0"/>
    <n v="0"/>
    <n v="12"/>
  </r>
  <r>
    <x v="0"/>
    <n v="309"/>
    <x v="11"/>
    <x v="2"/>
    <n v="7"/>
    <n v="0"/>
    <n v="0"/>
    <n v="12"/>
  </r>
  <r>
    <x v="0"/>
    <n v="309"/>
    <x v="11"/>
    <x v="14"/>
    <n v="2"/>
    <n v="0"/>
    <n v="0"/>
    <n v="12"/>
  </r>
  <r>
    <x v="0"/>
    <n v="309"/>
    <x v="11"/>
    <x v="13"/>
    <n v="1"/>
    <n v="0"/>
    <n v="0"/>
    <n v="12"/>
  </r>
  <r>
    <x v="0"/>
    <n v="309"/>
    <x v="11"/>
    <x v="3"/>
    <n v="9"/>
    <n v="0"/>
    <n v="0"/>
    <n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">
  <r>
    <s v="2022"/>
    <n v="309"/>
    <n v="56133"/>
    <x v="0"/>
    <n v="93"/>
    <n v="49.5"/>
    <n v="0.532258064516129"/>
  </r>
  <r>
    <s v="2022"/>
    <n v="309"/>
    <n v="56134"/>
    <x v="1"/>
    <n v="254"/>
    <n v="115"/>
    <n v="0.452755905511811"/>
  </r>
  <r>
    <s v="2022"/>
    <n v="309"/>
    <n v="56135"/>
    <x v="2"/>
    <n v="18"/>
    <n v="6"/>
    <n v="0.33333333333333331"/>
  </r>
  <r>
    <s v="2022"/>
    <n v="309"/>
    <n v="56136"/>
    <x v="3"/>
    <n v="95"/>
    <n v="46"/>
    <n v="0.48421052631578948"/>
  </r>
  <r>
    <s v="2022"/>
    <n v="309"/>
    <n v="56137"/>
    <x v="4"/>
    <n v="572"/>
    <n v="245.97000000000003"/>
    <n v="0.43001748251748256"/>
  </r>
  <r>
    <s v="2022"/>
    <n v="309"/>
    <n v="56138"/>
    <x v="5"/>
    <n v="4127"/>
    <n v="2203"/>
    <n v="0.53380179307002662"/>
  </r>
  <r>
    <s v="2022"/>
    <n v="309"/>
    <n v="56139"/>
    <x v="6"/>
    <n v="287"/>
    <n v="78"/>
    <n v="0.27177700348432055"/>
  </r>
  <r>
    <s v="2022"/>
    <n v="309"/>
    <n v="56140"/>
    <x v="7"/>
    <n v="122"/>
    <n v="48"/>
    <n v="0.39344262295081966"/>
  </r>
  <r>
    <s v="2022"/>
    <n v="309"/>
    <n v="56141"/>
    <x v="8"/>
    <n v="18"/>
    <n v="5"/>
    <n v="0.27777777777777779"/>
  </r>
  <r>
    <s v="2022"/>
    <n v="309"/>
    <n v="56142"/>
    <x v="9"/>
    <n v="33"/>
    <n v="10"/>
    <n v="0.30303030303030304"/>
  </r>
  <r>
    <s v="2022"/>
    <n v="309"/>
    <n v="56143"/>
    <x v="10"/>
    <n v="55"/>
    <n v="21"/>
    <n v="0.38181818181818183"/>
  </r>
  <r>
    <s v="2022"/>
    <n v="309"/>
    <n v="56144"/>
    <x v="11"/>
    <n v="142"/>
    <n v="53"/>
    <n v="0.37323943661971831"/>
  </r>
  <r>
    <s v="2022"/>
    <n v="309"/>
    <n v="56145"/>
    <x v="12"/>
    <n v="26"/>
    <n v="12"/>
    <n v="0.46153846153846156"/>
  </r>
  <r>
    <s v="2022"/>
    <n v="309"/>
    <n v="56146"/>
    <x v="13"/>
    <n v="44"/>
    <n v="14"/>
    <n v="0.31818181818181818"/>
  </r>
  <r>
    <s v="2022"/>
    <n v="309"/>
    <n v="56147"/>
    <x v="14"/>
    <n v="10"/>
    <n v="3"/>
    <n v="0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A3:B16" firstHeaderRow="1" firstDataRow="1" firstDataCol="1" rowPageCount="1" colPageCount="1"/>
  <pivotFields count="8">
    <pivotField axis="axisPage" showAll="0">
      <items count="2">
        <item x="0"/>
        <item t="default"/>
      </items>
    </pivotField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ageFields count="1">
    <pageField fld="0" hier="-1"/>
  </pageFields>
  <dataFields count="1">
    <dataField name="Suma de PROGRAMADO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6" cacheId="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5" indent="0" outline="1" outlineData="1" multipleFieldFilters="0" chartFormat="10">
  <location ref="A2:B17" firstHeaderRow="1" firstDataRow="1" firstDataCol="1"/>
  <pivotFields count="7">
    <pivotField showAll="0" defaultSubtotal="0"/>
    <pivotField showAll="0" defaultSubtotal="0"/>
    <pivotField showAll="0" defaultSubtotal="0"/>
    <pivotField axis="axisRow" showAll="0" defaultSubtotal="0">
      <items count="18">
        <item x="12"/>
        <item x="3"/>
        <item x="2"/>
        <item x="14"/>
        <item x="0"/>
        <item m="1" x="16"/>
        <item x="1"/>
        <item x="13"/>
        <item x="9"/>
        <item x="7"/>
        <item x="11"/>
        <item x="8"/>
        <item x="10"/>
        <item m="1" x="17"/>
        <item m="1" x="15"/>
        <item x="4"/>
        <item x="5"/>
        <item x="6"/>
      </items>
    </pivotField>
    <pivotField showAll="0" defaultSubtotal="0"/>
    <pivotField showAll="0" defaultSubtotal="0"/>
    <pivotField dataField="1" showAll="0" defaultSubtota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  <i>
      <x v="16"/>
    </i>
    <i>
      <x v="17"/>
    </i>
  </rowItems>
  <colItems count="1">
    <i/>
  </colItems>
  <dataFields count="1">
    <dataField name="Suma de PORCENTAJE_EJECUCION" fld="6" baseField="0" baseItem="0"/>
  </dataFields>
  <formats count="1">
    <format dxfId="3">
      <pivotArea collapsedLevelsAreSubtotals="1" fieldPosition="0">
        <references count="1">
          <reference field="3" count="0"/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7" cacheId="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5" indent="0" outline="1" outlineData="1" multipleFieldFilters="0">
  <location ref="A22:M38" firstHeaderRow="1" firstDataRow="2" firstDataCol="1"/>
  <pivotFields count="8">
    <pivotField showAll="0" defaultSubtotal="0"/>
    <pivotField showAll="0" defaultSubtotal="0"/>
    <pivotField axis="axisCol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showAll="0" defaultSubtotal="0">
      <items count="18">
        <item x="1"/>
        <item x="10"/>
        <item x="11"/>
        <item x="13"/>
        <item x="0"/>
        <item m="1" x="16"/>
        <item x="12"/>
        <item x="14"/>
        <item x="4"/>
        <item x="6"/>
        <item x="2"/>
        <item x="5"/>
        <item x="3"/>
        <item m="1" x="17"/>
        <item m="1" x="15"/>
        <item x="7"/>
        <item x="8"/>
        <item x="9"/>
      </items>
    </pivotField>
    <pivotField showAll="0" defaultSubtotal="0"/>
    <pivotField showAll="0" defaultSubtotal="0"/>
    <pivotField dataField="1" showAll="0" defaultSubtotal="0"/>
    <pivotField showAll="0" defaultSubtota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  <i>
      <x v="16"/>
    </i>
    <i>
      <x v="17"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de PORCENTAJE_EJECUCION" fld="6" baseField="0" baseItem="0" numFmtId="9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5" indent="0" outline="1" outlineData="1" multipleFieldFilters="0" chartFormat="8">
  <location ref="A63:B78" firstHeaderRow="1" firstDataRow="1" firstDataCol="1"/>
  <pivotFields count="40">
    <pivotField showAll="0"/>
    <pivotField axis="axisRow" showAll="0">
      <items count="19">
        <item x="12"/>
        <item x="3"/>
        <item x="2"/>
        <item x="14"/>
        <item x="0"/>
        <item m="1" x="16"/>
        <item x="1"/>
        <item x="13"/>
        <item x="9"/>
        <item x="7"/>
        <item x="11"/>
        <item x="8"/>
        <item x="10"/>
        <item m="1" x="17"/>
        <item m="1" x="15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  <i>
      <x v="16"/>
    </i>
    <i>
      <x v="17"/>
    </i>
  </rowItems>
  <colItems count="1">
    <i/>
  </colItems>
  <dataFields count="1">
    <dataField name="Suma de REZAGO_JUN" fld="33" baseField="0" baseItem="0"/>
  </dataFields>
  <formats count="1">
    <format dxfId="5">
      <pivotArea collapsedLevelsAreSubtotals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 dinámica9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5" indent="0" outline="1" outlineData="1" multipleFieldFilters="0" chartFormat="10">
  <location ref="A44:C59" firstHeaderRow="0" firstDataRow="1" firstDataCol="1"/>
  <pivotFields count="40">
    <pivotField showAll="0"/>
    <pivotField axis="axisRow" showAll="0">
      <items count="19">
        <item x="12"/>
        <item x="3"/>
        <item x="2"/>
        <item x="14"/>
        <item x="0"/>
        <item m="1" x="16"/>
        <item x="1"/>
        <item x="13"/>
        <item x="9"/>
        <item x="7"/>
        <item x="11"/>
        <item x="8"/>
        <item x="10"/>
        <item m="1" x="17"/>
        <item m="1" x="15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  <i>
      <x v="16"/>
    </i>
    <i>
      <x v="17"/>
    </i>
  </rowItems>
  <colFields count="1">
    <field x="-2"/>
  </colFields>
  <colItems count="2">
    <i>
      <x/>
    </i>
    <i i="1">
      <x v="1"/>
    </i>
  </colItems>
  <dataFields count="2">
    <dataField name="Suma de PROG_JUN" fld="14" baseField="0" baseItem="0"/>
    <dataField name="Suma de EJEC_JUN" fld="15" baseField="0" baseItem="0"/>
  </dataFields>
  <formats count="1">
    <format dxfId="6">
      <pivotArea collapsedLevelsAreSubtotals="1" fieldPosition="0">
        <references count="1">
          <reference field="1" count="0"/>
        </references>
      </pivotArea>
    </format>
  </formats>
  <chartFormats count="2">
    <chartFormat chart="2" format="1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2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PLANES-IDPC_2025" backgroundRefresh="0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AÑO" tableColumnId="1"/>
      <queryTableField id="2" name="I_PRM_VIGENCIA" tableColumnId="2"/>
      <queryTableField id="3" name="ID_PROCESO" tableColumnId="3"/>
      <queryTableField id="4" name="PROCESO" tableColumnId="4"/>
      <queryTableField id="5" name="PROGRAMADO" tableColumnId="5"/>
      <queryTableField id="6" name="EJECUTADO" tableColumnId="6"/>
      <queryTableField id="7" name="PORCENTAJE_EJECUCION" tableColumnId="7"/>
    </queryTableFields>
  </queryTableRefresh>
</queryTable>
</file>

<file path=xl/queryTables/queryTable2.xml><?xml version="1.0" encoding="utf-8"?>
<queryTable xmlns="http://schemas.openxmlformats.org/spreadsheetml/2006/main" name="PLANES-IDPC_2026" backgroundRefresh="0" connectionId="3" autoFormatId="16" applyNumberFormats="0" applyBorderFormats="0" applyFontFormats="0" applyPatternFormats="0" applyAlignmentFormats="0" applyWidthHeightFormats="0">
  <queryTableRefresh nextId="9">
    <queryTableFields count="8">
      <queryTableField id="1" name="AÑO" tableColumnId="1"/>
      <queryTableField id="2" name="I_PRM_VIGENCIA" tableColumnId="2"/>
      <queryTableField id="3" name="MES" tableColumnId="3"/>
      <queryTableField id="4" name="PROCESO" tableColumnId="4"/>
      <queryTableField id="5" name="PROGRAMADO" tableColumnId="5"/>
      <queryTableField id="6" name="EJECUTADO" tableColumnId="6"/>
      <queryTableField id="7" name="PORCENTAJE_EJECUCION" tableColumnId="7"/>
      <queryTableField id="8" name="I_MES" tableColumnId="8"/>
    </queryTableFields>
  </queryTableRefresh>
</queryTable>
</file>

<file path=xl/queryTables/queryTable3.xml><?xml version="1.0" encoding="utf-8"?>
<queryTable xmlns="http://schemas.openxmlformats.org/spreadsheetml/2006/main" name="PLANES-IDPC_2027" backgroundRefresh="0" connectionId="1" autoFormatId="16" applyNumberFormats="0" applyBorderFormats="0" applyFontFormats="0" applyPatternFormats="0" applyAlignmentFormats="0" applyWidthHeightFormats="0">
  <queryTableRefresh nextId="53">
    <queryTableFields count="40">
      <queryTableField id="1" name="AÑO" tableColumnId="1"/>
      <queryTableField id="2" name="PROCESO" tableColumnId="2"/>
      <queryTableField id="3" name="PROGRAMADO" tableColumnId="3"/>
      <queryTableField id="4" name="EJECUTADO" tableColumnId="4"/>
      <queryTableField id="5" name="PROG_ENE" tableColumnId="5"/>
      <queryTableField id="6" name="EJEC_ENE" tableColumnId="6"/>
      <queryTableField id="7" name="PROG_FEB" tableColumnId="7"/>
      <queryTableField id="8" name="EJEC_FEB" tableColumnId="8"/>
      <queryTableField id="9" name="PROG_MAR" tableColumnId="9"/>
      <queryTableField id="10" name="EJEC_MAR" tableColumnId="10"/>
      <queryTableField id="11" name="PROG_ABR" tableColumnId="11"/>
      <queryTableField id="12" name="EJEC_ABR" tableColumnId="12"/>
      <queryTableField id="13" name="PROG_MAY" tableColumnId="13"/>
      <queryTableField id="14" name="EJEC_MAY" tableColumnId="14"/>
      <queryTableField id="15" name="PROG_JUN" tableColumnId="15"/>
      <queryTableField id="16" name="EJEC_JUN" tableColumnId="16"/>
      <queryTableField id="17" name="PROG_JUL" tableColumnId="17"/>
      <queryTableField id="18" name="EJEC_JUL" tableColumnId="18"/>
      <queryTableField id="19" name="PROG_AGO" tableColumnId="19"/>
      <queryTableField id="20" name="EJEC_AGO" tableColumnId="20"/>
      <queryTableField id="21" name="PROG_SEP" tableColumnId="21"/>
      <queryTableField id="22" name="EJEC_SEP" tableColumnId="22"/>
      <queryTableField id="23" name="PROG_OCT" tableColumnId="23"/>
      <queryTableField id="24" name="EJEC_OCT" tableColumnId="24"/>
      <queryTableField id="25" name="PROG_NOV" tableColumnId="25"/>
      <queryTableField id="26" name="EJEC_NOV" tableColumnId="26"/>
      <queryTableField id="27" name="PROG_DIC" tableColumnId="27"/>
      <queryTableField id="28" name="EJEC_DIC" tableColumnId="28"/>
      <queryTableField id="41" name="REZAGO_ENE" tableColumnId="29"/>
      <queryTableField id="42" name="REZAGO_FEB" tableColumnId="30"/>
      <queryTableField id="43" name="REZAGO_MAR" tableColumnId="31"/>
      <queryTableField id="44" name="REZAGO_ABR" tableColumnId="32"/>
      <queryTableField id="45" name="REZAGO_MAY" tableColumnId="33"/>
      <queryTableField id="46" name="REZAGO_JUN" tableColumnId="34"/>
      <queryTableField id="47" name="REZAGO_JUL" tableColumnId="35"/>
      <queryTableField id="48" name="REZAGO_AGO" tableColumnId="36"/>
      <queryTableField id="49" name="REZAGO_SEP" tableColumnId="37"/>
      <queryTableField id="50" name="REZAGO_OCT" tableColumnId="38"/>
      <queryTableField id="51" name="REZAGO_NOV" tableColumnId="39"/>
      <queryTableField id="52" name="REZAGO_DIC" tableColumnId="4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4" name="Tabla_PLANES_IDPC_2025" displayName="Tabla_PLANES_IDPC_2025" ref="A5:G20" tableType="queryTable" totalsRowShown="0">
  <autoFilter ref="A5:G20"/>
  <tableColumns count="7">
    <tableColumn id="1" uniqueName="1" name="AÑO" queryTableFieldId="1"/>
    <tableColumn id="2" uniqueName="2" name="I_PRM_VIGENCIA" queryTableFieldId="2"/>
    <tableColumn id="3" uniqueName="3" name="ID_PROCESO" queryTableFieldId="3"/>
    <tableColumn id="4" uniqueName="4" name="PROCESO" queryTableFieldId="4"/>
    <tableColumn id="5" uniqueName="5" name="PROGRAMADO" queryTableFieldId="5"/>
    <tableColumn id="6" uniqueName="6" name="EJECUTADO" queryTableFieldId="6"/>
    <tableColumn id="7" uniqueName="7" name="PORCENTAJE_EJECUCION" queryTableField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a_PLANES_IDPC_2026" displayName="Tabla_PLANES_IDPC_2026" ref="A24:H204" tableType="queryTable" totalsRowShown="0">
  <autoFilter ref="A24:H204">
    <filterColumn colId="3">
      <filters>
        <filter val="Gestión Jurídica"/>
      </filters>
    </filterColumn>
  </autoFilter>
  <tableColumns count="8">
    <tableColumn id="1" uniqueName="1" name="AÑO" queryTableFieldId="1"/>
    <tableColumn id="2" uniqueName="2" name="I_PRM_VIGENCIA" queryTableFieldId="2"/>
    <tableColumn id="3" uniqueName="3" name="MES" queryTableFieldId="3"/>
    <tableColumn id="4" uniqueName="4" name="PROCESO" queryTableFieldId="4"/>
    <tableColumn id="5" uniqueName="5" name="PROGRAMADO" queryTableFieldId="5"/>
    <tableColumn id="6" uniqueName="6" name="EJECUTADO" queryTableFieldId="6"/>
    <tableColumn id="7" uniqueName="7" name="PORCENTAJE_EJECUCION" queryTableFieldId="7"/>
    <tableColumn id="8" uniqueName="8" name="I_MES" queryTableField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a_PLANES_IDPC_2027" displayName="Tabla_PLANES_IDPC_2027" ref="A207:AN222" tableType="queryTable" totalsRowShown="0">
  <autoFilter ref="A207:AN222">
    <filterColumn colId="1">
      <filters>
        <filter val="Gestión Contractual"/>
      </filters>
    </filterColumn>
  </autoFilter>
  <tableColumns count="40">
    <tableColumn id="1" uniqueName="1" name="AÑO" queryTableFieldId="1"/>
    <tableColumn id="2" uniqueName="2" name="PROCESO" queryTableFieldId="2"/>
    <tableColumn id="3" uniqueName="3" name="PROGRAMADO" queryTableFieldId="3"/>
    <tableColumn id="4" uniqueName="4" name="EJECUTADO" queryTableFieldId="4"/>
    <tableColumn id="5" uniqueName="5" name="PROG_ENE" queryTableFieldId="5"/>
    <tableColumn id="6" uniqueName="6" name="EJEC_ENE" queryTableFieldId="6"/>
    <tableColumn id="7" uniqueName="7" name="PROG_FEB" queryTableFieldId="7"/>
    <tableColumn id="8" uniqueName="8" name="EJEC_FEB" queryTableFieldId="8"/>
    <tableColumn id="9" uniqueName="9" name="PROG_MAR" queryTableFieldId="9"/>
    <tableColumn id="10" uniqueName="10" name="EJEC_MAR" queryTableFieldId="10"/>
    <tableColumn id="11" uniqueName="11" name="PROG_ABR" queryTableFieldId="11"/>
    <tableColumn id="12" uniqueName="12" name="EJEC_ABR" queryTableFieldId="12"/>
    <tableColumn id="13" uniqueName="13" name="PROG_MAY" queryTableFieldId="13"/>
    <tableColumn id="14" uniqueName="14" name="EJEC_MAY" queryTableFieldId="14"/>
    <tableColumn id="15" uniqueName="15" name="PROG_JUN" queryTableFieldId="15"/>
    <tableColumn id="16" uniqueName="16" name="EJEC_JUN" queryTableFieldId="16"/>
    <tableColumn id="17" uniqueName="17" name="PROG_JUL" queryTableFieldId="17"/>
    <tableColumn id="18" uniqueName="18" name="EJEC_JUL" queryTableFieldId="18"/>
    <tableColumn id="19" uniqueName="19" name="PROG_AGO" queryTableFieldId="19"/>
    <tableColumn id="20" uniqueName="20" name="EJEC_AGO" queryTableFieldId="20"/>
    <tableColumn id="21" uniqueName="21" name="PROG_SEP" queryTableFieldId="21"/>
    <tableColumn id="22" uniqueName="22" name="EJEC_SEP" queryTableFieldId="22"/>
    <tableColumn id="23" uniqueName="23" name="PROG_OCT" queryTableFieldId="23"/>
    <tableColumn id="24" uniqueName="24" name="EJEC_OCT" queryTableFieldId="24"/>
    <tableColumn id="25" uniqueName="25" name="PROG_NOV" queryTableFieldId="25"/>
    <tableColumn id="26" uniqueName="26" name="EJEC_NOV" queryTableFieldId="26"/>
    <tableColumn id="27" uniqueName="27" name="PROG_DIC" queryTableFieldId="27"/>
    <tableColumn id="28" uniqueName="28" name="EJEC_DIC" queryTableFieldId="28"/>
    <tableColumn id="29" uniqueName="29" name="REZAGO_ENE" queryTableFieldId="41"/>
    <tableColumn id="30" uniqueName="30" name="REZAGO_FEB" queryTableFieldId="42"/>
    <tableColumn id="31" uniqueName="31" name="REZAGO_MAR" queryTableFieldId="43"/>
    <tableColumn id="32" uniqueName="32" name="REZAGO_ABR" queryTableFieldId="44"/>
    <tableColumn id="33" uniqueName="33" name="REZAGO_MAY" queryTableFieldId="45"/>
    <tableColumn id="34" uniqueName="34" name="REZAGO_JUN" queryTableFieldId="46"/>
    <tableColumn id="35" uniqueName="35" name="REZAGO_JUL" queryTableFieldId="47"/>
    <tableColumn id="36" uniqueName="36" name="REZAGO_AGO" queryTableFieldId="48"/>
    <tableColumn id="37" uniqueName="37" name="REZAGO_SEP" queryTableFieldId="49"/>
    <tableColumn id="38" uniqueName="38" name="REZAGO_OCT" queryTableFieldId="50"/>
    <tableColumn id="39" uniqueName="39" name="REZAGO_NOV" queryTableFieldId="51"/>
    <tableColumn id="40" uniqueName="40" name="REZAGO_DIC" queryTableFieldId="5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9" sqref="E9"/>
    </sheetView>
  </sheetViews>
  <sheetFormatPr baseColWidth="10" defaultRowHeight="15" x14ac:dyDescent="0.25"/>
  <cols>
    <col min="1" max="1" width="17.5703125" bestFit="1" customWidth="1"/>
    <col min="2" max="2" width="22.7109375" customWidth="1"/>
  </cols>
  <sheetData>
    <row r="1" spans="1:5" x14ac:dyDescent="0.25">
      <c r="A1" s="1" t="s">
        <v>0</v>
      </c>
      <c r="B1" t="s">
        <v>86</v>
      </c>
    </row>
    <row r="3" spans="1:5" x14ac:dyDescent="0.25">
      <c r="A3" s="1" t="s">
        <v>58</v>
      </c>
      <c r="B3" t="s">
        <v>87</v>
      </c>
    </row>
    <row r="4" spans="1:5" x14ac:dyDescent="0.25">
      <c r="A4" s="2" t="s">
        <v>22</v>
      </c>
      <c r="B4" s="28">
        <v>35</v>
      </c>
      <c r="C4">
        <f>GETPIVOTDATA("PROGRAMADO",$A$3,"MES",A4)</f>
        <v>35</v>
      </c>
      <c r="D4">
        <f>+C4</f>
        <v>35</v>
      </c>
      <c r="E4">
        <f>+D4/$D$15*100</f>
        <v>0.59362279511533245</v>
      </c>
    </row>
    <row r="5" spans="1:5" x14ac:dyDescent="0.25">
      <c r="A5" s="2" t="s">
        <v>23</v>
      </c>
      <c r="B5" s="28">
        <v>272</v>
      </c>
      <c r="C5">
        <f t="shared" ref="C5:C15" si="0">GETPIVOTDATA("PROGRAMADO",$A$3,"MES",A5)</f>
        <v>272</v>
      </c>
      <c r="D5">
        <f>+D4+C5</f>
        <v>307</v>
      </c>
      <c r="E5">
        <f t="shared" ref="E5:E15" si="1">+D5/$D$15*100</f>
        <v>5.2069199457259154</v>
      </c>
    </row>
    <row r="6" spans="1:5" x14ac:dyDescent="0.25">
      <c r="A6" s="2" t="s">
        <v>24</v>
      </c>
      <c r="B6" s="28">
        <v>1040.25</v>
      </c>
      <c r="C6">
        <f t="shared" si="0"/>
        <v>1040.25</v>
      </c>
      <c r="D6">
        <f t="shared" ref="D6:D15" si="2">+D5+C6</f>
        <v>1347.25</v>
      </c>
      <c r="E6">
        <f t="shared" si="1"/>
        <v>22.850237449118048</v>
      </c>
    </row>
    <row r="7" spans="1:5" x14ac:dyDescent="0.25">
      <c r="A7" s="2" t="s">
        <v>25</v>
      </c>
      <c r="B7" s="28">
        <v>658</v>
      </c>
      <c r="C7">
        <f t="shared" si="0"/>
        <v>658</v>
      </c>
      <c r="D7">
        <f t="shared" si="2"/>
        <v>2005.25</v>
      </c>
      <c r="E7">
        <f t="shared" si="1"/>
        <v>34.010345997286294</v>
      </c>
    </row>
    <row r="8" spans="1:5" x14ac:dyDescent="0.25">
      <c r="A8" s="2" t="s">
        <v>26</v>
      </c>
      <c r="B8" s="28">
        <v>619</v>
      </c>
      <c r="C8">
        <f t="shared" si="0"/>
        <v>619</v>
      </c>
      <c r="D8">
        <f t="shared" si="2"/>
        <v>2624.25</v>
      </c>
      <c r="E8">
        <f t="shared" si="1"/>
        <v>44.508989145183179</v>
      </c>
    </row>
    <row r="9" spans="1:5" x14ac:dyDescent="0.25">
      <c r="A9" s="2" t="s">
        <v>27</v>
      </c>
      <c r="B9" s="28">
        <v>448.25</v>
      </c>
      <c r="C9">
        <f t="shared" si="0"/>
        <v>448.25</v>
      </c>
      <c r="D9">
        <f t="shared" si="2"/>
        <v>3072.5</v>
      </c>
      <c r="E9">
        <f t="shared" si="1"/>
        <v>52.111601085481688</v>
      </c>
    </row>
    <row r="10" spans="1:5" x14ac:dyDescent="0.25">
      <c r="A10" s="2" t="s">
        <v>28</v>
      </c>
      <c r="B10" s="28">
        <v>439</v>
      </c>
      <c r="C10">
        <f t="shared" si="0"/>
        <v>439</v>
      </c>
      <c r="D10">
        <f t="shared" si="2"/>
        <v>3511.5</v>
      </c>
      <c r="E10">
        <f t="shared" si="1"/>
        <v>59.557327001356853</v>
      </c>
    </row>
    <row r="11" spans="1:5" x14ac:dyDescent="0.25">
      <c r="A11" s="2" t="s">
        <v>29</v>
      </c>
      <c r="B11" s="28">
        <v>545</v>
      </c>
      <c r="C11">
        <f t="shared" si="0"/>
        <v>545</v>
      </c>
      <c r="D11">
        <f t="shared" si="2"/>
        <v>4056.5</v>
      </c>
      <c r="E11">
        <f t="shared" si="1"/>
        <v>68.800881953867034</v>
      </c>
    </row>
    <row r="12" spans="1:5" x14ac:dyDescent="0.25">
      <c r="A12" s="2" t="s">
        <v>30</v>
      </c>
      <c r="B12" s="28">
        <v>536.25</v>
      </c>
      <c r="C12">
        <f t="shared" si="0"/>
        <v>536.25</v>
      </c>
      <c r="D12">
        <f t="shared" si="2"/>
        <v>4592.75</v>
      </c>
      <c r="E12">
        <f t="shared" si="1"/>
        <v>77.896031207598369</v>
      </c>
    </row>
    <row r="13" spans="1:5" x14ac:dyDescent="0.25">
      <c r="A13" s="2" t="s">
        <v>31</v>
      </c>
      <c r="B13" s="28">
        <v>463</v>
      </c>
      <c r="C13">
        <f t="shared" si="0"/>
        <v>463</v>
      </c>
      <c r="D13">
        <f t="shared" si="2"/>
        <v>5055.75</v>
      </c>
      <c r="E13">
        <f t="shared" si="1"/>
        <v>85.748812754409769</v>
      </c>
    </row>
    <row r="14" spans="1:5" x14ac:dyDescent="0.25">
      <c r="A14" s="2" t="s">
        <v>32</v>
      </c>
      <c r="B14" s="28">
        <v>578</v>
      </c>
      <c r="C14">
        <f t="shared" si="0"/>
        <v>578</v>
      </c>
      <c r="D14">
        <f t="shared" si="2"/>
        <v>5633.75</v>
      </c>
      <c r="E14">
        <f t="shared" si="1"/>
        <v>95.55206919945725</v>
      </c>
    </row>
    <row r="15" spans="1:5" x14ac:dyDescent="0.25">
      <c r="A15" s="2" t="s">
        <v>33</v>
      </c>
      <c r="B15" s="28">
        <v>262.25</v>
      </c>
      <c r="C15">
        <f t="shared" si="0"/>
        <v>262.25</v>
      </c>
      <c r="D15">
        <f t="shared" si="2"/>
        <v>5896</v>
      </c>
      <c r="E15">
        <f t="shared" si="1"/>
        <v>100</v>
      </c>
    </row>
    <row r="16" spans="1:5" x14ac:dyDescent="0.25">
      <c r="A16" s="2" t="s">
        <v>85</v>
      </c>
      <c r="B16" s="28">
        <v>5896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Z222"/>
  <sheetViews>
    <sheetView topLeftCell="A19" workbookViewId="0">
      <selection activeCell="F28" sqref="F28:F109"/>
    </sheetView>
  </sheetViews>
  <sheetFormatPr baseColWidth="10" defaultRowHeight="15" x14ac:dyDescent="0.25"/>
  <cols>
    <col min="1" max="1" width="7.42578125" customWidth="1"/>
    <col min="2" max="2" width="18.85546875" customWidth="1"/>
    <col min="3" max="3" width="14.42578125" customWidth="1"/>
    <col min="4" max="4" width="45.85546875" customWidth="1"/>
    <col min="5" max="5" width="16.7109375" customWidth="1"/>
    <col min="6" max="6" width="13.5703125" customWidth="1"/>
    <col min="7" max="7" width="25.7109375" customWidth="1"/>
    <col min="8" max="8" width="8.7109375" customWidth="1"/>
    <col min="9" max="9" width="13.7109375" customWidth="1"/>
    <col min="10" max="10" width="12.42578125" customWidth="1"/>
    <col min="11" max="11" width="13" customWidth="1"/>
    <col min="12" max="12" width="11.7109375" customWidth="1"/>
    <col min="13" max="13" width="13.7109375" customWidth="1"/>
    <col min="14" max="14" width="12.42578125" customWidth="1"/>
    <col min="15" max="15" width="13" customWidth="1"/>
    <col min="16" max="16" width="11.7109375" customWidth="1"/>
    <col min="17" max="17" width="12.42578125" customWidth="1"/>
    <col min="18" max="18" width="11.140625" customWidth="1"/>
    <col min="19" max="19" width="13.5703125" customWidth="1"/>
    <col min="20" max="20" width="12.28515625" customWidth="1"/>
    <col min="21" max="21" width="12.5703125" customWidth="1"/>
    <col min="22" max="22" width="11.28515625" customWidth="1"/>
    <col min="23" max="23" width="13" customWidth="1"/>
    <col min="24" max="24" width="11.7109375" customWidth="1"/>
    <col min="25" max="25" width="13.5703125" customWidth="1"/>
    <col min="26" max="26" width="12.28515625" customWidth="1"/>
    <col min="27" max="27" width="12.42578125" customWidth="1"/>
    <col min="28" max="28" width="11.140625" customWidth="1"/>
    <col min="29" max="29" width="15" customWidth="1"/>
    <col min="30" max="30" width="14.7109375" customWidth="1"/>
    <col min="31" max="31" width="15.85546875" customWidth="1"/>
    <col min="32" max="32" width="15.140625" customWidth="1"/>
    <col min="33" max="33" width="15.85546875" customWidth="1"/>
    <col min="34" max="34" width="15.140625" customWidth="1"/>
    <col min="35" max="35" width="14.5703125" customWidth="1"/>
    <col min="36" max="36" width="15.7109375" customWidth="1"/>
    <col min="37" max="37" width="14.7109375" customWidth="1"/>
    <col min="38" max="38" width="15.140625" customWidth="1"/>
    <col min="39" max="39" width="15.7109375" customWidth="1"/>
    <col min="40" max="40" width="14.5703125" customWidth="1"/>
    <col min="41" max="41" width="15" customWidth="1"/>
    <col min="42" max="42" width="14.7109375" customWidth="1"/>
    <col min="43" max="43" width="15.85546875" customWidth="1"/>
    <col min="44" max="44" width="15.140625" customWidth="1"/>
    <col min="45" max="45" width="15.85546875" customWidth="1"/>
    <col min="46" max="46" width="15.140625" customWidth="1"/>
    <col min="47" max="47" width="14.5703125" customWidth="1"/>
    <col min="48" max="48" width="15.7109375" customWidth="1"/>
    <col min="49" max="49" width="14.7109375" customWidth="1"/>
    <col min="50" max="50" width="15.140625" customWidth="1"/>
    <col min="51" max="51" width="15.7109375" customWidth="1"/>
    <col min="52" max="52" width="14.5703125" customWidth="1"/>
  </cols>
  <sheetData>
    <row r="4" spans="1:7" x14ac:dyDescent="0.25">
      <c r="A4" s="32" t="s">
        <v>64</v>
      </c>
      <c r="B4" s="32"/>
      <c r="C4" s="32"/>
      <c r="D4" s="32"/>
      <c r="E4" s="32"/>
      <c r="F4" s="32"/>
      <c r="G4" s="32"/>
    </row>
    <row r="5" spans="1:7" x14ac:dyDescent="0.25">
      <c r="A5" t="s">
        <v>0</v>
      </c>
      <c r="B5" t="s">
        <v>3</v>
      </c>
      <c r="C5" t="s">
        <v>6</v>
      </c>
      <c r="D5" t="s">
        <v>7</v>
      </c>
      <c r="E5" t="s">
        <v>4</v>
      </c>
      <c r="F5" t="s">
        <v>5</v>
      </c>
      <c r="G5" t="s">
        <v>1</v>
      </c>
    </row>
    <row r="6" spans="1:7" x14ac:dyDescent="0.25">
      <c r="A6" t="s">
        <v>2</v>
      </c>
      <c r="B6">
        <v>309</v>
      </c>
      <c r="C6">
        <v>56133</v>
      </c>
      <c r="D6" t="s">
        <v>8</v>
      </c>
      <c r="E6">
        <v>93</v>
      </c>
      <c r="F6">
        <v>49.5</v>
      </c>
      <c r="G6">
        <v>0.532258064516129</v>
      </c>
    </row>
    <row r="7" spans="1:7" x14ac:dyDescent="0.25">
      <c r="A7" t="s">
        <v>2</v>
      </c>
      <c r="B7">
        <v>309</v>
      </c>
      <c r="C7">
        <v>56134</v>
      </c>
      <c r="D7" t="s">
        <v>9</v>
      </c>
      <c r="E7">
        <v>254</v>
      </c>
      <c r="F7">
        <v>115</v>
      </c>
      <c r="G7">
        <v>0.452755905511811</v>
      </c>
    </row>
    <row r="8" spans="1:7" x14ac:dyDescent="0.25">
      <c r="A8" t="s">
        <v>2</v>
      </c>
      <c r="B8">
        <v>309</v>
      </c>
      <c r="C8">
        <v>56135</v>
      </c>
      <c r="D8" t="s">
        <v>10</v>
      </c>
      <c r="E8">
        <v>18</v>
      </c>
      <c r="F8">
        <v>6</v>
      </c>
      <c r="G8">
        <v>0.33333333333333331</v>
      </c>
    </row>
    <row r="9" spans="1:7" x14ac:dyDescent="0.25">
      <c r="A9" t="s">
        <v>2</v>
      </c>
      <c r="B9">
        <v>309</v>
      </c>
      <c r="C9">
        <v>56136</v>
      </c>
      <c r="D9" t="s">
        <v>11</v>
      </c>
      <c r="E9">
        <v>95</v>
      </c>
      <c r="F9">
        <v>46</v>
      </c>
      <c r="G9">
        <v>0.48421052631578948</v>
      </c>
    </row>
    <row r="10" spans="1:7" x14ac:dyDescent="0.25">
      <c r="A10" t="s">
        <v>2</v>
      </c>
      <c r="B10">
        <v>309</v>
      </c>
      <c r="C10">
        <v>56137</v>
      </c>
      <c r="D10" t="s">
        <v>81</v>
      </c>
      <c r="E10">
        <v>572</v>
      </c>
      <c r="F10">
        <v>245.97000000000003</v>
      </c>
      <c r="G10">
        <v>0.43001748251748256</v>
      </c>
    </row>
    <row r="11" spans="1:7" x14ac:dyDescent="0.25">
      <c r="A11" t="s">
        <v>2</v>
      </c>
      <c r="B11">
        <v>309</v>
      </c>
      <c r="C11">
        <v>56138</v>
      </c>
      <c r="D11" t="s">
        <v>82</v>
      </c>
      <c r="E11">
        <v>4127</v>
      </c>
      <c r="F11">
        <v>2203</v>
      </c>
      <c r="G11">
        <v>0.53380179307002662</v>
      </c>
    </row>
    <row r="12" spans="1:7" x14ac:dyDescent="0.25">
      <c r="A12" t="s">
        <v>2</v>
      </c>
      <c r="B12">
        <v>309</v>
      </c>
      <c r="C12">
        <v>56139</v>
      </c>
      <c r="D12" t="s">
        <v>83</v>
      </c>
      <c r="E12">
        <v>287</v>
      </c>
      <c r="F12">
        <v>78</v>
      </c>
      <c r="G12">
        <v>0.27177700348432055</v>
      </c>
    </row>
    <row r="13" spans="1:7" x14ac:dyDescent="0.25">
      <c r="A13" t="s">
        <v>2</v>
      </c>
      <c r="B13">
        <v>309</v>
      </c>
      <c r="C13">
        <v>56140</v>
      </c>
      <c r="D13" t="s">
        <v>12</v>
      </c>
      <c r="E13">
        <v>122</v>
      </c>
      <c r="F13">
        <v>48</v>
      </c>
      <c r="G13">
        <v>0.39344262295081966</v>
      </c>
    </row>
    <row r="14" spans="1:7" x14ac:dyDescent="0.25">
      <c r="A14" t="s">
        <v>2</v>
      </c>
      <c r="B14">
        <v>309</v>
      </c>
      <c r="C14">
        <v>56141</v>
      </c>
      <c r="D14" t="s">
        <v>13</v>
      </c>
      <c r="E14">
        <v>18</v>
      </c>
      <c r="F14">
        <v>5</v>
      </c>
      <c r="G14">
        <v>0.27777777777777779</v>
      </c>
    </row>
    <row r="15" spans="1:7" x14ac:dyDescent="0.25">
      <c r="A15" t="s">
        <v>2</v>
      </c>
      <c r="B15">
        <v>309</v>
      </c>
      <c r="C15">
        <v>56142</v>
      </c>
      <c r="D15" t="s">
        <v>14</v>
      </c>
      <c r="E15">
        <v>33</v>
      </c>
      <c r="F15">
        <v>10</v>
      </c>
      <c r="G15">
        <v>0.30303030303030304</v>
      </c>
    </row>
    <row r="16" spans="1:7" x14ac:dyDescent="0.25">
      <c r="A16" t="s">
        <v>2</v>
      </c>
      <c r="B16">
        <v>309</v>
      </c>
      <c r="C16">
        <v>56143</v>
      </c>
      <c r="D16" t="s">
        <v>15</v>
      </c>
      <c r="E16">
        <v>55</v>
      </c>
      <c r="F16">
        <v>21</v>
      </c>
      <c r="G16">
        <v>0.38181818181818183</v>
      </c>
    </row>
    <row r="17" spans="1:8" x14ac:dyDescent="0.25">
      <c r="A17" t="s">
        <v>2</v>
      </c>
      <c r="B17">
        <v>309</v>
      </c>
      <c r="C17">
        <v>56144</v>
      </c>
      <c r="D17" t="s">
        <v>16</v>
      </c>
      <c r="E17">
        <v>142</v>
      </c>
      <c r="F17">
        <v>53</v>
      </c>
      <c r="G17">
        <v>0.37323943661971831</v>
      </c>
    </row>
    <row r="18" spans="1:8" x14ac:dyDescent="0.25">
      <c r="A18" t="s">
        <v>2</v>
      </c>
      <c r="B18">
        <v>309</v>
      </c>
      <c r="C18">
        <v>56145</v>
      </c>
      <c r="D18" t="s">
        <v>17</v>
      </c>
      <c r="E18">
        <v>26</v>
      </c>
      <c r="F18">
        <v>12</v>
      </c>
      <c r="G18">
        <v>0.46153846153846156</v>
      </c>
    </row>
    <row r="19" spans="1:8" x14ac:dyDescent="0.25">
      <c r="A19" t="s">
        <v>2</v>
      </c>
      <c r="B19">
        <v>309</v>
      </c>
      <c r="C19">
        <v>56146</v>
      </c>
      <c r="D19" t="s">
        <v>18</v>
      </c>
      <c r="E19">
        <v>44</v>
      </c>
      <c r="F19">
        <v>14</v>
      </c>
      <c r="G19">
        <v>0.31818181818181818</v>
      </c>
    </row>
    <row r="20" spans="1:8" x14ac:dyDescent="0.25">
      <c r="A20" t="s">
        <v>2</v>
      </c>
      <c r="B20">
        <v>309</v>
      </c>
      <c r="C20">
        <v>56147</v>
      </c>
      <c r="D20" t="s">
        <v>19</v>
      </c>
      <c r="E20">
        <v>10</v>
      </c>
      <c r="F20">
        <v>3</v>
      </c>
      <c r="G20">
        <v>0.3</v>
      </c>
    </row>
    <row r="22" spans="1:8" x14ac:dyDescent="0.25">
      <c r="E22">
        <f>SUM(Tabla_PLANES_IDPC_2025[PROGRAMADO])</f>
        <v>5896</v>
      </c>
      <c r="F22">
        <f>SUM(Tabla_PLANES_IDPC_2025[EJECUTADO])</f>
        <v>2909.4700000000003</v>
      </c>
      <c r="G22">
        <f>F22/E22</f>
        <v>0.4934650610583447</v>
      </c>
    </row>
    <row r="23" spans="1:8" x14ac:dyDescent="0.25">
      <c r="A23" s="32" t="s">
        <v>63</v>
      </c>
      <c r="B23" s="32"/>
      <c r="C23" s="32"/>
      <c r="D23" s="32"/>
      <c r="E23" s="32"/>
      <c r="F23" s="32"/>
      <c r="G23" s="32"/>
      <c r="H23" s="32"/>
    </row>
    <row r="24" spans="1:8" x14ac:dyDescent="0.25">
      <c r="A24" t="s">
        <v>0</v>
      </c>
      <c r="B24" t="s">
        <v>3</v>
      </c>
      <c r="C24" t="s">
        <v>20</v>
      </c>
      <c r="D24" t="s">
        <v>7</v>
      </c>
      <c r="E24" t="s">
        <v>4</v>
      </c>
      <c r="F24" t="s">
        <v>5</v>
      </c>
      <c r="G24" t="s">
        <v>1</v>
      </c>
      <c r="H24" t="s">
        <v>21</v>
      </c>
    </row>
    <row r="25" spans="1:8" hidden="1" x14ac:dyDescent="0.25">
      <c r="A25" t="s">
        <v>2</v>
      </c>
      <c r="B25">
        <v>309</v>
      </c>
      <c r="C25" t="s">
        <v>22</v>
      </c>
      <c r="D25" t="s">
        <v>8</v>
      </c>
      <c r="E25">
        <v>3</v>
      </c>
      <c r="F25">
        <v>3</v>
      </c>
      <c r="G25">
        <v>1</v>
      </c>
      <c r="H25">
        <v>1</v>
      </c>
    </row>
    <row r="26" spans="1:8" hidden="1" x14ac:dyDescent="0.25">
      <c r="A26" t="s">
        <v>2</v>
      </c>
      <c r="B26">
        <v>309</v>
      </c>
      <c r="C26" t="s">
        <v>22</v>
      </c>
      <c r="D26" t="s">
        <v>17</v>
      </c>
      <c r="E26">
        <v>0</v>
      </c>
      <c r="F26">
        <v>0</v>
      </c>
      <c r="G26">
        <v>0</v>
      </c>
      <c r="H26">
        <v>1</v>
      </c>
    </row>
    <row r="27" spans="1:8" hidden="1" x14ac:dyDescent="0.25">
      <c r="A27" t="s">
        <v>2</v>
      </c>
      <c r="B27">
        <v>309</v>
      </c>
      <c r="C27" t="s">
        <v>22</v>
      </c>
      <c r="D27" t="s">
        <v>16</v>
      </c>
      <c r="E27">
        <v>0</v>
      </c>
      <c r="F27">
        <v>0</v>
      </c>
      <c r="G27">
        <v>0</v>
      </c>
      <c r="H27">
        <v>1</v>
      </c>
    </row>
    <row r="28" spans="1:8" x14ac:dyDescent="0.25">
      <c r="A28" t="s">
        <v>2</v>
      </c>
      <c r="B28">
        <v>309</v>
      </c>
      <c r="C28" t="s">
        <v>22</v>
      </c>
      <c r="D28" t="s">
        <v>15</v>
      </c>
      <c r="E28">
        <v>2</v>
      </c>
      <c r="F28">
        <v>2</v>
      </c>
      <c r="G28">
        <v>1</v>
      </c>
      <c r="H28">
        <v>1</v>
      </c>
    </row>
    <row r="29" spans="1:8" hidden="1" x14ac:dyDescent="0.25">
      <c r="A29" t="s">
        <v>2</v>
      </c>
      <c r="B29">
        <v>309</v>
      </c>
      <c r="C29" t="s">
        <v>22</v>
      </c>
      <c r="D29" t="s">
        <v>14</v>
      </c>
      <c r="E29">
        <v>0</v>
      </c>
      <c r="F29">
        <v>0</v>
      </c>
      <c r="G29">
        <v>0</v>
      </c>
      <c r="H29">
        <v>1</v>
      </c>
    </row>
    <row r="30" spans="1:8" hidden="1" x14ac:dyDescent="0.25">
      <c r="A30" t="s">
        <v>2</v>
      </c>
      <c r="B30">
        <v>309</v>
      </c>
      <c r="C30" t="s">
        <v>22</v>
      </c>
      <c r="D30" t="s">
        <v>13</v>
      </c>
      <c r="E30">
        <v>0</v>
      </c>
      <c r="F30">
        <v>0</v>
      </c>
      <c r="G30">
        <v>0</v>
      </c>
      <c r="H30">
        <v>1</v>
      </c>
    </row>
    <row r="31" spans="1:8" hidden="1" x14ac:dyDescent="0.25">
      <c r="A31" t="s">
        <v>2</v>
      </c>
      <c r="B31">
        <v>309</v>
      </c>
      <c r="C31" t="s">
        <v>22</v>
      </c>
      <c r="D31" t="s">
        <v>12</v>
      </c>
      <c r="E31">
        <v>0</v>
      </c>
      <c r="F31">
        <v>0</v>
      </c>
      <c r="G31">
        <v>0</v>
      </c>
      <c r="H31">
        <v>1</v>
      </c>
    </row>
    <row r="32" spans="1:8" hidden="1" x14ac:dyDescent="0.25">
      <c r="A32" t="s">
        <v>2</v>
      </c>
      <c r="B32">
        <v>309</v>
      </c>
      <c r="C32" t="s">
        <v>22</v>
      </c>
      <c r="D32" t="s">
        <v>83</v>
      </c>
      <c r="E32">
        <v>0</v>
      </c>
      <c r="F32">
        <v>0</v>
      </c>
      <c r="G32">
        <v>0</v>
      </c>
      <c r="H32">
        <v>1</v>
      </c>
    </row>
    <row r="33" spans="1:8" hidden="1" x14ac:dyDescent="0.25">
      <c r="A33" t="s">
        <v>2</v>
      </c>
      <c r="B33">
        <v>309</v>
      </c>
      <c r="C33" t="s">
        <v>22</v>
      </c>
      <c r="D33" t="s">
        <v>82</v>
      </c>
      <c r="E33">
        <v>0</v>
      </c>
      <c r="F33">
        <v>0</v>
      </c>
      <c r="G33">
        <v>0</v>
      </c>
      <c r="H33">
        <v>1</v>
      </c>
    </row>
    <row r="34" spans="1:8" hidden="1" x14ac:dyDescent="0.25">
      <c r="A34" t="s">
        <v>2</v>
      </c>
      <c r="B34">
        <v>309</v>
      </c>
      <c r="C34" t="s">
        <v>22</v>
      </c>
      <c r="D34" t="s">
        <v>81</v>
      </c>
      <c r="E34">
        <v>15</v>
      </c>
      <c r="F34">
        <v>0</v>
      </c>
      <c r="G34">
        <v>0</v>
      </c>
      <c r="H34">
        <v>1</v>
      </c>
    </row>
    <row r="35" spans="1:8" hidden="1" x14ac:dyDescent="0.25">
      <c r="A35" t="s">
        <v>2</v>
      </c>
      <c r="B35">
        <v>309</v>
      </c>
      <c r="C35" t="s">
        <v>22</v>
      </c>
      <c r="D35" t="s">
        <v>11</v>
      </c>
      <c r="E35">
        <v>4</v>
      </c>
      <c r="F35">
        <v>4</v>
      </c>
      <c r="G35">
        <v>1</v>
      </c>
      <c r="H35">
        <v>1</v>
      </c>
    </row>
    <row r="36" spans="1:8" hidden="1" x14ac:dyDescent="0.25">
      <c r="A36" t="s">
        <v>2</v>
      </c>
      <c r="B36">
        <v>309</v>
      </c>
      <c r="C36" t="s">
        <v>22</v>
      </c>
      <c r="D36" t="s">
        <v>10</v>
      </c>
      <c r="E36">
        <v>0</v>
      </c>
      <c r="F36">
        <v>0</v>
      </c>
      <c r="G36">
        <v>0</v>
      </c>
      <c r="H36">
        <v>1</v>
      </c>
    </row>
    <row r="37" spans="1:8" hidden="1" x14ac:dyDescent="0.25">
      <c r="A37" t="s">
        <v>2</v>
      </c>
      <c r="B37">
        <v>309</v>
      </c>
      <c r="C37" t="s">
        <v>22</v>
      </c>
      <c r="D37" t="s">
        <v>9</v>
      </c>
      <c r="E37">
        <v>11</v>
      </c>
      <c r="F37">
        <v>11</v>
      </c>
      <c r="G37">
        <v>1</v>
      </c>
      <c r="H37">
        <v>1</v>
      </c>
    </row>
    <row r="38" spans="1:8" hidden="1" x14ac:dyDescent="0.25">
      <c r="A38" t="s">
        <v>2</v>
      </c>
      <c r="B38">
        <v>309</v>
      </c>
      <c r="C38" t="s">
        <v>22</v>
      </c>
      <c r="D38" t="s">
        <v>19</v>
      </c>
      <c r="E38">
        <v>0</v>
      </c>
      <c r="F38">
        <v>0</v>
      </c>
      <c r="G38">
        <v>0</v>
      </c>
      <c r="H38">
        <v>1</v>
      </c>
    </row>
    <row r="39" spans="1:8" hidden="1" x14ac:dyDescent="0.25">
      <c r="A39" t="s">
        <v>2</v>
      </c>
      <c r="B39">
        <v>309</v>
      </c>
      <c r="C39" t="s">
        <v>22</v>
      </c>
      <c r="D39" t="s">
        <v>18</v>
      </c>
      <c r="E39">
        <v>0</v>
      </c>
      <c r="F39">
        <v>0</v>
      </c>
      <c r="G39">
        <v>0</v>
      </c>
      <c r="H39">
        <v>1</v>
      </c>
    </row>
    <row r="40" spans="1:8" hidden="1" x14ac:dyDescent="0.25">
      <c r="A40" t="s">
        <v>2</v>
      </c>
      <c r="B40">
        <v>309</v>
      </c>
      <c r="C40" t="s">
        <v>23</v>
      </c>
      <c r="D40" t="s">
        <v>10</v>
      </c>
      <c r="E40">
        <v>0</v>
      </c>
      <c r="F40">
        <v>0</v>
      </c>
      <c r="G40">
        <v>0</v>
      </c>
      <c r="H40">
        <v>2</v>
      </c>
    </row>
    <row r="41" spans="1:8" hidden="1" x14ac:dyDescent="0.25">
      <c r="A41" t="s">
        <v>2</v>
      </c>
      <c r="B41">
        <v>309</v>
      </c>
      <c r="C41" t="s">
        <v>23</v>
      </c>
      <c r="D41" t="s">
        <v>11</v>
      </c>
      <c r="E41">
        <v>3</v>
      </c>
      <c r="F41">
        <v>4</v>
      </c>
      <c r="G41">
        <v>1.3333333333333333</v>
      </c>
      <c r="H41">
        <v>2</v>
      </c>
    </row>
    <row r="42" spans="1:8" hidden="1" x14ac:dyDescent="0.25">
      <c r="A42" t="s">
        <v>2</v>
      </c>
      <c r="B42">
        <v>309</v>
      </c>
      <c r="C42" t="s">
        <v>23</v>
      </c>
      <c r="D42" t="s">
        <v>81</v>
      </c>
      <c r="E42">
        <v>17</v>
      </c>
      <c r="F42">
        <v>0</v>
      </c>
      <c r="G42">
        <v>0</v>
      </c>
      <c r="H42">
        <v>2</v>
      </c>
    </row>
    <row r="43" spans="1:8" hidden="1" x14ac:dyDescent="0.25">
      <c r="A43" t="s">
        <v>2</v>
      </c>
      <c r="B43">
        <v>309</v>
      </c>
      <c r="C43" t="s">
        <v>23</v>
      </c>
      <c r="D43" t="s">
        <v>82</v>
      </c>
      <c r="E43">
        <v>198</v>
      </c>
      <c r="F43">
        <v>209</v>
      </c>
      <c r="G43">
        <v>1.0555555555555556</v>
      </c>
      <c r="H43">
        <v>2</v>
      </c>
    </row>
    <row r="44" spans="1:8" hidden="1" x14ac:dyDescent="0.25">
      <c r="A44" t="s">
        <v>2</v>
      </c>
      <c r="B44">
        <v>309</v>
      </c>
      <c r="C44" t="s">
        <v>23</v>
      </c>
      <c r="D44" t="s">
        <v>83</v>
      </c>
      <c r="E44">
        <v>27</v>
      </c>
      <c r="F44">
        <v>26</v>
      </c>
      <c r="G44">
        <v>0.96296296296296291</v>
      </c>
      <c r="H44">
        <v>2</v>
      </c>
    </row>
    <row r="45" spans="1:8" hidden="1" x14ac:dyDescent="0.25">
      <c r="A45" t="s">
        <v>2</v>
      </c>
      <c r="B45">
        <v>309</v>
      </c>
      <c r="C45" t="s">
        <v>23</v>
      </c>
      <c r="D45" t="s">
        <v>12</v>
      </c>
      <c r="E45">
        <v>5</v>
      </c>
      <c r="F45">
        <v>2</v>
      </c>
      <c r="G45">
        <v>0.4</v>
      </c>
      <c r="H45">
        <v>2</v>
      </c>
    </row>
    <row r="46" spans="1:8" hidden="1" x14ac:dyDescent="0.25">
      <c r="A46" t="s">
        <v>2</v>
      </c>
      <c r="B46">
        <v>309</v>
      </c>
      <c r="C46" t="s">
        <v>23</v>
      </c>
      <c r="D46" t="s">
        <v>13</v>
      </c>
      <c r="E46">
        <v>0</v>
      </c>
      <c r="F46">
        <v>0</v>
      </c>
      <c r="G46">
        <v>0</v>
      </c>
      <c r="H46">
        <v>2</v>
      </c>
    </row>
    <row r="47" spans="1:8" hidden="1" x14ac:dyDescent="0.25">
      <c r="A47" t="s">
        <v>2</v>
      </c>
      <c r="B47">
        <v>309</v>
      </c>
      <c r="C47" t="s">
        <v>23</v>
      </c>
      <c r="D47" t="s">
        <v>14</v>
      </c>
      <c r="E47">
        <v>0</v>
      </c>
      <c r="F47">
        <v>0</v>
      </c>
      <c r="G47">
        <v>0</v>
      </c>
      <c r="H47">
        <v>2</v>
      </c>
    </row>
    <row r="48" spans="1:8" x14ac:dyDescent="0.25">
      <c r="A48" t="s">
        <v>2</v>
      </c>
      <c r="B48">
        <v>309</v>
      </c>
      <c r="C48" t="s">
        <v>23</v>
      </c>
      <c r="D48" t="s">
        <v>15</v>
      </c>
      <c r="E48">
        <v>2</v>
      </c>
      <c r="F48">
        <v>2</v>
      </c>
      <c r="G48">
        <v>1</v>
      </c>
      <c r="H48">
        <v>2</v>
      </c>
    </row>
    <row r="49" spans="1:8" hidden="1" x14ac:dyDescent="0.25">
      <c r="A49" t="s">
        <v>2</v>
      </c>
      <c r="B49">
        <v>309</v>
      </c>
      <c r="C49" t="s">
        <v>23</v>
      </c>
      <c r="D49" t="s">
        <v>16</v>
      </c>
      <c r="E49">
        <v>4</v>
      </c>
      <c r="F49">
        <v>3</v>
      </c>
      <c r="G49">
        <v>0.75</v>
      </c>
      <c r="H49">
        <v>2</v>
      </c>
    </row>
    <row r="50" spans="1:8" hidden="1" x14ac:dyDescent="0.25">
      <c r="A50" t="s">
        <v>2</v>
      </c>
      <c r="B50">
        <v>309</v>
      </c>
      <c r="C50" t="s">
        <v>23</v>
      </c>
      <c r="D50" t="s">
        <v>17</v>
      </c>
      <c r="E50">
        <v>3</v>
      </c>
      <c r="F50">
        <v>3</v>
      </c>
      <c r="G50">
        <v>1</v>
      </c>
      <c r="H50">
        <v>2</v>
      </c>
    </row>
    <row r="51" spans="1:8" hidden="1" x14ac:dyDescent="0.25">
      <c r="A51" t="s">
        <v>2</v>
      </c>
      <c r="B51">
        <v>309</v>
      </c>
      <c r="C51" t="s">
        <v>23</v>
      </c>
      <c r="D51" t="s">
        <v>18</v>
      </c>
      <c r="E51">
        <v>2</v>
      </c>
      <c r="F51">
        <v>2</v>
      </c>
      <c r="G51">
        <v>1</v>
      </c>
      <c r="H51">
        <v>2</v>
      </c>
    </row>
    <row r="52" spans="1:8" hidden="1" x14ac:dyDescent="0.25">
      <c r="A52" t="s">
        <v>2</v>
      </c>
      <c r="B52">
        <v>309</v>
      </c>
      <c r="C52" t="s">
        <v>23</v>
      </c>
      <c r="D52" t="s">
        <v>19</v>
      </c>
      <c r="E52">
        <v>0</v>
      </c>
      <c r="F52">
        <v>0</v>
      </c>
      <c r="G52">
        <v>0</v>
      </c>
      <c r="H52">
        <v>2</v>
      </c>
    </row>
    <row r="53" spans="1:8" hidden="1" x14ac:dyDescent="0.25">
      <c r="A53" t="s">
        <v>2</v>
      </c>
      <c r="B53">
        <v>309</v>
      </c>
      <c r="C53" t="s">
        <v>23</v>
      </c>
      <c r="D53" t="s">
        <v>8</v>
      </c>
      <c r="E53">
        <v>4</v>
      </c>
      <c r="F53">
        <v>4</v>
      </c>
      <c r="G53">
        <v>1</v>
      </c>
      <c r="H53">
        <v>2</v>
      </c>
    </row>
    <row r="54" spans="1:8" hidden="1" x14ac:dyDescent="0.25">
      <c r="A54" t="s">
        <v>2</v>
      </c>
      <c r="B54">
        <v>309</v>
      </c>
      <c r="C54" t="s">
        <v>23</v>
      </c>
      <c r="D54" t="s">
        <v>9</v>
      </c>
      <c r="E54">
        <v>7</v>
      </c>
      <c r="F54">
        <v>7</v>
      </c>
      <c r="G54">
        <v>1</v>
      </c>
      <c r="H54">
        <v>2</v>
      </c>
    </row>
    <row r="55" spans="1:8" hidden="1" x14ac:dyDescent="0.25">
      <c r="A55" t="s">
        <v>2</v>
      </c>
      <c r="B55">
        <v>309</v>
      </c>
      <c r="C55" t="s">
        <v>24</v>
      </c>
      <c r="D55" t="s">
        <v>13</v>
      </c>
      <c r="E55">
        <v>1</v>
      </c>
      <c r="F55">
        <v>1</v>
      </c>
      <c r="G55">
        <v>1</v>
      </c>
      <c r="H55">
        <v>3</v>
      </c>
    </row>
    <row r="56" spans="1:8" hidden="1" x14ac:dyDescent="0.25">
      <c r="A56" t="s">
        <v>2</v>
      </c>
      <c r="B56">
        <v>309</v>
      </c>
      <c r="C56" t="s">
        <v>24</v>
      </c>
      <c r="D56" t="s">
        <v>9</v>
      </c>
      <c r="E56">
        <v>20</v>
      </c>
      <c r="F56">
        <v>22</v>
      </c>
      <c r="G56">
        <v>1.1000000000000001</v>
      </c>
      <c r="H56">
        <v>3</v>
      </c>
    </row>
    <row r="57" spans="1:8" hidden="1" x14ac:dyDescent="0.25">
      <c r="A57" t="s">
        <v>2</v>
      </c>
      <c r="B57">
        <v>309</v>
      </c>
      <c r="C57" t="s">
        <v>24</v>
      </c>
      <c r="D57" t="s">
        <v>10</v>
      </c>
      <c r="E57">
        <v>1</v>
      </c>
      <c r="F57">
        <v>1</v>
      </c>
      <c r="G57">
        <v>1</v>
      </c>
      <c r="H57">
        <v>3</v>
      </c>
    </row>
    <row r="58" spans="1:8" hidden="1" x14ac:dyDescent="0.25">
      <c r="A58" t="s">
        <v>2</v>
      </c>
      <c r="B58">
        <v>309</v>
      </c>
      <c r="C58" t="s">
        <v>24</v>
      </c>
      <c r="D58" t="s">
        <v>11</v>
      </c>
      <c r="E58">
        <v>6</v>
      </c>
      <c r="F58">
        <v>6</v>
      </c>
      <c r="G58">
        <v>1</v>
      </c>
      <c r="H58">
        <v>3</v>
      </c>
    </row>
    <row r="59" spans="1:8" hidden="1" x14ac:dyDescent="0.25">
      <c r="A59" t="s">
        <v>2</v>
      </c>
      <c r="B59">
        <v>309</v>
      </c>
      <c r="C59" t="s">
        <v>24</v>
      </c>
      <c r="D59" t="s">
        <v>81</v>
      </c>
      <c r="E59">
        <v>130</v>
      </c>
      <c r="F59">
        <v>91.06</v>
      </c>
      <c r="G59">
        <v>0.70046153846153847</v>
      </c>
      <c r="H59">
        <v>3</v>
      </c>
    </row>
    <row r="60" spans="1:8" hidden="1" x14ac:dyDescent="0.25">
      <c r="A60" t="s">
        <v>2</v>
      </c>
      <c r="B60">
        <v>309</v>
      </c>
      <c r="C60" t="s">
        <v>24</v>
      </c>
      <c r="D60" t="s">
        <v>82</v>
      </c>
      <c r="E60">
        <v>828</v>
      </c>
      <c r="F60">
        <v>233</v>
      </c>
      <c r="G60">
        <v>0.28140096618357485</v>
      </c>
      <c r="H60">
        <v>3</v>
      </c>
    </row>
    <row r="61" spans="1:8" hidden="1" x14ac:dyDescent="0.25">
      <c r="A61" t="s">
        <v>2</v>
      </c>
      <c r="B61">
        <v>309</v>
      </c>
      <c r="C61" t="s">
        <v>24</v>
      </c>
      <c r="D61" t="s">
        <v>12</v>
      </c>
      <c r="E61">
        <v>14</v>
      </c>
      <c r="F61">
        <v>10</v>
      </c>
      <c r="G61">
        <v>0.7142857142857143</v>
      </c>
      <c r="H61">
        <v>3</v>
      </c>
    </row>
    <row r="62" spans="1:8" hidden="1" x14ac:dyDescent="0.25">
      <c r="A62" t="s">
        <v>2</v>
      </c>
      <c r="B62">
        <v>309</v>
      </c>
      <c r="C62" t="s">
        <v>24</v>
      </c>
      <c r="D62" t="s">
        <v>8</v>
      </c>
      <c r="E62">
        <v>8.25</v>
      </c>
      <c r="F62">
        <v>6.25</v>
      </c>
      <c r="G62">
        <v>0.75757575757575757</v>
      </c>
      <c r="H62">
        <v>3</v>
      </c>
    </row>
    <row r="63" spans="1:8" hidden="1" x14ac:dyDescent="0.25">
      <c r="A63" t="s">
        <v>2</v>
      </c>
      <c r="B63">
        <v>309</v>
      </c>
      <c r="C63" t="s">
        <v>24</v>
      </c>
      <c r="D63" t="s">
        <v>14</v>
      </c>
      <c r="E63">
        <v>0</v>
      </c>
      <c r="F63">
        <v>0</v>
      </c>
      <c r="G63">
        <v>0</v>
      </c>
      <c r="H63">
        <v>3</v>
      </c>
    </row>
    <row r="64" spans="1:8" x14ac:dyDescent="0.25">
      <c r="A64" t="s">
        <v>2</v>
      </c>
      <c r="B64">
        <v>309</v>
      </c>
      <c r="C64" t="s">
        <v>24</v>
      </c>
      <c r="D64" t="s">
        <v>15</v>
      </c>
      <c r="E64">
        <v>5</v>
      </c>
      <c r="F64">
        <v>5</v>
      </c>
      <c r="G64">
        <v>1</v>
      </c>
      <c r="H64">
        <v>3</v>
      </c>
    </row>
    <row r="65" spans="1:8" hidden="1" x14ac:dyDescent="0.25">
      <c r="A65" t="s">
        <v>2</v>
      </c>
      <c r="B65">
        <v>309</v>
      </c>
      <c r="C65" t="s">
        <v>24</v>
      </c>
      <c r="D65" t="s">
        <v>16</v>
      </c>
      <c r="E65">
        <v>6</v>
      </c>
      <c r="F65">
        <v>6</v>
      </c>
      <c r="G65">
        <v>1</v>
      </c>
      <c r="H65">
        <v>3</v>
      </c>
    </row>
    <row r="66" spans="1:8" hidden="1" x14ac:dyDescent="0.25">
      <c r="A66" t="s">
        <v>2</v>
      </c>
      <c r="B66">
        <v>309</v>
      </c>
      <c r="C66" t="s">
        <v>24</v>
      </c>
      <c r="D66" t="s">
        <v>17</v>
      </c>
      <c r="E66">
        <v>1</v>
      </c>
      <c r="F66">
        <v>1</v>
      </c>
      <c r="G66">
        <v>1</v>
      </c>
      <c r="H66">
        <v>3</v>
      </c>
    </row>
    <row r="67" spans="1:8" hidden="1" x14ac:dyDescent="0.25">
      <c r="A67" t="s">
        <v>2</v>
      </c>
      <c r="B67">
        <v>309</v>
      </c>
      <c r="C67" t="s">
        <v>24</v>
      </c>
      <c r="D67" t="s">
        <v>19</v>
      </c>
      <c r="E67">
        <v>1</v>
      </c>
      <c r="F67">
        <v>1</v>
      </c>
      <c r="G67">
        <v>1</v>
      </c>
      <c r="H67">
        <v>3</v>
      </c>
    </row>
    <row r="68" spans="1:8" hidden="1" x14ac:dyDescent="0.25">
      <c r="A68" t="s">
        <v>2</v>
      </c>
      <c r="B68">
        <v>309</v>
      </c>
      <c r="C68" t="s">
        <v>24</v>
      </c>
      <c r="D68" t="s">
        <v>18</v>
      </c>
      <c r="E68">
        <v>2</v>
      </c>
      <c r="F68">
        <v>2</v>
      </c>
      <c r="G68">
        <v>1</v>
      </c>
      <c r="H68">
        <v>3</v>
      </c>
    </row>
    <row r="69" spans="1:8" hidden="1" x14ac:dyDescent="0.25">
      <c r="A69" t="s">
        <v>2</v>
      </c>
      <c r="B69">
        <v>309</v>
      </c>
      <c r="C69" t="s">
        <v>24</v>
      </c>
      <c r="D69" t="s">
        <v>83</v>
      </c>
      <c r="E69">
        <v>17</v>
      </c>
      <c r="F69">
        <v>17</v>
      </c>
      <c r="G69">
        <v>1</v>
      </c>
      <c r="H69">
        <v>3</v>
      </c>
    </row>
    <row r="70" spans="1:8" hidden="1" x14ac:dyDescent="0.25">
      <c r="A70" t="s">
        <v>2</v>
      </c>
      <c r="B70">
        <v>309</v>
      </c>
      <c r="C70" t="s">
        <v>25</v>
      </c>
      <c r="D70" t="s">
        <v>12</v>
      </c>
      <c r="E70">
        <v>14</v>
      </c>
      <c r="F70">
        <v>12</v>
      </c>
      <c r="G70">
        <v>0.8571428571428571</v>
      </c>
      <c r="H70">
        <v>4</v>
      </c>
    </row>
    <row r="71" spans="1:8" hidden="1" x14ac:dyDescent="0.25">
      <c r="A71" t="s">
        <v>2</v>
      </c>
      <c r="B71">
        <v>309</v>
      </c>
      <c r="C71" t="s">
        <v>25</v>
      </c>
      <c r="D71" t="s">
        <v>19</v>
      </c>
      <c r="E71">
        <v>0</v>
      </c>
      <c r="F71">
        <v>1</v>
      </c>
      <c r="G71">
        <v>0</v>
      </c>
      <c r="H71">
        <v>4</v>
      </c>
    </row>
    <row r="72" spans="1:8" hidden="1" x14ac:dyDescent="0.25">
      <c r="A72" t="s">
        <v>2</v>
      </c>
      <c r="B72">
        <v>309</v>
      </c>
      <c r="C72" t="s">
        <v>25</v>
      </c>
      <c r="D72" t="s">
        <v>18</v>
      </c>
      <c r="E72">
        <v>3</v>
      </c>
      <c r="F72">
        <v>3</v>
      </c>
      <c r="G72">
        <v>1</v>
      </c>
      <c r="H72">
        <v>4</v>
      </c>
    </row>
    <row r="73" spans="1:8" hidden="1" x14ac:dyDescent="0.25">
      <c r="A73" t="s">
        <v>2</v>
      </c>
      <c r="B73">
        <v>309</v>
      </c>
      <c r="C73" t="s">
        <v>25</v>
      </c>
      <c r="D73" t="s">
        <v>17</v>
      </c>
      <c r="E73">
        <v>3</v>
      </c>
      <c r="F73">
        <v>3</v>
      </c>
      <c r="G73">
        <v>1</v>
      </c>
      <c r="H73">
        <v>4</v>
      </c>
    </row>
    <row r="74" spans="1:8" hidden="1" x14ac:dyDescent="0.25">
      <c r="A74" t="s">
        <v>2</v>
      </c>
      <c r="B74">
        <v>309</v>
      </c>
      <c r="C74" t="s">
        <v>25</v>
      </c>
      <c r="D74" t="s">
        <v>16</v>
      </c>
      <c r="E74">
        <v>9</v>
      </c>
      <c r="F74">
        <v>5</v>
      </c>
      <c r="G74">
        <v>0.55555555555555558</v>
      </c>
      <c r="H74">
        <v>4</v>
      </c>
    </row>
    <row r="75" spans="1:8" x14ac:dyDescent="0.25">
      <c r="A75" t="s">
        <v>2</v>
      </c>
      <c r="B75">
        <v>309</v>
      </c>
      <c r="C75" t="s">
        <v>25</v>
      </c>
      <c r="D75" t="s">
        <v>15</v>
      </c>
      <c r="E75">
        <v>3</v>
      </c>
      <c r="F75">
        <v>3</v>
      </c>
      <c r="G75">
        <v>1</v>
      </c>
      <c r="H75">
        <v>4</v>
      </c>
    </row>
    <row r="76" spans="1:8" hidden="1" x14ac:dyDescent="0.25">
      <c r="A76" t="s">
        <v>2</v>
      </c>
      <c r="B76">
        <v>309</v>
      </c>
      <c r="C76" t="s">
        <v>25</v>
      </c>
      <c r="D76" t="s">
        <v>8</v>
      </c>
      <c r="E76">
        <v>26</v>
      </c>
      <c r="F76">
        <v>22</v>
      </c>
      <c r="G76">
        <v>0.84615384615384615</v>
      </c>
      <c r="H76">
        <v>4</v>
      </c>
    </row>
    <row r="77" spans="1:8" hidden="1" x14ac:dyDescent="0.25">
      <c r="A77" t="s">
        <v>2</v>
      </c>
      <c r="B77">
        <v>309</v>
      </c>
      <c r="C77" t="s">
        <v>25</v>
      </c>
      <c r="D77" t="s">
        <v>13</v>
      </c>
      <c r="E77">
        <v>2</v>
      </c>
      <c r="F77">
        <v>2</v>
      </c>
      <c r="G77">
        <v>1</v>
      </c>
      <c r="H77">
        <v>4</v>
      </c>
    </row>
    <row r="78" spans="1:8" hidden="1" x14ac:dyDescent="0.25">
      <c r="A78" t="s">
        <v>2</v>
      </c>
      <c r="B78">
        <v>309</v>
      </c>
      <c r="C78" t="s">
        <v>25</v>
      </c>
      <c r="D78" t="s">
        <v>9</v>
      </c>
      <c r="E78">
        <v>29</v>
      </c>
      <c r="F78">
        <v>25</v>
      </c>
      <c r="G78">
        <v>0.86206896551724133</v>
      </c>
      <c r="H78">
        <v>4</v>
      </c>
    </row>
    <row r="79" spans="1:8" hidden="1" x14ac:dyDescent="0.25">
      <c r="A79" t="s">
        <v>2</v>
      </c>
      <c r="B79">
        <v>309</v>
      </c>
      <c r="C79" t="s">
        <v>25</v>
      </c>
      <c r="D79" t="s">
        <v>83</v>
      </c>
      <c r="E79">
        <v>17</v>
      </c>
      <c r="F79">
        <v>16</v>
      </c>
      <c r="G79">
        <v>0.94117647058823528</v>
      </c>
      <c r="H79">
        <v>4</v>
      </c>
    </row>
    <row r="80" spans="1:8" hidden="1" x14ac:dyDescent="0.25">
      <c r="A80" t="s">
        <v>2</v>
      </c>
      <c r="B80">
        <v>309</v>
      </c>
      <c r="C80" t="s">
        <v>25</v>
      </c>
      <c r="D80" t="s">
        <v>82</v>
      </c>
      <c r="E80">
        <v>470</v>
      </c>
      <c r="F80">
        <v>911</v>
      </c>
      <c r="G80">
        <v>1.9382978723404256</v>
      </c>
      <c r="H80">
        <v>4</v>
      </c>
    </row>
    <row r="81" spans="1:8" hidden="1" x14ac:dyDescent="0.25">
      <c r="A81" t="s">
        <v>2</v>
      </c>
      <c r="B81">
        <v>309</v>
      </c>
      <c r="C81" t="s">
        <v>25</v>
      </c>
      <c r="D81" t="s">
        <v>81</v>
      </c>
      <c r="E81">
        <v>63</v>
      </c>
      <c r="F81">
        <v>50.03</v>
      </c>
      <c r="G81">
        <v>0.79412698412698413</v>
      </c>
      <c r="H81">
        <v>4</v>
      </c>
    </row>
    <row r="82" spans="1:8" hidden="1" x14ac:dyDescent="0.25">
      <c r="A82" t="s">
        <v>2</v>
      </c>
      <c r="B82">
        <v>309</v>
      </c>
      <c r="C82" t="s">
        <v>25</v>
      </c>
      <c r="D82" t="s">
        <v>11</v>
      </c>
      <c r="E82">
        <v>11</v>
      </c>
      <c r="F82">
        <v>11</v>
      </c>
      <c r="G82">
        <v>1</v>
      </c>
      <c r="H82">
        <v>4</v>
      </c>
    </row>
    <row r="83" spans="1:8" hidden="1" x14ac:dyDescent="0.25">
      <c r="A83" t="s">
        <v>2</v>
      </c>
      <c r="B83">
        <v>309</v>
      </c>
      <c r="C83" t="s">
        <v>25</v>
      </c>
      <c r="D83" t="s">
        <v>10</v>
      </c>
      <c r="E83">
        <v>2</v>
      </c>
      <c r="F83">
        <v>2</v>
      </c>
      <c r="G83">
        <v>1</v>
      </c>
      <c r="H83">
        <v>4</v>
      </c>
    </row>
    <row r="84" spans="1:8" hidden="1" x14ac:dyDescent="0.25">
      <c r="A84" t="s">
        <v>2</v>
      </c>
      <c r="B84">
        <v>309</v>
      </c>
      <c r="C84" t="s">
        <v>25</v>
      </c>
      <c r="D84" t="s">
        <v>14</v>
      </c>
      <c r="E84">
        <v>6</v>
      </c>
      <c r="F84">
        <v>3</v>
      </c>
      <c r="G84">
        <v>0.5</v>
      </c>
      <c r="H84">
        <v>4</v>
      </c>
    </row>
    <row r="85" spans="1:8" hidden="1" x14ac:dyDescent="0.25">
      <c r="A85" t="s">
        <v>2</v>
      </c>
      <c r="B85">
        <v>309</v>
      </c>
      <c r="C85" t="s">
        <v>26</v>
      </c>
      <c r="D85" t="s">
        <v>17</v>
      </c>
      <c r="E85">
        <v>3</v>
      </c>
      <c r="F85">
        <v>3</v>
      </c>
      <c r="G85">
        <v>1</v>
      </c>
      <c r="H85">
        <v>5</v>
      </c>
    </row>
    <row r="86" spans="1:8" hidden="1" x14ac:dyDescent="0.25">
      <c r="A86" t="s">
        <v>2</v>
      </c>
      <c r="B86">
        <v>309</v>
      </c>
      <c r="C86" t="s">
        <v>26</v>
      </c>
      <c r="D86" t="s">
        <v>14</v>
      </c>
      <c r="E86">
        <v>2</v>
      </c>
      <c r="F86">
        <v>2</v>
      </c>
      <c r="G86">
        <v>1</v>
      </c>
      <c r="H86">
        <v>5</v>
      </c>
    </row>
    <row r="87" spans="1:8" x14ac:dyDescent="0.25">
      <c r="A87" t="s">
        <v>2</v>
      </c>
      <c r="B87">
        <v>309</v>
      </c>
      <c r="C87" t="s">
        <v>26</v>
      </c>
      <c r="D87" t="s">
        <v>15</v>
      </c>
      <c r="E87">
        <v>3</v>
      </c>
      <c r="F87">
        <v>3</v>
      </c>
      <c r="G87">
        <v>1</v>
      </c>
      <c r="H87">
        <v>5</v>
      </c>
    </row>
    <row r="88" spans="1:8" hidden="1" x14ac:dyDescent="0.25">
      <c r="A88" t="s">
        <v>2</v>
      </c>
      <c r="B88">
        <v>309</v>
      </c>
      <c r="C88" t="s">
        <v>26</v>
      </c>
      <c r="D88" t="s">
        <v>8</v>
      </c>
      <c r="E88">
        <v>6</v>
      </c>
      <c r="F88">
        <v>5</v>
      </c>
      <c r="G88">
        <v>0.83333333333333337</v>
      </c>
      <c r="H88">
        <v>5</v>
      </c>
    </row>
    <row r="89" spans="1:8" hidden="1" x14ac:dyDescent="0.25">
      <c r="A89" t="s">
        <v>2</v>
      </c>
      <c r="B89">
        <v>309</v>
      </c>
      <c r="C89" t="s">
        <v>26</v>
      </c>
      <c r="D89" t="s">
        <v>18</v>
      </c>
      <c r="E89">
        <v>4</v>
      </c>
      <c r="F89">
        <v>4</v>
      </c>
      <c r="G89">
        <v>1</v>
      </c>
      <c r="H89">
        <v>5</v>
      </c>
    </row>
    <row r="90" spans="1:8" hidden="1" x14ac:dyDescent="0.25">
      <c r="A90" t="s">
        <v>2</v>
      </c>
      <c r="B90">
        <v>309</v>
      </c>
      <c r="C90" t="s">
        <v>26</v>
      </c>
      <c r="D90" t="s">
        <v>19</v>
      </c>
      <c r="E90">
        <v>2</v>
      </c>
      <c r="F90">
        <v>1</v>
      </c>
      <c r="G90">
        <v>0.5</v>
      </c>
      <c r="H90">
        <v>5</v>
      </c>
    </row>
    <row r="91" spans="1:8" hidden="1" x14ac:dyDescent="0.25">
      <c r="A91" t="s">
        <v>2</v>
      </c>
      <c r="B91">
        <v>309</v>
      </c>
      <c r="C91" t="s">
        <v>26</v>
      </c>
      <c r="D91" t="s">
        <v>13</v>
      </c>
      <c r="E91">
        <v>2</v>
      </c>
      <c r="F91">
        <v>2</v>
      </c>
      <c r="G91">
        <v>1</v>
      </c>
      <c r="H91">
        <v>5</v>
      </c>
    </row>
    <row r="92" spans="1:8" hidden="1" x14ac:dyDescent="0.25">
      <c r="A92" t="s">
        <v>2</v>
      </c>
      <c r="B92">
        <v>309</v>
      </c>
      <c r="C92" t="s">
        <v>26</v>
      </c>
      <c r="D92" t="s">
        <v>12</v>
      </c>
      <c r="E92">
        <v>12</v>
      </c>
      <c r="F92">
        <v>8</v>
      </c>
      <c r="G92">
        <v>0.66666666666666663</v>
      </c>
      <c r="H92">
        <v>5</v>
      </c>
    </row>
    <row r="93" spans="1:8" hidden="1" x14ac:dyDescent="0.25">
      <c r="A93" t="s">
        <v>2</v>
      </c>
      <c r="B93">
        <v>309</v>
      </c>
      <c r="C93" t="s">
        <v>26</v>
      </c>
      <c r="D93" t="s">
        <v>83</v>
      </c>
      <c r="E93">
        <v>36</v>
      </c>
      <c r="F93">
        <v>5</v>
      </c>
      <c r="G93">
        <v>0.1388888888888889</v>
      </c>
      <c r="H93">
        <v>5</v>
      </c>
    </row>
    <row r="94" spans="1:8" hidden="1" x14ac:dyDescent="0.25">
      <c r="A94" t="s">
        <v>2</v>
      </c>
      <c r="B94">
        <v>309</v>
      </c>
      <c r="C94" t="s">
        <v>26</v>
      </c>
      <c r="D94" t="s">
        <v>82</v>
      </c>
      <c r="E94">
        <v>440</v>
      </c>
      <c r="F94">
        <v>370</v>
      </c>
      <c r="G94">
        <v>0.84090909090909094</v>
      </c>
      <c r="H94">
        <v>5</v>
      </c>
    </row>
    <row r="95" spans="1:8" hidden="1" x14ac:dyDescent="0.25">
      <c r="A95" t="s">
        <v>2</v>
      </c>
      <c r="B95">
        <v>309</v>
      </c>
      <c r="C95" t="s">
        <v>26</v>
      </c>
      <c r="D95" t="s">
        <v>81</v>
      </c>
      <c r="E95">
        <v>65</v>
      </c>
      <c r="F95">
        <v>52.43</v>
      </c>
      <c r="G95">
        <v>0.80661538461538462</v>
      </c>
      <c r="H95">
        <v>5</v>
      </c>
    </row>
    <row r="96" spans="1:8" hidden="1" x14ac:dyDescent="0.25">
      <c r="A96" t="s">
        <v>2</v>
      </c>
      <c r="B96">
        <v>309</v>
      </c>
      <c r="C96" t="s">
        <v>26</v>
      </c>
      <c r="D96" t="s">
        <v>11</v>
      </c>
      <c r="E96">
        <v>8</v>
      </c>
      <c r="F96">
        <v>8</v>
      </c>
      <c r="G96">
        <v>1</v>
      </c>
      <c r="H96">
        <v>5</v>
      </c>
    </row>
    <row r="97" spans="1:8" hidden="1" x14ac:dyDescent="0.25">
      <c r="A97" t="s">
        <v>2</v>
      </c>
      <c r="B97">
        <v>309</v>
      </c>
      <c r="C97" t="s">
        <v>26</v>
      </c>
      <c r="D97" t="s">
        <v>10</v>
      </c>
      <c r="E97">
        <v>1</v>
      </c>
      <c r="F97">
        <v>1</v>
      </c>
      <c r="G97">
        <v>1</v>
      </c>
      <c r="H97">
        <v>5</v>
      </c>
    </row>
    <row r="98" spans="1:8" hidden="1" x14ac:dyDescent="0.25">
      <c r="A98" t="s">
        <v>2</v>
      </c>
      <c r="B98">
        <v>309</v>
      </c>
      <c r="C98" t="s">
        <v>26</v>
      </c>
      <c r="D98" t="s">
        <v>9</v>
      </c>
      <c r="E98">
        <v>23</v>
      </c>
      <c r="F98">
        <v>24</v>
      </c>
      <c r="G98">
        <v>1.0434782608695652</v>
      </c>
      <c r="H98">
        <v>5</v>
      </c>
    </row>
    <row r="99" spans="1:8" hidden="1" x14ac:dyDescent="0.25">
      <c r="A99" t="s">
        <v>2</v>
      </c>
      <c r="B99">
        <v>309</v>
      </c>
      <c r="C99" t="s">
        <v>26</v>
      </c>
      <c r="D99" t="s">
        <v>16</v>
      </c>
      <c r="E99">
        <v>12</v>
      </c>
      <c r="F99">
        <v>10</v>
      </c>
      <c r="G99">
        <v>0.83333333333333337</v>
      </c>
      <c r="H99">
        <v>5</v>
      </c>
    </row>
    <row r="100" spans="1:8" hidden="1" x14ac:dyDescent="0.25">
      <c r="A100" t="s">
        <v>2</v>
      </c>
      <c r="B100">
        <v>309</v>
      </c>
      <c r="C100" t="s">
        <v>27</v>
      </c>
      <c r="D100" t="s">
        <v>16</v>
      </c>
      <c r="E100">
        <v>21</v>
      </c>
      <c r="F100">
        <v>29</v>
      </c>
      <c r="G100">
        <v>1.3809523809523809</v>
      </c>
      <c r="H100">
        <v>6</v>
      </c>
    </row>
    <row r="101" spans="1:8" hidden="1" x14ac:dyDescent="0.25">
      <c r="A101" t="s">
        <v>2</v>
      </c>
      <c r="B101">
        <v>309</v>
      </c>
      <c r="C101" t="s">
        <v>27</v>
      </c>
      <c r="D101" t="s">
        <v>83</v>
      </c>
      <c r="E101">
        <v>15</v>
      </c>
      <c r="F101">
        <v>14</v>
      </c>
      <c r="G101">
        <v>0.93333333333333335</v>
      </c>
      <c r="H101">
        <v>6</v>
      </c>
    </row>
    <row r="102" spans="1:8" hidden="1" x14ac:dyDescent="0.25">
      <c r="A102" t="s">
        <v>2</v>
      </c>
      <c r="B102">
        <v>309</v>
      </c>
      <c r="C102" t="s">
        <v>27</v>
      </c>
      <c r="D102" t="s">
        <v>9</v>
      </c>
      <c r="E102">
        <v>27</v>
      </c>
      <c r="F102">
        <v>26</v>
      </c>
      <c r="G102">
        <v>0.96296296296296291</v>
      </c>
      <c r="H102">
        <v>6</v>
      </c>
    </row>
    <row r="103" spans="1:8" hidden="1" x14ac:dyDescent="0.25">
      <c r="A103" t="s">
        <v>2</v>
      </c>
      <c r="B103">
        <v>309</v>
      </c>
      <c r="C103" t="s">
        <v>27</v>
      </c>
      <c r="D103" t="s">
        <v>10</v>
      </c>
      <c r="E103">
        <v>3</v>
      </c>
      <c r="F103">
        <v>2</v>
      </c>
      <c r="G103">
        <v>0.66666666666666663</v>
      </c>
      <c r="H103">
        <v>6</v>
      </c>
    </row>
    <row r="104" spans="1:8" hidden="1" x14ac:dyDescent="0.25">
      <c r="A104" t="s">
        <v>2</v>
      </c>
      <c r="B104">
        <v>309</v>
      </c>
      <c r="C104" t="s">
        <v>27</v>
      </c>
      <c r="D104" t="s">
        <v>11</v>
      </c>
      <c r="E104">
        <v>13</v>
      </c>
      <c r="F104">
        <v>13</v>
      </c>
      <c r="G104">
        <v>1</v>
      </c>
      <c r="H104">
        <v>6</v>
      </c>
    </row>
    <row r="105" spans="1:8" hidden="1" x14ac:dyDescent="0.25">
      <c r="A105" t="s">
        <v>2</v>
      </c>
      <c r="B105">
        <v>309</v>
      </c>
      <c r="C105" t="s">
        <v>27</v>
      </c>
      <c r="D105" t="s">
        <v>81</v>
      </c>
      <c r="E105">
        <v>74</v>
      </c>
      <c r="F105">
        <v>52.449999999999996</v>
      </c>
      <c r="G105">
        <v>0.70878378378378371</v>
      </c>
      <c r="H105">
        <v>6</v>
      </c>
    </row>
    <row r="106" spans="1:8" hidden="1" x14ac:dyDescent="0.25">
      <c r="A106" t="s">
        <v>2</v>
      </c>
      <c r="B106">
        <v>309</v>
      </c>
      <c r="C106" t="s">
        <v>27</v>
      </c>
      <c r="D106" t="s">
        <v>82</v>
      </c>
      <c r="E106">
        <v>253</v>
      </c>
      <c r="F106">
        <v>480</v>
      </c>
      <c r="G106">
        <v>1.8972332015810276</v>
      </c>
      <c r="H106">
        <v>6</v>
      </c>
    </row>
    <row r="107" spans="1:8" hidden="1" x14ac:dyDescent="0.25">
      <c r="A107" t="s">
        <v>2</v>
      </c>
      <c r="B107">
        <v>309</v>
      </c>
      <c r="C107" t="s">
        <v>27</v>
      </c>
      <c r="D107" t="s">
        <v>12</v>
      </c>
      <c r="E107">
        <v>12</v>
      </c>
      <c r="F107">
        <v>15</v>
      </c>
      <c r="G107">
        <v>1.25</v>
      </c>
      <c r="H107">
        <v>6</v>
      </c>
    </row>
    <row r="108" spans="1:8" hidden="1" x14ac:dyDescent="0.25">
      <c r="A108" t="s">
        <v>2</v>
      </c>
      <c r="B108">
        <v>309</v>
      </c>
      <c r="C108" t="s">
        <v>27</v>
      </c>
      <c r="D108" t="s">
        <v>13</v>
      </c>
      <c r="E108">
        <v>0</v>
      </c>
      <c r="F108">
        <v>0</v>
      </c>
      <c r="G108">
        <v>0</v>
      </c>
      <c r="H108">
        <v>6</v>
      </c>
    </row>
    <row r="109" spans="1:8" x14ac:dyDescent="0.25">
      <c r="A109" t="s">
        <v>2</v>
      </c>
      <c r="B109">
        <v>309</v>
      </c>
      <c r="C109" t="s">
        <v>27</v>
      </c>
      <c r="D109" t="s">
        <v>15</v>
      </c>
      <c r="E109">
        <v>13</v>
      </c>
      <c r="F109">
        <v>6</v>
      </c>
      <c r="G109">
        <v>0.46153846153846156</v>
      </c>
      <c r="H109">
        <v>6</v>
      </c>
    </row>
    <row r="110" spans="1:8" hidden="1" x14ac:dyDescent="0.25">
      <c r="A110" t="s">
        <v>2</v>
      </c>
      <c r="B110">
        <v>309</v>
      </c>
      <c r="C110" t="s">
        <v>27</v>
      </c>
      <c r="D110" t="s">
        <v>17</v>
      </c>
      <c r="E110">
        <v>2</v>
      </c>
      <c r="F110">
        <v>2</v>
      </c>
      <c r="G110">
        <v>1</v>
      </c>
      <c r="H110">
        <v>6</v>
      </c>
    </row>
    <row r="111" spans="1:8" hidden="1" x14ac:dyDescent="0.25">
      <c r="A111" t="s">
        <v>2</v>
      </c>
      <c r="B111">
        <v>309</v>
      </c>
      <c r="C111" t="s">
        <v>27</v>
      </c>
      <c r="D111" t="s">
        <v>18</v>
      </c>
      <c r="E111">
        <v>6</v>
      </c>
      <c r="F111">
        <v>3</v>
      </c>
      <c r="G111">
        <v>0.5</v>
      </c>
      <c r="H111">
        <v>6</v>
      </c>
    </row>
    <row r="112" spans="1:8" hidden="1" x14ac:dyDescent="0.25">
      <c r="A112" t="s">
        <v>2</v>
      </c>
      <c r="B112">
        <v>309</v>
      </c>
      <c r="C112" t="s">
        <v>27</v>
      </c>
      <c r="D112" t="s">
        <v>19</v>
      </c>
      <c r="E112">
        <v>1</v>
      </c>
      <c r="F112">
        <v>0</v>
      </c>
      <c r="G112">
        <v>0</v>
      </c>
      <c r="H112">
        <v>6</v>
      </c>
    </row>
    <row r="113" spans="1:8" hidden="1" x14ac:dyDescent="0.25">
      <c r="A113" t="s">
        <v>2</v>
      </c>
      <c r="B113">
        <v>309</v>
      </c>
      <c r="C113" t="s">
        <v>27</v>
      </c>
      <c r="D113" t="s">
        <v>8</v>
      </c>
      <c r="E113">
        <v>4.25</v>
      </c>
      <c r="F113">
        <v>9.25</v>
      </c>
      <c r="G113">
        <v>2.1764705882352939</v>
      </c>
      <c r="H113">
        <v>6</v>
      </c>
    </row>
    <row r="114" spans="1:8" hidden="1" x14ac:dyDescent="0.25">
      <c r="A114" t="s">
        <v>2</v>
      </c>
      <c r="B114">
        <v>309</v>
      </c>
      <c r="C114" t="s">
        <v>27</v>
      </c>
      <c r="D114" t="s">
        <v>14</v>
      </c>
      <c r="E114">
        <v>4</v>
      </c>
      <c r="F114">
        <v>5</v>
      </c>
      <c r="G114">
        <v>1.25</v>
      </c>
      <c r="H114">
        <v>6</v>
      </c>
    </row>
    <row r="115" spans="1:8" hidden="1" x14ac:dyDescent="0.25">
      <c r="A115" t="s">
        <v>2</v>
      </c>
      <c r="B115">
        <v>309</v>
      </c>
      <c r="C115" t="s">
        <v>28</v>
      </c>
      <c r="D115" t="s">
        <v>8</v>
      </c>
      <c r="E115">
        <v>9</v>
      </c>
      <c r="F115">
        <v>0</v>
      </c>
      <c r="G115">
        <v>0</v>
      </c>
      <c r="H115">
        <v>7</v>
      </c>
    </row>
    <row r="116" spans="1:8" hidden="1" x14ac:dyDescent="0.25">
      <c r="A116" t="s">
        <v>2</v>
      </c>
      <c r="B116">
        <v>309</v>
      </c>
      <c r="C116" t="s">
        <v>28</v>
      </c>
      <c r="D116" t="s">
        <v>9</v>
      </c>
      <c r="E116">
        <v>27</v>
      </c>
      <c r="F116">
        <v>0</v>
      </c>
      <c r="G116">
        <v>0</v>
      </c>
      <c r="H116">
        <v>7</v>
      </c>
    </row>
    <row r="117" spans="1:8" hidden="1" x14ac:dyDescent="0.25">
      <c r="A117" t="s">
        <v>2</v>
      </c>
      <c r="B117">
        <v>309</v>
      </c>
      <c r="C117" t="s">
        <v>28</v>
      </c>
      <c r="D117" t="s">
        <v>83</v>
      </c>
      <c r="E117">
        <v>39</v>
      </c>
      <c r="F117">
        <v>0</v>
      </c>
      <c r="G117">
        <v>0</v>
      </c>
      <c r="H117">
        <v>7</v>
      </c>
    </row>
    <row r="118" spans="1:8" hidden="1" x14ac:dyDescent="0.25">
      <c r="A118" t="s">
        <v>2</v>
      </c>
      <c r="B118">
        <v>309</v>
      </c>
      <c r="C118" t="s">
        <v>28</v>
      </c>
      <c r="D118" t="s">
        <v>10</v>
      </c>
      <c r="E118">
        <v>1</v>
      </c>
      <c r="F118">
        <v>0</v>
      </c>
      <c r="G118">
        <v>0</v>
      </c>
      <c r="H118">
        <v>7</v>
      </c>
    </row>
    <row r="119" spans="1:8" hidden="1" x14ac:dyDescent="0.25">
      <c r="A119" t="s">
        <v>2</v>
      </c>
      <c r="B119">
        <v>309</v>
      </c>
      <c r="C119" t="s">
        <v>28</v>
      </c>
      <c r="D119" t="s">
        <v>11</v>
      </c>
      <c r="E119">
        <v>10</v>
      </c>
      <c r="F119">
        <v>0</v>
      </c>
      <c r="G119">
        <v>0</v>
      </c>
      <c r="H119">
        <v>7</v>
      </c>
    </row>
    <row r="120" spans="1:8" hidden="1" x14ac:dyDescent="0.25">
      <c r="A120" t="s">
        <v>2</v>
      </c>
      <c r="B120">
        <v>309</v>
      </c>
      <c r="C120" t="s">
        <v>28</v>
      </c>
      <c r="D120" t="s">
        <v>81</v>
      </c>
      <c r="E120">
        <v>37</v>
      </c>
      <c r="F120">
        <v>0</v>
      </c>
      <c r="G120">
        <v>0</v>
      </c>
      <c r="H120">
        <v>7</v>
      </c>
    </row>
    <row r="121" spans="1:8" hidden="1" x14ac:dyDescent="0.25">
      <c r="A121" t="s">
        <v>2</v>
      </c>
      <c r="B121">
        <v>309</v>
      </c>
      <c r="C121" t="s">
        <v>28</v>
      </c>
      <c r="D121" t="s">
        <v>82</v>
      </c>
      <c r="E121">
        <v>285</v>
      </c>
      <c r="F121">
        <v>0</v>
      </c>
      <c r="G121">
        <v>0</v>
      </c>
      <c r="H121">
        <v>7</v>
      </c>
    </row>
    <row r="122" spans="1:8" hidden="1" x14ac:dyDescent="0.25">
      <c r="A122" t="s">
        <v>2</v>
      </c>
      <c r="B122">
        <v>309</v>
      </c>
      <c r="C122" t="s">
        <v>28</v>
      </c>
      <c r="D122" t="s">
        <v>13</v>
      </c>
      <c r="E122">
        <v>3</v>
      </c>
      <c r="F122">
        <v>0</v>
      </c>
      <c r="G122">
        <v>0</v>
      </c>
      <c r="H122">
        <v>7</v>
      </c>
    </row>
    <row r="123" spans="1:8" hidden="1" x14ac:dyDescent="0.25">
      <c r="A123" t="s">
        <v>2</v>
      </c>
      <c r="B123">
        <v>309</v>
      </c>
      <c r="C123" t="s">
        <v>28</v>
      </c>
      <c r="D123" t="s">
        <v>14</v>
      </c>
      <c r="E123">
        <v>3</v>
      </c>
      <c r="F123">
        <v>0</v>
      </c>
      <c r="G123">
        <v>0</v>
      </c>
      <c r="H123">
        <v>7</v>
      </c>
    </row>
    <row r="124" spans="1:8" x14ac:dyDescent="0.25">
      <c r="A124" t="s">
        <v>2</v>
      </c>
      <c r="B124">
        <v>309</v>
      </c>
      <c r="C124" t="s">
        <v>28</v>
      </c>
      <c r="D124" t="s">
        <v>15</v>
      </c>
      <c r="E124">
        <v>3</v>
      </c>
      <c r="F124">
        <v>0</v>
      </c>
      <c r="G124">
        <v>0</v>
      </c>
      <c r="H124">
        <v>7</v>
      </c>
    </row>
    <row r="125" spans="1:8" hidden="1" x14ac:dyDescent="0.25">
      <c r="A125" t="s">
        <v>2</v>
      </c>
      <c r="B125">
        <v>309</v>
      </c>
      <c r="C125" t="s">
        <v>28</v>
      </c>
      <c r="D125" t="s">
        <v>16</v>
      </c>
      <c r="E125">
        <v>6</v>
      </c>
      <c r="F125">
        <v>0</v>
      </c>
      <c r="G125">
        <v>0</v>
      </c>
      <c r="H125">
        <v>7</v>
      </c>
    </row>
    <row r="126" spans="1:8" hidden="1" x14ac:dyDescent="0.25">
      <c r="A126" t="s">
        <v>2</v>
      </c>
      <c r="B126">
        <v>309</v>
      </c>
      <c r="C126" t="s">
        <v>28</v>
      </c>
      <c r="D126" t="s">
        <v>17</v>
      </c>
      <c r="E126">
        <v>3</v>
      </c>
      <c r="F126">
        <v>0</v>
      </c>
      <c r="G126">
        <v>0</v>
      </c>
      <c r="H126">
        <v>7</v>
      </c>
    </row>
    <row r="127" spans="1:8" hidden="1" x14ac:dyDescent="0.25">
      <c r="A127" t="s">
        <v>2</v>
      </c>
      <c r="B127">
        <v>309</v>
      </c>
      <c r="C127" t="s">
        <v>28</v>
      </c>
      <c r="D127" t="s">
        <v>19</v>
      </c>
      <c r="E127">
        <v>1</v>
      </c>
      <c r="F127">
        <v>0</v>
      </c>
      <c r="G127">
        <v>0</v>
      </c>
      <c r="H127">
        <v>7</v>
      </c>
    </row>
    <row r="128" spans="1:8" hidden="1" x14ac:dyDescent="0.25">
      <c r="A128" t="s">
        <v>2</v>
      </c>
      <c r="B128">
        <v>309</v>
      </c>
      <c r="C128" t="s">
        <v>28</v>
      </c>
      <c r="D128" t="s">
        <v>12</v>
      </c>
      <c r="E128">
        <v>6</v>
      </c>
      <c r="F128">
        <v>0</v>
      </c>
      <c r="G128">
        <v>0</v>
      </c>
      <c r="H128">
        <v>7</v>
      </c>
    </row>
    <row r="129" spans="1:8" hidden="1" x14ac:dyDescent="0.25">
      <c r="A129" t="s">
        <v>2</v>
      </c>
      <c r="B129">
        <v>309</v>
      </c>
      <c r="C129" t="s">
        <v>28</v>
      </c>
      <c r="D129" t="s">
        <v>18</v>
      </c>
      <c r="E129">
        <v>6</v>
      </c>
      <c r="F129">
        <v>0</v>
      </c>
      <c r="G129">
        <v>0</v>
      </c>
      <c r="H129">
        <v>7</v>
      </c>
    </row>
    <row r="130" spans="1:8" x14ac:dyDescent="0.25">
      <c r="A130" t="s">
        <v>2</v>
      </c>
      <c r="B130">
        <v>309</v>
      </c>
      <c r="C130" t="s">
        <v>29</v>
      </c>
      <c r="D130" t="s">
        <v>15</v>
      </c>
      <c r="E130">
        <v>3</v>
      </c>
      <c r="F130">
        <v>0</v>
      </c>
      <c r="G130">
        <v>0</v>
      </c>
      <c r="H130">
        <v>8</v>
      </c>
    </row>
    <row r="131" spans="1:8" hidden="1" x14ac:dyDescent="0.25">
      <c r="A131" t="s">
        <v>2</v>
      </c>
      <c r="B131">
        <v>309</v>
      </c>
      <c r="C131" t="s">
        <v>29</v>
      </c>
      <c r="D131" t="s">
        <v>19</v>
      </c>
      <c r="E131">
        <v>1</v>
      </c>
      <c r="F131">
        <v>0</v>
      </c>
      <c r="G131">
        <v>0</v>
      </c>
      <c r="H131">
        <v>8</v>
      </c>
    </row>
    <row r="132" spans="1:8" hidden="1" x14ac:dyDescent="0.25">
      <c r="A132" t="s">
        <v>2</v>
      </c>
      <c r="B132">
        <v>309</v>
      </c>
      <c r="C132" t="s">
        <v>29</v>
      </c>
      <c r="D132" t="s">
        <v>18</v>
      </c>
      <c r="E132">
        <v>6</v>
      </c>
      <c r="F132">
        <v>0</v>
      </c>
      <c r="G132">
        <v>0</v>
      </c>
      <c r="H132">
        <v>8</v>
      </c>
    </row>
    <row r="133" spans="1:8" hidden="1" x14ac:dyDescent="0.25">
      <c r="A133" t="s">
        <v>2</v>
      </c>
      <c r="B133">
        <v>309</v>
      </c>
      <c r="C133" t="s">
        <v>29</v>
      </c>
      <c r="D133" t="s">
        <v>16</v>
      </c>
      <c r="E133">
        <v>10</v>
      </c>
      <c r="F133">
        <v>0</v>
      </c>
      <c r="G133">
        <v>0</v>
      </c>
      <c r="H133">
        <v>8</v>
      </c>
    </row>
    <row r="134" spans="1:8" hidden="1" x14ac:dyDescent="0.25">
      <c r="A134" t="s">
        <v>2</v>
      </c>
      <c r="B134">
        <v>309</v>
      </c>
      <c r="C134" t="s">
        <v>29</v>
      </c>
      <c r="D134" t="s">
        <v>14</v>
      </c>
      <c r="E134">
        <v>1</v>
      </c>
      <c r="F134">
        <v>0</v>
      </c>
      <c r="G134">
        <v>0</v>
      </c>
      <c r="H134">
        <v>8</v>
      </c>
    </row>
    <row r="135" spans="1:8" hidden="1" x14ac:dyDescent="0.25">
      <c r="A135" t="s">
        <v>2</v>
      </c>
      <c r="B135">
        <v>309</v>
      </c>
      <c r="C135" t="s">
        <v>29</v>
      </c>
      <c r="D135" t="s">
        <v>13</v>
      </c>
      <c r="E135">
        <v>3</v>
      </c>
      <c r="F135">
        <v>0</v>
      </c>
      <c r="G135">
        <v>0</v>
      </c>
      <c r="H135">
        <v>8</v>
      </c>
    </row>
    <row r="136" spans="1:8" hidden="1" x14ac:dyDescent="0.25">
      <c r="A136" t="s">
        <v>2</v>
      </c>
      <c r="B136">
        <v>309</v>
      </c>
      <c r="C136" t="s">
        <v>29</v>
      </c>
      <c r="D136" t="s">
        <v>12</v>
      </c>
      <c r="E136">
        <v>14</v>
      </c>
      <c r="F136">
        <v>1</v>
      </c>
      <c r="G136">
        <v>7.1428571428571425E-2</v>
      </c>
      <c r="H136">
        <v>8</v>
      </c>
    </row>
    <row r="137" spans="1:8" hidden="1" x14ac:dyDescent="0.25">
      <c r="A137" t="s">
        <v>2</v>
      </c>
      <c r="B137">
        <v>309</v>
      </c>
      <c r="C137" t="s">
        <v>29</v>
      </c>
      <c r="D137" t="s">
        <v>82</v>
      </c>
      <c r="E137">
        <v>429</v>
      </c>
      <c r="F137">
        <v>0</v>
      </c>
      <c r="G137">
        <v>0</v>
      </c>
      <c r="H137">
        <v>8</v>
      </c>
    </row>
    <row r="138" spans="1:8" hidden="1" x14ac:dyDescent="0.25">
      <c r="A138" t="s">
        <v>2</v>
      </c>
      <c r="B138">
        <v>309</v>
      </c>
      <c r="C138" t="s">
        <v>29</v>
      </c>
      <c r="D138" t="s">
        <v>81</v>
      </c>
      <c r="E138">
        <v>36</v>
      </c>
      <c r="F138">
        <v>0</v>
      </c>
      <c r="G138">
        <v>0</v>
      </c>
      <c r="H138">
        <v>8</v>
      </c>
    </row>
    <row r="139" spans="1:8" hidden="1" x14ac:dyDescent="0.25">
      <c r="A139" t="s">
        <v>2</v>
      </c>
      <c r="B139">
        <v>309</v>
      </c>
      <c r="C139" t="s">
        <v>29</v>
      </c>
      <c r="D139" t="s">
        <v>11</v>
      </c>
      <c r="E139">
        <v>7</v>
      </c>
      <c r="F139">
        <v>0</v>
      </c>
      <c r="G139">
        <v>0</v>
      </c>
      <c r="H139">
        <v>8</v>
      </c>
    </row>
    <row r="140" spans="1:8" hidden="1" x14ac:dyDescent="0.25">
      <c r="A140" t="s">
        <v>2</v>
      </c>
      <c r="B140">
        <v>309</v>
      </c>
      <c r="C140" t="s">
        <v>29</v>
      </c>
      <c r="D140" t="s">
        <v>10</v>
      </c>
      <c r="E140">
        <v>0</v>
      </c>
      <c r="F140">
        <v>0</v>
      </c>
      <c r="G140">
        <v>0</v>
      </c>
      <c r="H140">
        <v>8</v>
      </c>
    </row>
    <row r="141" spans="1:8" hidden="1" x14ac:dyDescent="0.25">
      <c r="A141" t="s">
        <v>2</v>
      </c>
      <c r="B141">
        <v>309</v>
      </c>
      <c r="C141" t="s">
        <v>29</v>
      </c>
      <c r="D141" t="s">
        <v>9</v>
      </c>
      <c r="E141">
        <v>20</v>
      </c>
      <c r="F141">
        <v>0</v>
      </c>
      <c r="G141">
        <v>0</v>
      </c>
      <c r="H141">
        <v>8</v>
      </c>
    </row>
    <row r="142" spans="1:8" hidden="1" x14ac:dyDescent="0.25">
      <c r="A142" t="s">
        <v>2</v>
      </c>
      <c r="B142">
        <v>309</v>
      </c>
      <c r="C142" t="s">
        <v>29</v>
      </c>
      <c r="D142" t="s">
        <v>8</v>
      </c>
      <c r="E142">
        <v>6</v>
      </c>
      <c r="F142">
        <v>0</v>
      </c>
      <c r="G142">
        <v>0</v>
      </c>
      <c r="H142">
        <v>8</v>
      </c>
    </row>
    <row r="143" spans="1:8" hidden="1" x14ac:dyDescent="0.25">
      <c r="A143" t="s">
        <v>2</v>
      </c>
      <c r="B143">
        <v>309</v>
      </c>
      <c r="C143" t="s">
        <v>29</v>
      </c>
      <c r="D143" t="s">
        <v>83</v>
      </c>
      <c r="E143">
        <v>8</v>
      </c>
      <c r="F143">
        <v>0</v>
      </c>
      <c r="G143">
        <v>0</v>
      </c>
      <c r="H143">
        <v>8</v>
      </c>
    </row>
    <row r="144" spans="1:8" hidden="1" x14ac:dyDescent="0.25">
      <c r="A144" t="s">
        <v>2</v>
      </c>
      <c r="B144">
        <v>309</v>
      </c>
      <c r="C144" t="s">
        <v>29</v>
      </c>
      <c r="D144" t="s">
        <v>17</v>
      </c>
      <c r="E144">
        <v>1</v>
      </c>
      <c r="F144">
        <v>0</v>
      </c>
      <c r="G144">
        <v>0</v>
      </c>
      <c r="H144">
        <v>8</v>
      </c>
    </row>
    <row r="145" spans="1:8" hidden="1" x14ac:dyDescent="0.25">
      <c r="A145" t="s">
        <v>2</v>
      </c>
      <c r="B145">
        <v>309</v>
      </c>
      <c r="C145" t="s">
        <v>30</v>
      </c>
      <c r="D145" t="s">
        <v>81</v>
      </c>
      <c r="E145">
        <v>48</v>
      </c>
      <c r="F145">
        <v>0</v>
      </c>
      <c r="G145">
        <v>0</v>
      </c>
      <c r="H145">
        <v>9</v>
      </c>
    </row>
    <row r="146" spans="1:8" hidden="1" x14ac:dyDescent="0.25">
      <c r="A146" t="s">
        <v>2</v>
      </c>
      <c r="B146">
        <v>309</v>
      </c>
      <c r="C146" t="s">
        <v>30</v>
      </c>
      <c r="D146" t="s">
        <v>17</v>
      </c>
      <c r="E146">
        <v>3</v>
      </c>
      <c r="F146">
        <v>0</v>
      </c>
      <c r="G146">
        <v>0</v>
      </c>
      <c r="H146">
        <v>9</v>
      </c>
    </row>
    <row r="147" spans="1:8" hidden="1" x14ac:dyDescent="0.25">
      <c r="A147" t="s">
        <v>2</v>
      </c>
      <c r="B147">
        <v>309</v>
      </c>
      <c r="C147" t="s">
        <v>30</v>
      </c>
      <c r="D147" t="s">
        <v>19</v>
      </c>
      <c r="E147">
        <v>2</v>
      </c>
      <c r="F147">
        <v>0</v>
      </c>
      <c r="G147">
        <v>0</v>
      </c>
      <c r="H147">
        <v>9</v>
      </c>
    </row>
    <row r="148" spans="1:8" hidden="1" x14ac:dyDescent="0.25">
      <c r="A148" t="s">
        <v>2</v>
      </c>
      <c r="B148">
        <v>309</v>
      </c>
      <c r="C148" t="s">
        <v>30</v>
      </c>
      <c r="D148" t="s">
        <v>8</v>
      </c>
      <c r="E148">
        <v>5.25</v>
      </c>
      <c r="F148">
        <v>0</v>
      </c>
      <c r="G148">
        <v>0</v>
      </c>
      <c r="H148">
        <v>9</v>
      </c>
    </row>
    <row r="149" spans="1:8" hidden="1" x14ac:dyDescent="0.25">
      <c r="A149" t="s">
        <v>2</v>
      </c>
      <c r="B149">
        <v>309</v>
      </c>
      <c r="C149" t="s">
        <v>30</v>
      </c>
      <c r="D149" t="s">
        <v>16</v>
      </c>
      <c r="E149">
        <v>12</v>
      </c>
      <c r="F149">
        <v>0</v>
      </c>
      <c r="G149">
        <v>0</v>
      </c>
      <c r="H149">
        <v>9</v>
      </c>
    </row>
    <row r="150" spans="1:8" x14ac:dyDescent="0.25">
      <c r="A150" t="s">
        <v>2</v>
      </c>
      <c r="B150">
        <v>309</v>
      </c>
      <c r="C150" t="s">
        <v>30</v>
      </c>
      <c r="D150" t="s">
        <v>15</v>
      </c>
      <c r="E150">
        <v>4</v>
      </c>
      <c r="F150">
        <v>0</v>
      </c>
      <c r="G150">
        <v>0</v>
      </c>
      <c r="H150">
        <v>9</v>
      </c>
    </row>
    <row r="151" spans="1:8" hidden="1" x14ac:dyDescent="0.25">
      <c r="A151" t="s">
        <v>2</v>
      </c>
      <c r="B151">
        <v>309</v>
      </c>
      <c r="C151" t="s">
        <v>30</v>
      </c>
      <c r="D151" t="s">
        <v>14</v>
      </c>
      <c r="E151">
        <v>4</v>
      </c>
      <c r="F151">
        <v>0</v>
      </c>
      <c r="G151">
        <v>0</v>
      </c>
      <c r="H151">
        <v>9</v>
      </c>
    </row>
    <row r="152" spans="1:8" hidden="1" x14ac:dyDescent="0.25">
      <c r="A152" t="s">
        <v>2</v>
      </c>
      <c r="B152">
        <v>309</v>
      </c>
      <c r="C152" t="s">
        <v>30</v>
      </c>
      <c r="D152" t="s">
        <v>13</v>
      </c>
      <c r="E152">
        <v>1</v>
      </c>
      <c r="F152">
        <v>0</v>
      </c>
      <c r="G152">
        <v>0</v>
      </c>
      <c r="H152">
        <v>9</v>
      </c>
    </row>
    <row r="153" spans="1:8" hidden="1" x14ac:dyDescent="0.25">
      <c r="A153" t="s">
        <v>2</v>
      </c>
      <c r="B153">
        <v>309</v>
      </c>
      <c r="C153" t="s">
        <v>30</v>
      </c>
      <c r="D153" t="s">
        <v>12</v>
      </c>
      <c r="E153">
        <v>13</v>
      </c>
      <c r="F153">
        <v>0</v>
      </c>
      <c r="G153">
        <v>0</v>
      </c>
      <c r="H153">
        <v>9</v>
      </c>
    </row>
    <row r="154" spans="1:8" hidden="1" x14ac:dyDescent="0.25">
      <c r="A154" t="s">
        <v>2</v>
      </c>
      <c r="B154">
        <v>309</v>
      </c>
      <c r="C154" t="s">
        <v>30</v>
      </c>
      <c r="D154" t="s">
        <v>82</v>
      </c>
      <c r="E154">
        <v>407</v>
      </c>
      <c r="F154">
        <v>0</v>
      </c>
      <c r="G154">
        <v>0</v>
      </c>
      <c r="H154">
        <v>9</v>
      </c>
    </row>
    <row r="155" spans="1:8" hidden="1" x14ac:dyDescent="0.25">
      <c r="A155" t="s">
        <v>2</v>
      </c>
      <c r="B155">
        <v>309</v>
      </c>
      <c r="C155" t="s">
        <v>30</v>
      </c>
      <c r="D155" t="s">
        <v>11</v>
      </c>
      <c r="E155">
        <v>7</v>
      </c>
      <c r="F155">
        <v>0</v>
      </c>
      <c r="G155">
        <v>0</v>
      </c>
      <c r="H155">
        <v>9</v>
      </c>
    </row>
    <row r="156" spans="1:8" hidden="1" x14ac:dyDescent="0.25">
      <c r="A156" t="s">
        <v>2</v>
      </c>
      <c r="B156">
        <v>309</v>
      </c>
      <c r="C156" t="s">
        <v>30</v>
      </c>
      <c r="D156" t="s">
        <v>10</v>
      </c>
      <c r="E156">
        <v>1</v>
      </c>
      <c r="F156">
        <v>0</v>
      </c>
      <c r="G156">
        <v>0</v>
      </c>
      <c r="H156">
        <v>9</v>
      </c>
    </row>
    <row r="157" spans="1:8" hidden="1" x14ac:dyDescent="0.25">
      <c r="A157" t="s">
        <v>2</v>
      </c>
      <c r="B157">
        <v>309</v>
      </c>
      <c r="C157" t="s">
        <v>30</v>
      </c>
      <c r="D157" t="s">
        <v>9</v>
      </c>
      <c r="E157">
        <v>15</v>
      </c>
      <c r="F157">
        <v>0</v>
      </c>
      <c r="G157">
        <v>0</v>
      </c>
      <c r="H157">
        <v>9</v>
      </c>
    </row>
    <row r="158" spans="1:8" hidden="1" x14ac:dyDescent="0.25">
      <c r="A158" t="s">
        <v>2</v>
      </c>
      <c r="B158">
        <v>309</v>
      </c>
      <c r="C158" t="s">
        <v>30</v>
      </c>
      <c r="D158" t="s">
        <v>18</v>
      </c>
      <c r="E158">
        <v>3</v>
      </c>
      <c r="F158">
        <v>0</v>
      </c>
      <c r="G158">
        <v>0</v>
      </c>
      <c r="H158">
        <v>9</v>
      </c>
    </row>
    <row r="159" spans="1:8" hidden="1" x14ac:dyDescent="0.25">
      <c r="A159" t="s">
        <v>2</v>
      </c>
      <c r="B159">
        <v>309</v>
      </c>
      <c r="C159" t="s">
        <v>30</v>
      </c>
      <c r="D159" t="s">
        <v>83</v>
      </c>
      <c r="E159">
        <v>11</v>
      </c>
      <c r="F159">
        <v>0</v>
      </c>
      <c r="G159">
        <v>0</v>
      </c>
      <c r="H159">
        <v>9</v>
      </c>
    </row>
    <row r="160" spans="1:8" x14ac:dyDescent="0.25">
      <c r="A160" t="s">
        <v>2</v>
      </c>
      <c r="B160">
        <v>309</v>
      </c>
      <c r="C160" t="s">
        <v>31</v>
      </c>
      <c r="D160" t="s">
        <v>15</v>
      </c>
      <c r="E160">
        <v>3</v>
      </c>
      <c r="F160">
        <v>0</v>
      </c>
      <c r="G160">
        <v>0</v>
      </c>
      <c r="H160">
        <v>10</v>
      </c>
    </row>
    <row r="161" spans="1:8" hidden="1" x14ac:dyDescent="0.25">
      <c r="A161" t="s">
        <v>2</v>
      </c>
      <c r="B161">
        <v>309</v>
      </c>
      <c r="C161" t="s">
        <v>31</v>
      </c>
      <c r="D161" t="s">
        <v>11</v>
      </c>
      <c r="E161">
        <v>9</v>
      </c>
      <c r="F161">
        <v>0</v>
      </c>
      <c r="G161">
        <v>0</v>
      </c>
      <c r="H161">
        <v>10</v>
      </c>
    </row>
    <row r="162" spans="1:8" hidden="1" x14ac:dyDescent="0.25">
      <c r="A162" t="s">
        <v>2</v>
      </c>
      <c r="B162">
        <v>309</v>
      </c>
      <c r="C162" t="s">
        <v>31</v>
      </c>
      <c r="D162" t="s">
        <v>17</v>
      </c>
      <c r="E162">
        <v>2</v>
      </c>
      <c r="F162">
        <v>0</v>
      </c>
      <c r="G162">
        <v>0</v>
      </c>
      <c r="H162">
        <v>10</v>
      </c>
    </row>
    <row r="163" spans="1:8" hidden="1" x14ac:dyDescent="0.25">
      <c r="A163" t="s">
        <v>2</v>
      </c>
      <c r="B163">
        <v>309</v>
      </c>
      <c r="C163" t="s">
        <v>31</v>
      </c>
      <c r="D163" t="s">
        <v>19</v>
      </c>
      <c r="E163">
        <v>1</v>
      </c>
      <c r="F163">
        <v>0</v>
      </c>
      <c r="G163">
        <v>0</v>
      </c>
      <c r="H163">
        <v>10</v>
      </c>
    </row>
    <row r="164" spans="1:8" hidden="1" x14ac:dyDescent="0.25">
      <c r="A164" t="s">
        <v>2</v>
      </c>
      <c r="B164">
        <v>309</v>
      </c>
      <c r="C164" t="s">
        <v>31</v>
      </c>
      <c r="D164" t="s">
        <v>8</v>
      </c>
      <c r="E164">
        <v>8</v>
      </c>
      <c r="F164">
        <v>0</v>
      </c>
      <c r="G164">
        <v>0</v>
      </c>
      <c r="H164">
        <v>10</v>
      </c>
    </row>
    <row r="165" spans="1:8" hidden="1" x14ac:dyDescent="0.25">
      <c r="A165" t="s">
        <v>2</v>
      </c>
      <c r="B165">
        <v>309</v>
      </c>
      <c r="C165" t="s">
        <v>31</v>
      </c>
      <c r="D165" t="s">
        <v>10</v>
      </c>
      <c r="E165">
        <v>4</v>
      </c>
      <c r="F165">
        <v>0</v>
      </c>
      <c r="G165">
        <v>0</v>
      </c>
      <c r="H165">
        <v>10</v>
      </c>
    </row>
    <row r="166" spans="1:8" hidden="1" x14ac:dyDescent="0.25">
      <c r="A166" t="s">
        <v>2</v>
      </c>
      <c r="B166">
        <v>309</v>
      </c>
      <c r="C166" t="s">
        <v>31</v>
      </c>
      <c r="D166" t="s">
        <v>81</v>
      </c>
      <c r="E166">
        <v>24</v>
      </c>
      <c r="F166">
        <v>0</v>
      </c>
      <c r="G166">
        <v>0</v>
      </c>
      <c r="H166">
        <v>10</v>
      </c>
    </row>
    <row r="167" spans="1:8" hidden="1" x14ac:dyDescent="0.25">
      <c r="A167" t="s">
        <v>2</v>
      </c>
      <c r="B167">
        <v>309</v>
      </c>
      <c r="C167" t="s">
        <v>31</v>
      </c>
      <c r="D167" t="s">
        <v>82</v>
      </c>
      <c r="E167">
        <v>324</v>
      </c>
      <c r="F167">
        <v>0</v>
      </c>
      <c r="G167">
        <v>0</v>
      </c>
      <c r="H167">
        <v>10</v>
      </c>
    </row>
    <row r="168" spans="1:8" hidden="1" x14ac:dyDescent="0.25">
      <c r="A168" t="s">
        <v>2</v>
      </c>
      <c r="B168">
        <v>309</v>
      </c>
      <c r="C168" t="s">
        <v>31</v>
      </c>
      <c r="D168" t="s">
        <v>83</v>
      </c>
      <c r="E168">
        <v>19</v>
      </c>
      <c r="F168">
        <v>0</v>
      </c>
      <c r="G168">
        <v>0</v>
      </c>
      <c r="H168">
        <v>10</v>
      </c>
    </row>
    <row r="169" spans="1:8" hidden="1" x14ac:dyDescent="0.25">
      <c r="A169" t="s">
        <v>2</v>
      </c>
      <c r="B169">
        <v>309</v>
      </c>
      <c r="C169" t="s">
        <v>31</v>
      </c>
      <c r="D169" t="s">
        <v>12</v>
      </c>
      <c r="E169">
        <v>12</v>
      </c>
      <c r="F169">
        <v>0</v>
      </c>
      <c r="G169">
        <v>0</v>
      </c>
      <c r="H169">
        <v>10</v>
      </c>
    </row>
    <row r="170" spans="1:8" hidden="1" x14ac:dyDescent="0.25">
      <c r="A170" t="s">
        <v>2</v>
      </c>
      <c r="B170">
        <v>309</v>
      </c>
      <c r="C170" t="s">
        <v>31</v>
      </c>
      <c r="D170" t="s">
        <v>13</v>
      </c>
      <c r="E170">
        <v>4</v>
      </c>
      <c r="F170">
        <v>0</v>
      </c>
      <c r="G170">
        <v>0</v>
      </c>
      <c r="H170">
        <v>10</v>
      </c>
    </row>
    <row r="171" spans="1:8" hidden="1" x14ac:dyDescent="0.25">
      <c r="A171" t="s">
        <v>2</v>
      </c>
      <c r="B171">
        <v>309</v>
      </c>
      <c r="C171" t="s">
        <v>31</v>
      </c>
      <c r="D171" t="s">
        <v>14</v>
      </c>
      <c r="E171">
        <v>3</v>
      </c>
      <c r="F171">
        <v>0</v>
      </c>
      <c r="G171">
        <v>0</v>
      </c>
      <c r="H171">
        <v>10</v>
      </c>
    </row>
    <row r="172" spans="1:8" hidden="1" x14ac:dyDescent="0.25">
      <c r="A172" t="s">
        <v>2</v>
      </c>
      <c r="B172">
        <v>309</v>
      </c>
      <c r="C172" t="s">
        <v>31</v>
      </c>
      <c r="D172" t="s">
        <v>16</v>
      </c>
      <c r="E172">
        <v>14</v>
      </c>
      <c r="F172">
        <v>0</v>
      </c>
      <c r="G172">
        <v>0</v>
      </c>
      <c r="H172">
        <v>10</v>
      </c>
    </row>
    <row r="173" spans="1:8" hidden="1" x14ac:dyDescent="0.25">
      <c r="A173" t="s">
        <v>2</v>
      </c>
      <c r="B173">
        <v>309</v>
      </c>
      <c r="C173" t="s">
        <v>31</v>
      </c>
      <c r="D173" t="s">
        <v>18</v>
      </c>
      <c r="E173">
        <v>6</v>
      </c>
      <c r="F173">
        <v>0</v>
      </c>
      <c r="G173">
        <v>0</v>
      </c>
      <c r="H173">
        <v>10</v>
      </c>
    </row>
    <row r="174" spans="1:8" hidden="1" x14ac:dyDescent="0.25">
      <c r="A174" t="s">
        <v>2</v>
      </c>
      <c r="B174">
        <v>309</v>
      </c>
      <c r="C174" t="s">
        <v>31</v>
      </c>
      <c r="D174" t="s">
        <v>9</v>
      </c>
      <c r="E174">
        <v>30</v>
      </c>
      <c r="F174">
        <v>0</v>
      </c>
      <c r="G174">
        <v>0</v>
      </c>
      <c r="H174">
        <v>10</v>
      </c>
    </row>
    <row r="175" spans="1:8" hidden="1" x14ac:dyDescent="0.25">
      <c r="A175" t="s">
        <v>2</v>
      </c>
      <c r="B175">
        <v>309</v>
      </c>
      <c r="C175" t="s">
        <v>32</v>
      </c>
      <c r="D175" t="s">
        <v>19</v>
      </c>
      <c r="E175">
        <v>0</v>
      </c>
      <c r="F175">
        <v>0</v>
      </c>
      <c r="G175">
        <v>0</v>
      </c>
      <c r="H175">
        <v>11</v>
      </c>
    </row>
    <row r="176" spans="1:8" hidden="1" x14ac:dyDescent="0.25">
      <c r="A176" t="s">
        <v>2</v>
      </c>
      <c r="B176">
        <v>309</v>
      </c>
      <c r="C176" t="s">
        <v>32</v>
      </c>
      <c r="D176" t="s">
        <v>83</v>
      </c>
      <c r="E176">
        <v>57</v>
      </c>
      <c r="F176">
        <v>0</v>
      </c>
      <c r="G176">
        <v>0</v>
      </c>
      <c r="H176">
        <v>11</v>
      </c>
    </row>
    <row r="177" spans="1:8" hidden="1" x14ac:dyDescent="0.25">
      <c r="A177" t="s">
        <v>2</v>
      </c>
      <c r="B177">
        <v>309</v>
      </c>
      <c r="C177" t="s">
        <v>32</v>
      </c>
      <c r="D177" t="s">
        <v>8</v>
      </c>
      <c r="E177">
        <v>6</v>
      </c>
      <c r="F177">
        <v>0</v>
      </c>
      <c r="G177">
        <v>0</v>
      </c>
      <c r="H177">
        <v>11</v>
      </c>
    </row>
    <row r="178" spans="1:8" hidden="1" x14ac:dyDescent="0.25">
      <c r="A178" t="s">
        <v>2</v>
      </c>
      <c r="B178">
        <v>309</v>
      </c>
      <c r="C178" t="s">
        <v>32</v>
      </c>
      <c r="D178" t="s">
        <v>9</v>
      </c>
      <c r="E178">
        <v>31</v>
      </c>
      <c r="F178">
        <v>0</v>
      </c>
      <c r="G178">
        <v>0</v>
      </c>
      <c r="H178">
        <v>11</v>
      </c>
    </row>
    <row r="179" spans="1:8" hidden="1" x14ac:dyDescent="0.25">
      <c r="A179" t="s">
        <v>2</v>
      </c>
      <c r="B179">
        <v>309</v>
      </c>
      <c r="C179" t="s">
        <v>32</v>
      </c>
      <c r="D179" t="s">
        <v>10</v>
      </c>
      <c r="E179">
        <v>2</v>
      </c>
      <c r="F179">
        <v>0</v>
      </c>
      <c r="G179">
        <v>0</v>
      </c>
      <c r="H179">
        <v>11</v>
      </c>
    </row>
    <row r="180" spans="1:8" hidden="1" x14ac:dyDescent="0.25">
      <c r="A180" t="s">
        <v>2</v>
      </c>
      <c r="B180">
        <v>309</v>
      </c>
      <c r="C180" t="s">
        <v>32</v>
      </c>
      <c r="D180" t="s">
        <v>11</v>
      </c>
      <c r="E180">
        <v>8</v>
      </c>
      <c r="F180">
        <v>0</v>
      </c>
      <c r="G180">
        <v>0</v>
      </c>
      <c r="H180">
        <v>11</v>
      </c>
    </row>
    <row r="181" spans="1:8" hidden="1" x14ac:dyDescent="0.25">
      <c r="A181" t="s">
        <v>2</v>
      </c>
      <c r="B181">
        <v>309</v>
      </c>
      <c r="C181" t="s">
        <v>32</v>
      </c>
      <c r="D181" t="s">
        <v>81</v>
      </c>
      <c r="E181">
        <v>35</v>
      </c>
      <c r="F181">
        <v>0</v>
      </c>
      <c r="G181">
        <v>0</v>
      </c>
      <c r="H181">
        <v>11</v>
      </c>
    </row>
    <row r="182" spans="1:8" hidden="1" x14ac:dyDescent="0.25">
      <c r="A182" t="s">
        <v>2</v>
      </c>
      <c r="B182">
        <v>309</v>
      </c>
      <c r="C182" t="s">
        <v>32</v>
      </c>
      <c r="D182" t="s">
        <v>82</v>
      </c>
      <c r="E182">
        <v>370</v>
      </c>
      <c r="F182">
        <v>0</v>
      </c>
      <c r="G182">
        <v>0</v>
      </c>
      <c r="H182">
        <v>11</v>
      </c>
    </row>
    <row r="183" spans="1:8" hidden="1" x14ac:dyDescent="0.25">
      <c r="A183" t="s">
        <v>2</v>
      </c>
      <c r="B183">
        <v>309</v>
      </c>
      <c r="C183" t="s">
        <v>32</v>
      </c>
      <c r="D183" t="s">
        <v>12</v>
      </c>
      <c r="E183">
        <v>10</v>
      </c>
      <c r="F183">
        <v>0</v>
      </c>
      <c r="G183">
        <v>0</v>
      </c>
      <c r="H183">
        <v>11</v>
      </c>
    </row>
    <row r="184" spans="1:8" hidden="1" x14ac:dyDescent="0.25">
      <c r="A184" t="s">
        <v>2</v>
      </c>
      <c r="B184">
        <v>309</v>
      </c>
      <c r="C184" t="s">
        <v>32</v>
      </c>
      <c r="D184" t="s">
        <v>13</v>
      </c>
      <c r="E184">
        <v>2</v>
      </c>
      <c r="F184">
        <v>0</v>
      </c>
      <c r="G184">
        <v>0</v>
      </c>
      <c r="H184">
        <v>11</v>
      </c>
    </row>
    <row r="185" spans="1:8" hidden="1" x14ac:dyDescent="0.25">
      <c r="A185" t="s">
        <v>2</v>
      </c>
      <c r="B185">
        <v>309</v>
      </c>
      <c r="C185" t="s">
        <v>32</v>
      </c>
      <c r="D185" t="s">
        <v>14</v>
      </c>
      <c r="E185">
        <v>6</v>
      </c>
      <c r="F185">
        <v>0</v>
      </c>
      <c r="G185">
        <v>0</v>
      </c>
      <c r="H185">
        <v>11</v>
      </c>
    </row>
    <row r="186" spans="1:8" x14ac:dyDescent="0.25">
      <c r="A186" t="s">
        <v>2</v>
      </c>
      <c r="B186">
        <v>309</v>
      </c>
      <c r="C186" t="s">
        <v>32</v>
      </c>
      <c r="D186" t="s">
        <v>15</v>
      </c>
      <c r="E186">
        <v>5</v>
      </c>
      <c r="F186">
        <v>0</v>
      </c>
      <c r="G186">
        <v>0</v>
      </c>
      <c r="H186">
        <v>11</v>
      </c>
    </row>
    <row r="187" spans="1:8" hidden="1" x14ac:dyDescent="0.25">
      <c r="A187" t="s">
        <v>2</v>
      </c>
      <c r="B187">
        <v>309</v>
      </c>
      <c r="C187" t="s">
        <v>32</v>
      </c>
      <c r="D187" t="s">
        <v>16</v>
      </c>
      <c r="E187">
        <v>41</v>
      </c>
      <c r="F187">
        <v>0</v>
      </c>
      <c r="G187">
        <v>0</v>
      </c>
      <c r="H187">
        <v>11</v>
      </c>
    </row>
    <row r="188" spans="1:8" hidden="1" x14ac:dyDescent="0.25">
      <c r="A188" t="s">
        <v>2</v>
      </c>
      <c r="B188">
        <v>309</v>
      </c>
      <c r="C188" t="s">
        <v>32</v>
      </c>
      <c r="D188" t="s">
        <v>18</v>
      </c>
      <c r="E188">
        <v>4</v>
      </c>
      <c r="F188">
        <v>0</v>
      </c>
      <c r="G188">
        <v>0</v>
      </c>
      <c r="H188">
        <v>11</v>
      </c>
    </row>
    <row r="189" spans="1:8" hidden="1" x14ac:dyDescent="0.25">
      <c r="A189" t="s">
        <v>2</v>
      </c>
      <c r="B189">
        <v>309</v>
      </c>
      <c r="C189" t="s">
        <v>32</v>
      </c>
      <c r="D189" t="s">
        <v>17</v>
      </c>
      <c r="E189">
        <v>1</v>
      </c>
      <c r="F189">
        <v>0</v>
      </c>
      <c r="G189">
        <v>0</v>
      </c>
      <c r="H189">
        <v>11</v>
      </c>
    </row>
    <row r="190" spans="1:8" hidden="1" x14ac:dyDescent="0.25">
      <c r="A190" t="s">
        <v>2</v>
      </c>
      <c r="B190">
        <v>309</v>
      </c>
      <c r="C190" t="s">
        <v>33</v>
      </c>
      <c r="D190" t="s">
        <v>17</v>
      </c>
      <c r="E190">
        <v>4</v>
      </c>
      <c r="F190">
        <v>0</v>
      </c>
      <c r="G190">
        <v>0</v>
      </c>
      <c r="H190">
        <v>12</v>
      </c>
    </row>
    <row r="191" spans="1:8" hidden="1" x14ac:dyDescent="0.25">
      <c r="A191" t="s">
        <v>2</v>
      </c>
      <c r="B191">
        <v>309</v>
      </c>
      <c r="C191" t="s">
        <v>33</v>
      </c>
      <c r="D191" t="s">
        <v>8</v>
      </c>
      <c r="E191">
        <v>7.25</v>
      </c>
      <c r="F191">
        <v>0</v>
      </c>
      <c r="G191">
        <v>0</v>
      </c>
      <c r="H191">
        <v>12</v>
      </c>
    </row>
    <row r="192" spans="1:8" hidden="1" x14ac:dyDescent="0.25">
      <c r="A192" t="s">
        <v>2</v>
      </c>
      <c r="B192">
        <v>309</v>
      </c>
      <c r="C192" t="s">
        <v>33</v>
      </c>
      <c r="D192" t="s">
        <v>9</v>
      </c>
      <c r="E192">
        <v>14</v>
      </c>
      <c r="F192">
        <v>0</v>
      </c>
      <c r="G192">
        <v>0</v>
      </c>
      <c r="H192">
        <v>12</v>
      </c>
    </row>
    <row r="193" spans="1:52" hidden="1" x14ac:dyDescent="0.25">
      <c r="A193" t="s">
        <v>2</v>
      </c>
      <c r="B193">
        <v>309</v>
      </c>
      <c r="C193" t="s">
        <v>33</v>
      </c>
      <c r="D193" t="s">
        <v>10</v>
      </c>
      <c r="E193">
        <v>3</v>
      </c>
      <c r="F193">
        <v>0</v>
      </c>
      <c r="G193">
        <v>0</v>
      </c>
      <c r="H193">
        <v>12</v>
      </c>
    </row>
    <row r="194" spans="1:52" hidden="1" x14ac:dyDescent="0.25">
      <c r="A194" t="s">
        <v>2</v>
      </c>
      <c r="B194">
        <v>309</v>
      </c>
      <c r="C194" t="s">
        <v>33</v>
      </c>
      <c r="D194" t="s">
        <v>11</v>
      </c>
      <c r="E194">
        <v>9</v>
      </c>
      <c r="F194">
        <v>0</v>
      </c>
      <c r="G194">
        <v>0</v>
      </c>
      <c r="H194">
        <v>12</v>
      </c>
    </row>
    <row r="195" spans="1:52" hidden="1" x14ac:dyDescent="0.25">
      <c r="A195" t="s">
        <v>2</v>
      </c>
      <c r="B195">
        <v>309</v>
      </c>
      <c r="C195" t="s">
        <v>33</v>
      </c>
      <c r="D195" t="s">
        <v>81</v>
      </c>
      <c r="E195">
        <v>28</v>
      </c>
      <c r="F195">
        <v>0</v>
      </c>
      <c r="G195">
        <v>0</v>
      </c>
      <c r="H195">
        <v>12</v>
      </c>
    </row>
    <row r="196" spans="1:52" hidden="1" x14ac:dyDescent="0.25">
      <c r="A196" t="s">
        <v>2</v>
      </c>
      <c r="B196">
        <v>309</v>
      </c>
      <c r="C196" t="s">
        <v>33</v>
      </c>
      <c r="D196" t="s">
        <v>82</v>
      </c>
      <c r="E196">
        <v>123</v>
      </c>
      <c r="F196">
        <v>0</v>
      </c>
      <c r="G196">
        <v>0</v>
      </c>
      <c r="H196">
        <v>12</v>
      </c>
    </row>
    <row r="197" spans="1:52" hidden="1" x14ac:dyDescent="0.25">
      <c r="A197" t="s">
        <v>2</v>
      </c>
      <c r="B197">
        <v>309</v>
      </c>
      <c r="C197" t="s">
        <v>33</v>
      </c>
      <c r="D197" t="s">
        <v>83</v>
      </c>
      <c r="E197">
        <v>41</v>
      </c>
      <c r="F197">
        <v>0</v>
      </c>
      <c r="G197">
        <v>0</v>
      </c>
      <c r="H197">
        <v>12</v>
      </c>
    </row>
    <row r="198" spans="1:52" hidden="1" x14ac:dyDescent="0.25">
      <c r="A198" t="s">
        <v>2</v>
      </c>
      <c r="B198">
        <v>309</v>
      </c>
      <c r="C198" t="s">
        <v>33</v>
      </c>
      <c r="D198" t="s">
        <v>12</v>
      </c>
      <c r="E198">
        <v>10</v>
      </c>
      <c r="F198">
        <v>0</v>
      </c>
      <c r="G198">
        <v>0</v>
      </c>
      <c r="H198">
        <v>12</v>
      </c>
    </row>
    <row r="199" spans="1:52" hidden="1" x14ac:dyDescent="0.25">
      <c r="A199" t="s">
        <v>2</v>
      </c>
      <c r="B199">
        <v>309</v>
      </c>
      <c r="C199" t="s">
        <v>33</v>
      </c>
      <c r="D199" t="s">
        <v>13</v>
      </c>
      <c r="E199">
        <v>0</v>
      </c>
      <c r="F199">
        <v>0</v>
      </c>
      <c r="G199">
        <v>0</v>
      </c>
      <c r="H199">
        <v>12</v>
      </c>
    </row>
    <row r="200" spans="1:52" hidden="1" x14ac:dyDescent="0.25">
      <c r="A200" t="s">
        <v>2</v>
      </c>
      <c r="B200">
        <v>309</v>
      </c>
      <c r="C200" t="s">
        <v>33</v>
      </c>
      <c r="D200" t="s">
        <v>14</v>
      </c>
      <c r="E200">
        <v>4</v>
      </c>
      <c r="F200">
        <v>0</v>
      </c>
      <c r="G200">
        <v>0</v>
      </c>
      <c r="H200">
        <v>12</v>
      </c>
    </row>
    <row r="201" spans="1:52" hidden="1" x14ac:dyDescent="0.25">
      <c r="A201" t="s">
        <v>2</v>
      </c>
      <c r="B201">
        <v>309</v>
      </c>
      <c r="C201" t="s">
        <v>33</v>
      </c>
      <c r="D201" t="s">
        <v>16</v>
      </c>
      <c r="E201">
        <v>7</v>
      </c>
      <c r="F201">
        <v>0</v>
      </c>
      <c r="G201">
        <v>0</v>
      </c>
      <c r="H201">
        <v>12</v>
      </c>
    </row>
    <row r="202" spans="1:52" hidden="1" x14ac:dyDescent="0.25">
      <c r="A202" t="s">
        <v>2</v>
      </c>
      <c r="B202">
        <v>309</v>
      </c>
      <c r="C202" t="s">
        <v>33</v>
      </c>
      <c r="D202" t="s">
        <v>18</v>
      </c>
      <c r="E202">
        <v>2</v>
      </c>
      <c r="F202">
        <v>0</v>
      </c>
      <c r="G202">
        <v>0</v>
      </c>
      <c r="H202">
        <v>12</v>
      </c>
    </row>
    <row r="203" spans="1:52" hidden="1" x14ac:dyDescent="0.25">
      <c r="A203" t="s">
        <v>2</v>
      </c>
      <c r="B203">
        <v>309</v>
      </c>
      <c r="C203" t="s">
        <v>33</v>
      </c>
      <c r="D203" t="s">
        <v>19</v>
      </c>
      <c r="E203">
        <v>1</v>
      </c>
      <c r="F203">
        <v>0</v>
      </c>
      <c r="G203">
        <v>0</v>
      </c>
      <c r="H203">
        <v>12</v>
      </c>
    </row>
    <row r="204" spans="1:52" x14ac:dyDescent="0.25">
      <c r="A204" t="s">
        <v>2</v>
      </c>
      <c r="B204">
        <v>309</v>
      </c>
      <c r="C204" t="s">
        <v>33</v>
      </c>
      <c r="D204" t="s">
        <v>15</v>
      </c>
      <c r="E204">
        <v>9</v>
      </c>
      <c r="F204">
        <v>0</v>
      </c>
      <c r="G204">
        <v>0</v>
      </c>
      <c r="H204">
        <v>12</v>
      </c>
    </row>
    <row r="206" spans="1:52" x14ac:dyDescent="0.25">
      <c r="A206" s="33" t="s">
        <v>65</v>
      </c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</row>
    <row r="207" spans="1:52" x14ac:dyDescent="0.25">
      <c r="A207" t="s">
        <v>0</v>
      </c>
      <c r="B207" t="s">
        <v>7</v>
      </c>
      <c r="C207" t="s">
        <v>4</v>
      </c>
      <c r="D207" t="s">
        <v>5</v>
      </c>
      <c r="E207" t="s">
        <v>34</v>
      </c>
      <c r="F207" t="s">
        <v>35</v>
      </c>
      <c r="G207" t="s">
        <v>36</v>
      </c>
      <c r="H207" t="s">
        <v>37</v>
      </c>
      <c r="I207" t="s">
        <v>38</v>
      </c>
      <c r="J207" t="s">
        <v>39</v>
      </c>
      <c r="K207" t="s">
        <v>40</v>
      </c>
      <c r="L207" t="s">
        <v>41</v>
      </c>
      <c r="M207" t="s">
        <v>42</v>
      </c>
      <c r="N207" t="s">
        <v>43</v>
      </c>
      <c r="O207" t="s">
        <v>44</v>
      </c>
      <c r="P207" t="s">
        <v>45</v>
      </c>
      <c r="Q207" t="s">
        <v>46</v>
      </c>
      <c r="R207" t="s">
        <v>47</v>
      </c>
      <c r="S207" t="s">
        <v>48</v>
      </c>
      <c r="T207" t="s">
        <v>49</v>
      </c>
      <c r="U207" t="s">
        <v>50</v>
      </c>
      <c r="V207" t="s">
        <v>51</v>
      </c>
      <c r="W207" t="s">
        <v>52</v>
      </c>
      <c r="X207" t="s">
        <v>53</v>
      </c>
      <c r="Y207" t="s">
        <v>54</v>
      </c>
      <c r="Z207" t="s">
        <v>55</v>
      </c>
      <c r="AA207" t="s">
        <v>56</v>
      </c>
      <c r="AB207" t="s">
        <v>57</v>
      </c>
      <c r="AC207" t="s">
        <v>66</v>
      </c>
      <c r="AD207" t="s">
        <v>67</v>
      </c>
      <c r="AE207" t="s">
        <v>68</v>
      </c>
      <c r="AF207" t="s">
        <v>69</v>
      </c>
      <c r="AG207" t="s">
        <v>70</v>
      </c>
      <c r="AH207" t="s">
        <v>71</v>
      </c>
      <c r="AI207" t="s">
        <v>72</v>
      </c>
      <c r="AJ207" t="s">
        <v>73</v>
      </c>
      <c r="AK207" t="s">
        <v>74</v>
      </c>
      <c r="AL207" t="s">
        <v>75</v>
      </c>
      <c r="AM207" t="s">
        <v>76</v>
      </c>
      <c r="AN207" t="s">
        <v>77</v>
      </c>
    </row>
    <row r="208" spans="1:52" hidden="1" x14ac:dyDescent="0.25">
      <c r="A208" t="s">
        <v>2</v>
      </c>
      <c r="B208" t="s">
        <v>8</v>
      </c>
      <c r="C208">
        <v>93</v>
      </c>
      <c r="D208">
        <v>49.5</v>
      </c>
      <c r="E208">
        <v>0.03</v>
      </c>
      <c r="F208">
        <v>0.03</v>
      </c>
      <c r="G208">
        <v>0.08</v>
      </c>
      <c r="H208">
        <v>0.08</v>
      </c>
      <c r="I208">
        <v>0.16</v>
      </c>
      <c r="J208">
        <v>0.14000000000000001</v>
      </c>
      <c r="K208">
        <v>0.44</v>
      </c>
      <c r="L208">
        <v>0.38</v>
      </c>
      <c r="M208">
        <v>0.51</v>
      </c>
      <c r="N208">
        <v>0.43</v>
      </c>
      <c r="O208">
        <v>0.55000000000000004</v>
      </c>
      <c r="P208">
        <v>0.53</v>
      </c>
      <c r="Q208">
        <v>0.65</v>
      </c>
      <c r="R208">
        <v>0.53</v>
      </c>
      <c r="S208">
        <v>0.72</v>
      </c>
      <c r="T208">
        <v>0.53</v>
      </c>
      <c r="U208">
        <v>0.77</v>
      </c>
      <c r="V208">
        <v>0.53</v>
      </c>
      <c r="W208">
        <v>0.86</v>
      </c>
      <c r="X208">
        <v>0.53</v>
      </c>
      <c r="Y208">
        <v>0.92</v>
      </c>
      <c r="Z208">
        <v>0.53</v>
      </c>
      <c r="AA208">
        <v>1</v>
      </c>
      <c r="AB208">
        <v>0.53</v>
      </c>
      <c r="AC208">
        <v>0</v>
      </c>
      <c r="AD208">
        <v>0</v>
      </c>
      <c r="AE208">
        <v>1.999999999999999E-2</v>
      </c>
      <c r="AF208">
        <v>0.06</v>
      </c>
      <c r="AG208">
        <v>8.0000000000000016E-2</v>
      </c>
      <c r="AH208">
        <v>2.0000000000000018E-2</v>
      </c>
      <c r="AI208">
        <v>0.12</v>
      </c>
      <c r="AJ208">
        <v>0.18999999999999995</v>
      </c>
      <c r="AK208">
        <v>0.24</v>
      </c>
      <c r="AL208">
        <v>0.32999999999999996</v>
      </c>
      <c r="AM208">
        <v>0.39</v>
      </c>
      <c r="AN208">
        <v>0.47</v>
      </c>
    </row>
    <row r="209" spans="1:40" hidden="1" x14ac:dyDescent="0.25">
      <c r="A209" t="s">
        <v>2</v>
      </c>
      <c r="B209" t="s">
        <v>9</v>
      </c>
      <c r="C209">
        <v>254</v>
      </c>
      <c r="D209">
        <v>115</v>
      </c>
      <c r="E209">
        <v>0.04</v>
      </c>
      <c r="F209">
        <v>0.04</v>
      </c>
      <c r="G209">
        <v>7.0000000000000007E-2</v>
      </c>
      <c r="H209">
        <v>7.0000000000000007E-2</v>
      </c>
      <c r="I209">
        <v>0.15</v>
      </c>
      <c r="J209">
        <v>0.16</v>
      </c>
      <c r="K209">
        <v>0.26</v>
      </c>
      <c r="L209">
        <v>0.26</v>
      </c>
      <c r="M209">
        <v>0.35</v>
      </c>
      <c r="N209">
        <v>0.35</v>
      </c>
      <c r="O209">
        <v>0.46</v>
      </c>
      <c r="P209">
        <v>0.45</v>
      </c>
      <c r="Q209">
        <v>0.56999999999999995</v>
      </c>
      <c r="R209">
        <v>0.45</v>
      </c>
      <c r="S209">
        <v>0.65</v>
      </c>
      <c r="T209">
        <v>0.45</v>
      </c>
      <c r="U209">
        <v>0.7</v>
      </c>
      <c r="V209">
        <v>0.45</v>
      </c>
      <c r="W209">
        <v>0.82</v>
      </c>
      <c r="X209">
        <v>0.45</v>
      </c>
      <c r="Y209">
        <v>0.94</v>
      </c>
      <c r="Z209">
        <v>0.45</v>
      </c>
      <c r="AA209">
        <v>1</v>
      </c>
      <c r="AB209">
        <v>0.45</v>
      </c>
      <c r="AC209">
        <v>0</v>
      </c>
      <c r="AD209">
        <v>0</v>
      </c>
      <c r="AE209">
        <v>-1.0000000000000009E-2</v>
      </c>
      <c r="AF209">
        <v>0</v>
      </c>
      <c r="AG209">
        <v>0</v>
      </c>
      <c r="AH209">
        <v>1.0000000000000009E-2</v>
      </c>
      <c r="AI209">
        <v>0.11999999999999994</v>
      </c>
      <c r="AJ209">
        <v>0.2</v>
      </c>
      <c r="AK209">
        <v>0.24999999999999994</v>
      </c>
      <c r="AL209">
        <v>0.36999999999999994</v>
      </c>
      <c r="AM209">
        <v>0.48999999999999994</v>
      </c>
      <c r="AN209">
        <v>0.55000000000000004</v>
      </c>
    </row>
    <row r="210" spans="1:40" hidden="1" x14ac:dyDescent="0.25">
      <c r="A210" t="s">
        <v>2</v>
      </c>
      <c r="B210" t="s">
        <v>10</v>
      </c>
      <c r="C210">
        <v>18</v>
      </c>
      <c r="D210">
        <v>6</v>
      </c>
      <c r="E210">
        <v>0</v>
      </c>
      <c r="F210">
        <v>0</v>
      </c>
      <c r="G210">
        <v>0</v>
      </c>
      <c r="H210">
        <v>0</v>
      </c>
      <c r="I210">
        <v>0.06</v>
      </c>
      <c r="J210">
        <v>0.06</v>
      </c>
      <c r="K210">
        <v>0.17</v>
      </c>
      <c r="L210">
        <v>0.17</v>
      </c>
      <c r="M210">
        <v>0.22</v>
      </c>
      <c r="N210">
        <v>0.22</v>
      </c>
      <c r="O210">
        <v>0.39</v>
      </c>
      <c r="P210">
        <v>0.33</v>
      </c>
      <c r="Q210">
        <v>0.44</v>
      </c>
      <c r="R210">
        <v>0.33</v>
      </c>
      <c r="S210">
        <v>0.44</v>
      </c>
      <c r="T210">
        <v>0.33</v>
      </c>
      <c r="U210">
        <v>0.5</v>
      </c>
      <c r="V210">
        <v>0.33</v>
      </c>
      <c r="W210">
        <v>0.72</v>
      </c>
      <c r="X210">
        <v>0.33</v>
      </c>
      <c r="Y210">
        <v>0.83</v>
      </c>
      <c r="Z210">
        <v>0.33</v>
      </c>
      <c r="AA210">
        <v>1</v>
      </c>
      <c r="AB210">
        <v>0.33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0.06</v>
      </c>
      <c r="AI210">
        <v>0.10999999999999999</v>
      </c>
      <c r="AJ210">
        <v>0.10999999999999999</v>
      </c>
      <c r="AK210">
        <v>0.16999999999999998</v>
      </c>
      <c r="AL210">
        <v>0.38999999999999996</v>
      </c>
      <c r="AM210">
        <v>0.49999999999999994</v>
      </c>
      <c r="AN210">
        <v>0.66999999999999993</v>
      </c>
    </row>
    <row r="211" spans="1:40" hidden="1" x14ac:dyDescent="0.25">
      <c r="A211" t="s">
        <v>2</v>
      </c>
      <c r="B211" t="s">
        <v>11</v>
      </c>
      <c r="C211">
        <v>95</v>
      </c>
      <c r="D211">
        <v>46</v>
      </c>
      <c r="E211">
        <v>0.04</v>
      </c>
      <c r="F211">
        <v>0.04</v>
      </c>
      <c r="G211">
        <v>7.0000000000000007E-2</v>
      </c>
      <c r="H211">
        <v>0.08</v>
      </c>
      <c r="I211">
        <v>0.14000000000000001</v>
      </c>
      <c r="J211">
        <v>0.15</v>
      </c>
      <c r="K211">
        <v>0.25</v>
      </c>
      <c r="L211">
        <v>0.26</v>
      </c>
      <c r="M211">
        <v>0.34</v>
      </c>
      <c r="N211">
        <v>0.35</v>
      </c>
      <c r="O211">
        <v>0.47</v>
      </c>
      <c r="P211">
        <v>0.48</v>
      </c>
      <c r="Q211">
        <v>0.57999999999999996</v>
      </c>
      <c r="R211">
        <v>0.48</v>
      </c>
      <c r="S211">
        <v>0.65</v>
      </c>
      <c r="T211">
        <v>0.48</v>
      </c>
      <c r="U211">
        <v>0.73</v>
      </c>
      <c r="V211">
        <v>0.48</v>
      </c>
      <c r="W211">
        <v>0.82</v>
      </c>
      <c r="X211">
        <v>0.48</v>
      </c>
      <c r="Y211">
        <v>0.91</v>
      </c>
      <c r="Z211">
        <v>0.48</v>
      </c>
      <c r="AA211">
        <v>1</v>
      </c>
      <c r="AB211">
        <v>0.48</v>
      </c>
      <c r="AC211">
        <v>0</v>
      </c>
      <c r="AD211">
        <v>-9.999999999999995E-3</v>
      </c>
      <c r="AE211">
        <v>-9.9999999999999811E-3</v>
      </c>
      <c r="AF211">
        <v>-1.0000000000000009E-2</v>
      </c>
      <c r="AG211">
        <v>-9.9999999999999534E-3</v>
      </c>
      <c r="AH211">
        <v>-1.0000000000000009E-2</v>
      </c>
      <c r="AI211">
        <v>9.9999999999999978E-2</v>
      </c>
      <c r="AJ211">
        <v>0.17000000000000004</v>
      </c>
      <c r="AK211">
        <v>0.25</v>
      </c>
      <c r="AL211">
        <v>0.33999999999999997</v>
      </c>
      <c r="AM211">
        <v>0.43000000000000005</v>
      </c>
      <c r="AN211">
        <v>0.52</v>
      </c>
    </row>
    <row r="212" spans="1:40" hidden="1" x14ac:dyDescent="0.25">
      <c r="A212" t="s">
        <v>2</v>
      </c>
      <c r="B212" t="s">
        <v>81</v>
      </c>
      <c r="C212">
        <v>572</v>
      </c>
      <c r="D212">
        <v>245.97000000000003</v>
      </c>
      <c r="E212">
        <v>0.03</v>
      </c>
      <c r="F212">
        <v>0</v>
      </c>
      <c r="G212">
        <v>0.06</v>
      </c>
      <c r="H212">
        <v>0</v>
      </c>
      <c r="I212">
        <v>0.28000000000000003</v>
      </c>
      <c r="J212">
        <v>0.16</v>
      </c>
      <c r="K212">
        <v>0.39</v>
      </c>
      <c r="L212">
        <v>0.25</v>
      </c>
      <c r="M212">
        <v>0.51</v>
      </c>
      <c r="N212">
        <v>0.34</v>
      </c>
      <c r="O212">
        <v>0.64</v>
      </c>
      <c r="P212">
        <v>0.43</v>
      </c>
      <c r="Q212">
        <v>0.7</v>
      </c>
      <c r="R212">
        <v>0.43</v>
      </c>
      <c r="S212">
        <v>0.76</v>
      </c>
      <c r="T212">
        <v>0.43</v>
      </c>
      <c r="U212">
        <v>0.85</v>
      </c>
      <c r="V212">
        <v>0.43</v>
      </c>
      <c r="W212">
        <v>0.89</v>
      </c>
      <c r="X212">
        <v>0.43</v>
      </c>
      <c r="Y212">
        <v>0.95</v>
      </c>
      <c r="Z212">
        <v>0.43</v>
      </c>
      <c r="AA212">
        <v>1</v>
      </c>
      <c r="AB212">
        <v>0.43</v>
      </c>
      <c r="AC212">
        <v>0.03</v>
      </c>
      <c r="AD212">
        <v>0.06</v>
      </c>
      <c r="AE212">
        <v>0.12000000000000002</v>
      </c>
      <c r="AF212">
        <v>0.14000000000000001</v>
      </c>
      <c r="AG212">
        <v>0.16999999999999998</v>
      </c>
      <c r="AH212">
        <v>0.21000000000000002</v>
      </c>
      <c r="AI212">
        <v>0.26999999999999996</v>
      </c>
      <c r="AJ212">
        <v>0.33</v>
      </c>
      <c r="AK212">
        <v>0.42</v>
      </c>
      <c r="AL212">
        <v>0.46</v>
      </c>
      <c r="AM212">
        <v>0.52</v>
      </c>
      <c r="AN212">
        <v>0.57000000000000006</v>
      </c>
    </row>
    <row r="213" spans="1:40" hidden="1" x14ac:dyDescent="0.25">
      <c r="A213" t="s">
        <v>2</v>
      </c>
      <c r="B213" t="s">
        <v>82</v>
      </c>
      <c r="C213">
        <v>4127</v>
      </c>
      <c r="D213">
        <v>2203</v>
      </c>
      <c r="E213">
        <v>0</v>
      </c>
      <c r="F213">
        <v>0</v>
      </c>
      <c r="G213">
        <v>0.05</v>
      </c>
      <c r="H213">
        <v>0.05</v>
      </c>
      <c r="I213">
        <v>0.25</v>
      </c>
      <c r="J213">
        <v>0.11</v>
      </c>
      <c r="K213">
        <v>0.36</v>
      </c>
      <c r="L213">
        <v>0.33</v>
      </c>
      <c r="M213">
        <v>0.47</v>
      </c>
      <c r="N213">
        <v>0.42</v>
      </c>
      <c r="O213">
        <v>0.53</v>
      </c>
      <c r="P213">
        <v>0.53</v>
      </c>
      <c r="Q213">
        <v>0.6</v>
      </c>
      <c r="R213">
        <v>0.53</v>
      </c>
      <c r="S213">
        <v>0.7</v>
      </c>
      <c r="T213">
        <v>0.53</v>
      </c>
      <c r="U213">
        <v>0.8</v>
      </c>
      <c r="V213">
        <v>0.53</v>
      </c>
      <c r="W213">
        <v>0.88</v>
      </c>
      <c r="X213">
        <v>0.53</v>
      </c>
      <c r="Y213">
        <v>0.97</v>
      </c>
      <c r="Z213">
        <v>0.53</v>
      </c>
      <c r="AA213">
        <v>1</v>
      </c>
      <c r="AB213">
        <v>0.53</v>
      </c>
      <c r="AC213">
        <v>0</v>
      </c>
      <c r="AD213">
        <v>0</v>
      </c>
      <c r="AE213">
        <v>0.14000000000000001</v>
      </c>
      <c r="AF213">
        <v>2.9999999999999971E-2</v>
      </c>
      <c r="AG213">
        <v>4.9999999999999989E-2</v>
      </c>
      <c r="AH213">
        <v>0</v>
      </c>
      <c r="AI213">
        <v>6.9999999999999951E-2</v>
      </c>
      <c r="AJ213">
        <v>0.16999999999999993</v>
      </c>
      <c r="AK213">
        <v>0.27</v>
      </c>
      <c r="AL213">
        <v>0.35</v>
      </c>
      <c r="AM213">
        <v>0.43999999999999995</v>
      </c>
      <c r="AN213">
        <v>0.47</v>
      </c>
    </row>
    <row r="214" spans="1:40" hidden="1" x14ac:dyDescent="0.25">
      <c r="A214" t="s">
        <v>2</v>
      </c>
      <c r="B214" t="s">
        <v>83</v>
      </c>
      <c r="C214">
        <v>287</v>
      </c>
      <c r="D214">
        <v>78</v>
      </c>
      <c r="E214">
        <v>0</v>
      </c>
      <c r="F214">
        <v>0</v>
      </c>
      <c r="G214">
        <v>0.09</v>
      </c>
      <c r="H214">
        <v>0.09</v>
      </c>
      <c r="I214">
        <v>0.15</v>
      </c>
      <c r="J214">
        <v>0.15</v>
      </c>
      <c r="K214">
        <v>0.21</v>
      </c>
      <c r="L214">
        <v>0.21</v>
      </c>
      <c r="M214">
        <v>0.34</v>
      </c>
      <c r="N214">
        <v>0.22</v>
      </c>
      <c r="O214">
        <v>0.39</v>
      </c>
      <c r="P214">
        <v>0.27</v>
      </c>
      <c r="Q214">
        <v>0.53</v>
      </c>
      <c r="R214">
        <v>0.27</v>
      </c>
      <c r="S214">
        <v>0.55000000000000004</v>
      </c>
      <c r="T214">
        <v>0.27</v>
      </c>
      <c r="U214">
        <v>0.59</v>
      </c>
      <c r="V214">
        <v>0.27</v>
      </c>
      <c r="W214">
        <v>0.66</v>
      </c>
      <c r="X214">
        <v>0.27</v>
      </c>
      <c r="Y214">
        <v>0.86</v>
      </c>
      <c r="Z214">
        <v>0.27</v>
      </c>
      <c r="AA214">
        <v>1</v>
      </c>
      <c r="AB214">
        <v>0.27</v>
      </c>
      <c r="AC214">
        <v>0</v>
      </c>
      <c r="AD214">
        <v>0</v>
      </c>
      <c r="AE214">
        <v>0</v>
      </c>
      <c r="AF214">
        <v>0</v>
      </c>
      <c r="AG214">
        <v>0.12000000000000002</v>
      </c>
      <c r="AH214">
        <v>0.12</v>
      </c>
      <c r="AI214">
        <v>0.26</v>
      </c>
      <c r="AJ214">
        <v>0.28000000000000003</v>
      </c>
      <c r="AK214">
        <v>0.31999999999999995</v>
      </c>
      <c r="AL214">
        <v>0.39</v>
      </c>
      <c r="AM214">
        <v>0.59</v>
      </c>
      <c r="AN214">
        <v>0.73</v>
      </c>
    </row>
    <row r="215" spans="1:40" hidden="1" x14ac:dyDescent="0.25">
      <c r="A215" t="s">
        <v>2</v>
      </c>
      <c r="B215" t="s">
        <v>12</v>
      </c>
      <c r="C215">
        <v>122</v>
      </c>
      <c r="D215">
        <v>48</v>
      </c>
      <c r="E215">
        <v>0</v>
      </c>
      <c r="F215">
        <v>0</v>
      </c>
      <c r="G215">
        <v>0.04</v>
      </c>
      <c r="H215">
        <v>0.02</v>
      </c>
      <c r="I215">
        <v>0.16</v>
      </c>
      <c r="J215">
        <v>0.1</v>
      </c>
      <c r="K215">
        <v>0.27</v>
      </c>
      <c r="L215">
        <v>0.2</v>
      </c>
      <c r="M215">
        <v>0.37</v>
      </c>
      <c r="N215">
        <v>0.26</v>
      </c>
      <c r="O215">
        <v>0.47</v>
      </c>
      <c r="P215">
        <v>0.39</v>
      </c>
      <c r="Q215">
        <v>0.52</v>
      </c>
      <c r="R215">
        <v>0.39</v>
      </c>
      <c r="S215">
        <v>0.63</v>
      </c>
      <c r="T215">
        <v>0.39</v>
      </c>
      <c r="U215">
        <v>0.74</v>
      </c>
      <c r="V215">
        <v>0.39</v>
      </c>
      <c r="W215">
        <v>0.84</v>
      </c>
      <c r="X215">
        <v>0.39</v>
      </c>
      <c r="Y215">
        <v>0.92</v>
      </c>
      <c r="Z215">
        <v>0.39</v>
      </c>
      <c r="AA215">
        <v>1</v>
      </c>
      <c r="AB215">
        <v>0.39</v>
      </c>
      <c r="AC215">
        <v>0</v>
      </c>
      <c r="AD215">
        <v>0.02</v>
      </c>
      <c r="AE215">
        <v>0.06</v>
      </c>
      <c r="AF215">
        <v>7.0000000000000007E-2</v>
      </c>
      <c r="AG215">
        <v>0.10999999999999999</v>
      </c>
      <c r="AH215">
        <v>7.999999999999996E-2</v>
      </c>
      <c r="AI215">
        <v>0.13</v>
      </c>
      <c r="AJ215">
        <v>0.24</v>
      </c>
      <c r="AK215">
        <v>0.35</v>
      </c>
      <c r="AL215">
        <v>0.44999999999999996</v>
      </c>
      <c r="AM215">
        <v>0.53</v>
      </c>
      <c r="AN215">
        <v>0.61</v>
      </c>
    </row>
    <row r="216" spans="1:40" hidden="1" x14ac:dyDescent="0.25">
      <c r="A216" t="s">
        <v>2</v>
      </c>
      <c r="B216" t="s">
        <v>13</v>
      </c>
      <c r="C216">
        <v>18</v>
      </c>
      <c r="D216">
        <v>5</v>
      </c>
      <c r="E216">
        <v>0</v>
      </c>
      <c r="F216">
        <v>0</v>
      </c>
      <c r="G216">
        <v>0</v>
      </c>
      <c r="H216">
        <v>0</v>
      </c>
      <c r="I216">
        <v>0.06</v>
      </c>
      <c r="J216">
        <v>0.06</v>
      </c>
      <c r="K216">
        <v>0.17</v>
      </c>
      <c r="L216">
        <v>0.17</v>
      </c>
      <c r="M216">
        <v>0.28000000000000003</v>
      </c>
      <c r="N216">
        <v>0.28000000000000003</v>
      </c>
      <c r="O216">
        <v>0.28000000000000003</v>
      </c>
      <c r="P216">
        <v>0.28000000000000003</v>
      </c>
      <c r="Q216">
        <v>0.44</v>
      </c>
      <c r="R216">
        <v>0.28000000000000003</v>
      </c>
      <c r="S216">
        <v>0.61</v>
      </c>
      <c r="T216">
        <v>0.28000000000000003</v>
      </c>
      <c r="U216">
        <v>0.67</v>
      </c>
      <c r="V216">
        <v>0.28000000000000003</v>
      </c>
      <c r="W216">
        <v>0.89</v>
      </c>
      <c r="X216">
        <v>0.28000000000000003</v>
      </c>
      <c r="Y216">
        <v>1</v>
      </c>
      <c r="Z216">
        <v>0.28000000000000003</v>
      </c>
      <c r="AA216">
        <v>1</v>
      </c>
      <c r="AB216">
        <v>0.28000000000000003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0.15999999999999998</v>
      </c>
      <c r="AJ216">
        <v>0.32999999999999996</v>
      </c>
      <c r="AK216">
        <v>0.39</v>
      </c>
      <c r="AL216">
        <v>0.61</v>
      </c>
      <c r="AM216">
        <v>0.72</v>
      </c>
      <c r="AN216">
        <v>0.72</v>
      </c>
    </row>
    <row r="217" spans="1:40" hidden="1" x14ac:dyDescent="0.25">
      <c r="A217" t="s">
        <v>2</v>
      </c>
      <c r="B217" t="s">
        <v>14</v>
      </c>
      <c r="C217">
        <v>33</v>
      </c>
      <c r="D217">
        <v>10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0.18</v>
      </c>
      <c r="L217">
        <v>0.09</v>
      </c>
      <c r="M217">
        <v>0.24</v>
      </c>
      <c r="N217">
        <v>0.15</v>
      </c>
      <c r="O217">
        <v>0.36</v>
      </c>
      <c r="P217">
        <v>0.3</v>
      </c>
      <c r="Q217">
        <v>0.45</v>
      </c>
      <c r="R217">
        <v>0.3</v>
      </c>
      <c r="S217">
        <v>0.48</v>
      </c>
      <c r="T217">
        <v>0.3</v>
      </c>
      <c r="U217">
        <v>0.61</v>
      </c>
      <c r="V217">
        <v>0.3</v>
      </c>
      <c r="W217">
        <v>0.7</v>
      </c>
      <c r="X217">
        <v>0.3</v>
      </c>
      <c r="Y217">
        <v>0.88</v>
      </c>
      <c r="Z217">
        <v>0.3</v>
      </c>
      <c r="AA217">
        <v>1</v>
      </c>
      <c r="AB217">
        <v>0.3</v>
      </c>
      <c r="AC217">
        <v>0</v>
      </c>
      <c r="AD217">
        <v>0</v>
      </c>
      <c r="AE217">
        <v>0</v>
      </c>
      <c r="AF217">
        <v>0.09</v>
      </c>
      <c r="AG217">
        <v>0.09</v>
      </c>
      <c r="AH217">
        <v>0.06</v>
      </c>
      <c r="AI217">
        <v>0.15000000000000002</v>
      </c>
      <c r="AJ217">
        <v>0.18</v>
      </c>
      <c r="AK217">
        <v>0.31</v>
      </c>
      <c r="AL217">
        <v>0.39999999999999997</v>
      </c>
      <c r="AM217">
        <v>0.58000000000000007</v>
      </c>
      <c r="AN217">
        <v>0.7</v>
      </c>
    </row>
    <row r="218" spans="1:40" hidden="1" x14ac:dyDescent="0.25">
      <c r="A218" t="s">
        <v>2</v>
      </c>
      <c r="B218" t="s">
        <v>15</v>
      </c>
      <c r="C218">
        <v>55</v>
      </c>
      <c r="D218">
        <v>21</v>
      </c>
      <c r="E218">
        <v>0.04</v>
      </c>
      <c r="F218">
        <v>0.04</v>
      </c>
      <c r="G218">
        <v>7.0000000000000007E-2</v>
      </c>
      <c r="H218">
        <v>7.0000000000000007E-2</v>
      </c>
      <c r="I218">
        <v>0.16</v>
      </c>
      <c r="J218">
        <v>0.16</v>
      </c>
      <c r="K218">
        <v>0.22</v>
      </c>
      <c r="L218">
        <v>0.22</v>
      </c>
      <c r="M218">
        <v>0.27</v>
      </c>
      <c r="N218">
        <v>0.27</v>
      </c>
      <c r="O218">
        <v>0.51</v>
      </c>
      <c r="P218">
        <v>0.38</v>
      </c>
      <c r="Q218">
        <v>0.56000000000000005</v>
      </c>
      <c r="R218">
        <v>0.38</v>
      </c>
      <c r="S218">
        <v>0.62</v>
      </c>
      <c r="T218">
        <v>0.38</v>
      </c>
      <c r="U218">
        <v>0.69</v>
      </c>
      <c r="V218">
        <v>0.38</v>
      </c>
      <c r="W218">
        <v>0.75</v>
      </c>
      <c r="X218">
        <v>0.38</v>
      </c>
      <c r="Y218">
        <v>0.84</v>
      </c>
      <c r="Z218">
        <v>0.38</v>
      </c>
      <c r="AA218">
        <v>1</v>
      </c>
      <c r="AB218">
        <v>0.38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0.13</v>
      </c>
      <c r="AI218">
        <v>0.18000000000000005</v>
      </c>
      <c r="AJ218">
        <v>0.24</v>
      </c>
      <c r="AK218">
        <v>0.30999999999999994</v>
      </c>
      <c r="AL218">
        <v>0.37</v>
      </c>
      <c r="AM218">
        <v>0.45999999999999996</v>
      </c>
      <c r="AN218">
        <v>0.62</v>
      </c>
    </row>
    <row r="219" spans="1:40" hidden="1" x14ac:dyDescent="0.25">
      <c r="A219" t="s">
        <v>2</v>
      </c>
      <c r="B219" t="s">
        <v>16</v>
      </c>
      <c r="C219">
        <v>142</v>
      </c>
      <c r="D219">
        <v>53</v>
      </c>
      <c r="E219">
        <v>0</v>
      </c>
      <c r="F219">
        <v>0</v>
      </c>
      <c r="G219">
        <v>0.03</v>
      </c>
      <c r="H219">
        <v>0.02</v>
      </c>
      <c r="I219">
        <v>7.0000000000000007E-2</v>
      </c>
      <c r="J219">
        <v>0.06</v>
      </c>
      <c r="K219">
        <v>0.13</v>
      </c>
      <c r="L219">
        <v>0.1</v>
      </c>
      <c r="M219">
        <v>0.22</v>
      </c>
      <c r="N219">
        <v>0.17</v>
      </c>
      <c r="O219">
        <v>0.37</v>
      </c>
      <c r="P219">
        <v>0.37</v>
      </c>
      <c r="Q219">
        <v>0.41</v>
      </c>
      <c r="R219">
        <v>0.37</v>
      </c>
      <c r="S219">
        <v>0.48</v>
      </c>
      <c r="T219">
        <v>0.37</v>
      </c>
      <c r="U219">
        <v>0.56000000000000005</v>
      </c>
      <c r="V219">
        <v>0.37</v>
      </c>
      <c r="W219">
        <v>0.66</v>
      </c>
      <c r="X219">
        <v>0.37</v>
      </c>
      <c r="Y219">
        <v>0.95</v>
      </c>
      <c r="Z219">
        <v>0.37</v>
      </c>
      <c r="AA219">
        <v>1</v>
      </c>
      <c r="AB219">
        <v>0.37</v>
      </c>
      <c r="AC219">
        <v>0</v>
      </c>
      <c r="AD219">
        <v>9.9999999999999985E-3</v>
      </c>
      <c r="AE219">
        <v>1.0000000000000009E-2</v>
      </c>
      <c r="AF219">
        <v>0.03</v>
      </c>
      <c r="AG219">
        <v>4.9999999999999989E-2</v>
      </c>
      <c r="AH219">
        <v>0</v>
      </c>
      <c r="AI219">
        <v>3.999999999999998E-2</v>
      </c>
      <c r="AJ219">
        <v>0.10999999999999999</v>
      </c>
      <c r="AK219">
        <v>0.19000000000000006</v>
      </c>
      <c r="AL219">
        <v>0.29000000000000004</v>
      </c>
      <c r="AM219">
        <v>0.57999999999999996</v>
      </c>
      <c r="AN219">
        <v>0.63</v>
      </c>
    </row>
    <row r="220" spans="1:40" hidden="1" x14ac:dyDescent="0.25">
      <c r="A220" t="s">
        <v>2</v>
      </c>
      <c r="B220" t="s">
        <v>17</v>
      </c>
      <c r="C220">
        <v>26</v>
      </c>
      <c r="D220">
        <v>12</v>
      </c>
      <c r="E220">
        <v>0</v>
      </c>
      <c r="F220">
        <v>0</v>
      </c>
      <c r="G220">
        <v>0.12</v>
      </c>
      <c r="H220">
        <v>0.12</v>
      </c>
      <c r="I220">
        <v>0.15</v>
      </c>
      <c r="J220">
        <v>0.15</v>
      </c>
      <c r="K220">
        <v>0.27</v>
      </c>
      <c r="L220">
        <v>0.27</v>
      </c>
      <c r="M220">
        <v>0.38</v>
      </c>
      <c r="N220">
        <v>0.38</v>
      </c>
      <c r="O220">
        <v>0.46</v>
      </c>
      <c r="P220">
        <v>0.46</v>
      </c>
      <c r="Q220">
        <v>0.57999999999999996</v>
      </c>
      <c r="R220">
        <v>0.46</v>
      </c>
      <c r="S220">
        <v>0.62</v>
      </c>
      <c r="T220">
        <v>0.46</v>
      </c>
      <c r="U220">
        <v>0.73</v>
      </c>
      <c r="V220">
        <v>0.46</v>
      </c>
      <c r="W220">
        <v>0.81</v>
      </c>
      <c r="X220">
        <v>0.46</v>
      </c>
      <c r="Y220">
        <v>0.85</v>
      </c>
      <c r="Z220">
        <v>0.46</v>
      </c>
      <c r="AA220">
        <v>1</v>
      </c>
      <c r="AB220">
        <v>0.46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0.11999999999999994</v>
      </c>
      <c r="AJ220">
        <v>0.15999999999999998</v>
      </c>
      <c r="AK220">
        <v>0.26999999999999996</v>
      </c>
      <c r="AL220">
        <v>0.35000000000000003</v>
      </c>
      <c r="AM220">
        <v>0.38999999999999996</v>
      </c>
      <c r="AN220">
        <v>0.54</v>
      </c>
    </row>
    <row r="221" spans="1:40" x14ac:dyDescent="0.25">
      <c r="A221" t="s">
        <v>2</v>
      </c>
      <c r="B221" t="s">
        <v>18</v>
      </c>
      <c r="C221">
        <v>44</v>
      </c>
      <c r="D221">
        <v>14</v>
      </c>
      <c r="E221">
        <v>0</v>
      </c>
      <c r="F221">
        <v>0</v>
      </c>
      <c r="G221">
        <v>0.05</v>
      </c>
      <c r="H221">
        <v>0.05</v>
      </c>
      <c r="I221">
        <v>0.09</v>
      </c>
      <c r="J221">
        <v>0.09</v>
      </c>
      <c r="K221">
        <v>0.16</v>
      </c>
      <c r="L221">
        <v>0.16</v>
      </c>
      <c r="M221">
        <v>0.25</v>
      </c>
      <c r="N221">
        <v>0.25</v>
      </c>
      <c r="O221">
        <v>0.39</v>
      </c>
      <c r="P221">
        <v>0.32</v>
      </c>
      <c r="Q221">
        <v>0.52</v>
      </c>
      <c r="R221">
        <v>0.32</v>
      </c>
      <c r="S221">
        <v>0.66</v>
      </c>
      <c r="T221">
        <v>0.32</v>
      </c>
      <c r="U221">
        <v>0.73</v>
      </c>
      <c r="V221">
        <v>0.32</v>
      </c>
      <c r="W221">
        <v>0.86</v>
      </c>
      <c r="X221">
        <v>0.32</v>
      </c>
      <c r="Y221">
        <v>0.95</v>
      </c>
      <c r="Z221">
        <v>0.32</v>
      </c>
      <c r="AA221">
        <v>1</v>
      </c>
      <c r="AB221">
        <v>0.32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7.0000000000000007E-2</v>
      </c>
      <c r="AI221">
        <v>0.2</v>
      </c>
      <c r="AJ221">
        <v>0.34</v>
      </c>
      <c r="AK221">
        <v>0.41</v>
      </c>
      <c r="AL221">
        <v>0.54</v>
      </c>
      <c r="AM221">
        <v>0.62999999999999989</v>
      </c>
      <c r="AN221">
        <v>0.67999999999999994</v>
      </c>
    </row>
    <row r="222" spans="1:40" hidden="1" x14ac:dyDescent="0.25">
      <c r="A222" t="s">
        <v>2</v>
      </c>
      <c r="B222" t="s">
        <v>19</v>
      </c>
      <c r="C222">
        <v>10</v>
      </c>
      <c r="D222">
        <v>3</v>
      </c>
      <c r="E222">
        <v>0</v>
      </c>
      <c r="F222">
        <v>0</v>
      </c>
      <c r="G222">
        <v>0</v>
      </c>
      <c r="H222">
        <v>0</v>
      </c>
      <c r="I222">
        <v>0.1</v>
      </c>
      <c r="J222">
        <v>0.1</v>
      </c>
      <c r="K222">
        <v>0.1</v>
      </c>
      <c r="L222">
        <v>0.2</v>
      </c>
      <c r="M222">
        <v>0.3</v>
      </c>
      <c r="N222">
        <v>0.3</v>
      </c>
      <c r="O222">
        <v>0.4</v>
      </c>
      <c r="P222">
        <v>0.3</v>
      </c>
      <c r="Q222">
        <v>0.5</v>
      </c>
      <c r="R222">
        <v>0.3</v>
      </c>
      <c r="S222">
        <v>0.6</v>
      </c>
      <c r="T222">
        <v>0.3</v>
      </c>
      <c r="U222">
        <v>0.8</v>
      </c>
      <c r="V222">
        <v>0.3</v>
      </c>
      <c r="W222">
        <v>0.9</v>
      </c>
      <c r="X222">
        <v>0.3</v>
      </c>
      <c r="Y222">
        <v>0.9</v>
      </c>
      <c r="Z222">
        <v>0.3</v>
      </c>
      <c r="AA222">
        <v>1</v>
      </c>
      <c r="AB222">
        <v>0.3</v>
      </c>
      <c r="AC222">
        <v>0</v>
      </c>
      <c r="AD222">
        <v>0</v>
      </c>
      <c r="AE222">
        <v>0</v>
      </c>
      <c r="AF222">
        <v>-0.1</v>
      </c>
      <c r="AG222">
        <v>0</v>
      </c>
      <c r="AH222">
        <v>0.10000000000000003</v>
      </c>
      <c r="AI222">
        <v>0.2</v>
      </c>
      <c r="AJ222">
        <v>0.3</v>
      </c>
      <c r="AK222">
        <v>0.5</v>
      </c>
      <c r="AL222">
        <v>0.60000000000000009</v>
      </c>
      <c r="AM222">
        <v>0.60000000000000009</v>
      </c>
      <c r="AN222">
        <v>0.7</v>
      </c>
    </row>
  </sheetData>
  <sheetProtection selectLockedCells="1" selectUnlockedCells="1"/>
  <mergeCells count="3">
    <mergeCell ref="A23:H23"/>
    <mergeCell ref="A4:G4"/>
    <mergeCell ref="A206:AZ206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8"/>
  <sheetViews>
    <sheetView topLeftCell="A7" workbookViewId="0">
      <selection activeCell="O12" sqref="O12"/>
    </sheetView>
  </sheetViews>
  <sheetFormatPr baseColWidth="10" defaultRowHeight="15" x14ac:dyDescent="0.25"/>
  <cols>
    <col min="1" max="1" width="45.7109375" customWidth="1"/>
    <col min="2" max="2" width="31.7109375" customWidth="1"/>
    <col min="3" max="3" width="8.85546875" customWidth="1"/>
    <col min="4" max="4" width="7.7109375" customWidth="1"/>
    <col min="5" max="5" width="6" customWidth="1"/>
    <col min="6" max="6" width="6.7109375" customWidth="1"/>
    <col min="7" max="7" width="6.5703125" customWidth="1"/>
    <col min="8" max="8" width="6" customWidth="1"/>
    <col min="9" max="9" width="8.5703125" customWidth="1"/>
    <col min="10" max="10" width="11.85546875" customWidth="1"/>
    <col min="11" max="11" width="9.28515625" customWidth="1"/>
    <col min="12" max="12" width="11.85546875" customWidth="1"/>
    <col min="13" max="13" width="10.7109375" customWidth="1"/>
    <col min="14" max="24" width="17" customWidth="1"/>
    <col min="25" max="25" width="17" bestFit="1" customWidth="1"/>
  </cols>
  <sheetData>
    <row r="2" spans="1:2" x14ac:dyDescent="0.25">
      <c r="A2" s="1" t="s">
        <v>58</v>
      </c>
      <c r="B2" t="s">
        <v>59</v>
      </c>
    </row>
    <row r="3" spans="1:2" x14ac:dyDescent="0.25">
      <c r="A3" s="2" t="s">
        <v>17</v>
      </c>
      <c r="B3" s="3">
        <v>0.46153846153846156</v>
      </c>
    </row>
    <row r="4" spans="1:2" x14ac:dyDescent="0.25">
      <c r="A4" s="2" t="s">
        <v>11</v>
      </c>
      <c r="B4" s="3">
        <v>0.48421052631578948</v>
      </c>
    </row>
    <row r="5" spans="1:2" x14ac:dyDescent="0.25">
      <c r="A5" s="2" t="s">
        <v>10</v>
      </c>
      <c r="B5" s="3">
        <v>0.33333333333333331</v>
      </c>
    </row>
    <row r="6" spans="1:2" x14ac:dyDescent="0.25">
      <c r="A6" s="2" t="s">
        <v>19</v>
      </c>
      <c r="B6" s="3">
        <v>0.3</v>
      </c>
    </row>
    <row r="7" spans="1:2" x14ac:dyDescent="0.25">
      <c r="A7" s="2" t="s">
        <v>8</v>
      </c>
      <c r="B7" s="3">
        <v>0.532258064516129</v>
      </c>
    </row>
    <row r="8" spans="1:2" x14ac:dyDescent="0.25">
      <c r="A8" s="2" t="s">
        <v>9</v>
      </c>
      <c r="B8" s="3">
        <v>0.452755905511811</v>
      </c>
    </row>
    <row r="9" spans="1:2" x14ac:dyDescent="0.25">
      <c r="A9" s="2" t="s">
        <v>18</v>
      </c>
      <c r="B9" s="3">
        <v>0.31818181818181818</v>
      </c>
    </row>
    <row r="10" spans="1:2" x14ac:dyDescent="0.25">
      <c r="A10" s="2" t="s">
        <v>14</v>
      </c>
      <c r="B10" s="3">
        <v>0.30303030303030304</v>
      </c>
    </row>
    <row r="11" spans="1:2" x14ac:dyDescent="0.25">
      <c r="A11" s="2" t="s">
        <v>12</v>
      </c>
      <c r="B11" s="3">
        <v>0.39344262295081966</v>
      </c>
    </row>
    <row r="12" spans="1:2" x14ac:dyDescent="0.25">
      <c r="A12" s="2" t="s">
        <v>16</v>
      </c>
      <c r="B12" s="3">
        <v>0.37323943661971831</v>
      </c>
    </row>
    <row r="13" spans="1:2" x14ac:dyDescent="0.25">
      <c r="A13" s="2" t="s">
        <v>13</v>
      </c>
      <c r="B13" s="3">
        <v>0.27777777777777779</v>
      </c>
    </row>
    <row r="14" spans="1:2" x14ac:dyDescent="0.25">
      <c r="A14" s="2" t="s">
        <v>15</v>
      </c>
      <c r="B14" s="3">
        <v>0.38181818181818183</v>
      </c>
    </row>
    <row r="15" spans="1:2" x14ac:dyDescent="0.25">
      <c r="A15" s="2" t="s">
        <v>81</v>
      </c>
      <c r="B15" s="3">
        <v>0.43001748251748256</v>
      </c>
    </row>
    <row r="16" spans="1:2" x14ac:dyDescent="0.25">
      <c r="A16" s="2" t="s">
        <v>82</v>
      </c>
      <c r="B16" s="3">
        <v>0.53380179307002662</v>
      </c>
    </row>
    <row r="17" spans="1:13" x14ac:dyDescent="0.25">
      <c r="A17" s="2" t="s">
        <v>83</v>
      </c>
      <c r="B17" s="3">
        <v>0.27177700348432055</v>
      </c>
    </row>
    <row r="22" spans="1:13" x14ac:dyDescent="0.25">
      <c r="A22" s="1" t="s">
        <v>59</v>
      </c>
      <c r="B22" s="1" t="s">
        <v>60</v>
      </c>
    </row>
    <row r="23" spans="1:13" x14ac:dyDescent="0.25">
      <c r="A23" s="1" t="s">
        <v>58</v>
      </c>
      <c r="B23" t="s">
        <v>22</v>
      </c>
      <c r="C23" t="s">
        <v>23</v>
      </c>
      <c r="D23" t="s">
        <v>24</v>
      </c>
      <c r="E23" t="s">
        <v>25</v>
      </c>
      <c r="F23" t="s">
        <v>26</v>
      </c>
      <c r="G23" t="s">
        <v>27</v>
      </c>
      <c r="H23" t="s">
        <v>28</v>
      </c>
      <c r="I23" t="s">
        <v>29</v>
      </c>
      <c r="J23" t="s">
        <v>30</v>
      </c>
      <c r="K23" t="s">
        <v>31</v>
      </c>
      <c r="L23" t="s">
        <v>32</v>
      </c>
      <c r="M23" t="s">
        <v>33</v>
      </c>
    </row>
    <row r="24" spans="1:13" x14ac:dyDescent="0.25">
      <c r="A24" s="2" t="s">
        <v>17</v>
      </c>
      <c r="B24" s="3">
        <v>0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</row>
    <row r="25" spans="1:13" x14ac:dyDescent="0.25">
      <c r="A25" s="2" t="s">
        <v>11</v>
      </c>
      <c r="B25" s="3">
        <v>1</v>
      </c>
      <c r="C25" s="3">
        <v>1.3333333333333333</v>
      </c>
      <c r="D25" s="3">
        <v>1</v>
      </c>
      <c r="E25" s="3">
        <v>1</v>
      </c>
      <c r="F25" s="3">
        <v>1</v>
      </c>
      <c r="G25" s="3">
        <v>1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</row>
    <row r="26" spans="1:13" x14ac:dyDescent="0.25">
      <c r="A26" s="2" t="s">
        <v>10</v>
      </c>
      <c r="B26" s="3">
        <v>0</v>
      </c>
      <c r="C26" s="3">
        <v>0</v>
      </c>
      <c r="D26" s="3">
        <v>1</v>
      </c>
      <c r="E26" s="3">
        <v>1</v>
      </c>
      <c r="F26" s="3">
        <v>1</v>
      </c>
      <c r="G26" s="3">
        <v>0.66666666666666663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</row>
    <row r="27" spans="1:13" x14ac:dyDescent="0.25">
      <c r="A27" s="2" t="s">
        <v>19</v>
      </c>
      <c r="B27" s="3">
        <v>0</v>
      </c>
      <c r="C27" s="3">
        <v>0</v>
      </c>
      <c r="D27" s="3">
        <v>1</v>
      </c>
      <c r="E27" s="3">
        <v>0</v>
      </c>
      <c r="F27" s="3">
        <v>0.5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</row>
    <row r="28" spans="1:13" x14ac:dyDescent="0.25">
      <c r="A28" s="2" t="s">
        <v>8</v>
      </c>
      <c r="B28" s="3">
        <v>1</v>
      </c>
      <c r="C28" s="3">
        <v>1</v>
      </c>
      <c r="D28" s="3">
        <v>0.75757575757575757</v>
      </c>
      <c r="E28" s="3">
        <v>0.84615384615384615</v>
      </c>
      <c r="F28" s="3">
        <v>0.83333333333333337</v>
      </c>
      <c r="G28" s="3">
        <v>2.1764705882352939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</row>
    <row r="29" spans="1:13" x14ac:dyDescent="0.25">
      <c r="A29" s="2" t="s">
        <v>9</v>
      </c>
      <c r="B29" s="3">
        <v>1</v>
      </c>
      <c r="C29" s="3">
        <v>1</v>
      </c>
      <c r="D29" s="3">
        <v>1.1000000000000001</v>
      </c>
      <c r="E29" s="3">
        <v>0.86206896551724133</v>
      </c>
      <c r="F29" s="3">
        <v>1.0434782608695652</v>
      </c>
      <c r="G29" s="3">
        <v>0.96296296296296291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</row>
    <row r="30" spans="1:13" x14ac:dyDescent="0.25">
      <c r="A30" s="2" t="s">
        <v>18</v>
      </c>
      <c r="B30" s="3">
        <v>0</v>
      </c>
      <c r="C30" s="3">
        <v>1</v>
      </c>
      <c r="D30" s="3">
        <v>1</v>
      </c>
      <c r="E30" s="3">
        <v>1</v>
      </c>
      <c r="F30" s="3">
        <v>1</v>
      </c>
      <c r="G30" s="3">
        <v>0.5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</row>
    <row r="31" spans="1:13" x14ac:dyDescent="0.25">
      <c r="A31" s="2" t="s">
        <v>14</v>
      </c>
      <c r="B31" s="3">
        <v>0</v>
      </c>
      <c r="C31" s="3">
        <v>0</v>
      </c>
      <c r="D31" s="3">
        <v>0</v>
      </c>
      <c r="E31" s="3">
        <v>0.5</v>
      </c>
      <c r="F31" s="3">
        <v>1</v>
      </c>
      <c r="G31" s="3">
        <v>1.25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</row>
    <row r="32" spans="1:13" x14ac:dyDescent="0.25">
      <c r="A32" s="2" t="s">
        <v>12</v>
      </c>
      <c r="B32" s="3">
        <v>0</v>
      </c>
      <c r="C32" s="3">
        <v>0.4</v>
      </c>
      <c r="D32" s="3">
        <v>0.7142857142857143</v>
      </c>
      <c r="E32" s="3">
        <v>0.8571428571428571</v>
      </c>
      <c r="F32" s="3">
        <v>0.66666666666666663</v>
      </c>
      <c r="G32" s="3">
        <v>1.25</v>
      </c>
      <c r="H32" s="3">
        <v>0</v>
      </c>
      <c r="I32" s="3">
        <v>7.1428571428571425E-2</v>
      </c>
      <c r="J32" s="3">
        <v>0</v>
      </c>
      <c r="K32" s="3">
        <v>0</v>
      </c>
      <c r="L32" s="3">
        <v>0</v>
      </c>
      <c r="M32" s="3">
        <v>0</v>
      </c>
    </row>
    <row r="33" spans="1:13" x14ac:dyDescent="0.25">
      <c r="A33" s="2" t="s">
        <v>16</v>
      </c>
      <c r="B33" s="3">
        <v>0</v>
      </c>
      <c r="C33" s="3">
        <v>0.75</v>
      </c>
      <c r="D33" s="3">
        <v>1</v>
      </c>
      <c r="E33" s="3">
        <v>0.55555555555555558</v>
      </c>
      <c r="F33" s="3">
        <v>0.83333333333333337</v>
      </c>
      <c r="G33" s="3">
        <v>1.3809523809523809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</row>
    <row r="34" spans="1:13" x14ac:dyDescent="0.25">
      <c r="A34" s="2" t="s">
        <v>13</v>
      </c>
      <c r="B34" s="3">
        <v>0</v>
      </c>
      <c r="C34" s="3">
        <v>0</v>
      </c>
      <c r="D34" s="3">
        <v>1</v>
      </c>
      <c r="E34" s="3">
        <v>1</v>
      </c>
      <c r="F34" s="3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</row>
    <row r="35" spans="1:13" x14ac:dyDescent="0.25">
      <c r="A35" s="2" t="s">
        <v>15</v>
      </c>
      <c r="B35" s="3">
        <v>1</v>
      </c>
      <c r="C35" s="3">
        <v>1</v>
      </c>
      <c r="D35" s="3">
        <v>1</v>
      </c>
      <c r="E35" s="3">
        <v>1</v>
      </c>
      <c r="F35" s="3">
        <v>1</v>
      </c>
      <c r="G35" s="3">
        <v>0.46153846153846156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</row>
    <row r="36" spans="1:13" x14ac:dyDescent="0.25">
      <c r="A36" s="2" t="s">
        <v>83</v>
      </c>
      <c r="B36" s="3">
        <v>0</v>
      </c>
      <c r="C36" s="3">
        <v>0.96296296296296291</v>
      </c>
      <c r="D36" s="3">
        <v>1</v>
      </c>
      <c r="E36" s="3">
        <v>0.94117647058823528</v>
      </c>
      <c r="F36" s="3">
        <v>0.1388888888888889</v>
      </c>
      <c r="G36" s="3">
        <v>0.93333333333333335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</row>
    <row r="37" spans="1:13" x14ac:dyDescent="0.25">
      <c r="A37" s="2" t="s">
        <v>82</v>
      </c>
      <c r="B37" s="3">
        <v>0</v>
      </c>
      <c r="C37" s="3">
        <v>1.0555555555555556</v>
      </c>
      <c r="D37" s="3">
        <v>0.28140096618357485</v>
      </c>
      <c r="E37" s="3">
        <v>1.9382978723404256</v>
      </c>
      <c r="F37" s="3">
        <v>0.84090909090909094</v>
      </c>
      <c r="G37" s="3">
        <v>1.8972332015810276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</row>
    <row r="38" spans="1:13" x14ac:dyDescent="0.25">
      <c r="A38" s="2" t="s">
        <v>81</v>
      </c>
      <c r="B38" s="3">
        <v>0</v>
      </c>
      <c r="C38" s="3">
        <v>0</v>
      </c>
      <c r="D38" s="3">
        <v>0.70046153846153847</v>
      </c>
      <c r="E38" s="3">
        <v>0.79412698412698413</v>
      </c>
      <c r="F38" s="3">
        <v>0.80661538461538462</v>
      </c>
      <c r="G38" s="3">
        <v>0.70878378378378371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</row>
    <row r="44" spans="1:13" x14ac:dyDescent="0.25">
      <c r="A44" s="1" t="s">
        <v>58</v>
      </c>
      <c r="B44" t="s">
        <v>88</v>
      </c>
      <c r="C44" t="s">
        <v>89</v>
      </c>
    </row>
    <row r="45" spans="1:13" x14ac:dyDescent="0.25">
      <c r="A45" s="2" t="s">
        <v>17</v>
      </c>
      <c r="B45" s="3">
        <v>0.46</v>
      </c>
      <c r="C45" s="3">
        <v>0.46</v>
      </c>
    </row>
    <row r="46" spans="1:13" x14ac:dyDescent="0.25">
      <c r="A46" s="2" t="s">
        <v>11</v>
      </c>
      <c r="B46" s="3">
        <v>0.47</v>
      </c>
      <c r="C46" s="3">
        <v>0.48</v>
      </c>
    </row>
    <row r="47" spans="1:13" x14ac:dyDescent="0.25">
      <c r="A47" s="2" t="s">
        <v>10</v>
      </c>
      <c r="B47" s="3">
        <v>0.39</v>
      </c>
      <c r="C47" s="3">
        <v>0.33</v>
      </c>
    </row>
    <row r="48" spans="1:13" x14ac:dyDescent="0.25">
      <c r="A48" s="2" t="s">
        <v>19</v>
      </c>
      <c r="B48" s="3">
        <v>0.4</v>
      </c>
      <c r="C48" s="3">
        <v>0.3</v>
      </c>
    </row>
    <row r="49" spans="1:3" x14ac:dyDescent="0.25">
      <c r="A49" s="2" t="s">
        <v>8</v>
      </c>
      <c r="B49" s="3">
        <v>0.55000000000000004</v>
      </c>
      <c r="C49" s="3">
        <v>0.53</v>
      </c>
    </row>
    <row r="50" spans="1:3" x14ac:dyDescent="0.25">
      <c r="A50" s="2" t="s">
        <v>9</v>
      </c>
      <c r="B50" s="3">
        <v>0.46</v>
      </c>
      <c r="C50" s="3">
        <v>0.45</v>
      </c>
    </row>
    <row r="51" spans="1:3" x14ac:dyDescent="0.25">
      <c r="A51" s="2" t="s">
        <v>18</v>
      </c>
      <c r="B51" s="3">
        <v>0.39</v>
      </c>
      <c r="C51" s="3">
        <v>0.32</v>
      </c>
    </row>
    <row r="52" spans="1:3" x14ac:dyDescent="0.25">
      <c r="A52" s="2" t="s">
        <v>14</v>
      </c>
      <c r="B52" s="3">
        <v>0.36</v>
      </c>
      <c r="C52" s="3">
        <v>0.3</v>
      </c>
    </row>
    <row r="53" spans="1:3" x14ac:dyDescent="0.25">
      <c r="A53" s="2" t="s">
        <v>12</v>
      </c>
      <c r="B53" s="3">
        <v>0.47</v>
      </c>
      <c r="C53" s="3">
        <v>0.39</v>
      </c>
    </row>
    <row r="54" spans="1:3" x14ac:dyDescent="0.25">
      <c r="A54" s="2" t="s">
        <v>16</v>
      </c>
      <c r="B54" s="3">
        <v>0.37</v>
      </c>
      <c r="C54" s="3">
        <v>0.37</v>
      </c>
    </row>
    <row r="55" spans="1:3" x14ac:dyDescent="0.25">
      <c r="A55" s="2" t="s">
        <v>13</v>
      </c>
      <c r="B55" s="3">
        <v>0.28000000000000003</v>
      </c>
      <c r="C55" s="3">
        <v>0.28000000000000003</v>
      </c>
    </row>
    <row r="56" spans="1:3" x14ac:dyDescent="0.25">
      <c r="A56" s="2" t="s">
        <v>15</v>
      </c>
      <c r="B56" s="3">
        <v>0.51</v>
      </c>
      <c r="C56" s="3">
        <v>0.38</v>
      </c>
    </row>
    <row r="57" spans="1:3" x14ac:dyDescent="0.25">
      <c r="A57" s="2" t="s">
        <v>81</v>
      </c>
      <c r="B57" s="3">
        <v>0.64</v>
      </c>
      <c r="C57" s="3">
        <v>0.43</v>
      </c>
    </row>
    <row r="58" spans="1:3" x14ac:dyDescent="0.25">
      <c r="A58" s="2" t="s">
        <v>82</v>
      </c>
      <c r="B58" s="3">
        <v>0.53</v>
      </c>
      <c r="C58" s="3">
        <v>0.53</v>
      </c>
    </row>
    <row r="59" spans="1:3" x14ac:dyDescent="0.25">
      <c r="A59" s="2" t="s">
        <v>83</v>
      </c>
      <c r="B59" s="3">
        <v>0.39</v>
      </c>
      <c r="C59" s="3">
        <v>0.27</v>
      </c>
    </row>
    <row r="63" spans="1:3" x14ac:dyDescent="0.25">
      <c r="A63" s="1" t="s">
        <v>58</v>
      </c>
      <c r="B63" t="s">
        <v>90</v>
      </c>
    </row>
    <row r="64" spans="1:3" x14ac:dyDescent="0.25">
      <c r="A64" s="2" t="s">
        <v>17</v>
      </c>
      <c r="B64" s="3">
        <v>0</v>
      </c>
    </row>
    <row r="65" spans="1:2" x14ac:dyDescent="0.25">
      <c r="A65" s="2" t="s">
        <v>11</v>
      </c>
      <c r="B65" s="3">
        <v>-1.0000000000000009E-2</v>
      </c>
    </row>
    <row r="66" spans="1:2" x14ac:dyDescent="0.25">
      <c r="A66" s="2" t="s">
        <v>10</v>
      </c>
      <c r="B66" s="3">
        <v>0.06</v>
      </c>
    </row>
    <row r="67" spans="1:2" x14ac:dyDescent="0.25">
      <c r="A67" s="2" t="s">
        <v>19</v>
      </c>
      <c r="B67" s="3">
        <v>0.10000000000000003</v>
      </c>
    </row>
    <row r="68" spans="1:2" x14ac:dyDescent="0.25">
      <c r="A68" s="2" t="s">
        <v>8</v>
      </c>
      <c r="B68" s="3">
        <v>2.0000000000000018E-2</v>
      </c>
    </row>
    <row r="69" spans="1:2" x14ac:dyDescent="0.25">
      <c r="A69" s="2" t="s">
        <v>9</v>
      </c>
      <c r="B69" s="3">
        <v>1.0000000000000009E-2</v>
      </c>
    </row>
    <row r="70" spans="1:2" x14ac:dyDescent="0.25">
      <c r="A70" s="2" t="s">
        <v>18</v>
      </c>
      <c r="B70" s="3">
        <v>7.0000000000000007E-2</v>
      </c>
    </row>
    <row r="71" spans="1:2" x14ac:dyDescent="0.25">
      <c r="A71" s="2" t="s">
        <v>14</v>
      </c>
      <c r="B71" s="3">
        <v>0.06</v>
      </c>
    </row>
    <row r="72" spans="1:2" x14ac:dyDescent="0.25">
      <c r="A72" s="2" t="s">
        <v>12</v>
      </c>
      <c r="B72" s="3">
        <v>7.999999999999996E-2</v>
      </c>
    </row>
    <row r="73" spans="1:2" x14ac:dyDescent="0.25">
      <c r="A73" s="2" t="s">
        <v>16</v>
      </c>
      <c r="B73" s="3">
        <v>0</v>
      </c>
    </row>
    <row r="74" spans="1:2" x14ac:dyDescent="0.25">
      <c r="A74" s="2" t="s">
        <v>13</v>
      </c>
      <c r="B74" s="3">
        <v>0</v>
      </c>
    </row>
    <row r="75" spans="1:2" x14ac:dyDescent="0.25">
      <c r="A75" s="2" t="s">
        <v>15</v>
      </c>
      <c r="B75" s="3">
        <v>0.13</v>
      </c>
    </row>
    <row r="76" spans="1:2" x14ac:dyDescent="0.25">
      <c r="A76" s="2" t="s">
        <v>81</v>
      </c>
      <c r="B76" s="3">
        <v>0.21000000000000002</v>
      </c>
    </row>
    <row r="77" spans="1:2" x14ac:dyDescent="0.25">
      <c r="A77" s="2" t="s">
        <v>82</v>
      </c>
      <c r="B77" s="3">
        <v>0</v>
      </c>
    </row>
    <row r="78" spans="1:2" x14ac:dyDescent="0.25">
      <c r="A78" s="2" t="s">
        <v>83</v>
      </c>
      <c r="B78" s="3">
        <v>0.12</v>
      </c>
    </row>
  </sheetData>
  <sheetProtection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view="pageBreakPreview" zoomScale="40" zoomScaleNormal="55" zoomScaleSheetLayoutView="40" workbookViewId="0">
      <selection activeCell="J32" sqref="J32"/>
    </sheetView>
  </sheetViews>
  <sheetFormatPr baseColWidth="10" defaultRowHeight="15" x14ac:dyDescent="0.25"/>
  <cols>
    <col min="1" max="1" width="90" style="4" customWidth="1"/>
    <col min="2" max="2" width="16.5703125" style="4" bestFit="1" customWidth="1"/>
    <col min="3" max="3" width="22.28515625" style="4" bestFit="1" customWidth="1"/>
    <col min="4" max="4" width="17.7109375" style="4" bestFit="1" customWidth="1"/>
    <col min="5" max="6" width="14.85546875" style="4" bestFit="1" customWidth="1"/>
    <col min="7" max="7" width="14.42578125" style="4" bestFit="1" customWidth="1"/>
    <col min="8" max="8" width="13.7109375" style="4" bestFit="1" customWidth="1"/>
    <col min="9" max="9" width="19.85546875" style="4" bestFit="1" customWidth="1"/>
    <col min="10" max="10" width="29.42578125" style="4" bestFit="1" customWidth="1"/>
    <col min="11" max="11" width="22.28515625" style="4" bestFit="1" customWidth="1"/>
    <col min="12" max="12" width="27.28515625" style="4" bestFit="1" customWidth="1"/>
    <col min="13" max="13" width="25.85546875" style="4" bestFit="1" customWidth="1"/>
    <col min="14" max="14" width="32.42578125" style="4" customWidth="1"/>
    <col min="15" max="15" width="42.42578125" style="5" bestFit="1" customWidth="1"/>
    <col min="16" max="16" width="54.140625" style="5" customWidth="1"/>
    <col min="17" max="17" width="8.28515625" style="4" bestFit="1" customWidth="1"/>
    <col min="18" max="18" width="20.140625" style="4" bestFit="1" customWidth="1"/>
    <col min="19" max="19" width="9.42578125" style="4" bestFit="1" customWidth="1"/>
    <col min="20" max="20" width="9.7109375" style="4" bestFit="1" customWidth="1"/>
    <col min="21" max="21" width="8.42578125" style="4" bestFit="1" customWidth="1"/>
    <col min="22" max="22" width="10.140625" style="4" bestFit="1" customWidth="1"/>
    <col min="23" max="23" width="8.85546875" style="4" bestFit="1" customWidth="1"/>
    <col min="24" max="24" width="10.7109375" style="4" bestFit="1" customWidth="1"/>
    <col min="25" max="25" width="9.42578125" style="4" bestFit="1" customWidth="1"/>
    <col min="26" max="26" width="9.5703125" style="4" bestFit="1" customWidth="1"/>
    <col min="27" max="27" width="8.28515625" style="4" bestFit="1" customWidth="1"/>
    <col min="28" max="16384" width="11.42578125" style="4"/>
  </cols>
  <sheetData>
    <row r="1" spans="1:16" ht="62.25" customHeight="1" x14ac:dyDescent="0.25">
      <c r="A1" s="34" t="s">
        <v>80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3"/>
    </row>
    <row r="2" spans="1:16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1"/>
    </row>
    <row r="3" spans="1:16" ht="21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</row>
    <row r="4" spans="1:16" ht="21.7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</row>
    <row r="5" spans="1:16" ht="21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1"/>
    </row>
    <row r="6" spans="1:16" ht="21.7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11"/>
    </row>
    <row r="7" spans="1:16" ht="21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</row>
    <row r="8" spans="1:16" ht="21.7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1"/>
    </row>
    <row r="9" spans="1:16" ht="21.75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1"/>
    </row>
    <row r="10" spans="1:16" ht="21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11"/>
    </row>
    <row r="11" spans="1:16" ht="21.7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</row>
    <row r="12" spans="1:16" ht="21.7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  <c r="P12" s="11"/>
    </row>
    <row r="13" spans="1:16" ht="21.7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  <c r="P13" s="11"/>
    </row>
    <row r="14" spans="1:16" ht="21.7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  <c r="P14" s="11"/>
    </row>
    <row r="15" spans="1:16" ht="21.7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  <c r="P15" s="11"/>
    </row>
    <row r="16" spans="1:16" ht="21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</row>
    <row r="17" spans="1:29" ht="210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11"/>
    </row>
    <row r="18" spans="1:29" ht="57" customHeight="1" thickBot="1" x14ac:dyDescent="0.3">
      <c r="A18" s="35" t="s">
        <v>61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 t="s">
        <v>79</v>
      </c>
      <c r="O18" s="38"/>
      <c r="P18" s="14"/>
    </row>
    <row r="19" spans="1:29" ht="63.75" customHeight="1" thickBot="1" x14ac:dyDescent="0.4">
      <c r="A19" s="20" t="s">
        <v>7</v>
      </c>
      <c r="B19" s="20" t="s">
        <v>22</v>
      </c>
      <c r="C19" s="20" t="s">
        <v>23</v>
      </c>
      <c r="D19" s="20" t="s">
        <v>24</v>
      </c>
      <c r="E19" s="20" t="s">
        <v>25</v>
      </c>
      <c r="F19" s="20" t="s">
        <v>26</v>
      </c>
      <c r="G19" s="20" t="s">
        <v>27</v>
      </c>
      <c r="H19" s="20" t="s">
        <v>28</v>
      </c>
      <c r="I19" s="20" t="s">
        <v>29</v>
      </c>
      <c r="J19" s="20" t="s">
        <v>30</v>
      </c>
      <c r="K19" s="20" t="s">
        <v>31</v>
      </c>
      <c r="L19" s="20" t="s">
        <v>32</v>
      </c>
      <c r="M19" s="21" t="s">
        <v>33</v>
      </c>
      <c r="N19" s="24" t="s">
        <v>62</v>
      </c>
      <c r="O19" s="25" t="s">
        <v>78</v>
      </c>
      <c r="Q19" s="6"/>
      <c r="R19" s="27"/>
      <c r="S19" s="6"/>
      <c r="T19" s="6"/>
      <c r="U19" s="6"/>
      <c r="V19" s="6"/>
      <c r="W19" s="6"/>
      <c r="X19" s="6"/>
      <c r="Y19" s="6"/>
      <c r="Z19" s="6"/>
      <c r="AA19" s="7"/>
    </row>
    <row r="20" spans="1:29" ht="50.1" customHeight="1" x14ac:dyDescent="0.9">
      <c r="A20" s="16" t="str">
        <f>RESUMEN!A45</f>
        <v>Administración de Bienes e Infraestructura</v>
      </c>
      <c r="B20" s="17">
        <f>GETPIVOTDATA("PORCENTAJE_EJECUCION",RESUMEN!$A$22,"MES",B$19,"PROCESO",$A20)</f>
        <v>0</v>
      </c>
      <c r="C20" s="17">
        <f>GETPIVOTDATA("PORCENTAJE_EJECUCION",RESUMEN!$A$22,"MES",C$19,"PROCESO",$A20)</f>
        <v>1</v>
      </c>
      <c r="D20" s="17">
        <f>GETPIVOTDATA("PORCENTAJE_EJECUCION",RESUMEN!$A$22,"MES",D$19,"PROCESO",$A20)</f>
        <v>1</v>
      </c>
      <c r="E20" s="17">
        <f>GETPIVOTDATA("PORCENTAJE_EJECUCION",RESUMEN!$A$22,"MES",E$19,"PROCESO",$A20)</f>
        <v>1</v>
      </c>
      <c r="F20" s="17">
        <f>GETPIVOTDATA("PORCENTAJE_EJECUCION",RESUMEN!$A$22,"MES",F$19,"PROCESO",$A20)</f>
        <v>1</v>
      </c>
      <c r="G20" s="17">
        <f>GETPIVOTDATA("PORCENTAJE_EJECUCION",RESUMEN!$A$22,"MES",G$19,"PROCESO",$A20)</f>
        <v>1</v>
      </c>
      <c r="H20" s="19">
        <f>GETPIVOTDATA("PORCENTAJE_EJECUCION",RESUMEN!$A$22,"MES",H$19,"PROCESO",$A20)</f>
        <v>0</v>
      </c>
      <c r="I20" s="19">
        <f>GETPIVOTDATA("PORCENTAJE_EJECUCION",RESUMEN!$A$22,"MES",I$19,"PROCESO",$A20)</f>
        <v>0</v>
      </c>
      <c r="J20" s="19">
        <f>GETPIVOTDATA("PORCENTAJE_EJECUCION",RESUMEN!$A$22,"MES",J$19,"PROCESO",$A20)</f>
        <v>0</v>
      </c>
      <c r="K20" s="19">
        <f>GETPIVOTDATA("PORCENTAJE_EJECUCION",RESUMEN!$A$22,"MES",K$19,"PROCESO",$A20)</f>
        <v>0</v>
      </c>
      <c r="L20" s="19">
        <f>GETPIVOTDATA("PORCENTAJE_EJECUCION",RESUMEN!$A$22,"MES",L$19,"PROCESO",$A20)</f>
        <v>0</v>
      </c>
      <c r="M20" s="19">
        <f>GETPIVOTDATA("PORCENTAJE_EJECUCION",RESUMEN!$A$22,"MES",M$19,"PROCESO",$A20)</f>
        <v>0</v>
      </c>
      <c r="N20" s="22">
        <f>-1*VLOOKUP($A20,RESUMEN!$A$64:$B$78,2,FALSE)</f>
        <v>0</v>
      </c>
      <c r="O20" s="23" t="str">
        <f t="shared" ref="O20:O34" si="0">IF(N20=0,"OK",IF(N20&lt;0,"SOBREEJECUCIÓN",IF(N20&gt;0,"REZAGO","ERROR")))</f>
        <v>OK</v>
      </c>
      <c r="P20" s="30"/>
      <c r="Q20" s="8"/>
      <c r="R20" s="29"/>
      <c r="S20" s="8"/>
      <c r="T20" s="8"/>
      <c r="U20" s="8"/>
      <c r="V20" s="9"/>
      <c r="W20" s="9"/>
      <c r="X20" s="9"/>
      <c r="Y20" s="9"/>
      <c r="Z20" s="9"/>
      <c r="AA20" s="9"/>
      <c r="AB20" s="6"/>
      <c r="AC20" s="6"/>
    </row>
    <row r="21" spans="1:29" ht="50.1" customHeight="1" x14ac:dyDescent="0.9">
      <c r="A21" s="16" t="str">
        <f>RESUMEN!A46</f>
        <v>Atención a la Ciudadanía</v>
      </c>
      <c r="B21" s="17">
        <f>GETPIVOTDATA("PORCENTAJE_EJECUCION",RESUMEN!$A$22,"MES",B$19,"PROCESO",$A21)</f>
        <v>1</v>
      </c>
      <c r="C21" s="17">
        <f>GETPIVOTDATA("PORCENTAJE_EJECUCION",RESUMEN!$A$22,"MES",C$19,"PROCESO",$A21)</f>
        <v>1.3333333333333333</v>
      </c>
      <c r="D21" s="17">
        <f>GETPIVOTDATA("PORCENTAJE_EJECUCION",RESUMEN!$A$22,"MES",D$19,"PROCESO",$A21)</f>
        <v>1</v>
      </c>
      <c r="E21" s="17">
        <f>GETPIVOTDATA("PORCENTAJE_EJECUCION",RESUMEN!$A$22,"MES",E$19,"PROCESO",$A21)</f>
        <v>1</v>
      </c>
      <c r="F21" s="17">
        <f>GETPIVOTDATA("PORCENTAJE_EJECUCION",RESUMEN!$A$22,"MES",F$19,"PROCESO",$A21)</f>
        <v>1</v>
      </c>
      <c r="G21" s="17">
        <f>GETPIVOTDATA("PORCENTAJE_EJECUCION",RESUMEN!$A$22,"MES",G$19,"PROCESO",$A21)</f>
        <v>1</v>
      </c>
      <c r="H21" s="19">
        <f>GETPIVOTDATA("PORCENTAJE_EJECUCION",RESUMEN!$A$22,"MES",H$19,"PROCESO",$A21)</f>
        <v>0</v>
      </c>
      <c r="I21" s="19">
        <f>GETPIVOTDATA("PORCENTAJE_EJECUCION",RESUMEN!$A$22,"MES",I$19,"PROCESO",$A21)</f>
        <v>0</v>
      </c>
      <c r="J21" s="19">
        <f>GETPIVOTDATA("PORCENTAJE_EJECUCION",RESUMEN!$A$22,"MES",J$19,"PROCESO",$A21)</f>
        <v>0</v>
      </c>
      <c r="K21" s="19">
        <f>GETPIVOTDATA("PORCENTAJE_EJECUCION",RESUMEN!$A$22,"MES",K$19,"PROCESO",$A21)</f>
        <v>0</v>
      </c>
      <c r="L21" s="19">
        <f>GETPIVOTDATA("PORCENTAJE_EJECUCION",RESUMEN!$A$22,"MES",L$19,"PROCESO",$A21)</f>
        <v>0</v>
      </c>
      <c r="M21" s="19">
        <f>GETPIVOTDATA("PORCENTAJE_EJECUCION",RESUMEN!$A$22,"MES",M$19,"PROCESO",$A21)</f>
        <v>0</v>
      </c>
      <c r="N21" s="18">
        <f>VLOOKUP($A21,RESUMEN!$A$64:$B$78,2,FALSE)</f>
        <v>-1.0000000000000009E-2</v>
      </c>
      <c r="O21" s="15" t="str">
        <f t="shared" si="0"/>
        <v>SOBREEJECUCIÓN</v>
      </c>
      <c r="P21" s="31"/>
      <c r="Q21" s="8"/>
      <c r="R21" s="29"/>
      <c r="S21" s="8"/>
      <c r="T21" s="8"/>
      <c r="U21" s="8"/>
      <c r="V21" s="9"/>
      <c r="W21" s="9"/>
      <c r="X21" s="9"/>
      <c r="Y21" s="9"/>
      <c r="Z21" s="9"/>
      <c r="AA21" s="9"/>
      <c r="AB21" s="6"/>
      <c r="AC21" s="6"/>
    </row>
    <row r="22" spans="1:29" ht="50.1" customHeight="1" x14ac:dyDescent="0.9">
      <c r="A22" s="16" t="str">
        <f>RESUMEN!A47</f>
        <v>Comunicación Estratégica</v>
      </c>
      <c r="B22" s="17">
        <f>GETPIVOTDATA("PORCENTAJE_EJECUCION",RESUMEN!$A$22,"MES",B$19,"PROCESO",$A22)</f>
        <v>0</v>
      </c>
      <c r="C22" s="17">
        <f>GETPIVOTDATA("PORCENTAJE_EJECUCION",RESUMEN!$A$22,"MES",C$19,"PROCESO",$A22)</f>
        <v>0</v>
      </c>
      <c r="D22" s="17">
        <f>GETPIVOTDATA("PORCENTAJE_EJECUCION",RESUMEN!$A$22,"MES",D$19,"PROCESO",$A22)</f>
        <v>1</v>
      </c>
      <c r="E22" s="17">
        <f>GETPIVOTDATA("PORCENTAJE_EJECUCION",RESUMEN!$A$22,"MES",E$19,"PROCESO",$A22)</f>
        <v>1</v>
      </c>
      <c r="F22" s="17">
        <f>GETPIVOTDATA("PORCENTAJE_EJECUCION",RESUMEN!$A$22,"MES",F$19,"PROCESO",$A22)</f>
        <v>1</v>
      </c>
      <c r="G22" s="17">
        <f>GETPIVOTDATA("PORCENTAJE_EJECUCION",RESUMEN!$A$22,"MES",G$19,"PROCESO",$A22)</f>
        <v>0.66666666666666663</v>
      </c>
      <c r="H22" s="19">
        <f>GETPIVOTDATA("PORCENTAJE_EJECUCION",RESUMEN!$A$22,"MES",H$19,"PROCESO",$A22)</f>
        <v>0</v>
      </c>
      <c r="I22" s="19">
        <f>GETPIVOTDATA("PORCENTAJE_EJECUCION",RESUMEN!$A$22,"MES",I$19,"PROCESO",$A22)</f>
        <v>0</v>
      </c>
      <c r="J22" s="19">
        <f>GETPIVOTDATA("PORCENTAJE_EJECUCION",RESUMEN!$A$22,"MES",J$19,"PROCESO",$A22)</f>
        <v>0</v>
      </c>
      <c r="K22" s="19">
        <f>GETPIVOTDATA("PORCENTAJE_EJECUCION",RESUMEN!$A$22,"MES",K$19,"PROCESO",$A22)</f>
        <v>0</v>
      </c>
      <c r="L22" s="19">
        <f>GETPIVOTDATA("PORCENTAJE_EJECUCION",RESUMEN!$A$22,"MES",L$19,"PROCESO",$A22)</f>
        <v>0</v>
      </c>
      <c r="M22" s="19">
        <f>GETPIVOTDATA("PORCENTAJE_EJECUCION",RESUMEN!$A$22,"MES",M$19,"PROCESO",$A22)</f>
        <v>0</v>
      </c>
      <c r="N22" s="18">
        <f>VLOOKUP($A22,RESUMEN!$A$64:$B$78,2,FALSE)</f>
        <v>0.06</v>
      </c>
      <c r="O22" s="15" t="str">
        <f t="shared" si="0"/>
        <v>REZAGO</v>
      </c>
      <c r="P22" s="31"/>
      <c r="Q22" s="8"/>
      <c r="R22" s="29"/>
      <c r="S22" s="8"/>
      <c r="T22" s="8"/>
      <c r="U22" s="8"/>
      <c r="V22" s="9"/>
      <c r="W22" s="9"/>
      <c r="X22" s="9"/>
      <c r="Y22" s="9"/>
      <c r="Z22" s="9"/>
      <c r="AA22" s="9"/>
      <c r="AB22" s="6"/>
      <c r="AC22" s="6"/>
    </row>
    <row r="23" spans="1:29" ht="50.1" customHeight="1" x14ac:dyDescent="0.9">
      <c r="A23" s="16" t="str">
        <f>RESUMEN!A48</f>
        <v>Control Interno Disciplinario</v>
      </c>
      <c r="B23" s="17">
        <f>GETPIVOTDATA("PORCENTAJE_EJECUCION",RESUMEN!$A$22,"MES",B$19,"PROCESO",$A23)</f>
        <v>0</v>
      </c>
      <c r="C23" s="17">
        <f>GETPIVOTDATA("PORCENTAJE_EJECUCION",RESUMEN!$A$22,"MES",C$19,"PROCESO",$A23)</f>
        <v>0</v>
      </c>
      <c r="D23" s="17">
        <f>GETPIVOTDATA("PORCENTAJE_EJECUCION",RESUMEN!$A$22,"MES",D$19,"PROCESO",$A23)</f>
        <v>1</v>
      </c>
      <c r="E23" s="17">
        <f>GETPIVOTDATA("PORCENTAJE_EJECUCION",RESUMEN!$A$22,"MES",E$19,"PROCESO",$A23)</f>
        <v>0</v>
      </c>
      <c r="F23" s="17">
        <f>GETPIVOTDATA("PORCENTAJE_EJECUCION",RESUMEN!$A$22,"MES",F$19,"PROCESO",$A23)</f>
        <v>0.5</v>
      </c>
      <c r="G23" s="17">
        <f>GETPIVOTDATA("PORCENTAJE_EJECUCION",RESUMEN!$A$22,"MES",G$19,"PROCESO",$A23)</f>
        <v>0</v>
      </c>
      <c r="H23" s="19">
        <f>GETPIVOTDATA("PORCENTAJE_EJECUCION",RESUMEN!$A$22,"MES",H$19,"PROCESO",$A23)</f>
        <v>0</v>
      </c>
      <c r="I23" s="19">
        <f>GETPIVOTDATA("PORCENTAJE_EJECUCION",RESUMEN!$A$22,"MES",I$19,"PROCESO",$A23)</f>
        <v>0</v>
      </c>
      <c r="J23" s="19">
        <f>GETPIVOTDATA("PORCENTAJE_EJECUCION",RESUMEN!$A$22,"MES",J$19,"PROCESO",$A23)</f>
        <v>0</v>
      </c>
      <c r="K23" s="19">
        <f>GETPIVOTDATA("PORCENTAJE_EJECUCION",RESUMEN!$A$22,"MES",K$19,"PROCESO",$A23)</f>
        <v>0</v>
      </c>
      <c r="L23" s="19">
        <f>GETPIVOTDATA("PORCENTAJE_EJECUCION",RESUMEN!$A$22,"MES",L$19,"PROCESO",$A23)</f>
        <v>0</v>
      </c>
      <c r="M23" s="19">
        <f>GETPIVOTDATA("PORCENTAJE_EJECUCION",RESUMEN!$A$22,"MES",M$19,"PROCESO",$A23)</f>
        <v>0</v>
      </c>
      <c r="N23" s="18">
        <f>VLOOKUP($A23,RESUMEN!$A$64:$B$78,2,FALSE)</f>
        <v>0.10000000000000003</v>
      </c>
      <c r="O23" s="15" t="str">
        <f t="shared" si="0"/>
        <v>REZAGO</v>
      </c>
      <c r="P23" s="31"/>
      <c r="Q23" s="8"/>
      <c r="R23" s="29"/>
      <c r="S23" s="8"/>
      <c r="T23" s="8"/>
      <c r="U23" s="8"/>
      <c r="V23" s="9"/>
      <c r="W23" s="9"/>
      <c r="X23" s="9"/>
      <c r="Y23" s="9"/>
      <c r="Z23" s="9"/>
      <c r="AA23" s="9"/>
      <c r="AB23" s="6"/>
      <c r="AC23" s="6"/>
    </row>
    <row r="24" spans="1:29" ht="50.1" customHeight="1" x14ac:dyDescent="0.9">
      <c r="A24" s="16" t="str">
        <f>RESUMEN!A49</f>
        <v>Direccionamiento Estratégico</v>
      </c>
      <c r="B24" s="17">
        <f>GETPIVOTDATA("PORCENTAJE_EJECUCION",RESUMEN!$A$22,"MES",B$19,"PROCESO",$A24)</f>
        <v>1</v>
      </c>
      <c r="C24" s="17">
        <f>GETPIVOTDATA("PORCENTAJE_EJECUCION",RESUMEN!$A$22,"MES",C$19,"PROCESO",$A24)</f>
        <v>1</v>
      </c>
      <c r="D24" s="17">
        <f>GETPIVOTDATA("PORCENTAJE_EJECUCION",RESUMEN!$A$22,"MES",D$19,"PROCESO",$A24)</f>
        <v>0.75757575757575757</v>
      </c>
      <c r="E24" s="17">
        <f>GETPIVOTDATA("PORCENTAJE_EJECUCION",RESUMEN!$A$22,"MES",E$19,"PROCESO",$A24)</f>
        <v>0.84615384615384615</v>
      </c>
      <c r="F24" s="17">
        <f>GETPIVOTDATA("PORCENTAJE_EJECUCION",RESUMEN!$A$22,"MES",F$19,"PROCESO",$A24)</f>
        <v>0.83333333333333337</v>
      </c>
      <c r="G24" s="17">
        <f>GETPIVOTDATA("PORCENTAJE_EJECUCION",RESUMEN!$A$22,"MES",G$19,"PROCESO",$A24)</f>
        <v>2.1764705882352939</v>
      </c>
      <c r="H24" s="19">
        <f>GETPIVOTDATA("PORCENTAJE_EJECUCION",RESUMEN!$A$22,"MES",H$19,"PROCESO",$A24)</f>
        <v>0</v>
      </c>
      <c r="I24" s="19">
        <f>GETPIVOTDATA("PORCENTAJE_EJECUCION",RESUMEN!$A$22,"MES",I$19,"PROCESO",$A24)</f>
        <v>0</v>
      </c>
      <c r="J24" s="19">
        <f>GETPIVOTDATA("PORCENTAJE_EJECUCION",RESUMEN!$A$22,"MES",J$19,"PROCESO",$A24)</f>
        <v>0</v>
      </c>
      <c r="K24" s="19">
        <f>GETPIVOTDATA("PORCENTAJE_EJECUCION",RESUMEN!$A$22,"MES",K$19,"PROCESO",$A24)</f>
        <v>0</v>
      </c>
      <c r="L24" s="19">
        <f>GETPIVOTDATA("PORCENTAJE_EJECUCION",RESUMEN!$A$22,"MES",L$19,"PROCESO",$A24)</f>
        <v>0</v>
      </c>
      <c r="M24" s="19">
        <f>GETPIVOTDATA("PORCENTAJE_EJECUCION",RESUMEN!$A$22,"MES",M$19,"PROCESO",$A24)</f>
        <v>0</v>
      </c>
      <c r="N24" s="18">
        <f>VLOOKUP($A24,RESUMEN!$A$64:$B$78,2,FALSE)</f>
        <v>2.0000000000000018E-2</v>
      </c>
      <c r="O24" s="15" t="str">
        <f t="shared" si="0"/>
        <v>REZAGO</v>
      </c>
      <c r="P24" s="31"/>
      <c r="Q24" s="8"/>
      <c r="R24" s="29"/>
      <c r="S24" s="8"/>
      <c r="T24" s="8"/>
      <c r="U24" s="8"/>
      <c r="V24" s="9"/>
      <c r="W24" s="9"/>
      <c r="X24" s="9"/>
      <c r="Y24" s="9"/>
      <c r="Z24" s="9"/>
      <c r="AA24" s="9"/>
      <c r="AB24" s="6"/>
      <c r="AC24" s="6"/>
    </row>
    <row r="25" spans="1:29" ht="50.1" customHeight="1" x14ac:dyDescent="0.9">
      <c r="A25" s="26" t="str">
        <f>RESUMEN!A50</f>
        <v>Fortalecimiento del Sistema Integrado de Gestión</v>
      </c>
      <c r="B25" s="17">
        <f>GETPIVOTDATA("PORCENTAJE_EJECUCION",RESUMEN!$A$22,"MES",B$19,"PROCESO",$A25)</f>
        <v>1</v>
      </c>
      <c r="C25" s="17">
        <f>GETPIVOTDATA("PORCENTAJE_EJECUCION",RESUMEN!$A$22,"MES",C$19,"PROCESO",$A25)</f>
        <v>1</v>
      </c>
      <c r="D25" s="17">
        <f>GETPIVOTDATA("PORCENTAJE_EJECUCION",RESUMEN!$A$22,"MES",D$19,"PROCESO",$A25)</f>
        <v>1.1000000000000001</v>
      </c>
      <c r="E25" s="17">
        <f>GETPIVOTDATA("PORCENTAJE_EJECUCION",RESUMEN!$A$22,"MES",E$19,"PROCESO",$A25)</f>
        <v>0.86206896551724133</v>
      </c>
      <c r="F25" s="17">
        <f>GETPIVOTDATA("PORCENTAJE_EJECUCION",RESUMEN!$A$22,"MES",F$19,"PROCESO",$A25)</f>
        <v>1.0434782608695652</v>
      </c>
      <c r="G25" s="17">
        <f>GETPIVOTDATA("PORCENTAJE_EJECUCION",RESUMEN!$A$22,"MES",G$19,"PROCESO",$A25)</f>
        <v>0.96296296296296291</v>
      </c>
      <c r="H25" s="19">
        <f>GETPIVOTDATA("PORCENTAJE_EJECUCION",RESUMEN!$A$22,"MES",H$19,"PROCESO",$A25)</f>
        <v>0</v>
      </c>
      <c r="I25" s="19">
        <f>GETPIVOTDATA("PORCENTAJE_EJECUCION",RESUMEN!$A$22,"MES",I$19,"PROCESO",$A25)</f>
        <v>0</v>
      </c>
      <c r="J25" s="19">
        <f>GETPIVOTDATA("PORCENTAJE_EJECUCION",RESUMEN!$A$22,"MES",J$19,"PROCESO",$A25)</f>
        <v>0</v>
      </c>
      <c r="K25" s="19">
        <f>GETPIVOTDATA("PORCENTAJE_EJECUCION",RESUMEN!$A$22,"MES",K$19,"PROCESO",$A25)</f>
        <v>0</v>
      </c>
      <c r="L25" s="19">
        <f>GETPIVOTDATA("PORCENTAJE_EJECUCION",RESUMEN!$A$22,"MES",L$19,"PROCESO",$A25)</f>
        <v>0</v>
      </c>
      <c r="M25" s="19">
        <f>GETPIVOTDATA("PORCENTAJE_EJECUCION",RESUMEN!$A$22,"MES",M$19,"PROCESO",$A25)</f>
        <v>0</v>
      </c>
      <c r="N25" s="18">
        <f>VLOOKUP($A25,RESUMEN!$A$64:$B$78,2,FALSE)</f>
        <v>1.0000000000000009E-2</v>
      </c>
      <c r="O25" s="15" t="str">
        <f t="shared" si="0"/>
        <v>REZAGO</v>
      </c>
      <c r="P25" s="31"/>
      <c r="Q25" s="8"/>
      <c r="R25" s="29"/>
      <c r="S25" s="8"/>
      <c r="T25" s="8"/>
      <c r="U25" s="8"/>
      <c r="V25" s="9"/>
      <c r="W25" s="9"/>
      <c r="X25" s="9"/>
      <c r="Y25" s="9"/>
      <c r="Z25" s="9"/>
      <c r="AA25" s="9"/>
      <c r="AB25" s="6"/>
      <c r="AC25" s="6"/>
    </row>
    <row r="26" spans="1:29" ht="50.1" customHeight="1" x14ac:dyDescent="0.9">
      <c r="A26" s="26" t="str">
        <f>RESUMEN!A51</f>
        <v>Gestión Contractual</v>
      </c>
      <c r="B26" s="17">
        <f>GETPIVOTDATA("PORCENTAJE_EJECUCION",RESUMEN!$A$22,"MES",B$19,"PROCESO",$A26)</f>
        <v>0</v>
      </c>
      <c r="C26" s="17">
        <f>GETPIVOTDATA("PORCENTAJE_EJECUCION",RESUMEN!$A$22,"MES",C$19,"PROCESO",$A26)</f>
        <v>1</v>
      </c>
      <c r="D26" s="17">
        <f>GETPIVOTDATA("PORCENTAJE_EJECUCION",RESUMEN!$A$22,"MES",D$19,"PROCESO",$A26)</f>
        <v>1</v>
      </c>
      <c r="E26" s="17">
        <f>GETPIVOTDATA("PORCENTAJE_EJECUCION",RESUMEN!$A$22,"MES",E$19,"PROCESO",$A26)</f>
        <v>1</v>
      </c>
      <c r="F26" s="17">
        <f>GETPIVOTDATA("PORCENTAJE_EJECUCION",RESUMEN!$A$22,"MES",F$19,"PROCESO",$A26)</f>
        <v>1</v>
      </c>
      <c r="G26" s="17">
        <f>GETPIVOTDATA("PORCENTAJE_EJECUCION",RESUMEN!$A$22,"MES",G$19,"PROCESO",$A26)</f>
        <v>0.5</v>
      </c>
      <c r="H26" s="19">
        <f>GETPIVOTDATA("PORCENTAJE_EJECUCION",RESUMEN!$A$22,"MES",H$19,"PROCESO",$A26)</f>
        <v>0</v>
      </c>
      <c r="I26" s="19">
        <f>GETPIVOTDATA("PORCENTAJE_EJECUCION",RESUMEN!$A$22,"MES",I$19,"PROCESO",$A26)</f>
        <v>0</v>
      </c>
      <c r="J26" s="19">
        <f>GETPIVOTDATA("PORCENTAJE_EJECUCION",RESUMEN!$A$22,"MES",J$19,"PROCESO",$A26)</f>
        <v>0</v>
      </c>
      <c r="K26" s="19">
        <f>GETPIVOTDATA("PORCENTAJE_EJECUCION",RESUMEN!$A$22,"MES",K$19,"PROCESO",$A26)</f>
        <v>0</v>
      </c>
      <c r="L26" s="19">
        <f>GETPIVOTDATA("PORCENTAJE_EJECUCION",RESUMEN!$A$22,"MES",L$19,"PROCESO",$A26)</f>
        <v>0</v>
      </c>
      <c r="M26" s="19">
        <f>GETPIVOTDATA("PORCENTAJE_EJECUCION",RESUMEN!$A$22,"MES",M$19,"PROCESO",$A26)</f>
        <v>0</v>
      </c>
      <c r="N26" s="18">
        <f>VLOOKUP($A26,RESUMEN!$A$64:$B$78,2,FALSE)</f>
        <v>7.0000000000000007E-2</v>
      </c>
      <c r="O26" s="15" t="str">
        <f t="shared" si="0"/>
        <v>REZAGO</v>
      </c>
      <c r="P26" s="31"/>
      <c r="Q26" s="8"/>
      <c r="R26" s="29"/>
      <c r="S26" s="8"/>
      <c r="T26" s="8"/>
      <c r="U26" s="8"/>
      <c r="V26" s="9"/>
      <c r="W26" s="9"/>
      <c r="X26" s="9"/>
      <c r="Y26" s="9"/>
      <c r="Z26" s="9"/>
      <c r="AA26" s="9"/>
      <c r="AB26" s="6"/>
      <c r="AC26" s="6"/>
    </row>
    <row r="27" spans="1:29" ht="50.1" customHeight="1" x14ac:dyDescent="0.9">
      <c r="A27" s="26" t="str">
        <f>RESUMEN!A52</f>
        <v>Gestión de Sistemas de Información y Tecnología</v>
      </c>
      <c r="B27" s="17">
        <f>GETPIVOTDATA("PORCENTAJE_EJECUCION",RESUMEN!$A$22,"MES",B$19,"PROCESO",$A27)</f>
        <v>0</v>
      </c>
      <c r="C27" s="17">
        <f>GETPIVOTDATA("PORCENTAJE_EJECUCION",RESUMEN!$A$22,"MES",C$19,"PROCESO",$A27)</f>
        <v>0</v>
      </c>
      <c r="D27" s="17">
        <f>GETPIVOTDATA("PORCENTAJE_EJECUCION",RESUMEN!$A$22,"MES",D$19,"PROCESO",$A27)</f>
        <v>0</v>
      </c>
      <c r="E27" s="17">
        <f>GETPIVOTDATA("PORCENTAJE_EJECUCION",RESUMEN!$A$22,"MES",E$19,"PROCESO",$A27)</f>
        <v>0.5</v>
      </c>
      <c r="F27" s="17">
        <f>GETPIVOTDATA("PORCENTAJE_EJECUCION",RESUMEN!$A$22,"MES",F$19,"PROCESO",$A27)</f>
        <v>1</v>
      </c>
      <c r="G27" s="17">
        <f>GETPIVOTDATA("PORCENTAJE_EJECUCION",RESUMEN!$A$22,"MES",G$19,"PROCESO",$A27)</f>
        <v>1.25</v>
      </c>
      <c r="H27" s="19">
        <f>GETPIVOTDATA("PORCENTAJE_EJECUCION",RESUMEN!$A$22,"MES",H$19,"PROCESO",$A27)</f>
        <v>0</v>
      </c>
      <c r="I27" s="19">
        <f>GETPIVOTDATA("PORCENTAJE_EJECUCION",RESUMEN!$A$22,"MES",I$19,"PROCESO",$A27)</f>
        <v>0</v>
      </c>
      <c r="J27" s="19">
        <f>GETPIVOTDATA("PORCENTAJE_EJECUCION",RESUMEN!$A$22,"MES",J$19,"PROCESO",$A27)</f>
        <v>0</v>
      </c>
      <c r="K27" s="19">
        <f>GETPIVOTDATA("PORCENTAJE_EJECUCION",RESUMEN!$A$22,"MES",K$19,"PROCESO",$A27)</f>
        <v>0</v>
      </c>
      <c r="L27" s="19">
        <f>GETPIVOTDATA("PORCENTAJE_EJECUCION",RESUMEN!$A$22,"MES",L$19,"PROCESO",$A27)</f>
        <v>0</v>
      </c>
      <c r="M27" s="19">
        <f>GETPIVOTDATA("PORCENTAJE_EJECUCION",RESUMEN!$A$22,"MES",M$19,"PROCESO",$A27)</f>
        <v>0</v>
      </c>
      <c r="N27" s="18">
        <f>VLOOKUP($A27,RESUMEN!$A$64:$B$78,2,FALSE)</f>
        <v>0.06</v>
      </c>
      <c r="O27" s="15" t="str">
        <f t="shared" si="0"/>
        <v>REZAGO</v>
      </c>
      <c r="P27" s="31"/>
      <c r="Q27" s="8"/>
      <c r="R27" s="29"/>
      <c r="S27" s="8"/>
      <c r="T27" s="8"/>
      <c r="U27" s="8"/>
      <c r="V27" s="9"/>
      <c r="W27" s="9"/>
      <c r="X27" s="9"/>
      <c r="Y27" s="9"/>
      <c r="Z27" s="9"/>
      <c r="AA27" s="9"/>
      <c r="AB27" s="6"/>
      <c r="AC27" s="6"/>
    </row>
    <row r="28" spans="1:29" ht="50.1" customHeight="1" x14ac:dyDescent="0.9">
      <c r="A28" s="26" t="str">
        <f>RESUMEN!A53</f>
        <v>Gestión del Talento Humano</v>
      </c>
      <c r="B28" s="17">
        <f>GETPIVOTDATA("PORCENTAJE_EJECUCION",RESUMEN!$A$22,"MES",B$19,"PROCESO",$A28)</f>
        <v>0</v>
      </c>
      <c r="C28" s="17">
        <f>GETPIVOTDATA("PORCENTAJE_EJECUCION",RESUMEN!$A$22,"MES",C$19,"PROCESO",$A28)</f>
        <v>0.4</v>
      </c>
      <c r="D28" s="17">
        <f>GETPIVOTDATA("PORCENTAJE_EJECUCION",RESUMEN!$A$22,"MES",D$19,"PROCESO",$A28)</f>
        <v>0.7142857142857143</v>
      </c>
      <c r="E28" s="17">
        <f>GETPIVOTDATA("PORCENTAJE_EJECUCION",RESUMEN!$A$22,"MES",E$19,"PROCESO",$A28)</f>
        <v>0.8571428571428571</v>
      </c>
      <c r="F28" s="17">
        <f>GETPIVOTDATA("PORCENTAJE_EJECUCION",RESUMEN!$A$22,"MES",F$19,"PROCESO",$A28)</f>
        <v>0.66666666666666663</v>
      </c>
      <c r="G28" s="17">
        <f>GETPIVOTDATA("PORCENTAJE_EJECUCION",RESUMEN!$A$22,"MES",G$19,"PROCESO",$A28)</f>
        <v>1.25</v>
      </c>
      <c r="H28" s="19">
        <f>GETPIVOTDATA("PORCENTAJE_EJECUCION",RESUMEN!$A$22,"MES",H$19,"PROCESO",$A28)</f>
        <v>0</v>
      </c>
      <c r="I28" s="19">
        <f>GETPIVOTDATA("PORCENTAJE_EJECUCION",RESUMEN!$A$22,"MES",I$19,"PROCESO",$A28)</f>
        <v>7.1428571428571425E-2</v>
      </c>
      <c r="J28" s="19">
        <f>GETPIVOTDATA("PORCENTAJE_EJECUCION",RESUMEN!$A$22,"MES",J$19,"PROCESO",$A28)</f>
        <v>0</v>
      </c>
      <c r="K28" s="19">
        <f>GETPIVOTDATA("PORCENTAJE_EJECUCION",RESUMEN!$A$22,"MES",K$19,"PROCESO",$A28)</f>
        <v>0</v>
      </c>
      <c r="L28" s="19">
        <f>GETPIVOTDATA("PORCENTAJE_EJECUCION",RESUMEN!$A$22,"MES",L$19,"PROCESO",$A28)</f>
        <v>0</v>
      </c>
      <c r="M28" s="19">
        <f>GETPIVOTDATA("PORCENTAJE_EJECUCION",RESUMEN!$A$22,"MES",M$19,"PROCESO",$A28)</f>
        <v>0</v>
      </c>
      <c r="N28" s="18">
        <f>VLOOKUP($A28,RESUMEN!$A$64:$B$78,2,FALSE)</f>
        <v>7.999999999999996E-2</v>
      </c>
      <c r="O28" s="15" t="str">
        <f t="shared" si="0"/>
        <v>REZAGO</v>
      </c>
      <c r="P28" s="31"/>
      <c r="Q28" s="8"/>
      <c r="R28" s="29"/>
      <c r="S28" s="8"/>
      <c r="T28" s="8"/>
      <c r="U28" s="8"/>
      <c r="V28" s="9"/>
      <c r="W28" s="9"/>
      <c r="X28" s="9"/>
      <c r="Y28" s="9"/>
      <c r="Z28" s="9"/>
      <c r="AA28" s="9"/>
      <c r="AB28" s="6"/>
      <c r="AC28" s="6"/>
    </row>
    <row r="29" spans="1:29" ht="50.1" customHeight="1" x14ac:dyDescent="0.9">
      <c r="A29" s="26" t="str">
        <f>RESUMEN!A54</f>
        <v>Gestión Documental</v>
      </c>
      <c r="B29" s="17">
        <f>GETPIVOTDATA("PORCENTAJE_EJECUCION",RESUMEN!$A$22,"MES",B$19,"PROCESO",$A29)</f>
        <v>0</v>
      </c>
      <c r="C29" s="17">
        <f>GETPIVOTDATA("PORCENTAJE_EJECUCION",RESUMEN!$A$22,"MES",C$19,"PROCESO",$A29)</f>
        <v>0.75</v>
      </c>
      <c r="D29" s="17">
        <f>GETPIVOTDATA("PORCENTAJE_EJECUCION",RESUMEN!$A$22,"MES",D$19,"PROCESO",$A29)</f>
        <v>1</v>
      </c>
      <c r="E29" s="17">
        <f>GETPIVOTDATA("PORCENTAJE_EJECUCION",RESUMEN!$A$22,"MES",E$19,"PROCESO",$A29)</f>
        <v>0.55555555555555558</v>
      </c>
      <c r="F29" s="17">
        <f>GETPIVOTDATA("PORCENTAJE_EJECUCION",RESUMEN!$A$22,"MES",F$19,"PROCESO",$A29)</f>
        <v>0.83333333333333337</v>
      </c>
      <c r="G29" s="17">
        <f>GETPIVOTDATA("PORCENTAJE_EJECUCION",RESUMEN!$A$22,"MES",G$19,"PROCESO",$A29)</f>
        <v>1.3809523809523809</v>
      </c>
      <c r="H29" s="19">
        <f>GETPIVOTDATA("PORCENTAJE_EJECUCION",RESUMEN!$A$22,"MES",H$19,"PROCESO",$A29)</f>
        <v>0</v>
      </c>
      <c r="I29" s="19">
        <f>GETPIVOTDATA("PORCENTAJE_EJECUCION",RESUMEN!$A$22,"MES",I$19,"PROCESO",$A29)</f>
        <v>0</v>
      </c>
      <c r="J29" s="19">
        <f>GETPIVOTDATA("PORCENTAJE_EJECUCION",RESUMEN!$A$22,"MES",J$19,"PROCESO",$A29)</f>
        <v>0</v>
      </c>
      <c r="K29" s="19">
        <f>GETPIVOTDATA("PORCENTAJE_EJECUCION",RESUMEN!$A$22,"MES",K$19,"PROCESO",$A29)</f>
        <v>0</v>
      </c>
      <c r="L29" s="19">
        <f>GETPIVOTDATA("PORCENTAJE_EJECUCION",RESUMEN!$A$22,"MES",L$19,"PROCESO",$A29)</f>
        <v>0</v>
      </c>
      <c r="M29" s="19">
        <f>GETPIVOTDATA("PORCENTAJE_EJECUCION",RESUMEN!$A$22,"MES",M$19,"PROCESO",$A29)</f>
        <v>0</v>
      </c>
      <c r="N29" s="18">
        <f>VLOOKUP($A29,RESUMEN!$A$64:$B$78,2,FALSE)</f>
        <v>0</v>
      </c>
      <c r="O29" s="15" t="str">
        <f t="shared" si="0"/>
        <v>OK</v>
      </c>
      <c r="P29" s="31"/>
      <c r="Q29" s="8"/>
      <c r="R29" s="29"/>
      <c r="S29" s="8"/>
      <c r="T29" s="8"/>
      <c r="U29" s="8"/>
      <c r="V29" s="9"/>
      <c r="W29" s="9"/>
      <c r="X29" s="9"/>
      <c r="Y29" s="9"/>
      <c r="Z29" s="9"/>
      <c r="AA29" s="9"/>
      <c r="AB29" s="6"/>
      <c r="AC29" s="6"/>
    </row>
    <row r="30" spans="1:29" ht="50.1" customHeight="1" x14ac:dyDescent="0.9">
      <c r="A30" s="26" t="str">
        <f>RESUMEN!A55</f>
        <v>Gestión Financiera</v>
      </c>
      <c r="B30" s="17">
        <f>GETPIVOTDATA("PORCENTAJE_EJECUCION",RESUMEN!$A$22,"MES",B$19,"PROCESO",$A30)</f>
        <v>0</v>
      </c>
      <c r="C30" s="17">
        <f>GETPIVOTDATA("PORCENTAJE_EJECUCION",RESUMEN!$A$22,"MES",C$19,"PROCESO",$A30)</f>
        <v>0</v>
      </c>
      <c r="D30" s="17">
        <f>GETPIVOTDATA("PORCENTAJE_EJECUCION",RESUMEN!$A$22,"MES",D$19,"PROCESO",$A30)</f>
        <v>1</v>
      </c>
      <c r="E30" s="17">
        <f>GETPIVOTDATA("PORCENTAJE_EJECUCION",RESUMEN!$A$22,"MES",E$19,"PROCESO",$A30)</f>
        <v>1</v>
      </c>
      <c r="F30" s="17">
        <f>GETPIVOTDATA("PORCENTAJE_EJECUCION",RESUMEN!$A$22,"MES",F$19,"PROCESO",$A30)</f>
        <v>1</v>
      </c>
      <c r="G30" s="17">
        <f>GETPIVOTDATA("PORCENTAJE_EJECUCION",RESUMEN!$A$22,"MES",G$19,"PROCESO",$A30)</f>
        <v>0</v>
      </c>
      <c r="H30" s="19">
        <f>GETPIVOTDATA("PORCENTAJE_EJECUCION",RESUMEN!$A$22,"MES",H$19,"PROCESO",$A30)</f>
        <v>0</v>
      </c>
      <c r="I30" s="19">
        <f>GETPIVOTDATA("PORCENTAJE_EJECUCION",RESUMEN!$A$22,"MES",I$19,"PROCESO",$A30)</f>
        <v>0</v>
      </c>
      <c r="J30" s="19">
        <f>GETPIVOTDATA("PORCENTAJE_EJECUCION",RESUMEN!$A$22,"MES",J$19,"PROCESO",$A30)</f>
        <v>0</v>
      </c>
      <c r="K30" s="19">
        <f>GETPIVOTDATA("PORCENTAJE_EJECUCION",RESUMEN!$A$22,"MES",K$19,"PROCESO",$A30)</f>
        <v>0</v>
      </c>
      <c r="L30" s="19">
        <f>GETPIVOTDATA("PORCENTAJE_EJECUCION",RESUMEN!$A$22,"MES",L$19,"PROCESO",$A30)</f>
        <v>0</v>
      </c>
      <c r="M30" s="19">
        <f>GETPIVOTDATA("PORCENTAJE_EJECUCION",RESUMEN!$A$22,"MES",M$19,"PROCESO",$A30)</f>
        <v>0</v>
      </c>
      <c r="N30" s="18">
        <f>VLOOKUP($A30,RESUMEN!$A$64:$B$78,2,FALSE)</f>
        <v>0</v>
      </c>
      <c r="O30" s="15" t="str">
        <f t="shared" si="0"/>
        <v>OK</v>
      </c>
      <c r="P30" s="31"/>
      <c r="Q30" s="8"/>
      <c r="R30" s="29"/>
      <c r="S30" s="8"/>
      <c r="T30" s="8"/>
      <c r="U30" s="8"/>
      <c r="V30" s="9"/>
      <c r="W30" s="9"/>
      <c r="X30" s="9"/>
      <c r="Y30" s="9"/>
      <c r="Z30" s="9"/>
      <c r="AA30" s="9"/>
      <c r="AB30" s="6"/>
      <c r="AC30" s="6"/>
    </row>
    <row r="31" spans="1:29" ht="49.5" customHeight="1" x14ac:dyDescent="0.9">
      <c r="A31" s="26" t="str">
        <f>RESUMEN!A56</f>
        <v>Gestión Jurídica</v>
      </c>
      <c r="B31" s="17">
        <f>GETPIVOTDATA("PORCENTAJE_EJECUCION",RESUMEN!$A$22,"MES",B$19,"PROCESO",$A31)</f>
        <v>1</v>
      </c>
      <c r="C31" s="17">
        <f>GETPIVOTDATA("PORCENTAJE_EJECUCION",RESUMEN!$A$22,"MES",C$19,"PROCESO",$A31)</f>
        <v>1</v>
      </c>
      <c r="D31" s="17">
        <f>GETPIVOTDATA("PORCENTAJE_EJECUCION",RESUMEN!$A$22,"MES",D$19,"PROCESO",$A31)</f>
        <v>1</v>
      </c>
      <c r="E31" s="17">
        <f>GETPIVOTDATA("PORCENTAJE_EJECUCION",RESUMEN!$A$22,"MES",E$19,"PROCESO",$A31)</f>
        <v>1</v>
      </c>
      <c r="F31" s="17">
        <f>GETPIVOTDATA("PORCENTAJE_EJECUCION",RESUMEN!$A$22,"MES",F$19,"PROCESO",$A31)</f>
        <v>1</v>
      </c>
      <c r="G31" s="17">
        <f>GETPIVOTDATA("PORCENTAJE_EJECUCION",RESUMEN!$A$22,"MES",G$19,"PROCESO",$A31)</f>
        <v>0.46153846153846156</v>
      </c>
      <c r="H31" s="19">
        <f>GETPIVOTDATA("PORCENTAJE_EJECUCION",RESUMEN!$A$22,"MES",H$19,"PROCESO",$A31)</f>
        <v>0</v>
      </c>
      <c r="I31" s="19">
        <f>GETPIVOTDATA("PORCENTAJE_EJECUCION",RESUMEN!$A$22,"MES",I$19,"PROCESO",$A31)</f>
        <v>0</v>
      </c>
      <c r="J31" s="19">
        <f>GETPIVOTDATA("PORCENTAJE_EJECUCION",RESUMEN!$A$22,"MES",J$19,"PROCESO",$A31)</f>
        <v>0</v>
      </c>
      <c r="K31" s="19">
        <f>GETPIVOTDATA("PORCENTAJE_EJECUCION",RESUMEN!$A$22,"MES",K$19,"PROCESO",$A31)</f>
        <v>0</v>
      </c>
      <c r="L31" s="19">
        <f>GETPIVOTDATA("PORCENTAJE_EJECUCION",RESUMEN!$A$22,"MES",L$19,"PROCESO",$A31)</f>
        <v>0</v>
      </c>
      <c r="M31" s="19">
        <f>GETPIVOTDATA("PORCENTAJE_EJECUCION",RESUMEN!$A$22,"MES",M$19,"PROCESO",$A31)</f>
        <v>0</v>
      </c>
      <c r="N31" s="18">
        <f>VLOOKUP($A31,RESUMEN!$A$64:$B$78,2,FALSE)</f>
        <v>0.13</v>
      </c>
      <c r="O31" s="15" t="str">
        <f t="shared" si="0"/>
        <v>REZAGO</v>
      </c>
      <c r="P31" s="31"/>
      <c r="Q31" s="8"/>
      <c r="R31" s="29"/>
      <c r="S31" s="8"/>
      <c r="T31" s="8"/>
      <c r="U31" s="8"/>
      <c r="V31" s="9"/>
      <c r="W31" s="9"/>
      <c r="X31" s="9"/>
      <c r="Y31" s="9"/>
      <c r="Z31" s="9"/>
      <c r="AA31" s="9"/>
      <c r="AB31" s="6"/>
      <c r="AC31" s="6"/>
    </row>
    <row r="32" spans="1:29" ht="50.1" customHeight="1" x14ac:dyDescent="0.9">
      <c r="A32" s="26" t="str">
        <f>RESUMEN!A57</f>
        <v>Protección e Intervención del Patrimonio</v>
      </c>
      <c r="B32" s="17">
        <f>GETPIVOTDATA("PORCENTAJE_EJECUCION",RESUMEN!$A$22,"MES",B$19,"PROCESO",$A32)</f>
        <v>0</v>
      </c>
      <c r="C32" s="17">
        <f>GETPIVOTDATA("PORCENTAJE_EJECUCION",RESUMEN!$A$22,"MES",C$19,"PROCESO",$A32)</f>
        <v>0</v>
      </c>
      <c r="D32" s="17">
        <f>GETPIVOTDATA("PORCENTAJE_EJECUCION",RESUMEN!$A$22,"MES",D$19,"PROCESO",$A32)</f>
        <v>0.70046153846153847</v>
      </c>
      <c r="E32" s="17">
        <f>GETPIVOTDATA("PORCENTAJE_EJECUCION",RESUMEN!$A$22,"MES",E$19,"PROCESO",$A32)</f>
        <v>0.79412698412698413</v>
      </c>
      <c r="F32" s="17">
        <f>GETPIVOTDATA("PORCENTAJE_EJECUCION",RESUMEN!$A$22,"MES",F$19,"PROCESO",$A32)</f>
        <v>0.80661538461538462</v>
      </c>
      <c r="G32" s="17">
        <f>GETPIVOTDATA("PORCENTAJE_EJECUCION",RESUMEN!$A$22,"MES",G$19,"PROCESO",$A32)</f>
        <v>0.70878378378378371</v>
      </c>
      <c r="H32" s="19">
        <f>GETPIVOTDATA("PORCENTAJE_EJECUCION",RESUMEN!$A$22,"MES",H$19,"PROCESO",$A32)</f>
        <v>0</v>
      </c>
      <c r="I32" s="19">
        <f>GETPIVOTDATA("PORCENTAJE_EJECUCION",RESUMEN!$A$22,"MES",I$19,"PROCESO",$A32)</f>
        <v>0</v>
      </c>
      <c r="J32" s="19">
        <f>GETPIVOTDATA("PORCENTAJE_EJECUCION",RESUMEN!$A$22,"MES",J$19,"PROCESO",$A32)</f>
        <v>0</v>
      </c>
      <c r="K32" s="19">
        <f>GETPIVOTDATA("PORCENTAJE_EJECUCION",RESUMEN!$A$22,"MES",K$19,"PROCESO",$A32)</f>
        <v>0</v>
      </c>
      <c r="L32" s="19">
        <f>GETPIVOTDATA("PORCENTAJE_EJECUCION",RESUMEN!$A$22,"MES",L$19,"PROCESO",$A32)</f>
        <v>0</v>
      </c>
      <c r="M32" s="19">
        <f>GETPIVOTDATA("PORCENTAJE_EJECUCION",RESUMEN!$A$22,"MES",M$19,"PROCESO",$A32)</f>
        <v>0</v>
      </c>
      <c r="N32" s="18">
        <f>VLOOKUP($A32,RESUMEN!$A$64:$B$78,2,FALSE)</f>
        <v>0.21000000000000002</v>
      </c>
      <c r="O32" s="15" t="str">
        <f t="shared" si="0"/>
        <v>REZAGO</v>
      </c>
      <c r="P32" s="31"/>
      <c r="Q32" s="8"/>
      <c r="R32" s="29"/>
      <c r="S32" s="8"/>
      <c r="T32" s="8"/>
      <c r="U32" s="8"/>
      <c r="V32" s="9"/>
      <c r="W32" s="9"/>
      <c r="X32" s="9"/>
      <c r="Y32" s="9"/>
      <c r="Z32" s="9"/>
      <c r="AA32" s="9"/>
      <c r="AB32" s="6"/>
      <c r="AC32" s="6"/>
    </row>
    <row r="33" spans="1:29" ht="50.1" customHeight="1" x14ac:dyDescent="0.9">
      <c r="A33" s="26" t="str">
        <f>RESUMEN!A58</f>
        <v>Divulgación y Apropiación Social del Patrimonio</v>
      </c>
      <c r="B33" s="17">
        <f>GETPIVOTDATA("PORCENTAJE_EJECUCION",RESUMEN!$A$22,"MES",B$19,"PROCESO",$A33)</f>
        <v>0</v>
      </c>
      <c r="C33" s="17">
        <f>GETPIVOTDATA("PORCENTAJE_EJECUCION",RESUMEN!$A$22,"MES",C$19,"PROCESO",$A33)</f>
        <v>1.0555555555555556</v>
      </c>
      <c r="D33" s="17">
        <f>GETPIVOTDATA("PORCENTAJE_EJECUCION",RESUMEN!$A$22,"MES",D$19,"PROCESO",$A33)</f>
        <v>0.28140096618357485</v>
      </c>
      <c r="E33" s="17">
        <f>GETPIVOTDATA("PORCENTAJE_EJECUCION",RESUMEN!$A$22,"MES",E$19,"PROCESO",$A33)</f>
        <v>1.9382978723404256</v>
      </c>
      <c r="F33" s="17">
        <f>GETPIVOTDATA("PORCENTAJE_EJECUCION",RESUMEN!$A$22,"MES",F$19,"PROCESO",$A33)</f>
        <v>0.84090909090909094</v>
      </c>
      <c r="G33" s="17">
        <f>GETPIVOTDATA("PORCENTAJE_EJECUCION",RESUMEN!$A$22,"MES",G$19,"PROCESO",$A33)</f>
        <v>1.8972332015810276</v>
      </c>
      <c r="H33" s="19">
        <f>GETPIVOTDATA("PORCENTAJE_EJECUCION",RESUMEN!$A$22,"MES",H$19,"PROCESO",$A33)</f>
        <v>0</v>
      </c>
      <c r="I33" s="19">
        <f>GETPIVOTDATA("PORCENTAJE_EJECUCION",RESUMEN!$A$22,"MES",I$19,"PROCESO",$A33)</f>
        <v>0</v>
      </c>
      <c r="J33" s="19">
        <f>GETPIVOTDATA("PORCENTAJE_EJECUCION",RESUMEN!$A$22,"MES",J$19,"PROCESO",$A33)</f>
        <v>0</v>
      </c>
      <c r="K33" s="19">
        <f>GETPIVOTDATA("PORCENTAJE_EJECUCION",RESUMEN!$A$22,"MES",K$19,"PROCESO",$A33)</f>
        <v>0</v>
      </c>
      <c r="L33" s="19">
        <f>GETPIVOTDATA("PORCENTAJE_EJECUCION",RESUMEN!$A$22,"MES",L$19,"PROCESO",$A33)</f>
        <v>0</v>
      </c>
      <c r="M33" s="19">
        <f>GETPIVOTDATA("PORCENTAJE_EJECUCION",RESUMEN!$A$22,"MES",M$19,"PROCESO",$A33)</f>
        <v>0</v>
      </c>
      <c r="N33" s="18">
        <f>VLOOKUP($A33,RESUMEN!$A$64:$B$78,2,FALSE)</f>
        <v>0</v>
      </c>
      <c r="O33" s="15" t="str">
        <f t="shared" si="0"/>
        <v>OK</v>
      </c>
      <c r="P33" s="31"/>
      <c r="Q33" s="8"/>
      <c r="R33" s="29"/>
      <c r="S33" s="8"/>
      <c r="T33" s="8"/>
      <c r="U33" s="8"/>
      <c r="V33" s="9"/>
      <c r="W33" s="9"/>
      <c r="X33" s="9"/>
      <c r="Y33" s="9"/>
      <c r="Z33" s="9"/>
      <c r="AA33" s="9"/>
      <c r="AB33" s="6"/>
      <c r="AC33" s="6"/>
    </row>
    <row r="34" spans="1:29" ht="50.1" customHeight="1" x14ac:dyDescent="0.9">
      <c r="A34" s="26" t="str">
        <f>RESUMEN!A59</f>
        <v>Gestión Territorial del Patrimonio</v>
      </c>
      <c r="B34" s="17">
        <f>GETPIVOTDATA("PORCENTAJE_EJECUCION",RESUMEN!$A$22,"MES",B$19,"PROCESO",$A34)</f>
        <v>0</v>
      </c>
      <c r="C34" s="17">
        <f>GETPIVOTDATA("PORCENTAJE_EJECUCION",RESUMEN!$A$22,"MES",C$19,"PROCESO",$A34)</f>
        <v>0.96296296296296291</v>
      </c>
      <c r="D34" s="17">
        <f>GETPIVOTDATA("PORCENTAJE_EJECUCION",RESUMEN!$A$22,"MES",D$19,"PROCESO",$A34)</f>
        <v>1</v>
      </c>
      <c r="E34" s="17">
        <f>GETPIVOTDATA("PORCENTAJE_EJECUCION",RESUMEN!$A$22,"MES",E$19,"PROCESO",$A34)</f>
        <v>0.94117647058823528</v>
      </c>
      <c r="F34" s="17">
        <f>GETPIVOTDATA("PORCENTAJE_EJECUCION",RESUMEN!$A$22,"MES",F$19,"PROCESO",$A34)</f>
        <v>0.1388888888888889</v>
      </c>
      <c r="G34" s="17">
        <f>GETPIVOTDATA("PORCENTAJE_EJECUCION",RESUMEN!$A$22,"MES",G$19,"PROCESO",$A34)</f>
        <v>0.93333333333333335</v>
      </c>
      <c r="H34" s="19">
        <f>GETPIVOTDATA("PORCENTAJE_EJECUCION",RESUMEN!$A$22,"MES",H$19,"PROCESO",$A34)</f>
        <v>0</v>
      </c>
      <c r="I34" s="19">
        <f>GETPIVOTDATA("PORCENTAJE_EJECUCION",RESUMEN!$A$22,"MES",I$19,"PROCESO",$A34)</f>
        <v>0</v>
      </c>
      <c r="J34" s="19">
        <f>GETPIVOTDATA("PORCENTAJE_EJECUCION",RESUMEN!$A$22,"MES",J$19,"PROCESO",$A34)</f>
        <v>0</v>
      </c>
      <c r="K34" s="19">
        <f>GETPIVOTDATA("PORCENTAJE_EJECUCION",RESUMEN!$A$22,"MES",K$19,"PROCESO",$A34)</f>
        <v>0</v>
      </c>
      <c r="L34" s="19">
        <f>GETPIVOTDATA("PORCENTAJE_EJECUCION",RESUMEN!$A$22,"MES",L$19,"PROCESO",$A34)</f>
        <v>0</v>
      </c>
      <c r="M34" s="19">
        <f>GETPIVOTDATA("PORCENTAJE_EJECUCION",RESUMEN!$A$22,"MES",M$19,"PROCESO",$A34)</f>
        <v>0</v>
      </c>
      <c r="N34" s="18">
        <f>VLOOKUP($A34,RESUMEN!$A$64:$B$78,2,FALSE)</f>
        <v>0.12</v>
      </c>
      <c r="O34" s="15" t="str">
        <f t="shared" si="0"/>
        <v>REZAGO</v>
      </c>
      <c r="P34" s="31"/>
      <c r="Q34" s="8"/>
      <c r="R34" s="29"/>
      <c r="S34" s="8"/>
      <c r="T34" s="8"/>
      <c r="U34" s="8"/>
      <c r="V34" s="9"/>
      <c r="W34" s="9"/>
      <c r="X34" s="9"/>
      <c r="Y34" s="9"/>
      <c r="Z34" s="9"/>
      <c r="AA34" s="9"/>
      <c r="AB34" s="6"/>
      <c r="AC34" s="6"/>
    </row>
    <row r="35" spans="1:29" x14ac:dyDescent="0.25">
      <c r="A35" s="39" t="s">
        <v>84</v>
      </c>
      <c r="B35" s="41">
        <f>'BASE DE DATOS'!G22</f>
        <v>0.4934650610583447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12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x14ac:dyDescent="0.25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</row>
    <row r="37" spans="1:29" x14ac:dyDescent="0.25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</row>
  </sheetData>
  <autoFilter ref="A19:O34"/>
  <mergeCells count="5">
    <mergeCell ref="A1:O1"/>
    <mergeCell ref="A18:M18"/>
    <mergeCell ref="N18:O18"/>
    <mergeCell ref="A35:A37"/>
    <mergeCell ref="B35:O37"/>
  </mergeCells>
  <conditionalFormatting sqref="B20:F34">
    <cfRule type="dataBar" priority="15">
      <dataBar>
        <cfvo type="num" val="1"/>
        <cfvo type="num" val="2"/>
        <color theme="5"/>
      </dataBar>
      <extLst>
        <ext xmlns:x14="http://schemas.microsoft.com/office/spreadsheetml/2009/9/main" uri="{B025F937-C7B1-47D3-B67F-A62EFF666E3E}">
          <x14:id>{006A89C9-2261-4E27-BA8D-8352D5F482D1}</x14:id>
        </ext>
      </extLst>
    </cfRule>
    <cfRule type="colorScale" priority="16">
      <colorScale>
        <cfvo type="num" val="0"/>
        <cfvo type="num" val="0.5"/>
        <cfvo type="num" val="1"/>
        <color rgb="FFFFC000"/>
        <color theme="7" tint="0.79998168889431442"/>
        <color rgb="FF00B050"/>
      </colorScale>
    </cfRule>
  </conditionalFormatting>
  <conditionalFormatting sqref="O20:O34 P21:P34">
    <cfRule type="containsText" dxfId="2" priority="12" operator="containsText" text="SOBREEJECUCIÓN">
      <formula>NOT(ISERROR(SEARCH("SOBREEJECUCIÓN",O20)))</formula>
    </cfRule>
    <cfRule type="containsText" dxfId="1" priority="13" operator="containsText" text="REZAGO">
      <formula>NOT(ISERROR(SEARCH("REZAGO",O20)))</formula>
    </cfRule>
    <cfRule type="containsText" dxfId="0" priority="14" operator="containsText" text="OK">
      <formula>NOT(ISERROR(SEARCH("OK",O20)))</formula>
    </cfRule>
  </conditionalFormatting>
  <conditionalFormatting sqref="B35:O37">
    <cfRule type="dataBar" priority="3">
      <dataBar>
        <cfvo type="num" val="0"/>
        <cfvo type="num" val="1"/>
        <color rgb="FF59458C"/>
      </dataBar>
      <extLst>
        <ext xmlns:x14="http://schemas.microsoft.com/office/spreadsheetml/2009/9/main" uri="{B025F937-C7B1-47D3-B67F-A62EFF666E3E}">
          <x14:id>{BA18C9D2-47A0-4DAB-9BC2-4739E3726B8B}</x14:id>
        </ext>
      </extLst>
    </cfRule>
  </conditionalFormatting>
  <conditionalFormatting sqref="G20:G34">
    <cfRule type="dataBar" priority="1">
      <dataBar>
        <cfvo type="num" val="1"/>
        <cfvo type="num" val="2"/>
        <color theme="5"/>
      </dataBar>
      <extLst>
        <ext xmlns:x14="http://schemas.microsoft.com/office/spreadsheetml/2009/9/main" uri="{B025F937-C7B1-47D3-B67F-A62EFF666E3E}">
          <x14:id>{10753CEF-9AE1-47A6-867D-1EFE70AD6F77}</x14:id>
        </ext>
      </extLst>
    </cfRule>
    <cfRule type="colorScale" priority="2">
      <colorScale>
        <cfvo type="num" val="0"/>
        <cfvo type="num" val="0.5"/>
        <cfvo type="num" val="1"/>
        <color rgb="FFFFC000"/>
        <color theme="7" tint="0.79998168889431442"/>
        <color rgb="FF00B050"/>
      </colorScale>
    </cfRule>
  </conditionalFormatting>
  <pageMargins left="0.23622047244094491" right="0.23622047244094491" top="0.94488188976377963" bottom="0.74803149606299213" header="0.31496062992125984" footer="0.31496062992125984"/>
  <pageSetup scale="33" orientation="landscape" r:id="rId1"/>
  <headerFooter>
    <oddHeader>&amp;C&amp;G</oddHeader>
    <oddFooter>&amp;L&amp;16Oficina Asesora de Planeación&amp;R&amp;16&amp;D &amp;T</oddFooter>
  </headerFooter>
  <colBreaks count="1" manualBreakCount="1">
    <brk id="16" max="34" man="1"/>
  </colBreaks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6A89C9-2261-4E27-BA8D-8352D5F482D1}">
            <x14:dataBar minLength="0" maxLength="100" gradient="0" direction="leftToRight">
              <x14:cfvo type="num">
                <xm:f>1</xm:f>
              </x14:cfvo>
              <x14:cfvo type="num">
                <xm:f>2</xm:f>
              </x14:cfvo>
              <x14:negativeFillColor rgb="FFFF0000"/>
              <x14:axisColor rgb="FF000000"/>
            </x14:dataBar>
          </x14:cfRule>
          <xm:sqref>B20:F34</xm:sqref>
        </x14:conditionalFormatting>
        <x14:conditionalFormatting xmlns:xm="http://schemas.microsoft.com/office/excel/2006/main">
          <x14:cfRule type="dataBar" id="{BA18C9D2-47A0-4DAB-9BC2-4739E3726B8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B35:O37</xm:sqref>
        </x14:conditionalFormatting>
        <x14:conditionalFormatting xmlns:xm="http://schemas.microsoft.com/office/excel/2006/main">
          <x14:cfRule type="dataBar" id="{10753CEF-9AE1-47A6-867D-1EFE70AD6F77}">
            <x14:dataBar minLength="0" maxLength="100" gradient="0" direction="leftToRight">
              <x14:cfvo type="num">
                <xm:f>1</xm:f>
              </x14:cfvo>
              <x14:cfvo type="num">
                <xm:f>2</xm:f>
              </x14:cfvo>
              <x14:negativeFillColor rgb="FFFF0000"/>
              <x14:axisColor rgb="FF000000"/>
            </x14:dataBar>
          </x14:cfRule>
          <xm:sqref>G20:G34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BASE DE DATOS</vt:lpstr>
      <vt:lpstr>RESUMEN</vt:lpstr>
      <vt:lpstr>TABLERO_POA</vt:lpstr>
      <vt:lpstr>TABLERO_POA!Área_de_impresión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Santos</dc:creator>
  <cp:lastModifiedBy>Carlos Hernando Sandoval Mora</cp:lastModifiedBy>
  <cp:lastPrinted>2022-06-03T20:51:39Z</cp:lastPrinted>
  <dcterms:created xsi:type="dcterms:W3CDTF">2022-05-31T13:35:30Z</dcterms:created>
  <dcterms:modified xsi:type="dcterms:W3CDTF">2022-07-25T14:44:11Z</dcterms:modified>
</cp:coreProperties>
</file>