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DPC 2021\PAAC 2021\"/>
    </mc:Choice>
  </mc:AlternateContent>
  <bookViews>
    <workbookView xWindow="0" yWindow="0" windowWidth="20490" windowHeight="6900" tabRatio="713"/>
  </bookViews>
  <sheets>
    <sheet name="PAAC IDPC 2021 V1" sheetId="4" r:id="rId1"/>
    <sheet name="As. Jurídica" sheetId="5" state="hidden" r:id="rId2"/>
    <sheet name="Corporativa" sheetId="6" state="hidden" r:id="rId3"/>
    <sheet name="Divulgación" sheetId="7" state="hidden" r:id="rId4"/>
    <sheet name="As. Planeación" sheetId="8" state="hidden" r:id="rId5"/>
    <sheet name="Control Interno" sheetId="9" state="hidden" r:id="rId6"/>
  </sheets>
  <definedNames>
    <definedName name="_xlnm._FilterDatabase" localSheetId="0" hidden="1">'PAAC IDPC 2021 V1'!$B$2:$AT$87</definedName>
    <definedName name="_xlnm.Print_Area" localSheetId="0">'PAAC IDPC 2021 V1'!$A$1:$AV$125</definedName>
  </definedNames>
  <calcPr calcId="152511"/>
</workbook>
</file>

<file path=xl/calcChain.xml><?xml version="1.0" encoding="utf-8"?>
<calcChain xmlns="http://schemas.openxmlformats.org/spreadsheetml/2006/main">
  <c r="AQ29" i="4" l="1"/>
  <c r="AQ30" i="4"/>
  <c r="AQ31" i="4"/>
  <c r="AQ32" i="4"/>
  <c r="AQ33" i="4"/>
  <c r="AC33" i="4"/>
  <c r="AD33" i="4" s="1"/>
  <c r="AL33" i="4"/>
  <c r="AM33" i="4"/>
  <c r="AL32" i="4"/>
  <c r="AM32" i="4" s="1"/>
  <c r="AC32" i="4"/>
  <c r="AD32" i="4" s="1"/>
  <c r="AL31" i="4"/>
  <c r="AM31" i="4" s="1"/>
  <c r="AC31" i="4"/>
  <c r="AD31" i="4" s="1"/>
  <c r="AL30" i="4"/>
  <c r="AM30" i="4" s="1"/>
  <c r="AC30" i="4"/>
  <c r="AD30" i="4" s="1"/>
  <c r="AD29" i="4"/>
  <c r="AL29" i="4"/>
  <c r="AM29" i="4" s="1"/>
  <c r="AC29" i="4"/>
  <c r="U60" i="4" l="1"/>
  <c r="T56" i="4" l="1"/>
  <c r="T33" i="4" l="1"/>
  <c r="T32" i="4"/>
  <c r="T31" i="4"/>
  <c r="T30" i="4"/>
  <c r="T29" i="4"/>
  <c r="U31" i="4" l="1"/>
  <c r="AR31" i="4"/>
  <c r="AS31" i="4" s="1"/>
  <c r="U32" i="4"/>
  <c r="AR32" i="4"/>
  <c r="AS32" i="4" s="1"/>
  <c r="U30" i="4"/>
  <c r="AR30" i="4"/>
  <c r="AS30" i="4" s="1"/>
  <c r="U29" i="4"/>
  <c r="AR29" i="4"/>
  <c r="AS29" i="4" s="1"/>
  <c r="AT29" i="4" s="1"/>
  <c r="AT34" i="4" s="1"/>
  <c r="U33" i="4"/>
  <c r="AR33" i="4"/>
  <c r="AS33" i="4" s="1"/>
  <c r="T77" i="4"/>
  <c r="U77" i="4" s="1"/>
  <c r="AQ77" i="4" l="1"/>
  <c r="AR77" i="4"/>
  <c r="AS77" i="4" s="1"/>
  <c r="AT77" i="4" s="1"/>
  <c r="AQ60" i="4" l="1"/>
  <c r="AR60" i="4"/>
  <c r="AS60" i="4" s="1"/>
  <c r="AT60" i="4" s="1"/>
  <c r="AQ42" i="4"/>
  <c r="AQ43" i="4"/>
  <c r="AL42" i="4" l="1"/>
  <c r="AM42" i="4" s="1"/>
  <c r="AL43" i="4"/>
  <c r="AM43" i="4" s="1"/>
  <c r="AQ16" i="4"/>
  <c r="AD42" i="4"/>
  <c r="AD43" i="4"/>
  <c r="AD16" i="4"/>
  <c r="T42" i="4"/>
  <c r="T43" i="4"/>
  <c r="U43" i="4" s="1"/>
  <c r="T16" i="4"/>
  <c r="U16" i="4" s="1"/>
  <c r="AR43" i="4" l="1"/>
  <c r="AS43" i="4" s="1"/>
  <c r="U42" i="4"/>
  <c r="AR42" i="4"/>
  <c r="AS42" i="4" s="1"/>
  <c r="AR16" i="4"/>
  <c r="AS16" i="4" s="1"/>
  <c r="T39" i="4"/>
  <c r="AC86" i="4" l="1"/>
  <c r="AC56" i="4" l="1"/>
  <c r="T13" i="4" l="1"/>
  <c r="AQ86" i="4" l="1"/>
  <c r="AQ85" i="4"/>
  <c r="AQ84" i="4"/>
  <c r="T57" i="4" l="1"/>
  <c r="A86" i="4" l="1"/>
  <c r="A85" i="4"/>
  <c r="U57" i="4" l="1"/>
  <c r="AD86" i="4"/>
  <c r="AC85" i="4"/>
  <c r="AD85" i="4" s="1"/>
  <c r="AC84" i="4"/>
  <c r="AD84" i="4" s="1"/>
  <c r="AL86" i="4"/>
  <c r="AM86" i="4" s="1"/>
  <c r="AL85" i="4"/>
  <c r="AM85" i="4" s="1"/>
  <c r="AL84" i="4"/>
  <c r="AM84" i="4" s="1"/>
  <c r="AC78" i="4"/>
  <c r="AD78" i="4" s="1"/>
  <c r="AC76" i="4"/>
  <c r="AD76" i="4" s="1"/>
  <c r="AC75" i="4"/>
  <c r="AD75" i="4" s="1"/>
  <c r="AC74" i="4"/>
  <c r="AD74" i="4" s="1"/>
  <c r="AC73" i="4"/>
  <c r="AD73" i="4" s="1"/>
  <c r="AC72" i="4"/>
  <c r="AD72" i="4" s="1"/>
  <c r="AC71" i="4"/>
  <c r="AD71" i="4" s="1"/>
  <c r="AC70" i="4"/>
  <c r="AD70" i="4" s="1"/>
  <c r="AL78" i="4"/>
  <c r="AM78" i="4" s="1"/>
  <c r="AL76" i="4"/>
  <c r="AM76" i="4" s="1"/>
  <c r="AL75" i="4"/>
  <c r="AM75" i="4" s="1"/>
  <c r="AL74" i="4"/>
  <c r="AM74" i="4" s="1"/>
  <c r="AL73" i="4"/>
  <c r="AM73" i="4" s="1"/>
  <c r="AL72" i="4"/>
  <c r="AM72" i="4" s="1"/>
  <c r="AL71" i="4"/>
  <c r="AM71" i="4" s="1"/>
  <c r="AL70" i="4"/>
  <c r="AM70" i="4" s="1"/>
  <c r="AL64" i="4"/>
  <c r="AM64" i="4" s="1"/>
  <c r="AL63" i="4"/>
  <c r="AM63" i="4" s="1"/>
  <c r="AL62" i="4"/>
  <c r="AM62" i="4" s="1"/>
  <c r="AL61" i="4"/>
  <c r="AM61" i="4" s="1"/>
  <c r="AL59" i="4"/>
  <c r="AM59" i="4" s="1"/>
  <c r="AL58" i="4"/>
  <c r="AM58" i="4" s="1"/>
  <c r="AL57" i="4"/>
  <c r="AM57" i="4" s="1"/>
  <c r="AL56" i="4"/>
  <c r="AM56" i="4" s="1"/>
  <c r="AC64" i="4"/>
  <c r="AD64" i="4" s="1"/>
  <c r="AC63" i="4"/>
  <c r="AD63" i="4" s="1"/>
  <c r="AC62" i="4"/>
  <c r="AD62" i="4" s="1"/>
  <c r="AC61" i="4"/>
  <c r="AD61" i="4" s="1"/>
  <c r="AC59" i="4"/>
  <c r="AD59" i="4" s="1"/>
  <c r="AC58" i="4"/>
  <c r="AD58" i="4" s="1"/>
  <c r="AC57" i="4"/>
  <c r="AD57" i="4" s="1"/>
  <c r="AD56" i="4"/>
  <c r="AC50" i="4"/>
  <c r="AD50" i="4" s="1"/>
  <c r="AC49" i="4"/>
  <c r="AD49" i="4" s="1"/>
  <c r="AC48" i="4"/>
  <c r="AD48" i="4" s="1"/>
  <c r="AC47" i="4"/>
  <c r="AD47" i="4" s="1"/>
  <c r="AC46" i="4"/>
  <c r="AD46" i="4" s="1"/>
  <c r="AC45" i="4"/>
  <c r="AD45" i="4" s="1"/>
  <c r="AC44" i="4"/>
  <c r="AD44" i="4" s="1"/>
  <c r="AC41" i="4"/>
  <c r="AD41" i="4" s="1"/>
  <c r="AC40" i="4"/>
  <c r="AD40" i="4" s="1"/>
  <c r="AC39" i="4"/>
  <c r="AD39" i="4" s="1"/>
  <c r="AL50" i="4"/>
  <c r="AM50" i="4" s="1"/>
  <c r="AL49" i="4"/>
  <c r="AM49" i="4" s="1"/>
  <c r="AL48" i="4"/>
  <c r="AM48" i="4" s="1"/>
  <c r="AL47" i="4"/>
  <c r="AM47" i="4" s="1"/>
  <c r="AL46" i="4"/>
  <c r="AM46" i="4" s="1"/>
  <c r="AL45" i="4"/>
  <c r="AM45" i="4" s="1"/>
  <c r="AL44" i="4"/>
  <c r="AM44" i="4" s="1"/>
  <c r="AL41" i="4"/>
  <c r="AM41" i="4" s="1"/>
  <c r="AL40" i="4"/>
  <c r="AM40" i="4" s="1"/>
  <c r="AL39" i="4"/>
  <c r="AM39" i="4" s="1"/>
  <c r="AL22" i="4"/>
  <c r="AM22" i="4" s="1"/>
  <c r="AL21" i="4"/>
  <c r="AM21" i="4" s="1"/>
  <c r="AL20" i="4"/>
  <c r="AM20" i="4" s="1"/>
  <c r="AL19" i="4"/>
  <c r="AM19" i="4" s="1"/>
  <c r="AL18" i="4"/>
  <c r="AM18" i="4" s="1"/>
  <c r="AL17" i="4"/>
  <c r="AM17" i="4" s="1"/>
  <c r="AL15" i="4"/>
  <c r="AM15" i="4" s="1"/>
  <c r="AL14" i="4"/>
  <c r="AM14" i="4" s="1"/>
  <c r="AL13" i="4"/>
  <c r="AM13" i="4" s="1"/>
  <c r="AL12" i="4"/>
  <c r="AM12" i="4" s="1"/>
  <c r="AC22" i="4"/>
  <c r="AD22" i="4" s="1"/>
  <c r="AC21" i="4"/>
  <c r="AD21" i="4" s="1"/>
  <c r="AC20" i="4"/>
  <c r="AD20" i="4" s="1"/>
  <c r="AC19" i="4"/>
  <c r="AD19" i="4" s="1"/>
  <c r="AC18" i="4"/>
  <c r="AD18" i="4" s="1"/>
  <c r="AC17" i="4"/>
  <c r="AD17" i="4" s="1"/>
  <c r="AC15" i="4"/>
  <c r="AD15" i="4" s="1"/>
  <c r="AC14" i="4"/>
  <c r="AD14" i="4" s="1"/>
  <c r="AC13" i="4"/>
  <c r="AD13" i="4" s="1"/>
  <c r="AC12" i="4"/>
  <c r="AD12" i="4" s="1"/>
  <c r="T86" i="4"/>
  <c r="T85" i="4"/>
  <c r="T84" i="4"/>
  <c r="T78" i="4"/>
  <c r="U78" i="4" s="1"/>
  <c r="T76" i="4"/>
  <c r="U76" i="4" s="1"/>
  <c r="T75" i="4"/>
  <c r="U75" i="4" s="1"/>
  <c r="T74" i="4"/>
  <c r="U74" i="4" s="1"/>
  <c r="T73" i="4"/>
  <c r="U73" i="4" s="1"/>
  <c r="T72" i="4"/>
  <c r="U72" i="4" s="1"/>
  <c r="T71" i="4"/>
  <c r="U71" i="4" s="1"/>
  <c r="T70" i="4"/>
  <c r="U70" i="4" s="1"/>
  <c r="T64" i="4"/>
  <c r="U64" i="4" s="1"/>
  <c r="T63" i="4"/>
  <c r="U63" i="4" s="1"/>
  <c r="T62" i="4"/>
  <c r="U62" i="4" s="1"/>
  <c r="T61" i="4"/>
  <c r="U61" i="4" s="1"/>
  <c r="T59" i="4"/>
  <c r="U59" i="4" s="1"/>
  <c r="T58" i="4"/>
  <c r="U58" i="4" s="1"/>
  <c r="U56" i="4"/>
  <c r="T50" i="4"/>
  <c r="U50" i="4" s="1"/>
  <c r="T49" i="4"/>
  <c r="U49" i="4" s="1"/>
  <c r="T48" i="4"/>
  <c r="U48" i="4" s="1"/>
  <c r="T47" i="4"/>
  <c r="U47" i="4" s="1"/>
  <c r="T46" i="4"/>
  <c r="U46" i="4" s="1"/>
  <c r="T45" i="4"/>
  <c r="U45" i="4" s="1"/>
  <c r="T44" i="4"/>
  <c r="U44" i="4" s="1"/>
  <c r="T41" i="4"/>
  <c r="U41" i="4" s="1"/>
  <c r="T40" i="4"/>
  <c r="U40" i="4" s="1"/>
  <c r="U39" i="4"/>
  <c r="T22" i="4"/>
  <c r="U22" i="4" s="1"/>
  <c r="T21" i="4"/>
  <c r="U21" i="4" s="1"/>
  <c r="T20" i="4"/>
  <c r="U20" i="4" s="1"/>
  <c r="T19" i="4"/>
  <c r="U19" i="4" s="1"/>
  <c r="T18" i="4"/>
  <c r="U18" i="4" s="1"/>
  <c r="T17" i="4"/>
  <c r="U17" i="4" s="1"/>
  <c r="T15" i="4"/>
  <c r="U15" i="4" s="1"/>
  <c r="T14" i="4"/>
  <c r="U14" i="4" s="1"/>
  <c r="U13" i="4"/>
  <c r="T12" i="4"/>
  <c r="U12" i="4" s="1"/>
  <c r="U86" i="4" l="1"/>
  <c r="AR86" i="4"/>
  <c r="AS86" i="4" s="1"/>
  <c r="U84" i="4"/>
  <c r="AR84" i="4"/>
  <c r="AS84" i="4" s="1"/>
  <c r="AT87" i="4" s="1"/>
  <c r="U85" i="4"/>
  <c r="AR85" i="4"/>
  <c r="AS85" i="4" s="1"/>
  <c r="AR49" i="4" l="1"/>
  <c r="AQ49" i="4"/>
  <c r="A49" i="4" s="1"/>
  <c r="AR44" i="4"/>
  <c r="AQ44" i="4"/>
  <c r="A44" i="4" s="1"/>
  <c r="AS49" i="4" l="1"/>
  <c r="AS44" i="4"/>
  <c r="AQ62" i="4"/>
  <c r="AR48" i="4"/>
  <c r="AQ48" i="4"/>
  <c r="A48" i="4" s="1"/>
  <c r="AQ17" i="4"/>
  <c r="A17" i="4" s="1"/>
  <c r="AR17" i="4"/>
  <c r="AQ20" i="4"/>
  <c r="A20" i="4" s="1"/>
  <c r="AR20" i="4"/>
  <c r="AQ14" i="4"/>
  <c r="A14" i="4" s="1"/>
  <c r="AR14" i="4"/>
  <c r="A62" i="4" l="1"/>
  <c r="AS14" i="4"/>
  <c r="AS48" i="4"/>
  <c r="AS17" i="4"/>
  <c r="AS20" i="4"/>
  <c r="AQ50" i="4"/>
  <c r="A50" i="4" s="1"/>
  <c r="AR50" i="4"/>
  <c r="AS50" i="4" l="1"/>
  <c r="AT49" i="4" s="1"/>
  <c r="AR62" i="4" l="1"/>
  <c r="AS62" i="4" s="1"/>
  <c r="M13" i="8" l="1"/>
  <c r="A84" i="4" l="1"/>
  <c r="AQ71" i="4"/>
  <c r="A71" i="4" s="1"/>
  <c r="AQ72" i="4"/>
  <c r="AQ73" i="4"/>
  <c r="A73" i="4" s="1"/>
  <c r="AQ74" i="4"/>
  <c r="A74" i="4" s="1"/>
  <c r="AQ75" i="4"/>
  <c r="A75" i="4" s="1"/>
  <c r="AQ76" i="4"/>
  <c r="A76" i="4" s="1"/>
  <c r="AQ78" i="4"/>
  <c r="A78" i="4" s="1"/>
  <c r="AQ70" i="4"/>
  <c r="A70" i="4" s="1"/>
  <c r="AQ57" i="4"/>
  <c r="AQ58" i="4"/>
  <c r="AQ59" i="4"/>
  <c r="AQ61" i="4"/>
  <c r="AQ64" i="4"/>
  <c r="AQ56" i="4"/>
  <c r="AQ40" i="4"/>
  <c r="A40" i="4" s="1"/>
  <c r="AQ41" i="4"/>
  <c r="A41" i="4" s="1"/>
  <c r="AQ45" i="4"/>
  <c r="A45" i="4" s="1"/>
  <c r="AQ46" i="4"/>
  <c r="A46" i="4" s="1"/>
  <c r="AQ47" i="4"/>
  <c r="A47" i="4" s="1"/>
  <c r="AQ39" i="4"/>
  <c r="A39" i="4" s="1"/>
  <c r="AQ13" i="4"/>
  <c r="A13" i="4" s="1"/>
  <c r="AQ15" i="4"/>
  <c r="A15" i="4" s="1"/>
  <c r="AQ18" i="4"/>
  <c r="A18" i="4" s="1"/>
  <c r="AQ19" i="4"/>
  <c r="A19" i="4" s="1"/>
  <c r="AQ21" i="4"/>
  <c r="A21" i="4" s="1"/>
  <c r="AQ22" i="4"/>
  <c r="A22" i="4" s="1"/>
  <c r="AQ12" i="4"/>
  <c r="A12" i="4" s="1"/>
  <c r="A72" i="4" l="1"/>
  <c r="AS72" i="4"/>
  <c r="A64" i="4"/>
  <c r="A61" i="4"/>
  <c r="A59" i="4"/>
  <c r="AR59" i="4"/>
  <c r="AS59" i="4" s="1"/>
  <c r="AT59" i="4" s="1"/>
  <c r="AR19" i="4"/>
  <c r="AS19" i="4" s="1"/>
  <c r="AR45" i="4"/>
  <c r="AS45" i="4" s="1"/>
  <c r="AR70" i="4"/>
  <c r="AS70" i="4" s="1"/>
  <c r="AR61" i="4"/>
  <c r="AS61" i="4" s="1"/>
  <c r="AR58" i="4"/>
  <c r="AS58" i="4" s="1"/>
  <c r="AR63" i="4"/>
  <c r="AR73" i="4"/>
  <c r="AS73" i="4" s="1"/>
  <c r="AT73" i="4" s="1"/>
  <c r="AR78" i="4"/>
  <c r="AS78" i="4" s="1"/>
  <c r="AT78" i="4" s="1"/>
  <c r="AR15" i="4"/>
  <c r="AS15" i="4" s="1"/>
  <c r="AR22" i="4"/>
  <c r="AS22" i="4" s="1"/>
  <c r="AT22" i="4" s="1"/>
  <c r="AR72" i="4"/>
  <c r="AR12" i="4"/>
  <c r="AR39" i="4"/>
  <c r="AS39" i="4" s="1"/>
  <c r="AR41" i="4"/>
  <c r="AS41" i="4" s="1"/>
  <c r="AR47" i="4"/>
  <c r="AS47" i="4" s="1"/>
  <c r="AT47" i="4" s="1"/>
  <c r="AR74" i="4"/>
  <c r="AS74" i="4" s="1"/>
  <c r="AR76" i="4"/>
  <c r="AS76" i="4" s="1"/>
  <c r="AT76" i="4" s="1"/>
  <c r="AR56" i="4"/>
  <c r="AS56" i="4" s="1"/>
  <c r="AR57" i="4"/>
  <c r="AS57" i="4" s="1"/>
  <c r="AR13" i="4"/>
  <c r="AS13" i="4" s="1"/>
  <c r="AT13" i="4" s="1"/>
  <c r="AR18" i="4"/>
  <c r="AS18" i="4" s="1"/>
  <c r="AR21" i="4"/>
  <c r="AS21" i="4" s="1"/>
  <c r="AR40" i="4"/>
  <c r="AS40" i="4" s="1"/>
  <c r="AR46" i="4"/>
  <c r="AS46" i="4" s="1"/>
  <c r="AR64" i="4"/>
  <c r="AS64" i="4" s="1"/>
  <c r="AR71" i="4"/>
  <c r="AS71" i="4" s="1"/>
  <c r="AR75" i="4"/>
  <c r="AS75" i="4" s="1"/>
  <c r="AT70" i="4" l="1"/>
  <c r="AT39" i="4"/>
  <c r="AT64" i="4"/>
  <c r="AT56" i="4"/>
  <c r="AT15" i="4"/>
  <c r="AT74" i="4"/>
  <c r="AT57" i="4"/>
  <c r="AT41" i="4"/>
  <c r="AT19" i="4"/>
  <c r="AS12" i="4"/>
  <c r="AT12" i="4" s="1"/>
  <c r="AT51" i="4" l="1"/>
  <c r="AT23" i="4"/>
  <c r="AT79" i="4"/>
  <c r="AQ63" i="4"/>
  <c r="A63" i="4" l="1"/>
  <c r="AS63" i="4"/>
  <c r="AT61" i="4" s="1"/>
  <c r="AT65" i="4" s="1"/>
</calcChain>
</file>

<file path=xl/sharedStrings.xml><?xml version="1.0" encoding="utf-8"?>
<sst xmlns="http://schemas.openxmlformats.org/spreadsheetml/2006/main" count="1159" uniqueCount="493">
  <si>
    <t>Humano</t>
  </si>
  <si>
    <t>OBJETIVO GENERAL</t>
  </si>
  <si>
    <t>Garantizar escenarios transparentes e invulnerables a la corrupción en torno a la gestión para la preservación y sostenibilidad del patrimonio cultural de los bogotanos, que permitan establecer relaciones abiertas con la ciudadanía y recuperar la confianza en el Gobierno Distrital.</t>
  </si>
  <si>
    <t>Objetivo</t>
  </si>
  <si>
    <t>Prevenir la materialización de los riesgos de corrupción identificados, mediante la implementación de acciones y controles en el mapa de riesgos de corrupción del Instituto Distrital de Patrimonio Cultural.</t>
  </si>
  <si>
    <t>Subcomponente</t>
  </si>
  <si>
    <t>Meta o producto</t>
  </si>
  <si>
    <t>Magnitud</t>
  </si>
  <si>
    <t>Indicador</t>
  </si>
  <si>
    <t xml:space="preserve">Dependencia Responsable </t>
  </si>
  <si>
    <t>Servidor líder</t>
  </si>
  <si>
    <t>Equipo apoyo</t>
  </si>
  <si>
    <t>Fecha Inicio</t>
  </si>
  <si>
    <t>Fecha Fin</t>
  </si>
  <si>
    <t>Equipo SIG</t>
  </si>
  <si>
    <t>Fortalecer los escenarios de diálogo y retroalimentación con la ciudadanía y grupos de interés para incluirlos como actores permanentes de la gestión del IDPC</t>
  </si>
  <si>
    <t xml:space="preserve">Garantizar el derecho de acceso y consolidar los mecanismos de publicidad de la información que produce o tiene en su custodia el IDPC en desarrollo de su misión. </t>
  </si>
  <si>
    <t xml:space="preserve">Fortalecer la Cultura de la Transparencia y de rechazo a la corrupción en torno a la promoción, protección y sostenibilidad del patrimonio cultural de la ciudad. </t>
  </si>
  <si>
    <t>No aplica</t>
  </si>
  <si>
    <t>Coordinación SIG</t>
  </si>
  <si>
    <t>Política para la gestión de riesgos reestructurada</t>
  </si>
  <si>
    <t>Asesoría de Control Interno</t>
  </si>
  <si>
    <t>Equipos de apoyo  dependencias</t>
  </si>
  <si>
    <t>Elaborar piezas gráficas para sensibilizar sobre el patrimonio cultural de Bogotá, en el marco de la rendición y petición de cuentas permanente y divulgar en los canales de comunicación del IDPC.</t>
  </si>
  <si>
    <t>Equipo Planeación</t>
  </si>
  <si>
    <t>Subdirección de Gestión Corporativa</t>
  </si>
  <si>
    <t>Equipo Transparencia y Atención a la Ciudadanía</t>
  </si>
  <si>
    <t># de informes de logros publicados / # de informes de logros programados</t>
  </si>
  <si>
    <t>Equipo Planeación - Equipo Participación</t>
  </si>
  <si>
    <t>Subdirección de Divulgación</t>
  </si>
  <si>
    <t>Equipo Comunicaciones</t>
  </si>
  <si>
    <t># de piezas gráficas divulgadas / # de piezas gráficas solicitadas x 100</t>
  </si>
  <si>
    <t>Tipo de Recurso</t>
  </si>
  <si>
    <t>Realizar actividades de divulgación del Índice de Información Clasificada y Reservada.</t>
  </si>
  <si>
    <t>2 actividades de divulgación del Índice de Información Clasificada y Reservada.</t>
  </si>
  <si>
    <t># de actividades de divulgación realizadas / # de actividades de divulgación programadas</t>
  </si>
  <si>
    <t>Equipo Gestión Documental</t>
  </si>
  <si>
    <t>Diagnóstico a los medios, espacios o escenarios presentado</t>
  </si>
  <si>
    <t>Realizar un diagnóstico a los canales de comunicación en los que se interactúa con los ciudadanos, con el fin de identificar acciones que fortalezcan los canales de comunicación en materia de accesibilidad, gestión y tiempos de atención.</t>
  </si>
  <si>
    <t>Canales de comunicación consistentes</t>
  </si>
  <si>
    <t>Proponer los Trámites y Otros Procedimientos Administrativos -OPAs, en el Sistema único de Información de Trámites -SUIT</t>
  </si>
  <si>
    <t>Humano - Tecnológico</t>
  </si>
  <si>
    <t># de Trámites y OPAs propuestos / # de Trámites y OPAs inventariados</t>
  </si>
  <si>
    <t>19 Trámites y OPAs propuestos en el  SUIT</t>
  </si>
  <si>
    <t>Inscribir los Trámites y Otros Procedimientos Administrativos -OPAs, según aprobación del DAFP, en el Sistema único de Información de Trámites -SUIT</t>
  </si>
  <si>
    <t># de informes publicados / # de informes programadas</t>
  </si>
  <si>
    <t>Caracterizar los ciudadanos, usuarios y grupos de interés del IDPC</t>
  </si>
  <si>
    <t>Verificar trimestralmente la consistencia de la información que se entrega a la ciudadanía a través de los diferentes canales de comunicación del IDPC. (Página Web / Guía de Trámites y Servicios / SUIT)</t>
  </si>
  <si>
    <t>Coordinación Transparencia y Atención a la Ciudadanía</t>
  </si>
  <si>
    <t>Coordinación Participación</t>
  </si>
  <si>
    <t>Coordinación Comunicaciones</t>
  </si>
  <si>
    <t>Coordinación Gestión Documental</t>
  </si>
  <si>
    <t>100% de los Trámites y OPAs inscritos en el  SUIT.</t>
  </si>
  <si>
    <t>1 Documento de caracterización de ciudadanos, usuarios y grupos de interés</t>
  </si>
  <si>
    <t>Documento de caracterización de ciudadanos, usuarios y grupos de interés</t>
  </si>
  <si>
    <t>Equipo Participación - Equipo Planeación - Equipo Transparencia y Atención a la Ciudadanía - Equipo Planeación</t>
  </si>
  <si>
    <t>1 Política para la gestión de riesgos reestructurada</t>
  </si>
  <si>
    <t>Actos administrativos publicados de la vigencia 2019</t>
  </si>
  <si>
    <t>3 informes de seguimiento a la implementación de la Ley de Transparencia y derecho de Acceso a la Información Pública.</t>
  </si>
  <si>
    <t># de informes realizados / # de informes programados</t>
  </si>
  <si>
    <t>Publicar trimestralmente los actos administrativos expedidos por el IDPC en la vigencia 2019, de acuerdo con el Índice de Información Clasificada y Reservada.</t>
  </si>
  <si>
    <t># de informes de la gestión contactual publicados / # de informes programados</t>
  </si>
  <si>
    <t>Oficina Asesoría Jurídica</t>
  </si>
  <si>
    <t>3 informes de la gestión contractual publicados</t>
  </si>
  <si>
    <t>Oficina Asesora de Planeación</t>
  </si>
  <si>
    <t>Oficina Asesora de Planeación - Subdirección de Gestión Corporativa</t>
  </si>
  <si>
    <t>Jefe Oficina Asesora</t>
  </si>
  <si>
    <t>Jefe Oficina Asesora - Coordinación Transparencia y Atención a la Ciudadanía</t>
  </si>
  <si>
    <t>Equipo Gestión Documental - Equipos de apoyo dependencias</t>
  </si>
  <si>
    <t>Realizar y adoptar el levantamiento de Cuadro de Caracterización Documental / Registro de Activos de Información en articulación con las dependencias de la entidad y realizar su divulgación (interna)</t>
  </si>
  <si>
    <t>Cuadro de Caracterización Documental / Registro de Activos de Información adoptado y divulgado</t>
  </si>
  <si>
    <t># de verificaciones realizadas / # de verificaciones programadas</t>
  </si>
  <si>
    <t>Verificar semestralmente la vigencia del índice de Información Clasificada y Reservada y del Esquema de Publicación de Información, en articulación con las dependencias de la entidad</t>
  </si>
  <si>
    <t>Implementar los ajustes en la página web de la Entidad, requeridos en la Norma Técnica Colombiana (NTC) 5854 de 2011.</t>
  </si>
  <si>
    <t>1 Página web ajustada</t>
  </si>
  <si>
    <t>Actualizar y aprobar el portafolio de trámites y servicios del IDPC.</t>
  </si>
  <si>
    <t>Gestores de Integridad</t>
  </si>
  <si>
    <t>Implementar el plan de acción de la Política de Integridad.</t>
  </si>
  <si>
    <t>100% del Plan de acción de la Política de Integridad implementado</t>
  </si>
  <si>
    <t>Plan de acción de la Política de Integridad aprobado</t>
  </si>
  <si>
    <t>1 Plan de acción de la Política de Integridad aprobado</t>
  </si>
  <si>
    <t>% de implementación del Plan de acción</t>
  </si>
  <si>
    <t>1 Política Antisoborno, Antifraude y Antipirateria del IDPC aprobada</t>
  </si>
  <si>
    <t>Política Antisoborno, Antifraude y Antipirateria del IDPC aprobada</t>
  </si>
  <si>
    <t># de ítems actualizados / # de ítems de publicación obligatoria x 100</t>
  </si>
  <si>
    <t># de PAA y modificaciones publicadas / # de PAA y modificaciones realizadas en la vigencia</t>
  </si>
  <si>
    <t>Página web de la Entidad ajustada</t>
  </si>
  <si>
    <t>Equipo Comunicaciones - Equipo TyAC - Equipo Planeación</t>
  </si>
  <si>
    <t>Humano - Tecnológico - Material</t>
  </si>
  <si>
    <t>Formular y aprobar la Política de Seguridad de la Información del IDPC.</t>
  </si>
  <si>
    <t>1 Política de Seguridad de la Información del IDPC aprobada</t>
  </si>
  <si>
    <t>Política de Seguridad de la Información del IDPC aprobada</t>
  </si>
  <si>
    <t>Elaborar y publicar trimestralmente un informe de la gestión contractual del IDPC.</t>
  </si>
  <si>
    <t>Prog I Cuatrim</t>
  </si>
  <si>
    <t>Equipo Planeación - Equipo Participación - Equipos TyAC - Equipo Comunicaciones - Equipos dependencias</t>
  </si>
  <si>
    <t>2 Actividades de divulgación del proceso de Atención a la Ciudadanía del IDPC, dirigidas a la ciudadanía</t>
  </si>
  <si>
    <t>Realizar un diagnóstico de accesibilidad universal para la adecuación de la infraestructura física de las sedes del IDPC.</t>
  </si>
  <si>
    <t>Diagnóstico de accesibilidad realizado</t>
  </si>
  <si>
    <t>1 Diagnóstico de accesibilidad realizado</t>
  </si>
  <si>
    <t>Realizar actividades de divulgación del proceso de Atención a la Ciudadanía del IDPC, dirigidas a la ciudadanía.</t>
  </si>
  <si>
    <t>Realizar actividades de divulgación del proceso de Atención a la Ciudadanía del IDPC, dirigidas a los funcionarios y contratistas del IDPC.</t>
  </si>
  <si>
    <t>3 Actividades de divulgación del proceso de Atención a la Ciudadanía del IDPC, dirigidas a los funcionarios y contratistas del IDPC.</t>
  </si>
  <si>
    <t>Realizar actividades de cualificación del servicio con el equipo de atención a la ciudadanía, grupo de correspondencia, operadores laterales del SDQS, grupo de asesoría técnica personalizada</t>
  </si>
  <si>
    <t>3 Actividades de cualificación del servicio con el equipo de atención a la ciudadanía, grupo de correspondencia, operadores laterales del SDQS, grupo de asesoría técnica personalizada</t>
  </si>
  <si>
    <t>Formular la Estrategia de Racionalización de Trámites del IDPC y presentarla para su aprobación en el respectivo comité institucional.</t>
  </si>
  <si>
    <t>1 Portafolio de servicios aprobado</t>
  </si>
  <si>
    <t>Portafolio de servicios aprobado</t>
  </si>
  <si>
    <t>Mantener actualizada de manera permanente, la información del IDPC obligatoria, en el marco de la Ley 1712 de 2014, el Decreto 103 de 2015, la Resolución 3564 de 2015.</t>
  </si>
  <si>
    <t>Realizar informes cuatrimestrales de seguimiento a la implementación de la Ley de Transparencia y derecho de Acceso a la Información Pública.</t>
  </si>
  <si>
    <t># de informes de seguimiento realizados / # de informes de seguimiento programados</t>
  </si>
  <si>
    <t>2 Informes de seguimiento a la implementación de las políticas de protección de datos personales realizados (1 por semestre)</t>
  </si>
  <si>
    <t>Realizar seguimiento a la implementación de las políticas de protección de datos personales (1 informes semestral).</t>
  </si>
  <si>
    <t>Elaborar informes trimestrales de la atención de PQRS (SDQS), en los que sel incluye un acápite sobre solicitudes de acceso a la información pública.</t>
  </si>
  <si>
    <t>4 Informes de PQRSD publicados</t>
  </si>
  <si>
    <t>2 Informes de seguimiento a la implementación de la fase III</t>
  </si>
  <si>
    <t>Informes de seguimiento a la implementación presentados</t>
  </si>
  <si>
    <t>Documentación de la caja de herramientas para la Rendición de Cuentas consolidada</t>
  </si>
  <si>
    <t># de monitoreos realizados / # de monitoreos programados</t>
  </si>
  <si>
    <t xml:space="preserve"> Actividades de divulgación de los lineamientos para fortalecer la participación ciudadana, la rendición de cuentas y el control social realizadas</t>
  </si>
  <si>
    <t>Hacer seguimiento a la implementación de la fase III (vigencia 2019) de la Estrategia de Transparencia, Atención a la Ciudadanía y Participación 2017-2019.</t>
  </si>
  <si>
    <t>2 Participaciones en Mesas de Pactos Observatorio Ciudadano</t>
  </si>
  <si>
    <t># participaciones en Mesas de Pactos Observatorio Ciudadano / # de Mesas de Pactos Observatorio Ciudadano convocadas</t>
  </si>
  <si>
    <t>Realizar actividades de divulgación del portafolio de trámites y servicios del IDPC, dirigida a la ciudadanía y funcionarios y contratistas del IDPC.</t>
  </si>
  <si>
    <t>Reeestructurar la política para la gestión de riesgos teniendo como marco de referencia  el Modelo Integrado de Gestión y Planeación -MIPG y la Guía de Gestión de Riesgos del DAFP</t>
  </si>
  <si>
    <t>Subdirecciones - Oficinas asesoras</t>
  </si>
  <si>
    <t>Realizar el monitoreo al Mapa de Riesgos de Corrupción y reportar al equipo SIG y la Asesoría de Control Interno (III cuatrimestre de 2018, y I - II cuatrimestre de 2019 respectivamente)</t>
  </si>
  <si>
    <t>Realizar acciones de participación relacionadas con la ejecución de los planes, programas y proyectos para la preservación y sostenibilidad del patrimonio cultural de Bogotá.</t>
  </si>
  <si>
    <t>Participar en las Mesas de Pactos del Observatorio Ciudadano convocadas por la Veeduría Distrital</t>
  </si>
  <si>
    <t>Formular y aprobar la Política Antisoborno, Antifraude y Antipiratería del IDPC, articulada con el Código de Integridad del IDPC.</t>
  </si>
  <si>
    <t>3 Informes de seguimientos al Mapa de Riesgos de Corrupción</t>
  </si>
  <si>
    <t>3 Monitoreos al Mapa de Riesgos de Corrupción</t>
  </si>
  <si>
    <t># de informes de seguimiento realizados / # de informes de  programados</t>
  </si>
  <si>
    <t>Equipo Contratación -Equipo TyAC</t>
  </si>
  <si>
    <t>Equipo Asesoría - Equipo TyAC</t>
  </si>
  <si>
    <t>Equipo Control Interno - Equipo TyAC</t>
  </si>
  <si>
    <t>Equipo SIG - Equipo Comunicaciones - Equipo TyAC - Equipo Sistemas</t>
  </si>
  <si>
    <t>Equipo Planeación - Equipo Comunicaciones - Equipo TyAC - Equipo Sistemas</t>
  </si>
  <si>
    <t>Realizar informes trimestrales de medición de la satisfacción de la atención a la ciudadanía y publicarlos en la página web institucional (Micrositio de Transparencia y Acceso a la Información Pública)</t>
  </si>
  <si>
    <t># de informes publicados / # de informes programados</t>
  </si>
  <si>
    <t>Realizar informes semestrales del Defensor del Ciudadano y publicarlos en la página web institucional (Micrositio de Transparencia y Acceso a la Información Pública)</t>
  </si>
  <si>
    <t>4 informes de medición realizados e publicados</t>
  </si>
  <si>
    <t>2 informes del defensor de la ciudadanía realizados y publicados</t>
  </si>
  <si>
    <t>Elaborar y publicar trimestralmente los informes de logros de la gestión institucional y ejecución presupuestal, en los canales de comunicación de la Entidad.</t>
  </si>
  <si>
    <t>3 Informes de logros publicados</t>
  </si>
  <si>
    <t>Realizar informes del seguimiento al Mapa de Riesgos de Corrupción y dar las recomendaciones respectivas a los responsables</t>
  </si>
  <si>
    <t>Realizar informes de evaluación del Mapa de Riesgos de Corrupción y publicar en la página web institucional.</t>
  </si>
  <si>
    <t>3 Informes de evaluación al Mapa de Riesgos de Corrupción</t>
  </si>
  <si>
    <t># de informes de evaluación realizadas / # de informes programados</t>
  </si>
  <si>
    <t>Ítem</t>
  </si>
  <si>
    <t>1.1.1</t>
  </si>
  <si>
    <t>1.2.1</t>
  </si>
  <si>
    <t>1.3.1</t>
  </si>
  <si>
    <t>1.3.2</t>
  </si>
  <si>
    <t>1.4.1</t>
  </si>
  <si>
    <t>1.4.2</t>
  </si>
  <si>
    <t>1.5.1</t>
  </si>
  <si>
    <t>3.1.1</t>
  </si>
  <si>
    <t>3.1.2</t>
  </si>
  <si>
    <t>3.2.1</t>
  </si>
  <si>
    <t>3.2.2</t>
  </si>
  <si>
    <t>3.2.3</t>
  </si>
  <si>
    <t>3.2.4</t>
  </si>
  <si>
    <t>3.2.5</t>
  </si>
  <si>
    <t>3.2.6</t>
  </si>
  <si>
    <t>3.2.7</t>
  </si>
  <si>
    <t>3.3.1</t>
  </si>
  <si>
    <t>3.3.2</t>
  </si>
  <si>
    <t>3.4.1</t>
  </si>
  <si>
    <t>4.1.1</t>
  </si>
  <si>
    <t>4.2.1</t>
  </si>
  <si>
    <t>4.2.2</t>
  </si>
  <si>
    <t>4.2.3</t>
  </si>
  <si>
    <t>4.3.1</t>
  </si>
  <si>
    <t>4.3.2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</si>
  <si>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</si>
  <si>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</si>
  <si>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</si>
  <si>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</si>
  <si>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</si>
  <si>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</si>
  <si>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</si>
  <si>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</si>
  <si>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</si>
  <si>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5.1.1</t>
  </si>
  <si>
    <t>5.1.2</t>
  </si>
  <si>
    <t>5.1.3</t>
  </si>
  <si>
    <t>5.1.4</t>
  </si>
  <si>
    <t>5.1.5</t>
  </si>
  <si>
    <t>5.1.7</t>
  </si>
  <si>
    <t>5.2.1</t>
  </si>
  <si>
    <t>5.3.1</t>
  </si>
  <si>
    <t>5.3.2</t>
  </si>
  <si>
    <t>5.3.3</t>
  </si>
  <si>
    <t>5.3.4</t>
  </si>
  <si>
    <t>5.4.1</t>
  </si>
  <si>
    <t>5.5.1</t>
  </si>
  <si>
    <t>6.1.1</t>
  </si>
  <si>
    <t>6.1.2</t>
  </si>
  <si>
    <t>6.1.3</t>
  </si>
  <si>
    <t>6.1.5</t>
  </si>
  <si>
    <t>6.1.6</t>
  </si>
  <si>
    <t># de actos administrativos publicados de la vigencia 2019 / # de actos administrativos susceptibles de publicación x 100</t>
  </si>
  <si>
    <t>DATOS TRÁMITES A RACIONALIZAR</t>
  </si>
  <si>
    <t>Tipo</t>
  </si>
  <si>
    <t>Número</t>
  </si>
  <si>
    <t>Nombre</t>
  </si>
  <si>
    <t>Acciones racionalización</t>
  </si>
  <si>
    <t>Otros procedimientos administrativos de cara al usuario</t>
  </si>
  <si>
    <t>Garantizar el acceso oportuno y efectivo a los servicios que ofrece el Instituto Distrital de Patrimonio Cultural</t>
  </si>
  <si>
    <t>Componente 2: Estrategia de Racionalización de Trámites</t>
  </si>
  <si>
    <t>Componente 3: Rendición de Cuentas</t>
  </si>
  <si>
    <t>Componente 1: Gestión del Riesgo de Corrupción - Mapa de Riesgos de Corrupción</t>
  </si>
  <si>
    <t>Componente 4: Atención del Ciudadano</t>
  </si>
  <si>
    <t>Componente 5: Transparencia y Acceso a la Información</t>
  </si>
  <si>
    <t>Componente 6: Iniciativas adicionales</t>
  </si>
  <si>
    <t xml:space="preserve"> Actividad Propuesta</t>
  </si>
  <si>
    <t>1 Documentación de la caja de herramientas para la Rendición de Cuentas consolidada</t>
  </si>
  <si>
    <t>100% Acciones de participación ciudadana realizadas</t>
  </si>
  <si>
    <t>100% de piezas gráficas para sensibilizar sobre el patrimonio cultural  divulgadas en los canales de comunicación del IDPC.</t>
  </si>
  <si>
    <t>3 Canales de comunicación del IDPC verificados por cuatrimestre</t>
  </si>
  <si>
    <t>1 Diagnóstico a los canales de comunicación</t>
  </si>
  <si>
    <t>2 Actividades de divulgación del portafolio de trámites y servicios del IDPC</t>
  </si>
  <si>
    <t>100% del Plan Anual de Aquisiciones del IDPC y sus modificaciones publicadas</t>
  </si>
  <si>
    <t>2 verificaciones del Índice de Información Clasificada y Reservada y Esquema de Publicación de Información</t>
  </si>
  <si>
    <t>1 Cuadro de Caracterización Documental / Registro de Activos de Información adoptado y divulgado</t>
  </si>
  <si>
    <t>Formular y aprobar el plan de acción de la Política de Integridad, de acuerdo con el Autodiagnóstico de Gestión de Integridad del MIPG; el plan de acción incluirá una estrategia de divulgación entre otros de los siguientes temas: Código de Integridad, Código de Buen Gobierno e instrumentos para la prevención y denuncia de conflictos de intereses y  Política Antisoborno, Antifraude y Antipirateria.</t>
  </si>
  <si>
    <t>Jefe Dependencia - Responsables procesos</t>
  </si>
  <si>
    <t>Gestionar la publicación de acciones realizadas por el IDPC relacionadas con la ejecución de planes, programas y proyectos para la preservación y sostenibilidad del patrimonio cultural de Bogotá, en medios de comunicación</t>
  </si>
  <si>
    <t>100% de publicaciones en medios de comunicación gestionadas</t>
  </si>
  <si>
    <t># de publicaciones en medios de comunicación gestionadas</t>
  </si>
  <si>
    <t>1 Estrategia de Racionalización de Trámites aprobada</t>
  </si>
  <si>
    <t>Estrategia de Racionalización de Trámites aprobada</t>
  </si>
  <si>
    <t>Garantizar un servicio a la ciudadanía cálido, oportuno y efectivo, con criterios diferenciales de accesibilidad</t>
  </si>
  <si>
    <t>Publicar el Plan Anual de Adquisiciones del IDPC y sus modificaciones en la página Web del IDPC.</t>
  </si>
  <si>
    <t>Información actualizada en el micrositio de Transparencia y Acceso a la Información de la página web</t>
  </si>
  <si>
    <t>Prog.</t>
  </si>
  <si>
    <t>Ejec.</t>
  </si>
  <si>
    <t>Avance Cualitativo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</si>
  <si>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</si>
  <si>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</si>
  <si>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</si>
  <si>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</si>
  <si>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</si>
  <si>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</si>
  <si>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</si>
  <si>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</si>
  <si>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</si>
  <si>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</si>
  <si>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</si>
  <si>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</si>
  <si>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DISTRITAL DE PATRIMONIO CULTURAL</t>
  </si>
  <si>
    <t>CUMPLIMIENTO ACUMULADO</t>
  </si>
  <si>
    <t>SEGUNDO CUATRIMESTRE</t>
  </si>
  <si>
    <t>PRIMER CUATRIMESTRE</t>
  </si>
  <si>
    <t>TERCER CUATRIMESTRE</t>
  </si>
  <si>
    <t>Consolidar la caja de herramientas de los "Lineamientos para fortalecer la participación ciudadana y el control social en el Instituto Distrital de Patrimonio Cultural (IDPC)"</t>
  </si>
  <si>
    <t>Realizar actividades de divulgación de los lineamientos para fortalecer la participación ciudadana y el control social (Interna y Externa)</t>
  </si>
  <si>
    <t xml:space="preserve">2 Actividades de divulgación de los lineamientos para fortalecer la participación ciudadana y el control social </t>
  </si>
  <si>
    <t>% de acciones de participación ciudadana realizadas</t>
  </si>
  <si>
    <t>Ejecutar las actividades del Plan de Acción de la Estrategia de Rendición de Cuentas</t>
  </si>
  <si>
    <t>1 Plan de Acción de la Rendición de Cuentas ejecutado</t>
  </si>
  <si>
    <t>% de acciones realizadas</t>
  </si>
  <si>
    <t>% de los Trámites y Otros Procedimientos Administrativos -OPAs inscritos en el  SUIT</t>
  </si>
  <si>
    <t>Observaciones Oficina Asesora de Planeación</t>
  </si>
  <si>
    <t>Eficacia Subcomponente</t>
  </si>
  <si>
    <t>Eficacia Componente</t>
  </si>
  <si>
    <t>Eficacia Actividad</t>
  </si>
  <si>
    <t>Componente</t>
  </si>
  <si>
    <t>Subcomponente 1
Lineamientos de Transparencia Activa</t>
  </si>
  <si>
    <t>Subcomponente 1                         
Estructura administrativa y Direccionamiento estratégico</t>
  </si>
  <si>
    <t>Subcomponente 2
Fortalecimiento de los canales de atención</t>
  </si>
  <si>
    <t>Subcomponente 3
Talento Humano</t>
  </si>
  <si>
    <t>Subcomponente 5
Relacionamiento con el ciudadano</t>
  </si>
  <si>
    <t>Subcomponente 2
Lineamientos de Transparencia
Pasiva</t>
  </si>
  <si>
    <t>Subcomponente 3
Elaboración los Instrumentos de Gestión de la Información</t>
  </si>
  <si>
    <t>Subcomponente 5
Monitoreo del Acceso a la Información Pública</t>
  </si>
  <si>
    <t>Subcomponente 3
Incentivos para motivar la cultura de la Rendición y Petición de Cuentas</t>
  </si>
  <si>
    <t>Subcomponente 4
Criterio Diferencial de Accesibilidad</t>
  </si>
  <si>
    <t>Subcomponente 1                                           Política de Administración de Riesgos de Corrupción</t>
  </si>
  <si>
    <t>Subcomponente 4                                           Monitoreo o revisión</t>
  </si>
  <si>
    <t>Subcomponente 1
Información de Calidad y en Formato Comprensible</t>
  </si>
  <si>
    <t>Subcomponente 2
Diálogo de doble vía con la ciudadanía y sus organizaciones</t>
  </si>
  <si>
    <t>Subcomponente 4
Normativo y procedimental</t>
  </si>
  <si>
    <t>Ejecución I Cuatrimestre 2019 (Pendiente)</t>
  </si>
  <si>
    <t>Programación  II Cuatrimestre 2019</t>
  </si>
  <si>
    <t>Subcomponente 5 Seguimiento</t>
  </si>
  <si>
    <t>Coordinación Participación Ciudadana</t>
  </si>
  <si>
    <t>Profesional Especializado Planeación</t>
  </si>
  <si>
    <t>Coordinación Participación Ciudadana - Equipo Planeación - Coordinación Transparencia y Atención a la Ciudadanía</t>
  </si>
  <si>
    <t>Prog</t>
  </si>
  <si>
    <t>1.2.2</t>
  </si>
  <si>
    <t>1 Mapa de Riesgos de Corrupción construido</t>
  </si>
  <si>
    <t>Mapa de Riesgos de Corrupción construido</t>
  </si>
  <si>
    <t>Evaluar el Mapa de Riesgos de Corrupción del Instituto y publicar en la página web institucional.</t>
  </si>
  <si>
    <t>1.4.3</t>
  </si>
  <si>
    <t>1 acta de conformación del equipo líder de rendición de cuentas</t>
  </si>
  <si>
    <t>Acta de conformación suscrita</t>
  </si>
  <si>
    <t>1 evento de rendición de cuentas institucional</t>
  </si>
  <si>
    <t>Evento de rendición de cuentas institucional realizado</t>
  </si>
  <si>
    <t>Conformar el grupo líder de rendición de cuentas al interior del Instituto.</t>
  </si>
  <si>
    <t xml:space="preserve"> Informe de gestión elaborado y publicado</t>
  </si>
  <si>
    <t>2 trámites propuestos en el  SUIT</t>
  </si>
  <si>
    <t>Realizar y publicar el informe de evaluación del evento de rendición de cuentas del IDPC</t>
  </si>
  <si>
    <t>1 Informe de evaluación del evento de rendición de cuentas</t>
  </si>
  <si>
    <t>Atender las solicitudes de información que realice la ciudadanía a partir del evento de rendición de cuentas.</t>
  </si>
  <si>
    <t>(/# de solicitudes de información atendidas / # de solicitudes de información recibidas) x 100%</t>
  </si>
  <si>
    <t>100% de solicitudes de información atendidas</t>
  </si>
  <si>
    <t>Ejecutar el Plan de Gestión de la Integridad</t>
  </si>
  <si>
    <t>3 reportes de análisis de la gestión de riesgos de corrupción</t>
  </si>
  <si>
    <t>1 publicación de la formulación del Mapa de Riesgos de Corrupción</t>
  </si>
  <si>
    <t>3 publicaciones del monitoreo del Mapa de Riesgos de Corrupción</t>
  </si>
  <si>
    <t>1 reporte de los resultados de la gestión de riesgos de corrupción</t>
  </si>
  <si>
    <t>Reporte de los resultados de la gestión de riesgos de corrupción presentada</t>
  </si>
  <si>
    <t>1 Informe de logros y resultados de rendición de cuentas</t>
  </si>
  <si>
    <t xml:space="preserve"> Informe de logros y resultados de rendición de cuentas publicado</t>
  </si>
  <si>
    <t>Realizar acciones de sensibilización sobre la importancia de la rendición de cuentas a los funcionarios y contratistas del Instituto.</t>
  </si>
  <si>
    <t>1 actualización de la caracterización de ciudadanos, usuarios y grupos de interés</t>
  </si>
  <si>
    <t>Actualización  de la caracterización de ciudadanos, usuarios y grupos de interés realizada</t>
  </si>
  <si>
    <t>Realizar la actualización de la caracterización de la ciudadanía, usuarios y grupos de interés del IDPC.</t>
  </si>
  <si>
    <t>Publicar mensualmente un reporte de la ejecución contractual del IDPC en el micrositio de Transparencia y Acceso a la Información de la página web del Instituto.</t>
  </si>
  <si>
    <t>Consolidar y presentar la identificación de riesgos de corrupción al Comité Institucional de Gestión y Desempeño.</t>
  </si>
  <si>
    <t>3.4.2</t>
  </si>
  <si>
    <t>1 Informe de resultados del evento de rendición de cuentas</t>
  </si>
  <si>
    <t>Informe de resultados del evento de rendición de cuentas elaborado y publicado</t>
  </si>
  <si>
    <t>Informe de evaluación del evento de rendición de cuentas publicado</t>
  </si>
  <si>
    <t>Realizar y publicar boletines mensuales de seguimiento a las solicitudes de acceso a la información pública que ingresan a la entidad, a través de la página web del Instituto</t>
  </si>
  <si>
    <t xml:space="preserve">11 boletines de seguimiento a las solicitudes de acceso a la información pública </t>
  </si>
  <si>
    <t xml:space="preserve">Actualizar, adoptar y divulgar el Esquema de Publicación de Información </t>
  </si>
  <si>
    <t>1 Esquema de publicación de información actualizado, adoptado y divulgado</t>
  </si>
  <si>
    <t>1 Registro de Activos de Información actualizado, adoptado y divulgado</t>
  </si>
  <si>
    <t>Elaborar y publicar el informe de resultados del evento de rendición de cuentas del Instituto.</t>
  </si>
  <si>
    <t>Formular y aprobar el Plan de Gestión de la Integridad y gestionar su publicación en el micrositio de Transparencia y Acceso a la Información de la página web del Instituto.</t>
  </si>
  <si>
    <t xml:space="preserve"> Actividad</t>
  </si>
  <si>
    <t>Coordinación Talento Humano</t>
  </si>
  <si>
    <t>Elaborar los informes de logros y resultados de rendición de cuentas y gestionar su publicación en la página web del Instituto.</t>
  </si>
  <si>
    <t>11 publicaciones de información de  planes, programas y proyectos del IDPC</t>
  </si>
  <si>
    <t># de publicaciones de información de planes, programas y proyectos</t>
  </si>
  <si>
    <t>Equipo Transparencia y Atención a la Ciudadanía - Equipo SIG - Equipos dependencias responsables de T y OPA's.</t>
  </si>
  <si>
    <t>Eficacia</t>
  </si>
  <si>
    <t># de reportes de la ejecución contractual publicados</t>
  </si>
  <si>
    <t># de publicaciones realizadas</t>
  </si>
  <si>
    <t># de monitoreos realizados</t>
  </si>
  <si>
    <t># de reportes de seguimiento realizados</t>
  </si>
  <si>
    <t># de informes de evaluación publicados</t>
  </si>
  <si>
    <t># de reuniones realizadas</t>
  </si>
  <si>
    <t># de acciones realizadas</t>
  </si>
  <si>
    <t># de trámites propuestos</t>
  </si>
  <si>
    <t># de trámites presentados</t>
  </si>
  <si>
    <t>Equipo Talento Humano</t>
  </si>
  <si>
    <t>Asesora Control Interno
Eleana Páez</t>
  </si>
  <si>
    <t>Profesional Comunicaciones</t>
  </si>
  <si>
    <t>Profesional Transparencia y Atención a la Ciudadanía
Ángela Castro</t>
  </si>
  <si>
    <t>Profesional Talento Humano</t>
  </si>
  <si>
    <t>Profesional OAP
Francisco Rodríguez</t>
  </si>
  <si>
    <t>Profesional SIG
Nubia Zubieta</t>
  </si>
  <si>
    <t>1.3.3</t>
  </si>
  <si>
    <t xml:space="preserve">1 esquema publicado, adoptado y divulgado </t>
  </si>
  <si>
    <t># Registro de Activos de Información adoptado y divulgado</t>
  </si>
  <si>
    <t># de boletines realizados</t>
  </si>
  <si>
    <t>Actualizar el manual de riesgos incluyendo directrices en caso de la materialización de los riesgos</t>
  </si>
  <si>
    <t xml:space="preserve">1 Manual de riesgos actualizado </t>
  </si>
  <si>
    <t># de documentos actualizados</t>
  </si>
  <si>
    <t>Revisar y actualizar el Mapa de Riesgos de Corrupción del Instituto articulado entre la Oficina Asesora de Planeación y los responsables de procesos.</t>
  </si>
  <si>
    <t># campaña diseñada</t>
  </si>
  <si>
    <t xml:space="preserve">Diseñar campaña de las herramientas de gestión que contempla como uno de sus componentes los riesgos de gestión y corrupción </t>
  </si>
  <si>
    <t xml:space="preserve">1 Documento de campaña diseñada </t>
  </si>
  <si>
    <t xml:space="preserve">Reporte de ejecución de las actividades de la campaña </t>
  </si>
  <si>
    <t xml:space="preserve"># actividades realizadas / #actividades ejecutadas </t>
  </si>
  <si>
    <t>1.3.4</t>
  </si>
  <si>
    <t xml:space="preserve">Profesional Participación - Camila Medina </t>
  </si>
  <si>
    <t>Formular y aprobar el Plan Institucional de Participación Ciudadana.</t>
  </si>
  <si>
    <t xml:space="preserve">Plan Formulado </t>
  </si>
  <si>
    <t xml:space="preserve"># plan formulado y aprobado </t>
  </si>
  <si>
    <t xml:space="preserve">Equipo Planeación - Equipo Participación
Subdirecciones Misionales </t>
  </si>
  <si>
    <t>100% de acciones de participación ejecutadas</t>
  </si>
  <si>
    <t xml:space="preserve">Realizar reuniones de sensibilización internas sobre la importancia de la participación ciudadana con enfoque diferencial, territorial </t>
  </si>
  <si>
    <t xml:space="preserve">2 reuniones de sensibilización </t>
  </si>
  <si>
    <t xml:space="preserve">Equipo de participación 
Equipos de enfoque diferencial </t>
  </si>
  <si>
    <t>2 acciones de sensibilización</t>
  </si>
  <si>
    <t>Elaborar el informe de gestión de la vigencia 2020 y gestionar su publicación en la página web del Instituto.</t>
  </si>
  <si>
    <t xml:space="preserve">3 Presentaciones a la Dirección de resultados del proceso de Atención a la Ciudadanía del IDPC </t>
  </si>
  <si>
    <t xml:space="preserve">Presentar a la alta Dirección los resultados de la gestión del proceso de Atención a la ciudadanía </t>
  </si>
  <si>
    <t># de presentaciones realizadas</t>
  </si>
  <si>
    <t>Adecuación de espacios físico de la sede del Palomar de acuerdo con el plan de trabajo de ajustes razonables de accesibilidad aprobado por el IDPC</t>
  </si>
  <si>
    <t xml:space="preserve">100% de adecuaciones aprobadas en el plan de ajuste razonable de accesibilidad </t>
  </si>
  <si>
    <t xml:space="preserve"># de actividades ejecutadas / actividades programadas </t>
  </si>
  <si>
    <t xml:space="preserve">1 convenio con secretaria General </t>
  </si>
  <si>
    <t xml:space="preserve">1 Convenio realizado </t>
  </si>
  <si>
    <t xml:space="preserve">Equipo Transparencia y Atención a la Ciudadanía </t>
  </si>
  <si>
    <t xml:space="preserve">3 Tramites inscritos </t>
  </si>
  <si>
    <t xml:space="preserve"># tramites inscritos </t>
  </si>
  <si>
    <t># de ítems actualizados / # de ítems a actualizar x 100</t>
  </si>
  <si>
    <t>Implementar el anexo 2 de la resolución Min TIC  1519 de 2020</t>
  </si>
  <si>
    <t>Pagina web ajustada de acuerdo con los criterios del anexo 2 de la resolución Min TIC  1519 de 2020</t>
  </si>
  <si>
    <t xml:space="preserve">Pagina web ajustada de acuerdo con los criterios del anexo 4 de la resolución Min TIC  1519 de 2020
y portal de datos abiertos </t>
  </si>
  <si>
    <t>Actualizar, adoptar y divulgar el Registro de Activos de Información de acuerdo con la resolución 1519 de 2020</t>
  </si>
  <si>
    <t>Conformar el Equipo de Gestores de Integridad para la vigencia 2021.</t>
  </si>
  <si>
    <t>Publicar la consolidación del monitoreo al mapa de riesgos de corrupción en el micrositio de Transparencia y Acceso a la Información de la página web del Instituto. (III cuatrimestre 2020; I y II cuatrimestre 2021)</t>
  </si>
  <si>
    <t>Realizar la consolidación y análisis del monitoreo realizado a los riesgos de corrupción y reportar a la Asesoría de Control Interno (III cuatrimestre de 2020, y I - II cuatrimestre de 2021)</t>
  </si>
  <si>
    <t>Realizar reportes de la evaluación de la gestión de riesgos de corrupción y presentar los resultados a los responsables (III cuatrimestre de 2020, y I - II cuatrimestre de 2021)</t>
  </si>
  <si>
    <t xml:space="preserve">Equipo Participación - Equipo Planeación
Subdirecciones Misionales </t>
  </si>
  <si>
    <t xml:space="preserve">Publicar y mantener actualizada la información de datos abiertos del IDPC en el portal acuerdo con los criterios del anexo 4 de la resolución Min TIC  1519 de 2020
www.datosabiertos.bogota.gov.co. </t>
  </si>
  <si>
    <t>Estado</t>
  </si>
  <si>
    <t>Situación actual</t>
  </si>
  <si>
    <t>Mejora por implementar</t>
  </si>
  <si>
    <t>Beneficio al ciudadano o entidad</t>
  </si>
  <si>
    <t>Tipo racionalización</t>
  </si>
  <si>
    <t>Asesoría para el enlucimiento de fachadas</t>
  </si>
  <si>
    <t>Inscrito</t>
  </si>
  <si>
    <t xml:space="preserve">1. Se agenda la cita por parte de ciudadano 
2. Agendar fecha y hora para desarrollar la atención
3. Designar profesional  
4 Recibir al ciudadano y ejecutar la asesoría 
5 Encuestar al ciudadano sobre la satisfacción de la atención prestada   </t>
  </si>
  <si>
    <t xml:space="preserve">Se fusiona la asesoría de fachadas con la asesoría técnica personalizada   </t>
  </si>
  <si>
    <t xml:space="preserve">Se reduce el tiempo de espera y de atención al ciudadano para agendar la cita, además que el ciudadano puede aceptar o rechazar el horario asignado confirmando la fecha y hora a través de la interacción por  correo electrónico y la atención se realiza de manera virtual </t>
  </si>
  <si>
    <t>Administrativa</t>
  </si>
  <si>
    <t>Fusión del trámite u otros procedimientos administrativos</t>
  </si>
  <si>
    <t xml:space="preserve">Atención a la ciudadanía </t>
  </si>
  <si>
    <t>Programa “Adopta Un Monumentos</t>
  </si>
  <si>
    <t xml:space="preserve">1. Solicitar asesoría por parte del ciudadano 
2. Agendar fecha y hora para desarrollar la asesoría por parte  de servidor de la entidad 
3. Definir  fecha y hora para la atención presencial por parte del ciudadano y servidor 
4 Recibir al ciudadano y ejecutar la asesoría 
5.  el ciudadano radica el formulario de adopción y la carta de intención y demás documentos de acuerdo del tipo de adopción 
6 Evaluación de los documentos por parte de servidor de la entidad 
7 Notificación de la respuesta de la adopción </t>
  </si>
  <si>
    <t>Establecer un nuevo canal para el agendamiento de la citas de asesoramiento a través de la pagina web en el Link a un clic del patrimonio</t>
  </si>
  <si>
    <t>Se reduce el tiempo de espera y de atención al ciudadano para agendar la cita, además que el ciudadano puede aceptar o rechazar el horario asignado confirmando la fecha y hora a través de la interacción por  correo electrónico</t>
  </si>
  <si>
    <t>Aumento de canales y/o puntos de atención</t>
  </si>
  <si>
    <t xml:space="preserve">Disponer para la entrega de los documentos requeridos un canal de cargue de documentos a través a un clic del patrimonio </t>
  </si>
  <si>
    <t>Radicación, descarga y/o envío de documentos electrónicos</t>
  </si>
  <si>
    <t xml:space="preserve">Subdirección Gestión Corporativa </t>
  </si>
  <si>
    <t xml:space="preserve">Notificar y entregar la respuesta a través de correo electrónico </t>
  </si>
  <si>
    <t xml:space="preserve">Realizar la asesoría virtual a los ciudadanos a través de plataforma virtuales   </t>
  </si>
  <si>
    <t xml:space="preserve">Tiempos y costo de desplazamiento del ciudadano </t>
  </si>
  <si>
    <t>Respuesta y/o notificación electrónica</t>
  </si>
  <si>
    <t xml:space="preserve">Subdirección de Protección e intervención del patrimonio </t>
  </si>
  <si>
    <t xml:space="preserve">Ejecutar campaña de las herramientas de gestión, evidenciando la gestión de riesgos </t>
  </si>
  <si>
    <t>Tecnológica</t>
  </si>
  <si>
    <t>Publicar mensualmente la información sobre la ejecución de planes, programas y proyectos para la preservación y sostenibilidad del patrimonio cultural en redes sociales (Facebook - twitter) y página web.</t>
  </si>
  <si>
    <t xml:space="preserve">Bienes e infraestructura 
Subdirección de Protección e Intervención </t>
  </si>
  <si>
    <t xml:space="preserve">Oficializar la participación del IDPC en el súper CADE Virtual </t>
  </si>
  <si>
    <t xml:space="preserve">Proponer los trámites "Autorización de intervención en espacio público en sectores de interés cultural" y " Autorización de bienes muebles y monumentos" en el Sistema único de Información de Trámites -SUIT </t>
  </si>
  <si>
    <t xml:space="preserve">Profesional Sistemas de la información y tecnología </t>
  </si>
  <si>
    <t xml:space="preserve">Coordinación Gestión Documental
Sistema de información y tecnología </t>
  </si>
  <si>
    <t>Inscribir los tramites de : "Autorización de anteproyecto de intervención en Bien de Interés Cultural", "Autorización de reparaciones locativas " y "Equiparación a estrato 1 en Sistema único de Información de Trámites -SUIT</t>
  </si>
  <si>
    <t>1 Equipo de Gestores de Integridad para la vigencia 2021, conformado</t>
  </si>
  <si>
    <t xml:space="preserve">1 Matriz de riesgos de corrupción presentada a comité </t>
  </si>
  <si>
    <t># de matriz de riesgos presentada al comité de G&amp;D</t>
  </si>
  <si>
    <t>1 Informe de gestión de la vigencia 2020</t>
  </si>
  <si>
    <t xml:space="preserve">#de acciones de participación ejecutadas / # acciones programadas </t>
  </si>
  <si>
    <t>Realizar un evento de rendición de cuentas de la gestión institucional de la vigencia 2021</t>
  </si>
  <si>
    <t xml:space="preserve">
# de reconocimientos realizado </t>
  </si>
  <si>
    <t xml:space="preserve"># de estrategias aprobadas
</t>
  </si>
  <si>
    <t xml:space="preserve">
Reconocimiento a servidores del cuatrimestre </t>
  </si>
  <si>
    <t xml:space="preserve">1 estrategia aprobada por el Subdirector de Gestión Corporativa 
 </t>
  </si>
  <si>
    <t>4,3,2</t>
  </si>
  <si>
    <t xml:space="preserve">Revisar, ajustar  la estrategia de reconocimiento al mejor servidor de atención a la ciudadanía </t>
  </si>
  <si>
    <t xml:space="preserve">Implementar la estrategia de reconocimiento al mejor servidor de atención a la ciudadanía </t>
  </si>
  <si>
    <t>11 reportes de la ejecución contractual del IDPC</t>
  </si>
  <si>
    <t xml:space="preserve">Profesional Contratación </t>
  </si>
  <si>
    <t xml:space="preserve">Profesional Transparencia y Atención a la Ciudadanía
</t>
  </si>
  <si>
    <t xml:space="preserve">Profesional SIG
</t>
  </si>
  <si>
    <t xml:space="preserve">Profesional Planeción 
</t>
  </si>
  <si>
    <t xml:space="preserve">Profesional Planeación 
</t>
  </si>
  <si>
    <t xml:space="preserve">Asesora Control Interno
</t>
  </si>
  <si>
    <t xml:space="preserve">Profesional Participación  </t>
  </si>
  <si>
    <t>Profesional Participación -</t>
  </si>
  <si>
    <t xml:space="preserve">#actividades ejecutadas / # de actividades programadas </t>
  </si>
  <si>
    <t>5.4.2</t>
  </si>
  <si>
    <t xml:space="preserve"> 
Pagina web ajustada de acuerdo con los criterios del anexo 1</t>
  </si>
  <si>
    <t xml:space="preserve">1 plan de trabajo aprobado 
</t>
  </si>
  <si>
    <t xml:space="preserve"># plan de trabajo aprobado 
</t>
  </si>
  <si>
    <t>Definir un plan de trabajo de acuerdo con la capacidad del Instituto para atender los criterios de accesibilidad del anexo 1 de la resolución 1519 de 2020</t>
  </si>
  <si>
    <r>
      <rPr>
        <b/>
        <sz val="9"/>
        <rFont val="Calibri"/>
        <family val="2"/>
      </rPr>
      <t xml:space="preserve">Subcomponente 1                                          </t>
    </r>
    <r>
      <rPr>
        <sz val="9"/>
        <rFont val="Calibri"/>
        <family val="2"/>
      </rPr>
      <t xml:space="preserve"> Política de Administración de Riesgos de Corrupción</t>
    </r>
  </si>
  <si>
    <r>
      <rPr>
        <b/>
        <sz val="9"/>
        <rFont val="Calibri"/>
        <family val="2"/>
      </rPr>
      <t xml:space="preserve">Subcomponente 2                                                                    </t>
    </r>
    <r>
      <rPr>
        <sz val="9"/>
        <rFont val="Calibri"/>
        <family val="2"/>
      </rPr>
      <t xml:space="preserve">  Construcción del Mapa de Riesgos de Corrupción</t>
    </r>
  </si>
  <si>
    <r>
      <rPr>
        <b/>
        <sz val="9"/>
        <rFont val="Calibri"/>
        <family val="2"/>
      </rPr>
      <t xml:space="preserve">Subcomponente 3
</t>
    </r>
    <r>
      <rPr>
        <sz val="9"/>
        <rFont val="Calibri"/>
        <family val="2"/>
      </rPr>
      <t xml:space="preserve">Consulta y divulgación </t>
    </r>
  </si>
  <si>
    <r>
      <rPr>
        <b/>
        <sz val="9"/>
        <rFont val="Calibri"/>
        <family val="2"/>
      </rPr>
      <t>Subcomponente 4</t>
    </r>
    <r>
      <rPr>
        <sz val="9"/>
        <rFont val="Calibri"/>
        <family val="2"/>
      </rPr>
      <t xml:space="preserve">                                           Monitoreo o revisión</t>
    </r>
  </si>
  <si>
    <t>Presentar un reporte de los resultados de la gestión de riesgos de gestión y corrupción al Comité Institucional de Gestión y Desempeño.</t>
  </si>
  <si>
    <r>
      <rPr>
        <b/>
        <sz val="9"/>
        <rFont val="Calibri"/>
        <family val="2"/>
      </rPr>
      <t>Subcomponente 5</t>
    </r>
    <r>
      <rPr>
        <sz val="9"/>
        <rFont val="Calibri"/>
        <family val="2"/>
      </rPr>
      <t xml:space="preserve"> Seguimiento</t>
    </r>
  </si>
  <si>
    <r>
      <rPr>
        <b/>
        <sz val="9"/>
        <rFont val="Calibri"/>
        <family val="2"/>
      </rPr>
      <t xml:space="preserve">Subcomponente 1
</t>
    </r>
    <r>
      <rPr>
        <sz val="9"/>
        <rFont val="Calibri"/>
        <family val="2"/>
      </rPr>
      <t>Información de Calidad y en Formato Comprensible</t>
    </r>
  </si>
  <si>
    <r>
      <rPr>
        <b/>
        <sz val="9"/>
        <rFont val="Calibri"/>
        <family val="2"/>
      </rPr>
      <t xml:space="preserve">Subcomponente 2
</t>
    </r>
    <r>
      <rPr>
        <sz val="9"/>
        <rFont val="Calibri"/>
        <family val="2"/>
      </rPr>
      <t>Diálogo de doble vía con la ciudadanía y sus organizaciones</t>
    </r>
  </si>
  <si>
    <r>
      <rPr>
        <b/>
        <sz val="9"/>
        <rFont val="Calibri"/>
        <family val="2"/>
      </rPr>
      <t xml:space="preserve">Subcomponente 3
</t>
    </r>
    <r>
      <rPr>
        <sz val="9"/>
        <rFont val="Calibri"/>
        <family val="2"/>
      </rPr>
      <t>Incentivos para motivar la cultura de la Rendición y Petición de Cuentas</t>
    </r>
  </si>
  <si>
    <r>
      <rPr>
        <b/>
        <sz val="9"/>
        <rFont val="Calibri"/>
        <family val="2"/>
      </rPr>
      <t xml:space="preserve">Subcomponente 4
</t>
    </r>
    <r>
      <rPr>
        <sz val="9"/>
        <rFont val="Calibri"/>
        <family val="2"/>
      </rPr>
      <t>Evaluación y Retroalimentación a la Gestión Institucional</t>
    </r>
  </si>
  <si>
    <r>
      <rPr>
        <b/>
        <sz val="9"/>
        <rFont val="Calibri"/>
        <family val="2"/>
      </rPr>
      <t xml:space="preserve">Subcomponente 1                        </t>
    </r>
    <r>
      <rPr>
        <sz val="9"/>
        <rFont val="Calibri"/>
        <family val="2"/>
      </rPr>
      <t xml:space="preserve"> 
Estructura administrativa y Direccionamiento estratégico</t>
    </r>
  </si>
  <si>
    <r>
      <rPr>
        <b/>
        <sz val="9"/>
        <rFont val="Calibri"/>
        <family val="2"/>
      </rPr>
      <t xml:space="preserve">Subcomponente 2
</t>
    </r>
    <r>
      <rPr>
        <sz val="9"/>
        <rFont val="Calibri"/>
        <family val="2"/>
      </rPr>
      <t>Fortalecimiento de los canales de atención</t>
    </r>
  </si>
  <si>
    <r>
      <rPr>
        <b/>
        <sz val="9"/>
        <rFont val="Calibri"/>
        <family val="2"/>
      </rPr>
      <t>Subcomponente 3</t>
    </r>
    <r>
      <rPr>
        <sz val="9"/>
        <rFont val="Calibri"/>
        <family val="2"/>
      </rPr>
      <t xml:space="preserve">
Talento Humano</t>
    </r>
  </si>
  <si>
    <r>
      <rPr>
        <b/>
        <sz val="9"/>
        <rFont val="Calibri"/>
        <family val="2"/>
      </rPr>
      <t xml:space="preserve">Subcomponente 4
</t>
    </r>
    <r>
      <rPr>
        <sz val="9"/>
        <rFont val="Calibri"/>
        <family val="2"/>
      </rPr>
      <t>Normativo y procedimental</t>
    </r>
  </si>
  <si>
    <r>
      <rPr>
        <b/>
        <sz val="9"/>
        <rFont val="Calibri"/>
        <family val="2"/>
      </rPr>
      <t xml:space="preserve">Subcomponente 5
</t>
    </r>
    <r>
      <rPr>
        <sz val="9"/>
        <rFont val="Calibri"/>
        <family val="2"/>
      </rPr>
      <t>Relacionamiento con el ciudadano</t>
    </r>
  </si>
  <si>
    <r>
      <rPr>
        <b/>
        <sz val="9"/>
        <rFont val="Calibri"/>
        <family val="2"/>
      </rPr>
      <t>Subcomponente 1</t>
    </r>
    <r>
      <rPr>
        <sz val="9"/>
        <rFont val="Calibri"/>
        <family val="2"/>
      </rPr>
      <t xml:space="preserve">
Lineamientos de Transparencia Activa</t>
    </r>
  </si>
  <si>
    <r>
      <rPr>
        <b/>
        <sz val="9"/>
        <rFont val="Calibri"/>
        <family val="2"/>
      </rPr>
      <t xml:space="preserve">Subcomponente 2
</t>
    </r>
    <r>
      <rPr>
        <sz val="9"/>
        <rFont val="Calibri"/>
        <family val="2"/>
      </rPr>
      <t>Lineamientos de Transparencia
Pasiva</t>
    </r>
  </si>
  <si>
    <r>
      <rPr>
        <b/>
        <sz val="9"/>
        <rFont val="Calibri"/>
        <family val="2"/>
      </rPr>
      <t xml:space="preserve">Subcomponente 3
</t>
    </r>
    <r>
      <rPr>
        <sz val="9"/>
        <rFont val="Calibri"/>
        <family val="2"/>
      </rPr>
      <t>Elaboración los Instrumentos de Gestión de la Información</t>
    </r>
  </si>
  <si>
    <r>
      <rPr>
        <b/>
        <sz val="9"/>
        <rFont val="Calibri"/>
        <family val="2"/>
      </rPr>
      <t>Subcomponente 4</t>
    </r>
    <r>
      <rPr>
        <sz val="9"/>
        <rFont val="Calibri"/>
        <family val="2"/>
      </rPr>
      <t xml:space="preserve">
Criterio Diferencial de Accesibilidad</t>
    </r>
  </si>
  <si>
    <r>
      <rPr>
        <b/>
        <sz val="9"/>
        <rFont val="Calibri"/>
        <family val="2"/>
      </rPr>
      <t xml:space="preserve">Subcomponente 5
</t>
    </r>
    <r>
      <rPr>
        <sz val="9"/>
        <rFont val="Calibri"/>
        <family val="2"/>
      </rPr>
      <t>Monitoreo del Acceso a la Información Pública</t>
    </r>
  </si>
  <si>
    <t xml:space="preserve">Implementar los criterios de accesibilidad del anexo 1 de la resolución 1519 de 2020 de acuerdo con el plan de trabajo para tal fin </t>
  </si>
  <si>
    <t>Ejecutar  los ámbitos  No 20,  23, 25 y 26 de participación ciudadana  definidos en el PIPC para garantizar la participación  y control social de la ciudadanía en la misionalidad del IDPC.</t>
  </si>
  <si>
    <t>Atención o asesoría virtual a través de plataformas tecnológicas</t>
  </si>
  <si>
    <r>
      <t xml:space="preserve">PLAN ANTICORRUPCIÓN Y DE ATENCIÓN AL CIUDADANO - PAAC 2021 
</t>
    </r>
    <r>
      <rPr>
        <b/>
        <sz val="12"/>
        <rFont val="Calibri"/>
        <family val="2"/>
      </rPr>
      <t>(Aprobado en sesión del Comité Institucional de Gestión y Desempeño del 30.06.2021)</t>
    </r>
  </si>
  <si>
    <t>Publicar el mapa de riesgos de corrupción actualizado, en el micrositio de Transparencia y Acceso a la Información de la página web del Instituto.</t>
  </si>
  <si>
    <t>Equipo de Gestores de Integridad para la vigencia 2021 conformado</t>
  </si>
  <si>
    <t>2 trámites presentados al DAFP</t>
  </si>
  <si>
    <r>
      <t>Presentar los trámites: "Autorización de intervención en espacio público en sectores de interés cultural" y "Autorización de bienes muebles y monumentos"</t>
    </r>
    <r>
      <rPr>
        <sz val="10"/>
        <rFont val="Calibri"/>
        <family val="2"/>
      </rPr>
      <t xml:space="preserve"> al Departamento Administrativo de la Función Pública -DAFP-, para contar con su respectivo concepto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</si>
</sst>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1" x14ac:knownFonts="1"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sz val="9"/>
      <color theme="1" tint="0.14999847407452621"/>
      <name val="Calibri"/>
      <family val="2"/>
    </font>
    <font>
      <sz val="10"/>
      <color theme="1" tint="0.14999847407452621"/>
      <name val="Calibri"/>
      <family val="2"/>
    </font>
    <font>
      <b/>
      <sz val="8"/>
      <color theme="1" tint="0.14999847407452621"/>
      <name val="Calibri"/>
      <family val="2"/>
    </font>
    <font>
      <sz val="11"/>
      <color indexed="8"/>
      <name val="Calibri"/>
      <family val="2"/>
    </font>
    <font>
      <b/>
      <sz val="8"/>
      <color theme="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9"/>
      <name val="Century Gothic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hair">
        <color rgb="FF366092"/>
      </left>
      <right style="hair">
        <color rgb="FF366092"/>
      </right>
      <top style="medium">
        <color rgb="FF366092"/>
      </top>
      <bottom style="hair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hair">
        <color rgb="FF366092"/>
      </left>
      <right style="medium">
        <color rgb="FF366092"/>
      </right>
      <top style="medium">
        <color rgb="FF366092"/>
      </top>
      <bottom style="hair">
        <color rgb="FF366092"/>
      </bottom>
      <diagonal/>
    </border>
    <border>
      <left/>
      <right/>
      <top style="medium">
        <color rgb="FF366092"/>
      </top>
      <bottom/>
      <diagonal/>
    </border>
    <border>
      <left style="hair">
        <color rgb="FF366092"/>
      </left>
      <right style="medium">
        <color rgb="FF366092"/>
      </right>
      <top style="hair">
        <color rgb="FF366092"/>
      </top>
      <bottom style="hair">
        <color rgb="FF366092"/>
      </bottom>
      <diagonal/>
    </border>
    <border>
      <left style="medium">
        <color rgb="FF366092"/>
      </left>
      <right style="medium">
        <color rgb="FF366092"/>
      </right>
      <top/>
      <bottom/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medium">
        <color rgb="FF366092"/>
      </top>
      <bottom style="hair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 style="hair">
        <color rgb="FF366092"/>
      </top>
      <bottom style="medium">
        <color rgb="FF366092"/>
      </bottom>
      <diagonal/>
    </border>
    <border>
      <left style="medium">
        <color rgb="FF366092"/>
      </left>
      <right style="hair">
        <color rgb="FF366092"/>
      </right>
      <top style="hair">
        <color rgb="FF366092"/>
      </top>
      <bottom style="hair">
        <color rgb="FF366092"/>
      </bottom>
      <diagonal/>
    </border>
    <border>
      <left style="hair">
        <color rgb="FF366092"/>
      </left>
      <right style="hair">
        <color rgb="FF366092"/>
      </right>
      <top style="hair">
        <color rgb="FF366092"/>
      </top>
      <bottom/>
      <diagonal/>
    </border>
    <border>
      <left style="hair">
        <color rgb="FF366092"/>
      </left>
      <right style="medium">
        <color rgb="FF366092"/>
      </right>
      <top style="hair">
        <color rgb="FF366092"/>
      </top>
      <bottom/>
      <diagonal/>
    </border>
    <border>
      <left style="medium">
        <color rgb="FF366092"/>
      </left>
      <right style="hair">
        <color rgb="FF366092"/>
      </right>
      <top style="hair">
        <color rgb="FF366092"/>
      </top>
      <bottom/>
      <diagonal/>
    </border>
    <border>
      <left style="medium">
        <color rgb="FF366092"/>
      </left>
      <right style="hair">
        <color rgb="FF366092"/>
      </right>
      <top/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hair">
        <color rgb="FF366092"/>
      </left>
      <right style="hair">
        <color rgb="FF366092"/>
      </right>
      <top/>
      <bottom style="medium">
        <color rgb="FF366092"/>
      </bottom>
      <diagonal/>
    </border>
    <border>
      <left/>
      <right/>
      <top style="medium">
        <color rgb="FF366092"/>
      </top>
      <bottom style="medium">
        <color rgb="FF366092"/>
      </bottom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/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/>
      <bottom style="medium">
        <color rgb="FF366092"/>
      </bottom>
      <diagonal/>
    </border>
    <border>
      <left style="thin">
        <color rgb="FF366092"/>
      </left>
      <right style="medium">
        <color rgb="FF366092"/>
      </right>
      <top/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/>
      <bottom style="thin">
        <color rgb="FF366092"/>
      </bottom>
      <diagonal/>
    </border>
    <border>
      <left style="thin">
        <color rgb="FF366092"/>
      </left>
      <right style="thin">
        <color rgb="FF366092"/>
      </right>
      <top/>
      <bottom style="thin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/>
      <diagonal/>
    </border>
    <border>
      <left style="thin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thin">
        <color rgb="FF366092"/>
      </bottom>
      <diagonal/>
    </border>
    <border>
      <left/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thin">
        <color rgb="FF366092"/>
      </top>
      <bottom style="thin">
        <color rgb="FF366092"/>
      </bottom>
      <diagonal/>
    </border>
    <border>
      <left style="hair">
        <color rgb="FF366092"/>
      </left>
      <right style="hair">
        <color rgb="FF366092"/>
      </right>
      <top style="medium">
        <color rgb="FF366092"/>
      </top>
      <bottom style="medium">
        <color rgb="FF366092"/>
      </bottom>
      <diagonal/>
    </border>
    <border>
      <left style="hair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rgb="FF366092"/>
      </right>
      <top style="medium">
        <color rgb="FF366092"/>
      </top>
      <bottom/>
      <diagonal/>
    </border>
    <border>
      <left style="thin">
        <color rgb="FF366092"/>
      </left>
      <right style="medium">
        <color rgb="FF366092"/>
      </right>
      <top style="thin">
        <color rgb="FF366092"/>
      </top>
      <bottom style="hair">
        <color rgb="FF366092"/>
      </bottom>
      <diagonal/>
    </border>
    <border>
      <left style="thin">
        <color rgb="FF366092"/>
      </left>
      <right style="medium">
        <color rgb="FF366092"/>
      </right>
      <top/>
      <bottom style="hair">
        <color rgb="FF366092"/>
      </bottom>
      <diagonal/>
    </border>
    <border>
      <left style="thin">
        <color rgb="FF366092"/>
      </left>
      <right style="medium">
        <color rgb="FF366092"/>
      </right>
      <top style="hair">
        <color rgb="FF36609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medium">
        <color rgb="FF366092"/>
      </right>
      <top/>
      <bottom/>
      <diagonal/>
    </border>
    <border>
      <left style="medium">
        <color theme="4"/>
      </left>
      <right/>
      <top style="medium">
        <color theme="4"/>
      </top>
      <bottom style="medium">
        <color rgb="FF366092"/>
      </bottom>
      <diagonal/>
    </border>
    <border>
      <left style="medium">
        <color rgb="FF366092"/>
      </left>
      <right style="thin">
        <color rgb="FF366092"/>
      </right>
      <top style="medium">
        <color theme="4"/>
      </top>
      <bottom style="medium">
        <color rgb="FF366092"/>
      </bottom>
      <diagonal/>
    </border>
    <border>
      <left style="thin">
        <color rgb="FF366092"/>
      </left>
      <right style="thin">
        <color rgb="FF366092"/>
      </right>
      <top style="medium">
        <color theme="4"/>
      </top>
      <bottom style="medium">
        <color rgb="FF366092"/>
      </bottom>
      <diagonal/>
    </border>
    <border>
      <left style="thin">
        <color rgb="FF366092"/>
      </left>
      <right style="medium">
        <color theme="4"/>
      </right>
      <top style="medium">
        <color theme="4"/>
      </top>
      <bottom style="medium">
        <color rgb="FF366092"/>
      </bottom>
      <diagonal/>
    </border>
    <border>
      <left style="medium">
        <color theme="4"/>
      </left>
      <right style="thin">
        <color rgb="FF366092"/>
      </right>
      <top style="medium">
        <color rgb="FF366092"/>
      </top>
      <bottom style="thin">
        <color rgb="FF366092"/>
      </bottom>
      <diagonal/>
    </border>
    <border>
      <left style="thin">
        <color rgb="FF366092"/>
      </left>
      <right style="medium">
        <color theme="4"/>
      </right>
      <top style="medium">
        <color rgb="FF366092"/>
      </top>
      <bottom style="thin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/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thin">
        <color rgb="FF366092"/>
      </bottom>
      <diagonal/>
    </border>
    <border>
      <left style="medium">
        <color theme="4"/>
      </left>
      <right style="thin">
        <color rgb="FF366092"/>
      </right>
      <top/>
      <bottom style="thin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medium">
        <color theme="4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medium">
        <color theme="4"/>
      </bottom>
      <diagonal/>
    </border>
    <border>
      <left style="thin">
        <color rgb="FF366092"/>
      </left>
      <right style="medium">
        <color theme="4"/>
      </right>
      <top style="thin">
        <color rgb="FF366092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thin">
        <color rgb="FF366092"/>
      </top>
      <bottom style="thin">
        <color rgb="FF366092"/>
      </bottom>
      <diagonal/>
    </border>
    <border>
      <left style="medium">
        <color theme="4"/>
      </left>
      <right/>
      <top style="thin">
        <color rgb="FF366092"/>
      </top>
      <bottom style="medium">
        <color theme="4"/>
      </bottom>
      <diagonal/>
    </border>
    <border>
      <left style="medium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thin">
        <color rgb="FF366092"/>
      </right>
      <top style="medium">
        <color theme="4"/>
      </top>
      <bottom/>
      <diagonal/>
    </border>
    <border>
      <left style="thin">
        <color rgb="FF366092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thin">
        <color rgb="FF366092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rgb="FF366092"/>
      </left>
      <right style="thin">
        <color rgb="FF366092"/>
      </right>
      <top style="medium">
        <color theme="4"/>
      </top>
      <bottom style="medium">
        <color theme="4"/>
      </bottom>
      <diagonal/>
    </border>
    <border>
      <left style="thin">
        <color rgb="FF366092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rgb="FF366092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rgb="FF366092"/>
      </left>
      <right/>
      <top/>
      <bottom/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62">
    <xf numFmtId="0" fontId="0" fillId="0" borderId="0" xfId="0" applyFont="1" applyAlignment="1"/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14" fontId="5" fillId="2" borderId="25" xfId="0" applyNumberFormat="1" applyFont="1" applyFill="1" applyBorder="1" applyAlignment="1" applyProtection="1">
      <alignment horizontal="center" vertical="center" wrapText="1"/>
    </xf>
    <xf numFmtId="14" fontId="5" fillId="2" borderId="26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1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14" fontId="4" fillId="0" borderId="12" xfId="0" applyNumberFormat="1" applyFont="1" applyFill="1" applyBorder="1" applyAlignment="1" applyProtection="1">
      <alignment horizontal="center" vertical="center" wrapText="1"/>
    </xf>
    <xf numFmtId="9" fontId="4" fillId="0" borderId="2" xfId="1" applyFont="1" applyFill="1" applyBorder="1" applyAlignment="1" applyProtection="1">
      <alignment horizontal="center" vertical="center" wrapText="1"/>
    </xf>
    <xf numFmtId="9" fontId="4" fillId="0" borderId="15" xfId="0" applyNumberFormat="1" applyFont="1" applyFill="1" applyBorder="1" applyAlignment="1" applyProtection="1">
      <alignment horizontal="center" vertical="center" wrapText="1"/>
    </xf>
    <xf numFmtId="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14" fontId="4" fillId="0" borderId="20" xfId="0" applyNumberFormat="1" applyFont="1" applyFill="1" applyBorder="1" applyAlignment="1" applyProtection="1">
      <alignment horizontal="center" vertical="center" wrapText="1"/>
    </xf>
    <xf numFmtId="9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9" fontId="3" fillId="0" borderId="5" xfId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 wrapText="1"/>
    </xf>
    <xf numFmtId="9" fontId="3" fillId="0" borderId="3" xfId="1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10" fontId="3" fillId="0" borderId="2" xfId="1" applyNumberFormat="1" applyFont="1" applyFill="1" applyBorder="1" applyAlignment="1" applyProtection="1">
      <alignment horizontal="center" vertical="center" wrapText="1"/>
    </xf>
    <xf numFmtId="10" fontId="3" fillId="0" borderId="5" xfId="1" applyNumberFormat="1" applyFont="1" applyFill="1" applyBorder="1" applyAlignment="1" applyProtection="1">
      <alignment horizontal="center" vertical="center" wrapTex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9" fontId="4" fillId="0" borderId="12" xfId="1" applyFont="1" applyFill="1" applyBorder="1" applyAlignment="1" applyProtection="1">
      <alignment horizontal="center" vertical="center" wrapText="1"/>
    </xf>
    <xf numFmtId="9" fontId="4" fillId="0" borderId="13" xfId="1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 applyProtection="1">
      <alignment horizontal="center" vertical="center" wrapText="1"/>
    </xf>
    <xf numFmtId="14" fontId="5" fillId="2" borderId="47" xfId="0" applyNumberFormat="1" applyFont="1" applyFill="1" applyBorder="1" applyAlignment="1" applyProtection="1">
      <alignment horizontal="center" vertical="center" wrapText="1"/>
    </xf>
    <xf numFmtId="0" fontId="5" fillId="2" borderId="48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left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14" fontId="8" fillId="0" borderId="33" xfId="0" applyNumberFormat="1" applyFont="1" applyFill="1" applyBorder="1" applyAlignment="1" applyProtection="1">
      <alignment horizontal="center" vertical="center" wrapText="1"/>
    </xf>
    <xf numFmtId="14" fontId="8" fillId="0" borderId="3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14" fontId="8" fillId="0" borderId="55" xfId="0" applyNumberFormat="1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14" fontId="8" fillId="0" borderId="66" xfId="0" applyNumberFormat="1" applyFont="1" applyFill="1" applyBorder="1" applyAlignment="1" applyProtection="1">
      <alignment horizontal="center" vertical="center" wrapText="1"/>
    </xf>
    <xf numFmtId="14" fontId="8" fillId="0" borderId="68" xfId="0" applyNumberFormat="1" applyFont="1" applyFill="1" applyBorder="1" applyAlignment="1" applyProtection="1">
      <alignment horizontal="center" vertical="center" wrapText="1"/>
    </xf>
    <xf numFmtId="14" fontId="8" fillId="0" borderId="72" xfId="0" applyNumberFormat="1" applyFont="1" applyFill="1" applyBorder="1" applyAlignment="1" applyProtection="1">
      <alignment horizontal="center" vertical="center" wrapText="1"/>
    </xf>
    <xf numFmtId="14" fontId="8" fillId="0" borderId="73" xfId="0" applyNumberFormat="1" applyFont="1" applyFill="1" applyBorder="1" applyAlignment="1" applyProtection="1">
      <alignment horizontal="center" vertical="center" wrapText="1"/>
    </xf>
    <xf numFmtId="14" fontId="8" fillId="0" borderId="74" xfId="0" applyNumberFormat="1" applyFont="1" applyFill="1" applyBorder="1" applyAlignment="1" applyProtection="1">
      <alignment horizontal="center" vertical="center" wrapText="1"/>
    </xf>
    <xf numFmtId="0" fontId="8" fillId="0" borderId="78" xfId="0" applyFont="1" applyFill="1" applyBorder="1" applyAlignment="1" applyProtection="1">
      <alignment horizontal="left" vertical="center" wrapText="1"/>
    </xf>
    <xf numFmtId="14" fontId="8" fillId="0" borderId="78" xfId="0" applyNumberFormat="1" applyFont="1" applyFill="1" applyBorder="1" applyAlignment="1" applyProtection="1">
      <alignment horizontal="center" vertical="center" wrapText="1"/>
    </xf>
    <xf numFmtId="14" fontId="8" fillId="0" borderId="79" xfId="0" applyNumberFormat="1" applyFont="1" applyFill="1" applyBorder="1" applyAlignment="1" applyProtection="1">
      <alignment horizontal="center" vertical="center" wrapText="1"/>
    </xf>
    <xf numFmtId="9" fontId="8" fillId="0" borderId="55" xfId="1" applyFont="1" applyFill="1" applyBorder="1" applyAlignment="1" applyProtection="1">
      <alignment horizontal="center" vertical="center" wrapText="1"/>
    </xf>
    <xf numFmtId="0" fontId="8" fillId="0" borderId="55" xfId="1" applyNumberFormat="1" applyFont="1" applyFill="1" applyBorder="1" applyAlignment="1" applyProtection="1">
      <alignment horizontal="center" vertical="center" wrapText="1"/>
    </xf>
    <xf numFmtId="14" fontId="8" fillId="0" borderId="74" xfId="3" applyNumberFormat="1" applyFont="1" applyFill="1" applyBorder="1" applyAlignment="1">
      <alignment horizontal="center" vertical="center" wrapText="1"/>
    </xf>
    <xf numFmtId="0" fontId="8" fillId="0" borderId="78" xfId="0" applyFont="1" applyFill="1" applyBorder="1" applyAlignment="1" applyProtection="1">
      <alignment horizontal="center" vertical="center" wrapText="1"/>
    </xf>
    <xf numFmtId="14" fontId="8" fillId="0" borderId="79" xfId="3" applyNumberFormat="1" applyFont="1" applyFill="1" applyBorder="1" applyAlignment="1">
      <alignment horizontal="center" vertical="center" wrapText="1"/>
    </xf>
    <xf numFmtId="14" fontId="8" fillId="0" borderId="58" xfId="0" applyNumberFormat="1" applyFont="1" applyFill="1" applyBorder="1" applyAlignment="1" applyProtection="1">
      <alignment horizontal="center" vertical="center" wrapText="1"/>
    </xf>
    <xf numFmtId="14" fontId="8" fillId="0" borderId="86" xfId="0" applyNumberFormat="1" applyFont="1" applyFill="1" applyBorder="1" applyAlignment="1" applyProtection="1">
      <alignment horizontal="center" vertical="center" wrapText="1"/>
    </xf>
    <xf numFmtId="0" fontId="8" fillId="0" borderId="95" xfId="0" applyFont="1" applyFill="1" applyBorder="1" applyAlignment="1" applyProtection="1">
      <alignment horizontal="center" vertical="center" wrapText="1"/>
    </xf>
    <xf numFmtId="14" fontId="8" fillId="0" borderId="95" xfId="0" applyNumberFormat="1" applyFont="1" applyFill="1" applyBorder="1" applyAlignment="1" applyProtection="1">
      <alignment horizontal="center" vertical="center" wrapText="1"/>
    </xf>
    <xf numFmtId="14" fontId="8" fillId="0" borderId="96" xfId="0" applyNumberFormat="1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left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9" fontId="8" fillId="0" borderId="58" xfId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14" fontId="14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14" fontId="16" fillId="0" borderId="0" xfId="0" applyNumberFormat="1" applyFont="1" applyFill="1" applyBorder="1" applyAlignment="1" applyProtection="1">
      <alignment horizontal="center" vertical="center" wrapText="1"/>
    </xf>
    <xf numFmtId="14" fontId="14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vertical="center" wrapText="1"/>
    </xf>
    <xf numFmtId="10" fontId="14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</xf>
    <xf numFmtId="1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10" fontId="17" fillId="0" borderId="0" xfId="1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/>
    </xf>
    <xf numFmtId="10" fontId="8" fillId="0" borderId="0" xfId="1" applyNumberFormat="1" applyFont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14" fontId="12" fillId="0" borderId="0" xfId="0" applyNumberFormat="1" applyFont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Alignment="1" applyProtection="1">
      <alignment vertical="center" wrapText="1"/>
    </xf>
    <xf numFmtId="1" fontId="9" fillId="0" borderId="0" xfId="0" applyNumberFormat="1" applyFont="1" applyAlignment="1" applyProtection="1">
      <alignment vertical="center" wrapText="1"/>
    </xf>
    <xf numFmtId="0" fontId="21" fillId="0" borderId="0" xfId="0" applyFont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10" fontId="9" fillId="0" borderId="0" xfId="1" applyNumberFormat="1" applyFont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1" fontId="16" fillId="0" borderId="0" xfId="0" applyNumberFormat="1" applyFont="1" applyAlignment="1" applyProtection="1">
      <alignment horizontal="center" vertical="center" wrapText="1"/>
    </xf>
    <xf numFmtId="0" fontId="17" fillId="2" borderId="61" xfId="0" applyFont="1" applyFill="1" applyBorder="1" applyAlignment="1" applyProtection="1">
      <alignment horizontal="center" vertical="center" wrapText="1"/>
    </xf>
    <xf numFmtId="0" fontId="17" fillId="2" borderId="62" xfId="0" applyFont="1" applyFill="1" applyBorder="1" applyAlignment="1" applyProtection="1">
      <alignment horizontal="center" vertical="center" wrapText="1"/>
    </xf>
    <xf numFmtId="0" fontId="17" fillId="2" borderId="63" xfId="0" applyFont="1" applyFill="1" applyBorder="1" applyAlignment="1" applyProtection="1">
      <alignment horizontal="center" vertical="center" wrapText="1"/>
    </xf>
    <xf numFmtId="14" fontId="17" fillId="2" borderId="63" xfId="0" applyNumberFormat="1" applyFont="1" applyFill="1" applyBorder="1" applyAlignment="1" applyProtection="1">
      <alignment horizontal="center" vertical="center" wrapText="1"/>
    </xf>
    <xf numFmtId="14" fontId="17" fillId="2" borderId="64" xfId="0" applyNumberFormat="1" applyFont="1" applyFill="1" applyBorder="1" applyAlignment="1" applyProtection="1">
      <alignment horizontal="center" vertical="center" wrapText="1"/>
    </xf>
    <xf numFmtId="0" fontId="17" fillId="0" borderId="60" xfId="0" applyNumberFormat="1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 wrapText="1"/>
    </xf>
    <xf numFmtId="0" fontId="17" fillId="2" borderId="42" xfId="0" applyFont="1" applyFill="1" applyBorder="1" applyAlignment="1" applyProtection="1">
      <alignment horizontal="center" vertical="center" wrapText="1"/>
    </xf>
    <xf numFmtId="0" fontId="17" fillId="2" borderId="26" xfId="0" applyFont="1" applyFill="1" applyBorder="1" applyAlignment="1" applyProtection="1">
      <alignment horizontal="center" vertical="center" wrapText="1"/>
    </xf>
    <xf numFmtId="0" fontId="16" fillId="2" borderId="25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10" fontId="17" fillId="2" borderId="26" xfId="1" applyNumberFormat="1" applyFont="1" applyFill="1" applyBorder="1" applyAlignment="1" applyProtection="1">
      <alignment horizontal="center" vertical="center" wrapText="1"/>
    </xf>
    <xf numFmtId="0" fontId="9" fillId="3" borderId="65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</xf>
    <xf numFmtId="164" fontId="25" fillId="0" borderId="33" xfId="4" applyNumberFormat="1" applyFont="1" applyFill="1" applyBorder="1" applyAlignment="1" applyProtection="1">
      <alignment vertical="center" wrapText="1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left" vertical="top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2" fontId="2" fillId="0" borderId="32" xfId="0" applyNumberFormat="1" applyFont="1" applyFill="1" applyBorder="1" applyAlignment="1" applyProtection="1">
      <alignment horizontal="center" vertical="center" wrapText="1"/>
    </xf>
    <xf numFmtId="2" fontId="2" fillId="0" borderId="33" xfId="0" applyNumberFormat="1" applyFont="1" applyFill="1" applyBorder="1" applyAlignment="1" applyProtection="1">
      <alignment horizontal="center" vertical="center" wrapText="1"/>
    </xf>
    <xf numFmtId="10" fontId="2" fillId="0" borderId="34" xfId="1" applyNumberFormat="1" applyFont="1" applyFill="1" applyBorder="1" applyAlignment="1" applyProtection="1">
      <alignment vertical="center" wrapText="1"/>
    </xf>
    <xf numFmtId="10" fontId="2" fillId="0" borderId="34" xfId="1" applyNumberFormat="1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</xf>
    <xf numFmtId="164" fontId="25" fillId="0" borderId="36" xfId="4" applyNumberFormat="1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left" vertical="top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2" fontId="2" fillId="0" borderId="35" xfId="0" applyNumberFormat="1" applyFont="1" applyFill="1" applyBorder="1" applyAlignment="1" applyProtection="1">
      <alignment horizontal="center" vertical="center" wrapText="1"/>
    </xf>
    <xf numFmtId="2" fontId="2" fillId="0" borderId="36" xfId="0" applyNumberFormat="1" applyFont="1" applyFill="1" applyBorder="1" applyAlignment="1" applyProtection="1">
      <alignment horizontal="center" vertical="center" wrapText="1"/>
    </xf>
    <xf numFmtId="10" fontId="2" fillId="0" borderId="27" xfId="1" applyNumberFormat="1" applyFont="1" applyFill="1" applyBorder="1" applyAlignment="1" applyProtection="1">
      <alignment vertical="center" wrapText="1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0" fontId="9" fillId="3" borderId="71" xfId="0" applyFont="1" applyFill="1" applyBorder="1" applyAlignment="1" applyProtection="1">
      <alignment horizontal="center" vertical="center" wrapText="1"/>
    </xf>
    <xf numFmtId="0" fontId="8" fillId="0" borderId="72" xfId="0" applyFont="1" applyFill="1" applyBorder="1" applyAlignment="1" applyProtection="1">
      <alignment horizontal="center" vertical="center" wrapText="1"/>
    </xf>
    <xf numFmtId="0" fontId="8" fillId="5" borderId="72" xfId="0" applyFont="1" applyFill="1" applyBorder="1" applyAlignment="1" applyProtection="1">
      <alignment horizontal="left" vertical="center" wrapText="1"/>
    </xf>
    <xf numFmtId="0" fontId="8" fillId="5" borderId="72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</xf>
    <xf numFmtId="164" fontId="25" fillId="0" borderId="38" xfId="4" applyNumberFormat="1" applyFont="1" applyFill="1" applyBorder="1" applyAlignment="1" applyProtection="1">
      <alignment vertical="center" wrapText="1"/>
      <protection locked="0"/>
    </xf>
    <xf numFmtId="0" fontId="9" fillId="0" borderId="38" xfId="0" applyFont="1" applyFill="1" applyBorder="1" applyAlignment="1" applyProtection="1">
      <alignment horizontal="left" vertical="center" wrapText="1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left" vertical="center" wrapText="1"/>
      <protection locked="0"/>
    </xf>
    <xf numFmtId="2" fontId="2" fillId="0" borderId="37" xfId="0" applyNumberFormat="1" applyFont="1" applyFill="1" applyBorder="1" applyAlignment="1" applyProtection="1">
      <alignment horizontal="center" vertical="center" wrapText="1"/>
    </xf>
    <xf numFmtId="2" fontId="2" fillId="0" borderId="38" xfId="0" applyNumberFormat="1" applyFont="1" applyFill="1" applyBorder="1" applyAlignment="1" applyProtection="1">
      <alignment horizontal="center" vertical="center" wrapText="1"/>
    </xf>
    <xf numFmtId="10" fontId="2" fillId="0" borderId="31" xfId="1" applyNumberFormat="1" applyFont="1" applyFill="1" applyBorder="1" applyAlignment="1" applyProtection="1">
      <alignment vertical="center" wrapText="1"/>
    </xf>
    <xf numFmtId="10" fontId="2" fillId="0" borderId="31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4" fontId="9" fillId="0" borderId="0" xfId="0" applyNumberFormat="1" applyFont="1" applyFill="1" applyBorder="1" applyAlignment="1" applyProtection="1">
      <alignment horizontal="center" vertical="center" wrapText="1"/>
    </xf>
    <xf numFmtId="14" fontId="9" fillId="0" borderId="4" xfId="0" applyNumberFormat="1" applyFont="1" applyFill="1" applyBorder="1" applyAlignment="1" applyProtection="1">
      <alignment horizontal="center" vertical="center" wrapText="1"/>
    </xf>
    <xf numFmtId="14" fontId="16" fillId="0" borderId="4" xfId="0" applyNumberFormat="1" applyFont="1" applyFill="1" applyBorder="1" applyAlignment="1" applyProtection="1">
      <alignment horizontal="center" vertical="center" wrapText="1"/>
    </xf>
    <xf numFmtId="14" fontId="9" fillId="0" borderId="4" xfId="0" applyNumberFormat="1" applyFont="1" applyFill="1" applyBorder="1" applyAlignment="1" applyProtection="1">
      <alignment horizontal="left" vertical="center" wrapText="1"/>
    </xf>
    <xf numFmtId="10" fontId="26" fillId="0" borderId="44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10" fontId="9" fillId="0" borderId="0" xfId="1" applyNumberFormat="1" applyFont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8" fillId="0" borderId="0" xfId="2" applyNumberFormat="1" applyFont="1" applyFill="1" applyBorder="1" applyAlignment="1" applyProtection="1">
      <alignment horizontal="center" vertical="center" wrapText="1"/>
    </xf>
    <xf numFmtId="0" fontId="17" fillId="2" borderId="89" xfId="0" applyFont="1" applyFill="1" applyBorder="1" applyAlignment="1" applyProtection="1">
      <alignment horizontal="center" vertical="center" wrapText="1"/>
    </xf>
    <xf numFmtId="0" fontId="17" fillId="2" borderId="87" xfId="0" applyFont="1" applyFill="1" applyBorder="1" applyAlignment="1" applyProtection="1">
      <alignment horizontal="center" vertical="center" wrapText="1"/>
    </xf>
    <xf numFmtId="14" fontId="17" fillId="2" borderId="87" xfId="0" applyNumberFormat="1" applyFont="1" applyFill="1" applyBorder="1" applyAlignment="1" applyProtection="1">
      <alignment horizontal="center" vertical="center" wrapText="1"/>
    </xf>
    <xf numFmtId="14" fontId="17" fillId="2" borderId="88" xfId="0" applyNumberFormat="1" applyFont="1" applyFill="1" applyBorder="1" applyAlignment="1" applyProtection="1">
      <alignment horizontal="center" vertical="center" wrapText="1"/>
    </xf>
    <xf numFmtId="0" fontId="9" fillId="3" borderId="93" xfId="0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10" fontId="9" fillId="0" borderId="0" xfId="1" applyNumberFormat="1" applyFont="1" applyFill="1" applyBorder="1" applyAlignment="1" applyProtection="1">
      <alignment horizontal="center" vertical="center" wrapText="1"/>
    </xf>
    <xf numFmtId="0" fontId="17" fillId="2" borderId="59" xfId="0" applyFont="1" applyFill="1" applyBorder="1" applyAlignment="1" applyProtection="1">
      <alignment horizontal="center" vertical="center" wrapText="1"/>
    </xf>
    <xf numFmtId="0" fontId="17" fillId="2" borderId="26" xfId="0" applyFont="1" applyFill="1" applyBorder="1" applyAlignment="1" applyProtection="1">
      <alignment horizontal="left" vertical="center" wrapText="1"/>
    </xf>
    <xf numFmtId="2" fontId="2" fillId="0" borderId="39" xfId="0" applyNumberFormat="1" applyFont="1" applyFill="1" applyBorder="1" applyAlignment="1" applyProtection="1">
      <alignment horizontal="center" vertical="center" wrapText="1"/>
    </xf>
    <xf numFmtId="2" fontId="2" fillId="0" borderId="40" xfId="0" applyNumberFormat="1" applyFont="1" applyFill="1" applyBorder="1" applyAlignment="1" applyProtection="1">
      <alignment horizontal="center" vertical="center" wrapText="1"/>
    </xf>
    <xf numFmtId="10" fontId="2" fillId="0" borderId="29" xfId="1" applyNumberFormat="1" applyFont="1" applyFill="1" applyBorder="1" applyAlignment="1" applyProtection="1">
      <alignment vertical="center" wrapText="1"/>
    </xf>
    <xf numFmtId="9" fontId="9" fillId="0" borderId="36" xfId="1" applyFont="1" applyFill="1" applyBorder="1" applyAlignment="1" applyProtection="1">
      <alignment horizontal="left" vertical="top" wrapText="1"/>
      <protection locked="0"/>
    </xf>
    <xf numFmtId="9" fontId="9" fillId="0" borderId="35" xfId="1" applyFont="1" applyFill="1" applyBorder="1" applyAlignment="1" applyProtection="1">
      <alignment horizontal="center" vertical="center" wrapText="1"/>
    </xf>
    <xf numFmtId="9" fontId="9" fillId="0" borderId="36" xfId="1" applyFont="1" applyFill="1" applyBorder="1" applyAlignment="1" applyProtection="1">
      <alignment horizontal="center" vertical="center" wrapText="1"/>
      <protection locked="0"/>
    </xf>
    <xf numFmtId="9" fontId="9" fillId="0" borderId="36" xfId="1" applyFont="1" applyFill="1" applyBorder="1" applyAlignment="1" applyProtection="1">
      <alignment horizontal="left" vertical="center" wrapText="1"/>
      <protection locked="0"/>
    </xf>
    <xf numFmtId="9" fontId="9" fillId="0" borderId="36" xfId="1" applyFont="1" applyFill="1" applyBorder="1" applyAlignment="1" applyProtection="1">
      <alignment horizontal="center" vertical="center" wrapText="1"/>
    </xf>
    <xf numFmtId="9" fontId="16" fillId="0" borderId="36" xfId="1" applyFont="1" applyFill="1" applyBorder="1" applyAlignment="1" applyProtection="1">
      <alignment horizontal="center" vertical="center" wrapText="1"/>
      <protection locked="0"/>
    </xf>
    <xf numFmtId="9" fontId="9" fillId="0" borderId="27" xfId="1" applyFont="1" applyFill="1" applyBorder="1" applyAlignment="1" applyProtection="1">
      <alignment horizontal="left" vertical="center" wrapText="1"/>
      <protection locked="0"/>
    </xf>
    <xf numFmtId="0" fontId="9" fillId="0" borderId="35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1" applyNumberFormat="1" applyFont="1" applyFill="1" applyBorder="1" applyAlignment="1" applyProtection="1">
      <alignment horizontal="left" vertical="top" wrapText="1"/>
      <protection locked="0"/>
    </xf>
    <xf numFmtId="0" fontId="9" fillId="0" borderId="2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Alignment="1" applyProtection="1">
      <alignment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0" borderId="36" xfId="0" applyNumberFormat="1" applyFont="1" applyFill="1" applyBorder="1" applyAlignment="1" applyProtection="1">
      <alignment horizontal="center" vertical="center" wrapText="1"/>
    </xf>
    <xf numFmtId="0" fontId="2" fillId="0" borderId="49" xfId="0" applyNumberFormat="1" applyFont="1" applyFill="1" applyBorder="1" applyAlignment="1" applyProtection="1">
      <alignment horizontal="center" vertical="center" wrapText="1"/>
    </xf>
    <xf numFmtId="0" fontId="2" fillId="0" borderId="50" xfId="0" applyNumberFormat="1" applyFont="1" applyFill="1" applyBorder="1" applyAlignment="1" applyProtection="1">
      <alignment horizontal="center" vertical="center" wrapText="1"/>
    </xf>
    <xf numFmtId="10" fontId="2" fillId="0" borderId="30" xfId="1" applyNumberFormat="1" applyFont="1" applyFill="1" applyBorder="1" applyAlignment="1" applyProtection="1">
      <alignment vertical="center" wrapText="1"/>
    </xf>
    <xf numFmtId="0" fontId="9" fillId="0" borderId="38" xfId="0" applyFont="1" applyFill="1" applyBorder="1" applyAlignment="1" applyProtection="1">
      <alignment vertical="center" wrapText="1"/>
      <protection locked="0"/>
    </xf>
    <xf numFmtId="0" fontId="9" fillId="0" borderId="38" xfId="0" applyFont="1" applyFill="1" applyBorder="1" applyAlignment="1" applyProtection="1">
      <alignment horizontal="left" vertical="top" wrapText="1"/>
      <protection locked="0"/>
    </xf>
    <xf numFmtId="0" fontId="9" fillId="0" borderId="31" xfId="0" applyFont="1" applyFill="1" applyBorder="1" applyAlignment="1" applyProtection="1">
      <alignment vertical="center" wrapText="1"/>
      <protection locked="0"/>
    </xf>
    <xf numFmtId="10" fontId="26" fillId="0" borderId="31" xfId="1" applyNumberFormat="1" applyFont="1" applyFill="1" applyBorder="1" applyAlignment="1" applyProtection="1">
      <alignment horizontal="center" vertical="center" wrapText="1"/>
    </xf>
    <xf numFmtId="0" fontId="17" fillId="2" borderId="90" xfId="0" applyFont="1" applyFill="1" applyBorder="1" applyAlignment="1" applyProtection="1">
      <alignment horizontal="center" vertical="center" wrapText="1"/>
    </xf>
    <xf numFmtId="0" fontId="17" fillId="2" borderId="82" xfId="0" applyFont="1" applyFill="1" applyBorder="1" applyAlignment="1" applyProtection="1">
      <alignment horizontal="center" vertical="center" wrapText="1"/>
    </xf>
    <xf numFmtId="0" fontId="17" fillId="2" borderId="83" xfId="0" applyFont="1" applyFill="1" applyBorder="1" applyAlignment="1" applyProtection="1">
      <alignment horizontal="center" vertical="center" wrapText="1"/>
    </xf>
    <xf numFmtId="14" fontId="17" fillId="2" borderId="83" xfId="0" applyNumberFormat="1" applyFont="1" applyFill="1" applyBorder="1" applyAlignment="1" applyProtection="1">
      <alignment horizontal="center" vertical="center" wrapText="1"/>
    </xf>
    <xf numFmtId="14" fontId="17" fillId="2" borderId="84" xfId="0" applyNumberFormat="1" applyFont="1" applyFill="1" applyBorder="1" applyAlignment="1" applyProtection="1">
      <alignment horizontal="center" vertical="center" wrapText="1"/>
    </xf>
    <xf numFmtId="0" fontId="9" fillId="3" borderId="94" xfId="0" applyFont="1" applyFill="1" applyBorder="1" applyAlignment="1" applyProtection="1">
      <alignment horizontal="center" vertical="center" wrapText="1"/>
    </xf>
    <xf numFmtId="0" fontId="9" fillId="5" borderId="51" xfId="0" applyFont="1" applyFill="1" applyBorder="1" applyAlignment="1" applyProtection="1">
      <alignment horizontal="left" vertical="center" wrapText="1"/>
      <protection locked="0"/>
    </xf>
    <xf numFmtId="10" fontId="2" fillId="0" borderId="23" xfId="1" applyNumberFormat="1" applyFont="1" applyFill="1" applyBorder="1" applyAlignment="1" applyProtection="1">
      <alignment horizontal="center" vertical="center" wrapText="1"/>
    </xf>
    <xf numFmtId="0" fontId="9" fillId="5" borderId="52" xfId="0" applyFont="1" applyFill="1" applyBorder="1" applyAlignment="1" applyProtection="1">
      <alignment horizontal="left" vertical="center" wrapText="1"/>
      <protection locked="0"/>
    </xf>
    <xf numFmtId="0" fontId="9" fillId="5" borderId="103" xfId="0" applyFont="1" applyFill="1" applyBorder="1" applyAlignment="1" applyProtection="1">
      <alignment horizontal="left" vertical="center" wrapText="1"/>
      <protection locked="0"/>
    </xf>
    <xf numFmtId="1" fontId="9" fillId="0" borderId="36" xfId="1" applyNumberFormat="1" applyFont="1" applyFill="1" applyBorder="1" applyAlignment="1" applyProtection="1">
      <alignment horizontal="left" vertical="center" wrapText="1"/>
      <protection locked="0"/>
    </xf>
    <xf numFmtId="1" fontId="9" fillId="0" borderId="35" xfId="1" applyNumberFormat="1" applyFont="1" applyFill="1" applyBorder="1" applyAlignment="1" applyProtection="1">
      <alignment horizontal="center" vertical="center" wrapText="1"/>
    </xf>
    <xf numFmtId="1" fontId="9" fillId="0" borderId="36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36" xfId="1" applyNumberFormat="1" applyFont="1" applyFill="1" applyBorder="1" applyAlignment="1" applyProtection="1">
      <alignment horizontal="center" vertical="center" wrapText="1"/>
    </xf>
    <xf numFmtId="1" fontId="16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2" fillId="0" borderId="35" xfId="1" applyNumberFormat="1" applyFont="1" applyFill="1" applyBorder="1" applyAlignment="1" applyProtection="1">
      <alignment horizontal="center" vertical="center" wrapText="1"/>
    </xf>
    <xf numFmtId="2" fontId="2" fillId="0" borderId="36" xfId="1" applyNumberFormat="1" applyFont="1" applyFill="1" applyBorder="1" applyAlignment="1" applyProtection="1">
      <alignment horizontal="center" vertical="center" wrapText="1"/>
    </xf>
    <xf numFmtId="0" fontId="9" fillId="3" borderId="98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7" fillId="2" borderId="100" xfId="0" applyFont="1" applyFill="1" applyBorder="1" applyAlignment="1" applyProtection="1">
      <alignment horizontal="center" vertical="center" wrapText="1"/>
    </xf>
    <xf numFmtId="0" fontId="17" fillId="2" borderId="101" xfId="0" applyFont="1" applyFill="1" applyBorder="1" applyAlignment="1" applyProtection="1">
      <alignment horizontal="center" vertical="center" wrapText="1"/>
    </xf>
    <xf numFmtId="14" fontId="17" fillId="2" borderId="101" xfId="0" applyNumberFormat="1" applyFont="1" applyFill="1" applyBorder="1" applyAlignment="1" applyProtection="1">
      <alignment horizontal="center" vertical="center" wrapText="1"/>
    </xf>
    <xf numFmtId="14" fontId="17" fillId="2" borderId="102" xfId="0" applyNumberFormat="1" applyFont="1" applyFill="1" applyBorder="1" applyAlignment="1" applyProtection="1">
      <alignment horizontal="center" vertical="center" wrapText="1"/>
    </xf>
    <xf numFmtId="9" fontId="9" fillId="0" borderId="33" xfId="1" applyFont="1" applyFill="1" applyBorder="1" applyAlignment="1" applyProtection="1">
      <alignment horizontal="center" vertical="center" wrapText="1"/>
      <protection locked="0"/>
    </xf>
    <xf numFmtId="9" fontId="9" fillId="0" borderId="33" xfId="1" applyFont="1" applyFill="1" applyBorder="1" applyAlignment="1" applyProtection="1">
      <alignment horizontal="center" vertical="center" wrapText="1"/>
    </xf>
    <xf numFmtId="9" fontId="9" fillId="0" borderId="33" xfId="1" applyFont="1" applyFill="1" applyBorder="1" applyAlignment="1" applyProtection="1">
      <alignment horizontal="left" vertical="center" wrapText="1"/>
      <protection locked="0"/>
    </xf>
    <xf numFmtId="9" fontId="16" fillId="0" borderId="33" xfId="1" applyFont="1" applyFill="1" applyBorder="1" applyAlignment="1" applyProtection="1">
      <alignment horizontal="center" vertical="center" wrapText="1"/>
      <protection locked="0"/>
    </xf>
    <xf numFmtId="9" fontId="9" fillId="0" borderId="33" xfId="1" applyFont="1" applyFill="1" applyBorder="1" applyAlignment="1" applyProtection="1">
      <alignment horizontal="left" vertical="top" wrapText="1"/>
      <protection locked="0"/>
    </xf>
    <xf numFmtId="9" fontId="9" fillId="0" borderId="34" xfId="1" applyFont="1" applyFill="1" applyBorder="1" applyAlignment="1" applyProtection="1">
      <alignment horizontal="left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</xf>
    <xf numFmtId="0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0" fontId="1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0" applyNumberFormat="1" applyFont="1" applyFill="1" applyBorder="1" applyAlignment="1" applyProtection="1">
      <alignment horizontal="left" vertical="top" wrapText="1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9" fillId="3" borderId="97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left" vertical="center" wrapText="1"/>
      <protection locked="0"/>
    </xf>
    <xf numFmtId="0" fontId="9" fillId="0" borderId="54" xfId="0" applyFont="1" applyFill="1" applyBorder="1" applyAlignment="1" applyProtection="1">
      <alignment horizontal="left" vertical="center" wrapText="1"/>
      <protection locked="0"/>
    </xf>
    <xf numFmtId="10" fontId="2" fillId="0" borderId="46" xfId="1" applyNumberFormat="1" applyFont="1" applyFill="1" applyBorder="1" applyAlignment="1" applyProtection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</xf>
    <xf numFmtId="164" fontId="25" fillId="0" borderId="50" xfId="4" applyNumberFormat="1" applyFont="1" applyFill="1" applyBorder="1" applyAlignment="1" applyProtection="1">
      <alignment vertical="center" wrapText="1"/>
      <protection locked="0"/>
    </xf>
    <xf numFmtId="0" fontId="9" fillId="0" borderId="50" xfId="0" applyFont="1" applyFill="1" applyBorder="1" applyAlignment="1" applyProtection="1">
      <alignment horizontal="left" vertical="center" wrapText="1"/>
      <protection locked="0"/>
    </xf>
    <xf numFmtId="0" fontId="16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103" xfId="0" applyFont="1" applyFill="1" applyBorder="1" applyAlignment="1" applyProtection="1">
      <alignment horizontal="left" vertical="center" wrapText="1"/>
      <protection locked="0"/>
    </xf>
    <xf numFmtId="0" fontId="9" fillId="0" borderId="50" xfId="0" applyFont="1" applyFill="1" applyBorder="1" applyAlignment="1" applyProtection="1">
      <alignment horizontal="left" vertical="top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10" fontId="2" fillId="0" borderId="45" xfId="1" applyNumberFormat="1" applyFont="1" applyFill="1" applyBorder="1" applyAlignment="1" applyProtection="1">
      <alignment horizontal="center" vertical="center" wrapText="1"/>
    </xf>
    <xf numFmtId="10" fontId="26" fillId="0" borderId="28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center" wrapText="1"/>
    </xf>
    <xf numFmtId="0" fontId="14" fillId="2" borderId="100" xfId="0" applyFont="1" applyFill="1" applyBorder="1" applyAlignment="1" applyProtection="1">
      <alignment horizontal="center" vertical="center" wrapText="1"/>
    </xf>
    <xf numFmtId="0" fontId="14" fillId="2" borderId="101" xfId="0" applyFont="1" applyFill="1" applyBorder="1" applyAlignment="1" applyProtection="1">
      <alignment horizontal="center" vertical="center" wrapText="1"/>
    </xf>
    <xf numFmtId="14" fontId="14" fillId="2" borderId="101" xfId="0" applyNumberFormat="1" applyFont="1" applyFill="1" applyBorder="1" applyAlignment="1" applyProtection="1">
      <alignment horizontal="center" vertical="center" wrapText="1"/>
    </xf>
    <xf numFmtId="14" fontId="14" fillId="2" borderId="102" xfId="0" applyNumberFormat="1" applyFont="1" applyFill="1" applyBorder="1" applyAlignment="1" applyProtection="1">
      <alignment horizontal="center" vertical="center" wrapText="1"/>
    </xf>
    <xf numFmtId="0" fontId="21" fillId="0" borderId="60" xfId="0" applyNumberFormat="1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21" fillId="2" borderId="42" xfId="0" applyFont="1" applyFill="1" applyBorder="1" applyAlignment="1" applyProtection="1">
      <alignment horizontal="center" vertical="center" wrapText="1"/>
    </xf>
    <xf numFmtId="0" fontId="21" fillId="2" borderId="26" xfId="0" applyFont="1" applyFill="1" applyBorder="1" applyAlignment="1" applyProtection="1">
      <alignment horizontal="center" vertical="center" wrapText="1"/>
    </xf>
    <xf numFmtId="0" fontId="21" fillId="2" borderId="26" xfId="0" applyFont="1" applyFill="1" applyBorder="1" applyAlignment="1" applyProtection="1">
      <alignment horizontal="left" vertical="center" wrapText="1"/>
    </xf>
    <xf numFmtId="0" fontId="21" fillId="2" borderId="24" xfId="0" applyFont="1" applyFill="1" applyBorder="1" applyAlignment="1" applyProtection="1">
      <alignment horizontal="center" vertical="center" wrapText="1"/>
    </xf>
    <xf numFmtId="9" fontId="8" fillId="0" borderId="58" xfId="0" applyNumberFormat="1" applyFont="1" applyFill="1" applyBorder="1" applyAlignment="1" applyProtection="1">
      <alignment horizontal="center" vertical="center" wrapText="1"/>
    </xf>
    <xf numFmtId="9" fontId="8" fillId="0" borderId="55" xfId="0" applyNumberFormat="1" applyFont="1" applyFill="1" applyBorder="1" applyAlignment="1" applyProtection="1">
      <alignment horizontal="center" vertical="center" wrapText="1"/>
    </xf>
    <xf numFmtId="9" fontId="8" fillId="0" borderId="78" xfId="0" applyNumberFormat="1" applyFont="1" applyFill="1" applyBorder="1" applyAlignment="1" applyProtection="1">
      <alignment horizontal="center" vertical="center" wrapText="1"/>
    </xf>
    <xf numFmtId="9" fontId="8" fillId="0" borderId="78" xfId="1" applyFont="1" applyFill="1" applyBorder="1" applyAlignment="1" applyProtection="1">
      <alignment horizontal="center" vertical="center" wrapText="1"/>
    </xf>
    <xf numFmtId="9" fontId="9" fillId="0" borderId="36" xfId="0" applyNumberFormat="1" applyFont="1" applyFill="1" applyBorder="1" applyAlignment="1" applyProtection="1">
      <alignment horizontal="center" vertical="center" wrapText="1"/>
    </xf>
    <xf numFmtId="9" fontId="16" fillId="0" borderId="36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10" fontId="26" fillId="0" borderId="45" xfId="1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Alignment="1" applyProtection="1">
      <alignment horizontal="left" vertical="center" wrapText="1"/>
    </xf>
    <xf numFmtId="10" fontId="18" fillId="0" borderId="0" xfId="1" applyNumberFormat="1" applyFont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55" xfId="0" applyNumberFormat="1" applyFont="1" applyFill="1" applyBorder="1" applyAlignment="1" applyProtection="1">
      <alignment horizontal="center" vertical="center" wrapText="1"/>
    </xf>
    <xf numFmtId="10" fontId="2" fillId="0" borderId="23" xfId="1" applyNumberFormat="1" applyFont="1" applyFill="1" applyBorder="1" applyAlignment="1" applyProtection="1">
      <alignment horizontal="center" vertical="center" wrapText="1"/>
    </xf>
    <xf numFmtId="43" fontId="9" fillId="0" borderId="33" xfId="5" applyFont="1" applyFill="1" applyBorder="1" applyAlignment="1" applyProtection="1">
      <alignment horizontal="center" vertical="center" wrapText="1"/>
    </xf>
    <xf numFmtId="43" fontId="9" fillId="0" borderId="32" xfId="5" applyFont="1" applyFill="1" applyBorder="1" applyAlignment="1" applyProtection="1">
      <alignment horizontal="center" vertical="center" wrapText="1"/>
    </xf>
    <xf numFmtId="0" fontId="8" fillId="0" borderId="95" xfId="0" applyFont="1" applyFill="1" applyBorder="1" applyAlignment="1" applyProtection="1">
      <alignment horizontal="left" vertical="center" wrapText="1"/>
    </xf>
    <xf numFmtId="43" fontId="9" fillId="0" borderId="33" xfId="5" applyFont="1" applyFill="1" applyBorder="1" applyAlignment="1" applyProtection="1">
      <alignment horizontal="center" vertical="center" wrapText="1"/>
      <protection locked="0"/>
    </xf>
    <xf numFmtId="0" fontId="30" fillId="0" borderId="36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9" fillId="0" borderId="38" xfId="0" applyFont="1" applyFill="1" applyBorder="1" applyAlignment="1" applyProtection="1">
      <alignment horizontal="left" vertical="center" wrapText="1"/>
    </xf>
    <xf numFmtId="0" fontId="9" fillId="3" borderId="80" xfId="0" applyFont="1" applyFill="1" applyBorder="1" applyAlignment="1" applyProtection="1">
      <alignment horizontal="center" vertical="center" wrapText="1"/>
    </xf>
    <xf numFmtId="0" fontId="9" fillId="3" borderId="81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21" xfId="0" applyFont="1" applyFill="1" applyBorder="1" applyAlignment="1" applyProtection="1">
      <alignment horizontal="center" vertical="center" wrapText="1"/>
    </xf>
    <xf numFmtId="0" fontId="21" fillId="2" borderId="22" xfId="0" applyFont="1" applyFill="1" applyBorder="1" applyAlignment="1" applyProtection="1">
      <alignment horizontal="center" vertical="center" wrapText="1"/>
    </xf>
    <xf numFmtId="0" fontId="9" fillId="3" borderId="85" xfId="0" applyFont="1" applyFill="1" applyBorder="1" applyAlignment="1" applyProtection="1">
      <alignment horizontal="center" vertical="center" wrapText="1"/>
    </xf>
    <xf numFmtId="0" fontId="17" fillId="2" borderId="41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10" fontId="2" fillId="0" borderId="41" xfId="1" applyNumberFormat="1" applyFont="1" applyFill="1" applyBorder="1" applyAlignment="1" applyProtection="1">
      <alignment horizontal="center" vertical="center" wrapText="1"/>
    </xf>
    <xf numFmtId="10" fontId="2" fillId="0" borderId="6" xfId="1" applyNumberFormat="1" applyFont="1" applyFill="1" applyBorder="1" applyAlignment="1" applyProtection="1">
      <alignment horizontal="center" vertical="center" wrapText="1"/>
    </xf>
    <xf numFmtId="10" fontId="2" fillId="0" borderId="43" xfId="1" applyNumberFormat="1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10" fontId="2" fillId="0" borderId="23" xfId="1" applyNumberFormat="1" applyFont="1" applyFill="1" applyBorder="1" applyAlignment="1" applyProtection="1">
      <alignment horizontal="center" vertical="center" wrapText="1"/>
    </xf>
    <xf numFmtId="0" fontId="21" fillId="2" borderId="24" xfId="0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21" fillId="2" borderId="42" xfId="0" applyFont="1" applyFill="1" applyBorder="1" applyAlignment="1" applyProtection="1">
      <alignment horizontal="center" vertical="center" wrapText="1"/>
    </xf>
    <xf numFmtId="0" fontId="21" fillId="2" borderId="26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8" fillId="0" borderId="77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0" fontId="9" fillId="3" borderId="75" xfId="0" applyFont="1" applyFill="1" applyBorder="1" applyAlignment="1" applyProtection="1">
      <alignment horizontal="center" vertical="center" wrapText="1"/>
    </xf>
    <xf numFmtId="0" fontId="9" fillId="3" borderId="76" xfId="0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7" fillId="4" borderId="90" xfId="2" applyFont="1" applyFill="1" applyBorder="1" applyAlignment="1" applyProtection="1">
      <alignment horizontal="center" vertical="center" wrapText="1"/>
    </xf>
    <xf numFmtId="0" fontId="27" fillId="4" borderId="91" xfId="2" applyFont="1" applyFill="1" applyBorder="1" applyAlignment="1" applyProtection="1">
      <alignment horizontal="center" vertical="center" wrapText="1"/>
    </xf>
    <xf numFmtId="0" fontId="27" fillId="4" borderId="92" xfId="2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9" fillId="3" borderId="70" xfId="0" applyFont="1" applyFill="1" applyBorder="1" applyAlignment="1" applyProtection="1">
      <alignment horizontal="center" vertical="center" wrapText="1"/>
    </xf>
    <xf numFmtId="0" fontId="9" fillId="3" borderId="67" xfId="0" applyFont="1" applyFill="1" applyBorder="1" applyAlignment="1" applyProtection="1">
      <alignment horizontal="center" vertical="center" wrapText="1"/>
    </xf>
    <xf numFmtId="0" fontId="9" fillId="3" borderId="69" xfId="0" applyFont="1" applyFill="1" applyBorder="1" applyAlignment="1" applyProtection="1">
      <alignment horizontal="center" vertical="center" wrapText="1"/>
    </xf>
    <xf numFmtId="0" fontId="9" fillId="3" borderId="97" xfId="0" applyFont="1" applyFill="1" applyBorder="1" applyAlignment="1" applyProtection="1">
      <alignment horizontal="center" vertical="center" wrapText="1"/>
    </xf>
    <xf numFmtId="0" fontId="9" fillId="3" borderId="99" xfId="0" applyFont="1" applyFill="1" applyBorder="1" applyAlignment="1" applyProtection="1">
      <alignment horizontal="center" vertical="center" wrapText="1"/>
    </xf>
    <xf numFmtId="0" fontId="9" fillId="3" borderId="104" xfId="0" applyFont="1" applyFill="1" applyBorder="1" applyAlignment="1" applyProtection="1">
      <alignment horizontal="center" vertical="center" wrapText="1"/>
    </xf>
    <xf numFmtId="0" fontId="21" fillId="3" borderId="99" xfId="0" applyFont="1" applyFill="1" applyBorder="1" applyAlignment="1" applyProtection="1">
      <alignment horizontal="center" vertical="center" wrapText="1"/>
    </xf>
    <xf numFmtId="0" fontId="21" fillId="3" borderId="97" xfId="0" applyFont="1" applyFill="1" applyBorder="1" applyAlignment="1" applyProtection="1">
      <alignment horizontal="center" vertical="center" wrapText="1"/>
    </xf>
    <xf numFmtId="0" fontId="21" fillId="3" borderId="98" xfId="0" applyFont="1" applyFill="1" applyBorder="1" applyAlignment="1" applyProtection="1">
      <alignment horizontal="center" vertical="center" wrapText="1"/>
    </xf>
  </cellXfs>
  <cellStyles count="6">
    <cellStyle name="Millares" xfId="5" builtinId="3"/>
    <cellStyle name="Normal" xfId="0" builtinId="0"/>
    <cellStyle name="Normal 2" xfId="2"/>
    <cellStyle name="Normal 3" xfId="3"/>
    <cellStyle name="Porcentaje" xfId="1" builtinId="5"/>
    <cellStyle name="Porcentaje 2" xfId="4"/>
  </cellStyles>
  <dxfs count="25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U1019"/>
  <sheetViews>
    <sheetView tabSelected="1" topLeftCell="D2" zoomScale="70" zoomScaleNormal="70" zoomScaleSheetLayoutView="68" workbookViewId="0">
      <selection activeCell="O12" sqref="O12"/>
    </sheetView>
  </sheetViews>
  <sheetFormatPr baseColWidth="10" defaultColWidth="14.42578125" defaultRowHeight="15" zeroHeight="1" outlineLevelCol="2" x14ac:dyDescent="0.25"/>
  <cols>
    <col min="1" max="1" width="3" style="104" bestFit="1" customWidth="1"/>
    <col min="2" max="2" width="21.85546875" style="110" customWidth="1"/>
    <col min="3" max="3" width="8.85546875" style="110" customWidth="1"/>
    <col min="4" max="4" width="40" style="109" customWidth="1"/>
    <col min="5" max="5" width="12.85546875" style="303" customWidth="1"/>
    <col min="6" max="6" width="26.85546875" style="109" customWidth="1"/>
    <col min="7" max="7" width="15.28515625" style="109" customWidth="1"/>
    <col min="8" max="8" width="28.140625" style="109" customWidth="1"/>
    <col min="9" max="9" width="20.7109375" style="109" customWidth="1"/>
    <col min="10" max="10" width="16.28515625" style="109" customWidth="1" outlineLevel="1"/>
    <col min="11" max="11" width="21.85546875" style="109" customWidth="1" outlineLevel="1"/>
    <col min="12" max="13" width="12.85546875" style="109" customWidth="1"/>
    <col min="14" max="14" width="1.85546875" style="304" customWidth="1"/>
    <col min="15" max="15" width="7.85546875" style="109" customWidth="1"/>
    <col min="16" max="19" width="5.7109375" style="109" hidden="1" customWidth="1" outlineLevel="2"/>
    <col min="20" max="20" width="6.140625" style="109" hidden="1" customWidth="1" outlineLevel="1"/>
    <col min="21" max="21" width="10.140625" style="109" hidden="1" customWidth="1" outlineLevel="1"/>
    <col min="22" max="22" width="58.140625" style="305" hidden="1" customWidth="1" outlineLevel="1"/>
    <col min="23" max="23" width="31.7109375" style="305" hidden="1" customWidth="1" outlineLevel="1"/>
    <col min="24" max="24" width="10.28515625" style="109" customWidth="1" collapsed="1"/>
    <col min="25" max="28" width="3.5703125" style="106" hidden="1" customWidth="1" outlineLevel="2"/>
    <col min="29" max="29" width="6.140625" style="109" hidden="1" customWidth="1" outlineLevel="1"/>
    <col min="30" max="30" width="10.140625" style="109" hidden="1" customWidth="1" outlineLevel="1"/>
    <col min="31" max="31" width="81.5703125" style="305" hidden="1" customWidth="1" outlineLevel="1"/>
    <col min="32" max="32" width="32.28515625" style="305" hidden="1" customWidth="1" outlineLevel="1"/>
    <col min="33" max="33" width="7.140625" style="109" customWidth="1" collapsed="1"/>
    <col min="34" max="37" width="5.140625" style="109" hidden="1" customWidth="1" outlineLevel="2"/>
    <col min="38" max="38" width="9.28515625" style="109" hidden="1" customWidth="1" outlineLevel="1" collapsed="1"/>
    <col min="39" max="39" width="10.140625" style="109" hidden="1" customWidth="1" outlineLevel="1"/>
    <col min="40" max="40" width="65.85546875" style="109" hidden="1" customWidth="1" outlineLevel="1"/>
    <col min="41" max="41" width="47.28515625" style="109" hidden="1" customWidth="1" outlineLevel="1"/>
    <col min="42" max="42" width="3.42578125" style="109" customWidth="1" collapsed="1"/>
    <col min="43" max="44" width="10.7109375" style="109" customWidth="1"/>
    <col min="45" max="45" width="11.85546875" style="109" customWidth="1"/>
    <col min="46" max="46" width="15.140625" style="306" customWidth="1"/>
    <col min="47" max="47" width="2.85546875" style="109" customWidth="1"/>
    <col min="48" max="48" width="14.42578125" style="109" customWidth="1"/>
    <col min="49" max="16384" width="14.42578125" style="109"/>
  </cols>
  <sheetData>
    <row r="1" spans="1:47" s="98" customFormat="1" ht="24.75" hidden="1" customHeight="1" x14ac:dyDescent="0.25">
      <c r="A1" s="90"/>
      <c r="B1" s="91" t="s">
        <v>5</v>
      </c>
      <c r="C1" s="91" t="s">
        <v>148</v>
      </c>
      <c r="D1" s="91" t="s">
        <v>215</v>
      </c>
      <c r="E1" s="91" t="s">
        <v>32</v>
      </c>
      <c r="F1" s="91" t="s">
        <v>6</v>
      </c>
      <c r="G1" s="91" t="s">
        <v>7</v>
      </c>
      <c r="H1" s="91" t="s">
        <v>8</v>
      </c>
      <c r="I1" s="91" t="s">
        <v>9</v>
      </c>
      <c r="J1" s="91" t="s">
        <v>10</v>
      </c>
      <c r="K1" s="91" t="s">
        <v>11</v>
      </c>
      <c r="L1" s="92" t="s">
        <v>12</v>
      </c>
      <c r="M1" s="92" t="s">
        <v>13</v>
      </c>
      <c r="N1" s="93"/>
      <c r="O1" s="92" t="s">
        <v>93</v>
      </c>
      <c r="P1" s="92" t="s">
        <v>238</v>
      </c>
      <c r="Q1" s="92" t="s">
        <v>239</v>
      </c>
      <c r="R1" s="92" t="s">
        <v>240</v>
      </c>
      <c r="S1" s="92" t="s">
        <v>241</v>
      </c>
      <c r="T1" s="92" t="s">
        <v>236</v>
      </c>
      <c r="U1" s="92"/>
      <c r="V1" s="92" t="s">
        <v>237</v>
      </c>
      <c r="W1" s="92" t="s">
        <v>263</v>
      </c>
      <c r="X1" s="92" t="s">
        <v>289</v>
      </c>
      <c r="Y1" s="94" t="s">
        <v>242</v>
      </c>
      <c r="Z1" s="94" t="s">
        <v>243</v>
      </c>
      <c r="AA1" s="94" t="s">
        <v>244</v>
      </c>
      <c r="AB1" s="94" t="s">
        <v>245</v>
      </c>
      <c r="AC1" s="92" t="s">
        <v>236</v>
      </c>
      <c r="AD1" s="92"/>
      <c r="AE1" s="95" t="s">
        <v>237</v>
      </c>
      <c r="AF1" s="92" t="s">
        <v>263</v>
      </c>
      <c r="AG1" s="92" t="s">
        <v>289</v>
      </c>
      <c r="AH1" s="92" t="s">
        <v>246</v>
      </c>
      <c r="AI1" s="92" t="s">
        <v>247</v>
      </c>
      <c r="AJ1" s="92" t="s">
        <v>248</v>
      </c>
      <c r="AK1" s="92" t="s">
        <v>249</v>
      </c>
      <c r="AL1" s="92" t="s">
        <v>236</v>
      </c>
      <c r="AM1" s="92"/>
      <c r="AN1" s="92" t="s">
        <v>237</v>
      </c>
      <c r="AO1" s="92" t="s">
        <v>263</v>
      </c>
      <c r="AP1" s="96"/>
      <c r="AQ1" s="92" t="s">
        <v>235</v>
      </c>
      <c r="AR1" s="92" t="s">
        <v>236</v>
      </c>
      <c r="AS1" s="92" t="s">
        <v>266</v>
      </c>
      <c r="AT1" s="97" t="s">
        <v>264</v>
      </c>
    </row>
    <row r="2" spans="1:47" s="102" customFormat="1" ht="41.25" customHeight="1" x14ac:dyDescent="0.25">
      <c r="A2" s="99"/>
      <c r="B2" s="56" t="s">
        <v>5</v>
      </c>
      <c r="C2" s="56" t="s">
        <v>148</v>
      </c>
      <c r="D2" s="56" t="s">
        <v>332</v>
      </c>
      <c r="E2" s="56" t="s">
        <v>32</v>
      </c>
      <c r="F2" s="56" t="s">
        <v>6</v>
      </c>
      <c r="G2" s="56" t="s">
        <v>7</v>
      </c>
      <c r="H2" s="56" t="s">
        <v>8</v>
      </c>
      <c r="I2" s="307" t="s">
        <v>9</v>
      </c>
      <c r="J2" s="307" t="s">
        <v>10</v>
      </c>
      <c r="K2" s="56" t="s">
        <v>11</v>
      </c>
      <c r="L2" s="57" t="s">
        <v>12</v>
      </c>
      <c r="M2" s="57" t="s">
        <v>13</v>
      </c>
      <c r="N2" s="55"/>
      <c r="O2" s="100" t="s">
        <v>289</v>
      </c>
      <c r="P2" s="100" t="s">
        <v>238</v>
      </c>
      <c r="Q2" s="100" t="s">
        <v>239</v>
      </c>
      <c r="R2" s="100" t="s">
        <v>240</v>
      </c>
      <c r="S2" s="100" t="s">
        <v>241</v>
      </c>
      <c r="T2" s="100" t="s">
        <v>236</v>
      </c>
      <c r="U2" s="100" t="s">
        <v>338</v>
      </c>
      <c r="V2" s="100" t="s">
        <v>237</v>
      </c>
      <c r="W2" s="101"/>
      <c r="X2" s="100" t="s">
        <v>289</v>
      </c>
      <c r="Y2" s="102" t="s">
        <v>242</v>
      </c>
      <c r="Z2" s="102" t="s">
        <v>243</v>
      </c>
      <c r="AA2" s="102" t="s">
        <v>244</v>
      </c>
      <c r="AB2" s="102" t="s">
        <v>245</v>
      </c>
      <c r="AC2" s="100" t="s">
        <v>236</v>
      </c>
      <c r="AD2" s="100" t="s">
        <v>338</v>
      </c>
      <c r="AE2" s="100" t="s">
        <v>237</v>
      </c>
      <c r="AF2" s="101"/>
      <c r="AG2" s="100" t="s">
        <v>289</v>
      </c>
      <c r="AH2" s="100" t="s">
        <v>246</v>
      </c>
      <c r="AI2" s="100" t="s">
        <v>247</v>
      </c>
      <c r="AJ2" s="100" t="s">
        <v>248</v>
      </c>
      <c r="AK2" s="100" t="s">
        <v>249</v>
      </c>
      <c r="AL2" s="100" t="s">
        <v>236</v>
      </c>
      <c r="AM2" s="100" t="s">
        <v>338</v>
      </c>
      <c r="AN2" s="100" t="s">
        <v>237</v>
      </c>
      <c r="AO2" s="101"/>
      <c r="AQ2" s="100" t="s">
        <v>235</v>
      </c>
      <c r="AR2" s="100" t="s">
        <v>236</v>
      </c>
      <c r="AS2" s="100" t="s">
        <v>266</v>
      </c>
      <c r="AT2" s="103" t="s">
        <v>264</v>
      </c>
    </row>
    <row r="3" spans="1:47" ht="44.25" customHeight="1" x14ac:dyDescent="0.25">
      <c r="B3" s="346" t="s">
        <v>488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93"/>
      <c r="O3" s="105"/>
      <c r="P3" s="105"/>
      <c r="Q3" s="105"/>
      <c r="R3" s="105"/>
      <c r="S3" s="105"/>
      <c r="T3" s="105"/>
      <c r="U3" s="105"/>
      <c r="V3" s="105"/>
      <c r="W3" s="105"/>
      <c r="X3" s="105"/>
      <c r="AC3" s="105"/>
      <c r="AD3" s="105"/>
      <c r="AE3" s="107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8"/>
      <c r="AU3" s="105"/>
    </row>
    <row r="4" spans="1:47" ht="15" customHeight="1" x14ac:dyDescent="0.25">
      <c r="B4" s="347" t="s">
        <v>250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93"/>
      <c r="O4" s="105"/>
      <c r="P4" s="105"/>
      <c r="Q4" s="105"/>
      <c r="R4" s="105"/>
      <c r="S4" s="105"/>
      <c r="T4" s="105"/>
      <c r="U4" s="105"/>
      <c r="V4" s="105"/>
      <c r="W4" s="105"/>
      <c r="X4" s="105"/>
      <c r="AC4" s="105"/>
      <c r="AD4" s="105"/>
      <c r="AE4" s="107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8"/>
      <c r="AU4" s="105"/>
    </row>
    <row r="5" spans="1:47" ht="15.75" x14ac:dyDescent="0.25">
      <c r="C5" s="111"/>
      <c r="D5" s="112"/>
      <c r="E5" s="112"/>
      <c r="F5" s="112"/>
      <c r="G5" s="112"/>
      <c r="H5" s="112"/>
      <c r="I5" s="112"/>
      <c r="J5" s="113"/>
      <c r="K5" s="113"/>
      <c r="L5" s="113"/>
      <c r="M5" s="113"/>
      <c r="N5" s="114"/>
      <c r="O5" s="105"/>
      <c r="P5" s="105"/>
      <c r="Q5" s="105"/>
      <c r="R5" s="105"/>
      <c r="S5" s="105"/>
      <c r="T5" s="115"/>
      <c r="U5" s="115"/>
      <c r="V5" s="105"/>
      <c r="W5" s="105"/>
      <c r="X5" s="105"/>
      <c r="AC5" s="105"/>
      <c r="AD5" s="115"/>
      <c r="AE5" s="107"/>
      <c r="AF5" s="105"/>
      <c r="AG5" s="105"/>
      <c r="AH5" s="105"/>
      <c r="AI5" s="105"/>
      <c r="AJ5" s="105"/>
      <c r="AK5" s="105"/>
      <c r="AL5" s="105"/>
      <c r="AM5" s="115"/>
      <c r="AN5" s="105"/>
      <c r="AO5" s="105"/>
      <c r="AP5" s="105"/>
      <c r="AQ5" s="105"/>
      <c r="AR5" s="105"/>
      <c r="AS5" s="105"/>
      <c r="AT5" s="108"/>
      <c r="AU5" s="105"/>
    </row>
    <row r="6" spans="1:47" s="119" customFormat="1" ht="30.75" customHeight="1" x14ac:dyDescent="0.25">
      <c r="A6" s="116"/>
      <c r="B6" s="117" t="s">
        <v>1</v>
      </c>
      <c r="C6" s="351" t="s">
        <v>2</v>
      </c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118"/>
      <c r="Y6" s="106"/>
      <c r="Z6" s="106"/>
      <c r="AA6" s="106"/>
      <c r="AB6" s="106"/>
      <c r="AE6" s="120"/>
      <c r="AT6" s="121"/>
    </row>
    <row r="7" spans="1:47" s="119" customFormat="1" ht="12" x14ac:dyDescent="0.25">
      <c r="A7" s="116"/>
      <c r="C7" s="117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2"/>
      <c r="Y7" s="106"/>
      <c r="Z7" s="106"/>
      <c r="AA7" s="106"/>
      <c r="AB7" s="106"/>
      <c r="AE7" s="120"/>
      <c r="AT7" s="121"/>
    </row>
    <row r="8" spans="1:47" s="119" customFormat="1" ht="12" x14ac:dyDescent="0.25">
      <c r="A8" s="116"/>
      <c r="C8" s="117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2"/>
      <c r="Y8" s="106"/>
      <c r="Z8" s="106"/>
      <c r="AA8" s="106"/>
      <c r="AB8" s="106"/>
      <c r="AE8" s="120"/>
      <c r="AT8" s="121"/>
    </row>
    <row r="9" spans="1:47" s="119" customFormat="1" ht="19.5" thickBot="1" x14ac:dyDescent="0.3">
      <c r="A9" s="116"/>
      <c r="B9" s="340" t="s">
        <v>211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122"/>
      <c r="Y9" s="106"/>
      <c r="Z9" s="106"/>
      <c r="AA9" s="106"/>
      <c r="AB9" s="106"/>
      <c r="AE9" s="120"/>
      <c r="AT9" s="121"/>
    </row>
    <row r="10" spans="1:47" s="119" customFormat="1" ht="35.25" customHeight="1" thickBot="1" x14ac:dyDescent="0.3">
      <c r="A10" s="116"/>
      <c r="B10" s="123" t="s">
        <v>3</v>
      </c>
      <c r="C10" s="325" t="s">
        <v>4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124"/>
      <c r="O10" s="319" t="s">
        <v>253</v>
      </c>
      <c r="P10" s="320"/>
      <c r="Q10" s="320"/>
      <c r="R10" s="320"/>
      <c r="S10" s="320"/>
      <c r="T10" s="320"/>
      <c r="U10" s="320"/>
      <c r="V10" s="321"/>
      <c r="W10" s="323" t="s">
        <v>263</v>
      </c>
      <c r="X10" s="319" t="s">
        <v>252</v>
      </c>
      <c r="Y10" s="320"/>
      <c r="Z10" s="320"/>
      <c r="AA10" s="320"/>
      <c r="AB10" s="320"/>
      <c r="AC10" s="320"/>
      <c r="AD10" s="320"/>
      <c r="AE10" s="321"/>
      <c r="AF10" s="323" t="s">
        <v>263</v>
      </c>
      <c r="AG10" s="319" t="s">
        <v>254</v>
      </c>
      <c r="AH10" s="320"/>
      <c r="AI10" s="320"/>
      <c r="AJ10" s="320"/>
      <c r="AK10" s="320"/>
      <c r="AL10" s="320"/>
      <c r="AM10" s="320"/>
      <c r="AN10" s="321"/>
      <c r="AO10" s="323" t="s">
        <v>263</v>
      </c>
      <c r="AQ10" s="333" t="s">
        <v>251</v>
      </c>
      <c r="AR10" s="334"/>
      <c r="AS10" s="335"/>
      <c r="AT10" s="336"/>
    </row>
    <row r="11" spans="1:47" s="137" customFormat="1" ht="26.25" customHeight="1" thickBot="1" x14ac:dyDescent="0.3">
      <c r="A11" s="125"/>
      <c r="B11" s="126" t="s">
        <v>5</v>
      </c>
      <c r="C11" s="127" t="s">
        <v>148</v>
      </c>
      <c r="D11" s="128" t="s">
        <v>332</v>
      </c>
      <c r="E11" s="128" t="s">
        <v>32</v>
      </c>
      <c r="F11" s="128" t="s">
        <v>6</v>
      </c>
      <c r="G11" s="128" t="s">
        <v>7</v>
      </c>
      <c r="H11" s="128" t="s">
        <v>8</v>
      </c>
      <c r="I11" s="128" t="s">
        <v>9</v>
      </c>
      <c r="J11" s="128" t="s">
        <v>10</v>
      </c>
      <c r="K11" s="128" t="s">
        <v>11</v>
      </c>
      <c r="L11" s="129" t="s">
        <v>12</v>
      </c>
      <c r="M11" s="130" t="s">
        <v>13</v>
      </c>
      <c r="N11" s="131"/>
      <c r="O11" s="132" t="s">
        <v>289</v>
      </c>
      <c r="P11" s="133" t="s">
        <v>238</v>
      </c>
      <c r="Q11" s="133" t="s">
        <v>239</v>
      </c>
      <c r="R11" s="133" t="s">
        <v>240</v>
      </c>
      <c r="S11" s="133" t="s">
        <v>241</v>
      </c>
      <c r="T11" s="133" t="s">
        <v>236</v>
      </c>
      <c r="U11" s="134" t="s">
        <v>338</v>
      </c>
      <c r="V11" s="135" t="s">
        <v>237</v>
      </c>
      <c r="W11" s="324"/>
      <c r="X11" s="132" t="s">
        <v>289</v>
      </c>
      <c r="Y11" s="136" t="s">
        <v>242</v>
      </c>
      <c r="Z11" s="136" t="s">
        <v>243</v>
      </c>
      <c r="AA11" s="136" t="s">
        <v>244</v>
      </c>
      <c r="AB11" s="136" t="s">
        <v>245</v>
      </c>
      <c r="AC11" s="133" t="s">
        <v>236</v>
      </c>
      <c r="AD11" s="134" t="s">
        <v>338</v>
      </c>
      <c r="AE11" s="135" t="s">
        <v>237</v>
      </c>
      <c r="AF11" s="324"/>
      <c r="AG11" s="132" t="s">
        <v>289</v>
      </c>
      <c r="AH11" s="133" t="s">
        <v>246</v>
      </c>
      <c r="AI11" s="133" t="s">
        <v>247</v>
      </c>
      <c r="AJ11" s="133" t="s">
        <v>248</v>
      </c>
      <c r="AK11" s="133" t="s">
        <v>249</v>
      </c>
      <c r="AL11" s="133" t="s">
        <v>236</v>
      </c>
      <c r="AM11" s="134" t="s">
        <v>338</v>
      </c>
      <c r="AN11" s="135" t="s">
        <v>237</v>
      </c>
      <c r="AO11" s="324"/>
      <c r="AQ11" s="132" t="s">
        <v>235</v>
      </c>
      <c r="AR11" s="133" t="s">
        <v>236</v>
      </c>
      <c r="AS11" s="135" t="s">
        <v>266</v>
      </c>
      <c r="AT11" s="138" t="s">
        <v>264</v>
      </c>
    </row>
    <row r="12" spans="1:47" s="119" customFormat="1" ht="70.5" customHeight="1" x14ac:dyDescent="0.25">
      <c r="A12" s="116">
        <f>+G12-AQ12</f>
        <v>0</v>
      </c>
      <c r="B12" s="139" t="s">
        <v>465</v>
      </c>
      <c r="C12" s="62" t="s">
        <v>149</v>
      </c>
      <c r="D12" s="61" t="s">
        <v>359</v>
      </c>
      <c r="E12" s="62" t="s">
        <v>0</v>
      </c>
      <c r="F12" s="62" t="s">
        <v>360</v>
      </c>
      <c r="G12" s="62">
        <v>1</v>
      </c>
      <c r="H12" s="62" t="s">
        <v>361</v>
      </c>
      <c r="I12" s="62" t="s">
        <v>64</v>
      </c>
      <c r="J12" s="63" t="s">
        <v>453</v>
      </c>
      <c r="K12" s="63" t="s">
        <v>14</v>
      </c>
      <c r="L12" s="64">
        <v>44197</v>
      </c>
      <c r="M12" s="69">
        <v>44377</v>
      </c>
      <c r="N12" s="65"/>
      <c r="O12" s="140">
        <v>1</v>
      </c>
      <c r="P12" s="141"/>
      <c r="Q12" s="141"/>
      <c r="R12" s="141"/>
      <c r="S12" s="141"/>
      <c r="T12" s="142">
        <f>+SUM(P12:S12)</f>
        <v>0</v>
      </c>
      <c r="U12" s="143">
        <f>IFERROR(T12/O12,"")</f>
        <v>0</v>
      </c>
      <c r="V12" s="144"/>
      <c r="W12" s="144"/>
      <c r="X12" s="142"/>
      <c r="Y12" s="145"/>
      <c r="Z12" s="145"/>
      <c r="AA12" s="145"/>
      <c r="AB12" s="145"/>
      <c r="AC12" s="142">
        <f t="shared" ref="AC12:AC22" si="0">+SUM(Y12:AB12)</f>
        <v>0</v>
      </c>
      <c r="AD12" s="143" t="str">
        <f>IFERROR(AC12/X12,"")</f>
        <v/>
      </c>
      <c r="AE12" s="144"/>
      <c r="AF12" s="144"/>
      <c r="AG12" s="142"/>
      <c r="AH12" s="141"/>
      <c r="AI12" s="141"/>
      <c r="AJ12" s="141"/>
      <c r="AK12" s="141"/>
      <c r="AL12" s="142">
        <f t="shared" ref="AL12:AL22" si="1">+SUM(AH12:AK12)</f>
        <v>0</v>
      </c>
      <c r="AM12" s="143" t="str">
        <f>IFERROR(AL12/AG12,"")</f>
        <v/>
      </c>
      <c r="AN12" s="146"/>
      <c r="AO12" s="147"/>
      <c r="AQ12" s="148">
        <f>+SUM(O12,X12,AG12)</f>
        <v>1</v>
      </c>
      <c r="AR12" s="149">
        <f t="shared" ref="AR12:AR22" si="2">+SUM(T12,AC12,AL12)</f>
        <v>0</v>
      </c>
      <c r="AS12" s="150">
        <f t="shared" ref="AS12:AS22" si="3">IFERROR(AR12/AQ12,"")</f>
        <v>0</v>
      </c>
      <c r="AT12" s="151">
        <f>+AVERAGE(AS12)</f>
        <v>0</v>
      </c>
    </row>
    <row r="13" spans="1:47" s="119" customFormat="1" ht="68.25" customHeight="1" x14ac:dyDescent="0.25">
      <c r="A13" s="116">
        <f t="shared" ref="A13:A15" si="4">+G13-AQ13</f>
        <v>0</v>
      </c>
      <c r="B13" s="354" t="s">
        <v>466</v>
      </c>
      <c r="C13" s="59" t="s">
        <v>150</v>
      </c>
      <c r="D13" s="58" t="s">
        <v>362</v>
      </c>
      <c r="E13" s="59" t="s">
        <v>0</v>
      </c>
      <c r="F13" s="59" t="s">
        <v>291</v>
      </c>
      <c r="G13" s="59">
        <v>1</v>
      </c>
      <c r="H13" s="59" t="s">
        <v>292</v>
      </c>
      <c r="I13" s="59" t="s">
        <v>64</v>
      </c>
      <c r="J13" s="64" t="s">
        <v>453</v>
      </c>
      <c r="K13" s="64" t="s">
        <v>14</v>
      </c>
      <c r="L13" s="64">
        <v>44231</v>
      </c>
      <c r="M13" s="70">
        <v>44377</v>
      </c>
      <c r="N13" s="65"/>
      <c r="O13" s="152"/>
      <c r="P13" s="153"/>
      <c r="Q13" s="153"/>
      <c r="R13" s="153"/>
      <c r="S13" s="153"/>
      <c r="T13" s="154">
        <f>+SUM(P13:S13)</f>
        <v>0</v>
      </c>
      <c r="U13" s="155" t="str">
        <f t="shared" ref="U13:U22" si="5">IFERROR(T13/O13,"")</f>
        <v/>
      </c>
      <c r="V13" s="60"/>
      <c r="W13" s="60"/>
      <c r="X13" s="154">
        <v>1</v>
      </c>
      <c r="Y13" s="156"/>
      <c r="Z13" s="156"/>
      <c r="AA13" s="156"/>
      <c r="AB13" s="156"/>
      <c r="AC13" s="154">
        <f t="shared" si="0"/>
        <v>0</v>
      </c>
      <c r="AD13" s="155">
        <f t="shared" ref="AD13:AD22" si="6">IFERROR(AC13/X13,"")</f>
        <v>0</v>
      </c>
      <c r="AE13" s="60"/>
      <c r="AF13" s="60"/>
      <c r="AG13" s="154"/>
      <c r="AH13" s="153"/>
      <c r="AI13" s="153"/>
      <c r="AJ13" s="153"/>
      <c r="AK13" s="153"/>
      <c r="AL13" s="154">
        <f t="shared" si="1"/>
        <v>0</v>
      </c>
      <c r="AM13" s="155" t="str">
        <f t="shared" ref="AM13:AM22" si="7">IFERROR(AL13/AG13,"")</f>
        <v/>
      </c>
      <c r="AN13" s="157"/>
      <c r="AO13" s="158"/>
      <c r="AQ13" s="159">
        <f t="shared" ref="AQ13:AQ22" si="8">+SUM(O13,X13,AG13)</f>
        <v>1</v>
      </c>
      <c r="AR13" s="160">
        <f t="shared" si="2"/>
        <v>0</v>
      </c>
      <c r="AS13" s="161">
        <f t="shared" si="3"/>
        <v>0</v>
      </c>
      <c r="AT13" s="332">
        <f>+AVERAGE(AS13:AS14)</f>
        <v>0</v>
      </c>
    </row>
    <row r="14" spans="1:47" s="119" customFormat="1" ht="63" customHeight="1" x14ac:dyDescent="0.25">
      <c r="A14" s="116">
        <f t="shared" si="4"/>
        <v>0</v>
      </c>
      <c r="B14" s="355"/>
      <c r="C14" s="59" t="s">
        <v>290</v>
      </c>
      <c r="D14" s="58" t="s">
        <v>320</v>
      </c>
      <c r="E14" s="59" t="s">
        <v>0</v>
      </c>
      <c r="F14" s="59" t="s">
        <v>438</v>
      </c>
      <c r="G14" s="59">
        <v>1</v>
      </c>
      <c r="H14" s="59" t="s">
        <v>439</v>
      </c>
      <c r="I14" s="59" t="s">
        <v>64</v>
      </c>
      <c r="J14" s="64" t="s">
        <v>453</v>
      </c>
      <c r="K14" s="64" t="s">
        <v>14</v>
      </c>
      <c r="L14" s="64">
        <v>44319</v>
      </c>
      <c r="M14" s="70">
        <v>44377</v>
      </c>
      <c r="N14" s="65"/>
      <c r="O14" s="152"/>
      <c r="P14" s="153"/>
      <c r="Q14" s="153"/>
      <c r="R14" s="153"/>
      <c r="S14" s="153"/>
      <c r="T14" s="154">
        <f t="shared" ref="T14:T22" si="9">+SUM(P14:S14)</f>
        <v>0</v>
      </c>
      <c r="U14" s="155" t="str">
        <f t="shared" si="5"/>
        <v/>
      </c>
      <c r="V14" s="60"/>
      <c r="W14" s="60"/>
      <c r="X14" s="154">
        <v>1</v>
      </c>
      <c r="Y14" s="156"/>
      <c r="Z14" s="156"/>
      <c r="AA14" s="156"/>
      <c r="AB14" s="156"/>
      <c r="AC14" s="154">
        <f t="shared" si="0"/>
        <v>0</v>
      </c>
      <c r="AD14" s="155">
        <f t="shared" si="6"/>
        <v>0</v>
      </c>
      <c r="AE14" s="60"/>
      <c r="AF14" s="60"/>
      <c r="AG14" s="154"/>
      <c r="AH14" s="153"/>
      <c r="AI14" s="153"/>
      <c r="AJ14" s="153"/>
      <c r="AK14" s="153"/>
      <c r="AL14" s="154">
        <f t="shared" si="1"/>
        <v>0</v>
      </c>
      <c r="AM14" s="155" t="str">
        <f t="shared" si="7"/>
        <v/>
      </c>
      <c r="AN14" s="157"/>
      <c r="AO14" s="158"/>
      <c r="AQ14" s="159">
        <f>+SUM(O14,X14,AG14)</f>
        <v>1</v>
      </c>
      <c r="AR14" s="160">
        <f>+SUM(T14,AC14,AL14)</f>
        <v>0</v>
      </c>
      <c r="AS14" s="161">
        <f>IFERROR(AR14/AQ14,"")</f>
        <v>0</v>
      </c>
      <c r="AT14" s="328"/>
    </row>
    <row r="15" spans="1:47" s="119" customFormat="1" ht="102.75" customHeight="1" x14ac:dyDescent="0.25">
      <c r="A15" s="116">
        <f t="shared" si="4"/>
        <v>0</v>
      </c>
      <c r="B15" s="353" t="s">
        <v>467</v>
      </c>
      <c r="C15" s="59" t="s">
        <v>151</v>
      </c>
      <c r="D15" s="58" t="s">
        <v>364</v>
      </c>
      <c r="E15" s="59" t="s">
        <v>41</v>
      </c>
      <c r="F15" s="59" t="s">
        <v>365</v>
      </c>
      <c r="G15" s="59">
        <v>1</v>
      </c>
      <c r="H15" s="59" t="s">
        <v>363</v>
      </c>
      <c r="I15" s="59" t="s">
        <v>64</v>
      </c>
      <c r="J15" s="64" t="s">
        <v>453</v>
      </c>
      <c r="K15" s="64" t="s">
        <v>135</v>
      </c>
      <c r="L15" s="64">
        <v>44228</v>
      </c>
      <c r="M15" s="70">
        <v>44286</v>
      </c>
      <c r="N15" s="65"/>
      <c r="O15" s="152">
        <v>1</v>
      </c>
      <c r="P15" s="153"/>
      <c r="Q15" s="153"/>
      <c r="R15" s="153"/>
      <c r="S15" s="153"/>
      <c r="T15" s="154">
        <f t="shared" si="9"/>
        <v>0</v>
      </c>
      <c r="U15" s="155">
        <f t="shared" si="5"/>
        <v>0</v>
      </c>
      <c r="V15" s="60"/>
      <c r="W15" s="60"/>
      <c r="X15" s="154"/>
      <c r="Y15" s="156"/>
      <c r="Z15" s="156"/>
      <c r="AA15" s="156"/>
      <c r="AB15" s="156"/>
      <c r="AC15" s="154">
        <f t="shared" si="0"/>
        <v>0</v>
      </c>
      <c r="AD15" s="155" t="str">
        <f t="shared" si="6"/>
        <v/>
      </c>
      <c r="AE15" s="60"/>
      <c r="AF15" s="60"/>
      <c r="AG15" s="154"/>
      <c r="AH15" s="153"/>
      <c r="AI15" s="153"/>
      <c r="AJ15" s="153"/>
      <c r="AK15" s="153"/>
      <c r="AL15" s="154">
        <f t="shared" si="1"/>
        <v>0</v>
      </c>
      <c r="AM15" s="155" t="str">
        <f t="shared" si="7"/>
        <v/>
      </c>
      <c r="AN15" s="157"/>
      <c r="AO15" s="158"/>
      <c r="AQ15" s="159">
        <f>+SUM(O15,X15,AG15)</f>
        <v>1</v>
      </c>
      <c r="AR15" s="160">
        <f>+SUM(T15,AC15,AL15)</f>
        <v>0</v>
      </c>
      <c r="AS15" s="161">
        <f>IFERROR(AR15/AQ15,"")</f>
        <v>0</v>
      </c>
      <c r="AT15" s="332">
        <f>+AVERAGE(AS15:AS18)</f>
        <v>0</v>
      </c>
    </row>
    <row r="16" spans="1:47" s="119" customFormat="1" ht="49.5" customHeight="1" x14ac:dyDescent="0.25">
      <c r="A16" s="116"/>
      <c r="B16" s="353"/>
      <c r="C16" s="59" t="s">
        <v>152</v>
      </c>
      <c r="D16" s="58" t="s">
        <v>428</v>
      </c>
      <c r="E16" s="59" t="s">
        <v>41</v>
      </c>
      <c r="F16" s="59" t="s">
        <v>366</v>
      </c>
      <c r="G16" s="59">
        <v>1</v>
      </c>
      <c r="H16" s="59" t="s">
        <v>367</v>
      </c>
      <c r="I16" s="59" t="s">
        <v>64</v>
      </c>
      <c r="J16" s="64" t="s">
        <v>453</v>
      </c>
      <c r="K16" s="64" t="s">
        <v>14</v>
      </c>
      <c r="L16" s="64">
        <v>44287</v>
      </c>
      <c r="M16" s="70">
        <v>44561</v>
      </c>
      <c r="N16" s="65"/>
      <c r="O16" s="152"/>
      <c r="P16" s="153"/>
      <c r="Q16" s="153"/>
      <c r="R16" s="153"/>
      <c r="S16" s="153"/>
      <c r="T16" s="154">
        <f t="shared" si="9"/>
        <v>0</v>
      </c>
      <c r="U16" s="155" t="str">
        <f t="shared" si="5"/>
        <v/>
      </c>
      <c r="V16" s="60"/>
      <c r="W16" s="60"/>
      <c r="X16" s="154">
        <v>0.5</v>
      </c>
      <c r="Y16" s="156"/>
      <c r="Z16" s="156"/>
      <c r="AA16" s="156"/>
      <c r="AB16" s="156"/>
      <c r="AC16" s="154"/>
      <c r="AD16" s="155">
        <f t="shared" si="6"/>
        <v>0</v>
      </c>
      <c r="AE16" s="162"/>
      <c r="AF16" s="162"/>
      <c r="AG16" s="154">
        <v>0.5</v>
      </c>
      <c r="AH16" s="153"/>
      <c r="AI16" s="153"/>
      <c r="AJ16" s="153"/>
      <c r="AK16" s="153"/>
      <c r="AL16" s="154"/>
      <c r="AM16" s="155"/>
      <c r="AN16" s="157"/>
      <c r="AO16" s="158"/>
      <c r="AQ16" s="159">
        <f>+SUM(O16,X16,AG16)</f>
        <v>1</v>
      </c>
      <c r="AR16" s="160">
        <f>+SUM(T16,AC16,AL16)</f>
        <v>0</v>
      </c>
      <c r="AS16" s="161">
        <f>IFERROR(AR16/AQ16,"")</f>
        <v>0</v>
      </c>
      <c r="AT16" s="327"/>
    </row>
    <row r="17" spans="1:47" s="119" customFormat="1" ht="64.5" customHeight="1" x14ac:dyDescent="0.25">
      <c r="A17" s="116">
        <f t="shared" ref="A17:A22" si="10">+G17-AQ17</f>
        <v>0</v>
      </c>
      <c r="B17" s="353"/>
      <c r="C17" s="59" t="s">
        <v>355</v>
      </c>
      <c r="D17" s="58" t="s">
        <v>489</v>
      </c>
      <c r="E17" s="59" t="s">
        <v>41</v>
      </c>
      <c r="F17" s="59" t="s">
        <v>309</v>
      </c>
      <c r="G17" s="59">
        <v>1</v>
      </c>
      <c r="H17" s="59" t="s">
        <v>340</v>
      </c>
      <c r="I17" s="59" t="s">
        <v>64</v>
      </c>
      <c r="J17" s="64" t="s">
        <v>453</v>
      </c>
      <c r="K17" s="64" t="s">
        <v>14</v>
      </c>
      <c r="L17" s="64">
        <v>44319</v>
      </c>
      <c r="M17" s="70">
        <v>44407</v>
      </c>
      <c r="N17" s="65"/>
      <c r="O17" s="152"/>
      <c r="P17" s="153"/>
      <c r="Q17" s="153"/>
      <c r="R17" s="153"/>
      <c r="S17" s="153"/>
      <c r="T17" s="154">
        <f t="shared" si="9"/>
        <v>0</v>
      </c>
      <c r="U17" s="155" t="str">
        <f t="shared" si="5"/>
        <v/>
      </c>
      <c r="V17" s="60"/>
      <c r="W17" s="60"/>
      <c r="X17" s="154">
        <v>1</v>
      </c>
      <c r="Y17" s="156"/>
      <c r="Z17" s="156"/>
      <c r="AA17" s="156"/>
      <c r="AB17" s="156"/>
      <c r="AC17" s="154">
        <f t="shared" si="0"/>
        <v>0</v>
      </c>
      <c r="AD17" s="155">
        <f t="shared" si="6"/>
        <v>0</v>
      </c>
      <c r="AE17" s="60"/>
      <c r="AF17" s="60"/>
      <c r="AG17" s="154"/>
      <c r="AH17" s="153"/>
      <c r="AI17" s="153"/>
      <c r="AJ17" s="153"/>
      <c r="AK17" s="153"/>
      <c r="AL17" s="154">
        <f t="shared" si="1"/>
        <v>0</v>
      </c>
      <c r="AM17" s="155" t="str">
        <f t="shared" si="7"/>
        <v/>
      </c>
      <c r="AN17" s="157"/>
      <c r="AO17" s="158"/>
      <c r="AQ17" s="159">
        <f>+SUM(O17,X17,AG17)</f>
        <v>1</v>
      </c>
      <c r="AR17" s="160">
        <f>+SUM(T17,AC17,AL17)</f>
        <v>0</v>
      </c>
      <c r="AS17" s="161">
        <f>IFERROR(AR17/AQ17,"")</f>
        <v>0</v>
      </c>
      <c r="AT17" s="327"/>
    </row>
    <row r="18" spans="1:47" s="119" customFormat="1" ht="89.25" customHeight="1" x14ac:dyDescent="0.25">
      <c r="A18" s="116">
        <f t="shared" si="10"/>
        <v>0</v>
      </c>
      <c r="B18" s="353"/>
      <c r="C18" s="59" t="s">
        <v>368</v>
      </c>
      <c r="D18" s="58" t="s">
        <v>397</v>
      </c>
      <c r="E18" s="59" t="s">
        <v>41</v>
      </c>
      <c r="F18" s="59" t="s">
        <v>310</v>
      </c>
      <c r="G18" s="59">
        <v>3</v>
      </c>
      <c r="H18" s="59" t="s">
        <v>340</v>
      </c>
      <c r="I18" s="59" t="s">
        <v>64</v>
      </c>
      <c r="J18" s="64" t="s">
        <v>453</v>
      </c>
      <c r="K18" s="64" t="s">
        <v>14</v>
      </c>
      <c r="L18" s="64">
        <v>44198</v>
      </c>
      <c r="M18" s="70">
        <v>44499</v>
      </c>
      <c r="N18" s="65"/>
      <c r="O18" s="152">
        <v>1</v>
      </c>
      <c r="P18" s="153"/>
      <c r="Q18" s="153"/>
      <c r="R18" s="153"/>
      <c r="S18" s="153"/>
      <c r="T18" s="154">
        <f t="shared" si="9"/>
        <v>0</v>
      </c>
      <c r="U18" s="155">
        <f t="shared" si="5"/>
        <v>0</v>
      </c>
      <c r="V18" s="60"/>
      <c r="W18" s="60"/>
      <c r="X18" s="154">
        <v>1</v>
      </c>
      <c r="Y18" s="156"/>
      <c r="Z18" s="156"/>
      <c r="AA18" s="156"/>
      <c r="AB18" s="156"/>
      <c r="AC18" s="154">
        <f t="shared" si="0"/>
        <v>0</v>
      </c>
      <c r="AD18" s="155">
        <f t="shared" si="6"/>
        <v>0</v>
      </c>
      <c r="AE18" s="60"/>
      <c r="AF18" s="60"/>
      <c r="AG18" s="154">
        <v>1</v>
      </c>
      <c r="AH18" s="153"/>
      <c r="AI18" s="153"/>
      <c r="AJ18" s="153"/>
      <c r="AK18" s="153"/>
      <c r="AL18" s="154">
        <f t="shared" si="1"/>
        <v>0</v>
      </c>
      <c r="AM18" s="155">
        <f t="shared" si="7"/>
        <v>0</v>
      </c>
      <c r="AN18" s="157"/>
      <c r="AO18" s="158"/>
      <c r="AQ18" s="159">
        <f t="shared" si="8"/>
        <v>3</v>
      </c>
      <c r="AR18" s="160">
        <f t="shared" si="2"/>
        <v>0</v>
      </c>
      <c r="AS18" s="161">
        <f t="shared" si="3"/>
        <v>0</v>
      </c>
      <c r="AT18" s="328"/>
    </row>
    <row r="19" spans="1:47" s="119" customFormat="1" ht="78" customHeight="1" x14ac:dyDescent="0.25">
      <c r="A19" s="116">
        <f t="shared" si="10"/>
        <v>0</v>
      </c>
      <c r="B19" s="353" t="s">
        <v>468</v>
      </c>
      <c r="C19" s="59" t="s">
        <v>153</v>
      </c>
      <c r="D19" s="58" t="s">
        <v>398</v>
      </c>
      <c r="E19" s="59" t="s">
        <v>0</v>
      </c>
      <c r="F19" s="59" t="s">
        <v>130</v>
      </c>
      <c r="G19" s="59">
        <v>3</v>
      </c>
      <c r="H19" s="59" t="s">
        <v>341</v>
      </c>
      <c r="I19" s="59" t="s">
        <v>124</v>
      </c>
      <c r="J19" s="64" t="s">
        <v>226</v>
      </c>
      <c r="K19" s="64" t="s">
        <v>22</v>
      </c>
      <c r="L19" s="64">
        <v>44198</v>
      </c>
      <c r="M19" s="70">
        <v>44499</v>
      </c>
      <c r="N19" s="65"/>
      <c r="O19" s="152">
        <v>1</v>
      </c>
      <c r="P19" s="153"/>
      <c r="Q19" s="153"/>
      <c r="R19" s="153"/>
      <c r="S19" s="153"/>
      <c r="T19" s="154">
        <f t="shared" si="9"/>
        <v>0</v>
      </c>
      <c r="U19" s="155">
        <f t="shared" si="5"/>
        <v>0</v>
      </c>
      <c r="V19" s="314"/>
      <c r="W19" s="60"/>
      <c r="X19" s="154">
        <v>1</v>
      </c>
      <c r="Y19" s="156"/>
      <c r="Z19" s="156"/>
      <c r="AA19" s="156"/>
      <c r="AB19" s="156"/>
      <c r="AC19" s="154">
        <f t="shared" si="0"/>
        <v>0</v>
      </c>
      <c r="AD19" s="155">
        <f t="shared" si="6"/>
        <v>0</v>
      </c>
      <c r="AE19" s="60"/>
      <c r="AF19" s="60"/>
      <c r="AG19" s="154">
        <v>1</v>
      </c>
      <c r="AH19" s="153"/>
      <c r="AI19" s="153"/>
      <c r="AJ19" s="153"/>
      <c r="AK19" s="153"/>
      <c r="AL19" s="154">
        <f t="shared" si="1"/>
        <v>0</v>
      </c>
      <c r="AM19" s="155">
        <f t="shared" si="7"/>
        <v>0</v>
      </c>
      <c r="AN19" s="157"/>
      <c r="AO19" s="158"/>
      <c r="AQ19" s="159">
        <f t="shared" si="8"/>
        <v>3</v>
      </c>
      <c r="AR19" s="160">
        <f t="shared" si="2"/>
        <v>0</v>
      </c>
      <c r="AS19" s="161">
        <f t="shared" si="3"/>
        <v>0</v>
      </c>
      <c r="AT19" s="332">
        <f>+AVERAGE(AS19:AS21)</f>
        <v>0</v>
      </c>
    </row>
    <row r="20" spans="1:47" s="119" customFormat="1" ht="72" customHeight="1" x14ac:dyDescent="0.25">
      <c r="A20" s="116">
        <f t="shared" si="10"/>
        <v>0</v>
      </c>
      <c r="B20" s="353"/>
      <c r="C20" s="59" t="s">
        <v>154</v>
      </c>
      <c r="D20" s="58" t="s">
        <v>399</v>
      </c>
      <c r="E20" s="59" t="s">
        <v>0</v>
      </c>
      <c r="F20" s="59" t="s">
        <v>308</v>
      </c>
      <c r="G20" s="59">
        <v>3</v>
      </c>
      <c r="H20" s="59" t="s">
        <v>342</v>
      </c>
      <c r="I20" s="59" t="s">
        <v>64</v>
      </c>
      <c r="J20" s="64" t="s">
        <v>453</v>
      </c>
      <c r="K20" s="64" t="s">
        <v>14</v>
      </c>
      <c r="L20" s="64">
        <v>44198</v>
      </c>
      <c r="M20" s="70">
        <v>44499</v>
      </c>
      <c r="N20" s="65"/>
      <c r="O20" s="152">
        <v>1</v>
      </c>
      <c r="P20" s="153"/>
      <c r="Q20" s="153"/>
      <c r="R20" s="153"/>
      <c r="S20" s="153"/>
      <c r="T20" s="154">
        <f t="shared" si="9"/>
        <v>0</v>
      </c>
      <c r="U20" s="155">
        <f t="shared" si="5"/>
        <v>0</v>
      </c>
      <c r="V20" s="60"/>
      <c r="W20" s="60"/>
      <c r="X20" s="154">
        <v>1</v>
      </c>
      <c r="Y20" s="156"/>
      <c r="Z20" s="156"/>
      <c r="AA20" s="156"/>
      <c r="AB20" s="156"/>
      <c r="AC20" s="154">
        <f t="shared" si="0"/>
        <v>0</v>
      </c>
      <c r="AD20" s="155">
        <f t="shared" si="6"/>
        <v>0</v>
      </c>
      <c r="AE20" s="60"/>
      <c r="AF20" s="60"/>
      <c r="AG20" s="154">
        <v>1</v>
      </c>
      <c r="AH20" s="153"/>
      <c r="AI20" s="153"/>
      <c r="AJ20" s="153"/>
      <c r="AK20" s="153"/>
      <c r="AL20" s="154">
        <f t="shared" si="1"/>
        <v>0</v>
      </c>
      <c r="AM20" s="155">
        <f t="shared" si="7"/>
        <v>0</v>
      </c>
      <c r="AN20" s="157"/>
      <c r="AO20" s="158"/>
      <c r="AQ20" s="159">
        <f>+SUM(O20,X20,AG20)</f>
        <v>3</v>
      </c>
      <c r="AR20" s="160">
        <f>+SUM(T20,AC20,AL20)</f>
        <v>0</v>
      </c>
      <c r="AS20" s="161">
        <f>IFERROR(AR20/AQ20,"")</f>
        <v>0</v>
      </c>
      <c r="AT20" s="327"/>
    </row>
    <row r="21" spans="1:47" s="119" customFormat="1" ht="66.75" customHeight="1" x14ac:dyDescent="0.25">
      <c r="A21" s="116">
        <f t="shared" si="10"/>
        <v>0</v>
      </c>
      <c r="B21" s="353"/>
      <c r="C21" s="59" t="s">
        <v>294</v>
      </c>
      <c r="D21" s="58" t="s">
        <v>469</v>
      </c>
      <c r="E21" s="59" t="s">
        <v>0</v>
      </c>
      <c r="F21" s="59" t="s">
        <v>311</v>
      </c>
      <c r="G21" s="59">
        <v>1</v>
      </c>
      <c r="H21" s="59" t="s">
        <v>312</v>
      </c>
      <c r="I21" s="59" t="s">
        <v>64</v>
      </c>
      <c r="J21" s="64" t="s">
        <v>453</v>
      </c>
      <c r="K21" s="64" t="s">
        <v>14</v>
      </c>
      <c r="L21" s="64">
        <v>44407</v>
      </c>
      <c r="M21" s="70">
        <v>44499</v>
      </c>
      <c r="N21" s="65"/>
      <c r="O21" s="152"/>
      <c r="P21" s="153"/>
      <c r="Q21" s="153"/>
      <c r="R21" s="153"/>
      <c r="S21" s="153"/>
      <c r="T21" s="154">
        <f t="shared" si="9"/>
        <v>0</v>
      </c>
      <c r="U21" s="155" t="str">
        <f t="shared" si="5"/>
        <v/>
      </c>
      <c r="V21" s="60"/>
      <c r="W21" s="60"/>
      <c r="X21" s="154"/>
      <c r="Y21" s="156"/>
      <c r="Z21" s="156"/>
      <c r="AA21" s="156"/>
      <c r="AB21" s="156"/>
      <c r="AC21" s="154">
        <f t="shared" si="0"/>
        <v>0</v>
      </c>
      <c r="AD21" s="155" t="str">
        <f t="shared" si="6"/>
        <v/>
      </c>
      <c r="AE21" s="60"/>
      <c r="AF21" s="60"/>
      <c r="AG21" s="154">
        <v>1</v>
      </c>
      <c r="AH21" s="153"/>
      <c r="AI21" s="153"/>
      <c r="AJ21" s="153"/>
      <c r="AK21" s="153"/>
      <c r="AL21" s="154">
        <f t="shared" si="1"/>
        <v>0</v>
      </c>
      <c r="AM21" s="155">
        <f t="shared" si="7"/>
        <v>0</v>
      </c>
      <c r="AN21" s="157"/>
      <c r="AO21" s="158"/>
      <c r="AQ21" s="159">
        <f t="shared" si="8"/>
        <v>1</v>
      </c>
      <c r="AR21" s="160">
        <f t="shared" si="2"/>
        <v>0</v>
      </c>
      <c r="AS21" s="161">
        <f t="shared" si="3"/>
        <v>0</v>
      </c>
      <c r="AT21" s="328"/>
    </row>
    <row r="22" spans="1:47" s="119" customFormat="1" ht="66.75" customHeight="1" thickBot="1" x14ac:dyDescent="0.3">
      <c r="A22" s="116">
        <f t="shared" si="10"/>
        <v>0</v>
      </c>
      <c r="B22" s="163" t="s">
        <v>470</v>
      </c>
      <c r="C22" s="164" t="s">
        <v>155</v>
      </c>
      <c r="D22" s="165" t="s">
        <v>293</v>
      </c>
      <c r="E22" s="166" t="s">
        <v>0</v>
      </c>
      <c r="F22" s="166" t="s">
        <v>146</v>
      </c>
      <c r="G22" s="166">
        <v>3</v>
      </c>
      <c r="H22" s="166" t="s">
        <v>343</v>
      </c>
      <c r="I22" s="164" t="s">
        <v>21</v>
      </c>
      <c r="J22" s="71" t="s">
        <v>456</v>
      </c>
      <c r="K22" s="71" t="s">
        <v>133</v>
      </c>
      <c r="L22" s="71">
        <v>44198</v>
      </c>
      <c r="M22" s="72">
        <v>44499</v>
      </c>
      <c r="N22" s="65"/>
      <c r="O22" s="167">
        <v>1</v>
      </c>
      <c r="P22" s="168"/>
      <c r="Q22" s="168"/>
      <c r="R22" s="168"/>
      <c r="S22" s="168"/>
      <c r="T22" s="169">
        <f t="shared" si="9"/>
        <v>0</v>
      </c>
      <c r="U22" s="170">
        <f t="shared" si="5"/>
        <v>0</v>
      </c>
      <c r="V22" s="171"/>
      <c r="W22" s="171"/>
      <c r="X22" s="169">
        <v>1</v>
      </c>
      <c r="Y22" s="172"/>
      <c r="Z22" s="172"/>
      <c r="AA22" s="172"/>
      <c r="AB22" s="172"/>
      <c r="AC22" s="169">
        <f t="shared" si="0"/>
        <v>0</v>
      </c>
      <c r="AD22" s="170">
        <f t="shared" si="6"/>
        <v>0</v>
      </c>
      <c r="AE22" s="171"/>
      <c r="AF22" s="171"/>
      <c r="AG22" s="169">
        <v>1</v>
      </c>
      <c r="AH22" s="168"/>
      <c r="AI22" s="168"/>
      <c r="AJ22" s="168"/>
      <c r="AK22" s="168"/>
      <c r="AL22" s="169">
        <f t="shared" si="1"/>
        <v>0</v>
      </c>
      <c r="AM22" s="170">
        <f t="shared" si="7"/>
        <v>0</v>
      </c>
      <c r="AN22" s="171"/>
      <c r="AO22" s="173"/>
      <c r="AQ22" s="174">
        <f t="shared" si="8"/>
        <v>3</v>
      </c>
      <c r="AR22" s="175">
        <f t="shared" si="2"/>
        <v>0</v>
      </c>
      <c r="AS22" s="176">
        <f t="shared" si="3"/>
        <v>0</v>
      </c>
      <c r="AT22" s="177">
        <f>+AVERAGE(AS22)</f>
        <v>0</v>
      </c>
    </row>
    <row r="23" spans="1:47" s="185" customFormat="1" ht="34.5" customHeight="1" thickBot="1" x14ac:dyDescent="0.3">
      <c r="A23" s="116"/>
      <c r="B23" s="178"/>
      <c r="C23" s="178"/>
      <c r="D23" s="179"/>
      <c r="E23" s="178"/>
      <c r="F23" s="178"/>
      <c r="G23" s="178"/>
      <c r="H23" s="178"/>
      <c r="I23" s="178"/>
      <c r="J23" s="180"/>
      <c r="K23" s="180"/>
      <c r="L23" s="180"/>
      <c r="M23" s="180"/>
      <c r="N23" s="65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2"/>
      <c r="Z23" s="182"/>
      <c r="AA23" s="182"/>
      <c r="AB23" s="182"/>
      <c r="AC23" s="181"/>
      <c r="AD23" s="181"/>
      <c r="AE23" s="183"/>
      <c r="AF23" s="181"/>
      <c r="AG23" s="181"/>
      <c r="AH23" s="181"/>
      <c r="AI23" s="181"/>
      <c r="AJ23" s="181"/>
      <c r="AK23" s="181"/>
      <c r="AL23" s="181"/>
      <c r="AM23" s="181"/>
      <c r="AN23" s="181"/>
      <c r="AO23" s="180"/>
      <c r="AP23" s="119"/>
      <c r="AQ23" s="329" t="s">
        <v>265</v>
      </c>
      <c r="AR23" s="330"/>
      <c r="AS23" s="331"/>
      <c r="AT23" s="184">
        <f>AVERAGE(AT12:AT22)</f>
        <v>0</v>
      </c>
    </row>
    <row r="24" spans="1:47" s="185" customFormat="1" ht="12" x14ac:dyDescent="0.25">
      <c r="A24" s="116"/>
      <c r="B24" s="178"/>
      <c r="C24" s="178"/>
      <c r="D24" s="179"/>
      <c r="E24" s="178"/>
      <c r="F24" s="178"/>
      <c r="G24" s="178"/>
      <c r="H24" s="178"/>
      <c r="I24" s="178"/>
      <c r="J24" s="180"/>
      <c r="K24" s="180"/>
      <c r="L24" s="180"/>
      <c r="M24" s="180"/>
      <c r="N24" s="65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02"/>
      <c r="Z24" s="102"/>
      <c r="AA24" s="102"/>
      <c r="AB24" s="102"/>
      <c r="AC24" s="178"/>
      <c r="AD24" s="178"/>
      <c r="AE24" s="179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19"/>
      <c r="AT24" s="186"/>
      <c r="AU24" s="119"/>
    </row>
    <row r="25" spans="1:47" s="185" customFormat="1" ht="31.5" customHeight="1" x14ac:dyDescent="0.25">
      <c r="A25" s="116"/>
      <c r="B25" s="352" t="s">
        <v>209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187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02"/>
      <c r="Z25" s="102"/>
      <c r="AA25" s="102"/>
      <c r="AB25" s="102"/>
      <c r="AC25" s="178"/>
      <c r="AD25" s="178"/>
      <c r="AE25" s="179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19"/>
      <c r="AT25" s="186"/>
      <c r="AU25" s="119"/>
    </row>
    <row r="26" spans="1:47" s="185" customFormat="1" ht="31.5" customHeight="1" thickBot="1" x14ac:dyDescent="0.3">
      <c r="A26" s="116"/>
      <c r="B26" s="188" t="s">
        <v>3</v>
      </c>
      <c r="C26" s="325" t="s">
        <v>208</v>
      </c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124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02"/>
      <c r="Z26" s="102"/>
      <c r="AA26" s="102"/>
      <c r="AB26" s="102"/>
      <c r="AC26" s="178"/>
      <c r="AD26" s="178"/>
      <c r="AE26" s="179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19"/>
      <c r="AT26" s="186"/>
      <c r="AU26" s="119"/>
    </row>
    <row r="27" spans="1:47" s="119" customFormat="1" ht="16.5" customHeight="1" thickBot="1" x14ac:dyDescent="0.3">
      <c r="A27" s="116"/>
      <c r="B27" s="348" t="s">
        <v>202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50"/>
      <c r="N27" s="189"/>
      <c r="O27" s="319" t="s">
        <v>253</v>
      </c>
      <c r="P27" s="320"/>
      <c r="Q27" s="320"/>
      <c r="R27" s="320"/>
      <c r="S27" s="320"/>
      <c r="T27" s="320"/>
      <c r="U27" s="320"/>
      <c r="V27" s="321"/>
      <c r="W27" s="323" t="s">
        <v>263</v>
      </c>
      <c r="X27" s="319" t="s">
        <v>252</v>
      </c>
      <c r="Y27" s="320"/>
      <c r="Z27" s="320"/>
      <c r="AA27" s="320"/>
      <c r="AB27" s="320"/>
      <c r="AC27" s="320"/>
      <c r="AD27" s="320"/>
      <c r="AE27" s="321"/>
      <c r="AF27" s="323" t="s">
        <v>263</v>
      </c>
      <c r="AG27" s="319" t="s">
        <v>254</v>
      </c>
      <c r="AH27" s="320"/>
      <c r="AI27" s="320"/>
      <c r="AJ27" s="320"/>
      <c r="AK27" s="320"/>
      <c r="AL27" s="320"/>
      <c r="AM27" s="320"/>
      <c r="AN27" s="321"/>
      <c r="AO27" s="323" t="s">
        <v>263</v>
      </c>
      <c r="AQ27" s="333" t="s">
        <v>251</v>
      </c>
      <c r="AR27" s="334"/>
      <c r="AS27" s="335"/>
      <c r="AT27" s="336"/>
    </row>
    <row r="28" spans="1:47" s="119" customFormat="1" ht="24.75" customHeight="1" thickBot="1" x14ac:dyDescent="0.3">
      <c r="A28" s="116"/>
      <c r="B28" s="190" t="s">
        <v>203</v>
      </c>
      <c r="C28" s="191" t="s">
        <v>204</v>
      </c>
      <c r="D28" s="191" t="s">
        <v>205</v>
      </c>
      <c r="E28" s="191" t="s">
        <v>402</v>
      </c>
      <c r="F28" s="191" t="s">
        <v>403</v>
      </c>
      <c r="G28" s="191" t="s">
        <v>404</v>
      </c>
      <c r="H28" s="191" t="s">
        <v>405</v>
      </c>
      <c r="I28" s="191" t="s">
        <v>406</v>
      </c>
      <c r="J28" s="191" t="s">
        <v>206</v>
      </c>
      <c r="K28" s="191" t="s">
        <v>11</v>
      </c>
      <c r="L28" s="192" t="s">
        <v>12</v>
      </c>
      <c r="M28" s="193" t="s">
        <v>13</v>
      </c>
      <c r="O28" s="132" t="s">
        <v>289</v>
      </c>
      <c r="P28" s="133" t="s">
        <v>238</v>
      </c>
      <c r="Q28" s="133" t="s">
        <v>239</v>
      </c>
      <c r="R28" s="133" t="s">
        <v>240</v>
      </c>
      <c r="S28" s="133" t="s">
        <v>241</v>
      </c>
      <c r="T28" s="133" t="s">
        <v>236</v>
      </c>
      <c r="U28" s="134" t="s">
        <v>338</v>
      </c>
      <c r="V28" s="135" t="s">
        <v>237</v>
      </c>
      <c r="W28" s="324"/>
      <c r="X28" s="132" t="s">
        <v>289</v>
      </c>
      <c r="Y28" s="136" t="s">
        <v>242</v>
      </c>
      <c r="Z28" s="136" t="s">
        <v>243</v>
      </c>
      <c r="AA28" s="136" t="s">
        <v>244</v>
      </c>
      <c r="AB28" s="136" t="s">
        <v>245</v>
      </c>
      <c r="AC28" s="133" t="s">
        <v>236</v>
      </c>
      <c r="AD28" s="134" t="s">
        <v>338</v>
      </c>
      <c r="AE28" s="135" t="s">
        <v>237</v>
      </c>
      <c r="AF28" s="324"/>
      <c r="AG28" s="132" t="s">
        <v>289</v>
      </c>
      <c r="AH28" s="133" t="s">
        <v>246</v>
      </c>
      <c r="AI28" s="133" t="s">
        <v>247</v>
      </c>
      <c r="AJ28" s="133" t="s">
        <v>248</v>
      </c>
      <c r="AK28" s="133" t="s">
        <v>249</v>
      </c>
      <c r="AL28" s="133" t="s">
        <v>236</v>
      </c>
      <c r="AM28" s="134" t="s">
        <v>338</v>
      </c>
      <c r="AN28" s="135" t="s">
        <v>237</v>
      </c>
      <c r="AO28" s="324"/>
      <c r="AP28" s="178"/>
      <c r="AQ28" s="132" t="s">
        <v>235</v>
      </c>
      <c r="AR28" s="133" t="s">
        <v>236</v>
      </c>
      <c r="AS28" s="135" t="s">
        <v>266</v>
      </c>
      <c r="AT28" s="138" t="s">
        <v>264</v>
      </c>
      <c r="AU28" s="178"/>
    </row>
    <row r="29" spans="1:47" s="119" customFormat="1" ht="146.25" customHeight="1" thickBot="1" x14ac:dyDescent="0.3">
      <c r="A29" s="116"/>
      <c r="B29" s="194" t="s">
        <v>207</v>
      </c>
      <c r="C29" s="88">
        <v>75500</v>
      </c>
      <c r="D29" s="88" t="s">
        <v>407</v>
      </c>
      <c r="E29" s="88" t="s">
        <v>408</v>
      </c>
      <c r="F29" s="88" t="s">
        <v>409</v>
      </c>
      <c r="G29" s="88" t="s">
        <v>410</v>
      </c>
      <c r="H29" s="88" t="s">
        <v>411</v>
      </c>
      <c r="I29" s="88" t="s">
        <v>412</v>
      </c>
      <c r="J29" s="82" t="s">
        <v>413</v>
      </c>
      <c r="K29" s="82" t="s">
        <v>414</v>
      </c>
      <c r="L29" s="82">
        <v>44334</v>
      </c>
      <c r="M29" s="83">
        <v>44439</v>
      </c>
      <c r="O29" s="140"/>
      <c r="P29" s="141"/>
      <c r="Q29" s="141"/>
      <c r="R29" s="141"/>
      <c r="S29" s="141"/>
      <c r="T29" s="142">
        <f>+SUM(P29:S29)</f>
        <v>0</v>
      </c>
      <c r="U29" s="143" t="str">
        <f>IFERROR(T29/O29,"")</f>
        <v/>
      </c>
      <c r="V29" s="144"/>
      <c r="W29" s="144"/>
      <c r="X29" s="142">
        <v>1</v>
      </c>
      <c r="Y29" s="145"/>
      <c r="Z29" s="145"/>
      <c r="AA29" s="145"/>
      <c r="AB29" s="145"/>
      <c r="AC29" s="142">
        <f t="shared" ref="AC29:AC32" si="11">+SUM(Y29:AB29)</f>
        <v>0</v>
      </c>
      <c r="AD29" s="143">
        <f>IFERROR(AC29/X29,"")</f>
        <v>0</v>
      </c>
      <c r="AE29" s="144"/>
      <c r="AF29" s="144"/>
      <c r="AG29" s="142"/>
      <c r="AH29" s="141"/>
      <c r="AI29" s="141"/>
      <c r="AJ29" s="141"/>
      <c r="AK29" s="141"/>
      <c r="AL29" s="142">
        <f t="shared" ref="AL29:AL32" si="12">+SUM(AH29:AK29)</f>
        <v>0</v>
      </c>
      <c r="AM29" s="143" t="str">
        <f>IFERROR(AL29/AG29,"")</f>
        <v/>
      </c>
      <c r="AN29" s="146"/>
      <c r="AO29" s="147"/>
      <c r="AP29" s="178"/>
      <c r="AQ29" s="148">
        <f>+SUM(O29,X29,AG29)</f>
        <v>1</v>
      </c>
      <c r="AR29" s="149">
        <f t="shared" ref="AR29" si="13">+SUM(T29,AC29,AL29)</f>
        <v>0</v>
      </c>
      <c r="AS29" s="150">
        <f>IFERROR(AR29/AQ29,"")</f>
        <v>0</v>
      </c>
      <c r="AT29" s="326">
        <f>+AVERAGE(AS29)</f>
        <v>0</v>
      </c>
      <c r="AU29" s="178"/>
    </row>
    <row r="30" spans="1:47" s="119" customFormat="1" ht="155.25" customHeight="1" thickBot="1" x14ac:dyDescent="0.3">
      <c r="A30" s="116"/>
      <c r="B30" s="341" t="s">
        <v>207</v>
      </c>
      <c r="C30" s="337">
        <v>75510</v>
      </c>
      <c r="D30" s="337" t="s">
        <v>415</v>
      </c>
      <c r="E30" s="337" t="s">
        <v>408</v>
      </c>
      <c r="F30" s="337" t="s">
        <v>416</v>
      </c>
      <c r="G30" s="68" t="s">
        <v>417</v>
      </c>
      <c r="H30" s="68" t="s">
        <v>418</v>
      </c>
      <c r="I30" s="68" t="s">
        <v>412</v>
      </c>
      <c r="J30" s="66" t="s">
        <v>419</v>
      </c>
      <c r="K30" s="195" t="s">
        <v>414</v>
      </c>
      <c r="L30" s="66">
        <v>44242</v>
      </c>
      <c r="M30" s="73">
        <v>44439</v>
      </c>
      <c r="O30" s="152"/>
      <c r="P30" s="153"/>
      <c r="Q30" s="153"/>
      <c r="R30" s="153"/>
      <c r="S30" s="153"/>
      <c r="T30" s="154">
        <f>+SUM(P30:S30)</f>
        <v>0</v>
      </c>
      <c r="U30" s="155" t="str">
        <f t="shared" ref="U30:U31" si="14">IFERROR(T30/O30,"")</f>
        <v/>
      </c>
      <c r="V30" s="60"/>
      <c r="W30" s="60"/>
      <c r="X30" s="154">
        <v>1</v>
      </c>
      <c r="Y30" s="156"/>
      <c r="Z30" s="156"/>
      <c r="AA30" s="156"/>
      <c r="AB30" s="156"/>
      <c r="AC30" s="154">
        <f t="shared" si="11"/>
        <v>0</v>
      </c>
      <c r="AD30" s="155">
        <f t="shared" ref="AD30:AD32" si="15">IFERROR(AC30/X30,"")</f>
        <v>0</v>
      </c>
      <c r="AE30" s="60"/>
      <c r="AF30" s="60"/>
      <c r="AG30" s="154"/>
      <c r="AH30" s="153"/>
      <c r="AI30" s="153"/>
      <c r="AJ30" s="153"/>
      <c r="AK30" s="153"/>
      <c r="AL30" s="154">
        <f t="shared" si="12"/>
        <v>0</v>
      </c>
      <c r="AM30" s="155" t="str">
        <f t="shared" ref="AM30:AM32" si="16">IFERROR(AL30/AG30,"")</f>
        <v/>
      </c>
      <c r="AN30" s="157"/>
      <c r="AO30" s="158"/>
      <c r="AP30" s="178"/>
      <c r="AQ30" s="148">
        <f t="shared" ref="AQ30:AQ33" si="17">+SUM(O30,X30,AG30)</f>
        <v>1</v>
      </c>
      <c r="AR30" s="149">
        <f t="shared" ref="AR30:AR33" si="18">+SUM(T30,AC30,AL30)</f>
        <v>0</v>
      </c>
      <c r="AS30" s="150">
        <f>IFERROR(AR30/AQ30,"")</f>
        <v>0</v>
      </c>
      <c r="AT30" s="327"/>
      <c r="AU30" s="178"/>
    </row>
    <row r="31" spans="1:47" s="119" customFormat="1" ht="155.25" customHeight="1" thickBot="1" x14ac:dyDescent="0.3">
      <c r="A31" s="116"/>
      <c r="B31" s="341"/>
      <c r="C31" s="338"/>
      <c r="D31" s="338"/>
      <c r="E31" s="338"/>
      <c r="F31" s="338"/>
      <c r="G31" s="68" t="s">
        <v>420</v>
      </c>
      <c r="H31" s="68" t="s">
        <v>425</v>
      </c>
      <c r="I31" s="68" t="s">
        <v>429</v>
      </c>
      <c r="J31" s="66" t="s">
        <v>421</v>
      </c>
      <c r="K31" s="195" t="s">
        <v>422</v>
      </c>
      <c r="L31" s="66">
        <v>44348</v>
      </c>
      <c r="M31" s="73">
        <v>44561</v>
      </c>
      <c r="O31" s="152"/>
      <c r="P31" s="153"/>
      <c r="Q31" s="153"/>
      <c r="R31" s="153"/>
      <c r="S31" s="153"/>
      <c r="T31" s="154">
        <f t="shared" ref="T31" si="19">+SUM(P31:S31)</f>
        <v>0</v>
      </c>
      <c r="U31" s="155" t="str">
        <f t="shared" si="14"/>
        <v/>
      </c>
      <c r="V31" s="60"/>
      <c r="W31" s="60"/>
      <c r="X31" s="154"/>
      <c r="Y31" s="156"/>
      <c r="Z31" s="156"/>
      <c r="AA31" s="156"/>
      <c r="AB31" s="156"/>
      <c r="AC31" s="154">
        <f t="shared" si="11"/>
        <v>0</v>
      </c>
      <c r="AD31" s="155" t="str">
        <f t="shared" si="15"/>
        <v/>
      </c>
      <c r="AE31" s="60"/>
      <c r="AF31" s="60"/>
      <c r="AG31" s="154">
        <v>1</v>
      </c>
      <c r="AH31" s="153"/>
      <c r="AI31" s="153"/>
      <c r="AJ31" s="153"/>
      <c r="AK31" s="153"/>
      <c r="AL31" s="154">
        <f t="shared" si="12"/>
        <v>0</v>
      </c>
      <c r="AM31" s="155">
        <f t="shared" si="16"/>
        <v>0</v>
      </c>
      <c r="AN31" s="157"/>
      <c r="AO31" s="158"/>
      <c r="AP31" s="178"/>
      <c r="AQ31" s="148">
        <f t="shared" si="17"/>
        <v>1</v>
      </c>
      <c r="AR31" s="149">
        <f t="shared" si="18"/>
        <v>0</v>
      </c>
      <c r="AS31" s="150">
        <f>IFERROR(AR31/AQ31,"")</f>
        <v>0</v>
      </c>
      <c r="AT31" s="327"/>
      <c r="AU31" s="178"/>
    </row>
    <row r="32" spans="1:47" s="119" customFormat="1" ht="134.25" customHeight="1" thickBot="1" x14ac:dyDescent="0.3">
      <c r="A32" s="116"/>
      <c r="B32" s="341"/>
      <c r="C32" s="338"/>
      <c r="D32" s="338"/>
      <c r="E32" s="338"/>
      <c r="F32" s="338"/>
      <c r="G32" s="68" t="s">
        <v>423</v>
      </c>
      <c r="H32" s="68" t="s">
        <v>425</v>
      </c>
      <c r="I32" s="68" t="s">
        <v>429</v>
      </c>
      <c r="J32" s="66" t="s">
        <v>426</v>
      </c>
      <c r="K32" s="67" t="s">
        <v>427</v>
      </c>
      <c r="L32" s="66">
        <v>44348</v>
      </c>
      <c r="M32" s="73">
        <v>44561</v>
      </c>
      <c r="O32" s="152"/>
      <c r="P32" s="153"/>
      <c r="Q32" s="153"/>
      <c r="R32" s="153"/>
      <c r="S32" s="153"/>
      <c r="T32" s="154">
        <f t="shared" ref="T32:T33" si="20">+SUM(P32:S32)</f>
        <v>0</v>
      </c>
      <c r="U32" s="155" t="str">
        <f t="shared" ref="U32:U33" si="21">IFERROR(T32/O32,"")</f>
        <v/>
      </c>
      <c r="V32" s="60"/>
      <c r="W32" s="60"/>
      <c r="X32" s="154"/>
      <c r="Y32" s="156"/>
      <c r="Z32" s="156"/>
      <c r="AA32" s="156"/>
      <c r="AB32" s="156"/>
      <c r="AC32" s="154">
        <f t="shared" si="11"/>
        <v>0</v>
      </c>
      <c r="AD32" s="155" t="str">
        <f t="shared" si="15"/>
        <v/>
      </c>
      <c r="AE32" s="60"/>
      <c r="AF32" s="60"/>
      <c r="AG32" s="154">
        <v>1</v>
      </c>
      <c r="AH32" s="153"/>
      <c r="AI32" s="153"/>
      <c r="AJ32" s="153"/>
      <c r="AK32" s="153"/>
      <c r="AL32" s="154">
        <f t="shared" si="12"/>
        <v>0</v>
      </c>
      <c r="AM32" s="155">
        <f t="shared" si="16"/>
        <v>0</v>
      </c>
      <c r="AN32" s="157"/>
      <c r="AO32" s="158"/>
      <c r="AP32" s="178"/>
      <c r="AQ32" s="148">
        <f t="shared" si="17"/>
        <v>1</v>
      </c>
      <c r="AR32" s="149">
        <f t="shared" si="18"/>
        <v>0</v>
      </c>
      <c r="AS32" s="150">
        <f>IFERROR(AR32/AQ32,"")</f>
        <v>0</v>
      </c>
      <c r="AT32" s="327"/>
      <c r="AU32" s="178"/>
    </row>
    <row r="33" spans="1:47" s="119" customFormat="1" ht="124.5" customHeight="1" thickBot="1" x14ac:dyDescent="0.3">
      <c r="A33" s="116"/>
      <c r="B33" s="342"/>
      <c r="C33" s="339"/>
      <c r="D33" s="339"/>
      <c r="E33" s="339"/>
      <c r="F33" s="339"/>
      <c r="G33" s="80" t="s">
        <v>424</v>
      </c>
      <c r="H33" s="80" t="s">
        <v>425</v>
      </c>
      <c r="I33" s="80" t="s">
        <v>429</v>
      </c>
      <c r="J33" s="75" t="s">
        <v>487</v>
      </c>
      <c r="K33" s="74" t="s">
        <v>427</v>
      </c>
      <c r="L33" s="75">
        <v>44348</v>
      </c>
      <c r="M33" s="76">
        <v>44561</v>
      </c>
      <c r="O33" s="152"/>
      <c r="P33" s="153"/>
      <c r="Q33" s="153"/>
      <c r="R33" s="153"/>
      <c r="S33" s="153"/>
      <c r="T33" s="154">
        <f t="shared" si="20"/>
        <v>0</v>
      </c>
      <c r="U33" s="155" t="str">
        <f t="shared" si="21"/>
        <v/>
      </c>
      <c r="V33" s="60"/>
      <c r="W33" s="60"/>
      <c r="X33" s="154"/>
      <c r="Y33" s="156"/>
      <c r="Z33" s="156"/>
      <c r="AA33" s="156"/>
      <c r="AB33" s="156"/>
      <c r="AC33" s="154">
        <f t="shared" ref="AC33" si="22">+SUM(Y33:AB33)</f>
        <v>0</v>
      </c>
      <c r="AD33" s="155" t="str">
        <f t="shared" ref="AD33" si="23">IFERROR(AC33/X33,"")</f>
        <v/>
      </c>
      <c r="AE33" s="60"/>
      <c r="AF33" s="60"/>
      <c r="AG33" s="154">
        <v>1</v>
      </c>
      <c r="AH33" s="153"/>
      <c r="AI33" s="153"/>
      <c r="AJ33" s="153"/>
      <c r="AK33" s="153"/>
      <c r="AL33" s="154">
        <f t="shared" ref="AL33" si="24">+SUM(AH33:AK33)</f>
        <v>0</v>
      </c>
      <c r="AM33" s="155">
        <f t="shared" ref="AM33" si="25">IFERROR(AL33/AG33,"")</f>
        <v>0</v>
      </c>
      <c r="AN33" s="157"/>
      <c r="AO33" s="158"/>
      <c r="AP33" s="178"/>
      <c r="AQ33" s="148">
        <f t="shared" si="17"/>
        <v>1</v>
      </c>
      <c r="AR33" s="149">
        <f t="shared" si="18"/>
        <v>0</v>
      </c>
      <c r="AS33" s="150">
        <f>IFERROR(AR33/AQ33,"")</f>
        <v>0</v>
      </c>
      <c r="AT33" s="328"/>
      <c r="AU33" s="178"/>
    </row>
    <row r="34" spans="1:47" s="196" customFormat="1" ht="13.5" thickBot="1" x14ac:dyDescent="0.3">
      <c r="A34" s="116"/>
      <c r="B34" s="178"/>
      <c r="C34" s="178"/>
      <c r="D34" s="179"/>
      <c r="E34" s="178"/>
      <c r="F34" s="178"/>
      <c r="G34" s="178"/>
      <c r="H34" s="178"/>
      <c r="I34" s="178"/>
      <c r="J34" s="180"/>
      <c r="K34" s="180"/>
      <c r="L34" s="180"/>
      <c r="M34" s="180"/>
      <c r="N34" s="65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19"/>
      <c r="AQ34" s="329" t="s">
        <v>265</v>
      </c>
      <c r="AR34" s="330"/>
      <c r="AS34" s="331"/>
      <c r="AT34" s="184">
        <f>AVERAGE(AT29)</f>
        <v>0</v>
      </c>
      <c r="AU34" s="119"/>
    </row>
    <row r="35" spans="1:47" s="196" customFormat="1" ht="12" x14ac:dyDescent="0.25">
      <c r="A35" s="116"/>
      <c r="B35" s="178"/>
      <c r="C35" s="178"/>
      <c r="D35" s="179"/>
      <c r="E35" s="178"/>
      <c r="F35" s="178"/>
      <c r="G35" s="178"/>
      <c r="H35" s="178"/>
      <c r="I35" s="178"/>
      <c r="J35" s="180"/>
      <c r="K35" s="180"/>
      <c r="L35" s="180"/>
      <c r="M35" s="180"/>
      <c r="N35" s="65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02"/>
      <c r="Z35" s="102"/>
      <c r="AA35" s="102"/>
      <c r="AB35" s="102"/>
      <c r="AC35" s="178"/>
      <c r="AD35" s="178"/>
      <c r="AE35" s="179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19"/>
      <c r="AT35" s="197"/>
      <c r="AU35" s="119"/>
    </row>
    <row r="36" spans="1:47" s="196" customFormat="1" ht="18.75" customHeight="1" thickBot="1" x14ac:dyDescent="0.3">
      <c r="A36" s="116"/>
      <c r="B36" s="340" t="s">
        <v>210</v>
      </c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187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02"/>
      <c r="Z36" s="102"/>
      <c r="AA36" s="102"/>
      <c r="AB36" s="102"/>
      <c r="AC36" s="178"/>
      <c r="AD36" s="178"/>
      <c r="AE36" s="179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19"/>
      <c r="AT36" s="197"/>
      <c r="AU36" s="119"/>
    </row>
    <row r="37" spans="1:47" s="196" customFormat="1" ht="35.25" customHeight="1" thickBot="1" x14ac:dyDescent="0.3">
      <c r="A37" s="116"/>
      <c r="B37" s="123" t="s">
        <v>3</v>
      </c>
      <c r="C37" s="325" t="s">
        <v>15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124"/>
      <c r="O37" s="319" t="s">
        <v>253</v>
      </c>
      <c r="P37" s="320"/>
      <c r="Q37" s="320"/>
      <c r="R37" s="320"/>
      <c r="S37" s="320"/>
      <c r="T37" s="320"/>
      <c r="U37" s="320"/>
      <c r="V37" s="321"/>
      <c r="W37" s="323" t="s">
        <v>263</v>
      </c>
      <c r="X37" s="319" t="s">
        <v>252</v>
      </c>
      <c r="Y37" s="320"/>
      <c r="Z37" s="320"/>
      <c r="AA37" s="320"/>
      <c r="AB37" s="320"/>
      <c r="AC37" s="320"/>
      <c r="AD37" s="320"/>
      <c r="AE37" s="321"/>
      <c r="AF37" s="323" t="s">
        <v>263</v>
      </c>
      <c r="AG37" s="319" t="s">
        <v>254</v>
      </c>
      <c r="AH37" s="320"/>
      <c r="AI37" s="320"/>
      <c r="AJ37" s="320"/>
      <c r="AK37" s="320"/>
      <c r="AL37" s="320"/>
      <c r="AM37" s="320"/>
      <c r="AN37" s="321"/>
      <c r="AO37" s="323" t="s">
        <v>263</v>
      </c>
      <c r="AP37" s="119"/>
      <c r="AQ37" s="333" t="s">
        <v>251</v>
      </c>
      <c r="AR37" s="334"/>
      <c r="AS37" s="335"/>
      <c r="AT37" s="336"/>
    </row>
    <row r="38" spans="1:47" s="106" customFormat="1" ht="23.25" thickBot="1" x14ac:dyDescent="0.3">
      <c r="A38" s="116"/>
      <c r="B38" s="198" t="s">
        <v>5</v>
      </c>
      <c r="C38" s="190" t="s">
        <v>148</v>
      </c>
      <c r="D38" s="191" t="s">
        <v>215</v>
      </c>
      <c r="E38" s="191" t="s">
        <v>32</v>
      </c>
      <c r="F38" s="191" t="s">
        <v>6</v>
      </c>
      <c r="G38" s="191" t="s">
        <v>7</v>
      </c>
      <c r="H38" s="191" t="s">
        <v>8</v>
      </c>
      <c r="I38" s="191" t="s">
        <v>9</v>
      </c>
      <c r="J38" s="191" t="s">
        <v>10</v>
      </c>
      <c r="K38" s="191" t="s">
        <v>11</v>
      </c>
      <c r="L38" s="192" t="s">
        <v>12</v>
      </c>
      <c r="M38" s="193" t="s">
        <v>13</v>
      </c>
      <c r="N38" s="131"/>
      <c r="O38" s="132" t="s">
        <v>289</v>
      </c>
      <c r="P38" s="133" t="s">
        <v>238</v>
      </c>
      <c r="Q38" s="133" t="s">
        <v>239</v>
      </c>
      <c r="R38" s="133" t="s">
        <v>240</v>
      </c>
      <c r="S38" s="133" t="s">
        <v>241</v>
      </c>
      <c r="T38" s="133" t="s">
        <v>236</v>
      </c>
      <c r="U38" s="134" t="s">
        <v>338</v>
      </c>
      <c r="V38" s="135" t="s">
        <v>237</v>
      </c>
      <c r="W38" s="324"/>
      <c r="X38" s="132" t="s">
        <v>289</v>
      </c>
      <c r="Y38" s="136" t="s">
        <v>242</v>
      </c>
      <c r="Z38" s="136" t="s">
        <v>243</v>
      </c>
      <c r="AA38" s="136" t="s">
        <v>244</v>
      </c>
      <c r="AB38" s="136" t="s">
        <v>245</v>
      </c>
      <c r="AC38" s="133" t="s">
        <v>236</v>
      </c>
      <c r="AD38" s="134" t="s">
        <v>338</v>
      </c>
      <c r="AE38" s="199" t="s">
        <v>237</v>
      </c>
      <c r="AF38" s="324"/>
      <c r="AG38" s="132" t="s">
        <v>289</v>
      </c>
      <c r="AH38" s="133" t="s">
        <v>246</v>
      </c>
      <c r="AI38" s="133" t="s">
        <v>247</v>
      </c>
      <c r="AJ38" s="133" t="s">
        <v>248</v>
      </c>
      <c r="AK38" s="133" t="s">
        <v>249</v>
      </c>
      <c r="AL38" s="133" t="s">
        <v>236</v>
      </c>
      <c r="AM38" s="134" t="s">
        <v>338</v>
      </c>
      <c r="AN38" s="135" t="s">
        <v>237</v>
      </c>
      <c r="AO38" s="324"/>
      <c r="AQ38" s="132" t="s">
        <v>235</v>
      </c>
      <c r="AR38" s="133" t="s">
        <v>236</v>
      </c>
      <c r="AS38" s="135" t="s">
        <v>266</v>
      </c>
      <c r="AT38" s="138" t="s">
        <v>264</v>
      </c>
    </row>
    <row r="39" spans="1:47" s="119" customFormat="1" ht="77.25" customHeight="1" thickBot="1" x14ac:dyDescent="0.3">
      <c r="A39" s="116">
        <f t="shared" ref="A39:A50" si="26">+G39-AQ39</f>
        <v>0</v>
      </c>
      <c r="B39" s="322" t="s">
        <v>471</v>
      </c>
      <c r="C39" s="88" t="s">
        <v>156</v>
      </c>
      <c r="D39" s="87" t="s">
        <v>379</v>
      </c>
      <c r="E39" s="88" t="s">
        <v>41</v>
      </c>
      <c r="F39" s="88" t="s">
        <v>440</v>
      </c>
      <c r="G39" s="88">
        <v>1</v>
      </c>
      <c r="H39" s="88" t="s">
        <v>300</v>
      </c>
      <c r="I39" s="88" t="s">
        <v>64</v>
      </c>
      <c r="J39" s="82" t="s">
        <v>455</v>
      </c>
      <c r="K39" s="82" t="s">
        <v>136</v>
      </c>
      <c r="L39" s="82">
        <v>44211</v>
      </c>
      <c r="M39" s="83">
        <v>44242</v>
      </c>
      <c r="N39" s="65"/>
      <c r="O39" s="140">
        <v>1</v>
      </c>
      <c r="P39" s="141"/>
      <c r="Q39" s="141"/>
      <c r="R39" s="141"/>
      <c r="S39" s="141"/>
      <c r="T39" s="142">
        <f t="shared" ref="T39:T50" si="27">+SUM(P39:S39)</f>
        <v>0</v>
      </c>
      <c r="U39" s="143">
        <f>IFERROR(T39/O39,"")</f>
        <v>0</v>
      </c>
      <c r="V39" s="315"/>
      <c r="W39" s="60"/>
      <c r="X39" s="142"/>
      <c r="Y39" s="145"/>
      <c r="Z39" s="145"/>
      <c r="AA39" s="145"/>
      <c r="AB39" s="145"/>
      <c r="AC39" s="142">
        <f t="shared" ref="AC39:AC50" si="28">+SUM(Y39:AB39)</f>
        <v>0</v>
      </c>
      <c r="AD39" s="143" t="str">
        <f>IFERROR(AC39/X39,"")</f>
        <v/>
      </c>
      <c r="AE39" s="144"/>
      <c r="AF39" s="144"/>
      <c r="AG39" s="142"/>
      <c r="AH39" s="141"/>
      <c r="AI39" s="141"/>
      <c r="AJ39" s="141"/>
      <c r="AK39" s="141"/>
      <c r="AL39" s="142">
        <f t="shared" ref="AL39:AL50" si="29">+SUM(AH39:AK39)</f>
        <v>0</v>
      </c>
      <c r="AM39" s="143" t="str">
        <f>IFERROR(AL39/AG39,"")</f>
        <v/>
      </c>
      <c r="AN39" s="146"/>
      <c r="AO39" s="147"/>
      <c r="AQ39" s="200">
        <f>+SUM(O39,X39,AG39)</f>
        <v>1</v>
      </c>
      <c r="AR39" s="201">
        <f t="shared" ref="AR39:AR50" si="30">+SUM(T39,AC39,AL39)</f>
        <v>0</v>
      </c>
      <c r="AS39" s="202">
        <f t="shared" ref="AS39:AS50" si="31">IFERROR(AR39/AQ39,"")</f>
        <v>0</v>
      </c>
      <c r="AT39" s="332">
        <f>+AVERAGE(AS39:AS40)</f>
        <v>0</v>
      </c>
    </row>
    <row r="40" spans="1:47" s="119" customFormat="1" ht="75.75" customHeight="1" x14ac:dyDescent="0.25">
      <c r="A40" s="116">
        <f t="shared" si="26"/>
        <v>0</v>
      </c>
      <c r="B40" s="317"/>
      <c r="C40" s="68" t="s">
        <v>157</v>
      </c>
      <c r="D40" s="195" t="s">
        <v>334</v>
      </c>
      <c r="E40" s="68" t="s">
        <v>0</v>
      </c>
      <c r="F40" s="68" t="s">
        <v>313</v>
      </c>
      <c r="G40" s="68">
        <v>1</v>
      </c>
      <c r="H40" s="68" t="s">
        <v>314</v>
      </c>
      <c r="I40" s="68" t="s">
        <v>64</v>
      </c>
      <c r="J40" s="66" t="s">
        <v>454</v>
      </c>
      <c r="K40" s="66" t="s">
        <v>136</v>
      </c>
      <c r="L40" s="66">
        <v>44470</v>
      </c>
      <c r="M40" s="73">
        <v>44561</v>
      </c>
      <c r="N40" s="65"/>
      <c r="O40" s="152"/>
      <c r="P40" s="153"/>
      <c r="Q40" s="153"/>
      <c r="R40" s="153"/>
      <c r="S40" s="153"/>
      <c r="T40" s="154">
        <f t="shared" si="27"/>
        <v>0</v>
      </c>
      <c r="U40" s="155" t="str">
        <f t="shared" ref="U40:U50" si="32">IFERROR(T40/O40,"")</f>
        <v/>
      </c>
      <c r="V40" s="60"/>
      <c r="W40" s="60"/>
      <c r="X40" s="154"/>
      <c r="Y40" s="156"/>
      <c r="Z40" s="156"/>
      <c r="AA40" s="156"/>
      <c r="AB40" s="156"/>
      <c r="AC40" s="154">
        <f t="shared" si="28"/>
        <v>0</v>
      </c>
      <c r="AD40" s="155" t="str">
        <f t="shared" ref="AD40:AD50" si="33">IFERROR(AC40/X40,"")</f>
        <v/>
      </c>
      <c r="AE40" s="144"/>
      <c r="AF40" s="60"/>
      <c r="AG40" s="154">
        <v>1</v>
      </c>
      <c r="AH40" s="153"/>
      <c r="AI40" s="153"/>
      <c r="AJ40" s="153"/>
      <c r="AK40" s="153"/>
      <c r="AL40" s="154">
        <f t="shared" si="29"/>
        <v>0</v>
      </c>
      <c r="AM40" s="155">
        <f t="shared" ref="AM40:AM50" si="34">IFERROR(AL40/AG40,"")</f>
        <v>0</v>
      </c>
      <c r="AN40" s="157"/>
      <c r="AO40" s="158"/>
      <c r="AQ40" s="159">
        <f t="shared" ref="AQ40:AQ50" si="35">+SUM(O40,X40,AG40)</f>
        <v>1</v>
      </c>
      <c r="AR40" s="160">
        <f t="shared" si="30"/>
        <v>0</v>
      </c>
      <c r="AS40" s="161">
        <f t="shared" si="31"/>
        <v>0</v>
      </c>
      <c r="AT40" s="328"/>
    </row>
    <row r="41" spans="1:47" s="119" customFormat="1" ht="98.25" customHeight="1" x14ac:dyDescent="0.25">
      <c r="A41" s="116">
        <f t="shared" si="26"/>
        <v>0</v>
      </c>
      <c r="B41" s="317" t="s">
        <v>472</v>
      </c>
      <c r="C41" s="68" t="s">
        <v>158</v>
      </c>
      <c r="D41" s="67" t="s">
        <v>299</v>
      </c>
      <c r="E41" s="68" t="s">
        <v>0</v>
      </c>
      <c r="F41" s="68" t="s">
        <v>295</v>
      </c>
      <c r="G41" s="68">
        <v>1</v>
      </c>
      <c r="H41" s="68" t="s">
        <v>296</v>
      </c>
      <c r="I41" s="68" t="s">
        <v>64</v>
      </c>
      <c r="J41" s="66" t="s">
        <v>454</v>
      </c>
      <c r="K41" s="66" t="s">
        <v>28</v>
      </c>
      <c r="L41" s="66">
        <v>44198</v>
      </c>
      <c r="M41" s="73">
        <v>44316</v>
      </c>
      <c r="N41" s="65"/>
      <c r="O41" s="152">
        <v>1</v>
      </c>
      <c r="P41" s="153"/>
      <c r="Q41" s="153"/>
      <c r="R41" s="153"/>
      <c r="S41" s="153"/>
      <c r="T41" s="154">
        <f t="shared" si="27"/>
        <v>0</v>
      </c>
      <c r="U41" s="155">
        <f t="shared" si="32"/>
        <v>0</v>
      </c>
      <c r="V41" s="314"/>
      <c r="W41" s="60"/>
      <c r="X41" s="154"/>
      <c r="Y41" s="156"/>
      <c r="Z41" s="156"/>
      <c r="AA41" s="156"/>
      <c r="AB41" s="156"/>
      <c r="AC41" s="154">
        <f t="shared" si="28"/>
        <v>0</v>
      </c>
      <c r="AD41" s="155" t="str">
        <f t="shared" si="33"/>
        <v/>
      </c>
      <c r="AE41" s="60"/>
      <c r="AF41" s="60"/>
      <c r="AG41" s="154"/>
      <c r="AH41" s="153"/>
      <c r="AI41" s="153"/>
      <c r="AJ41" s="153"/>
      <c r="AK41" s="153"/>
      <c r="AL41" s="154">
        <f t="shared" si="29"/>
        <v>0</v>
      </c>
      <c r="AM41" s="155" t="str">
        <f t="shared" si="34"/>
        <v/>
      </c>
      <c r="AN41" s="157"/>
      <c r="AO41" s="158"/>
      <c r="AQ41" s="159">
        <f t="shared" si="35"/>
        <v>1</v>
      </c>
      <c r="AR41" s="160">
        <f t="shared" si="30"/>
        <v>0</v>
      </c>
      <c r="AS41" s="161">
        <f t="shared" si="31"/>
        <v>0</v>
      </c>
      <c r="AT41" s="332">
        <f>+AVERAGE(AS41:AS46)</f>
        <v>0</v>
      </c>
    </row>
    <row r="42" spans="1:47" s="119" customFormat="1" ht="98.25" customHeight="1" x14ac:dyDescent="0.25">
      <c r="A42" s="116"/>
      <c r="B42" s="317"/>
      <c r="C42" s="68" t="s">
        <v>159</v>
      </c>
      <c r="D42" s="67" t="s">
        <v>370</v>
      </c>
      <c r="E42" s="68" t="s">
        <v>0</v>
      </c>
      <c r="F42" s="68" t="s">
        <v>371</v>
      </c>
      <c r="G42" s="68">
        <v>1</v>
      </c>
      <c r="H42" s="68" t="s">
        <v>372</v>
      </c>
      <c r="I42" s="68" t="s">
        <v>64</v>
      </c>
      <c r="J42" s="66" t="s">
        <v>457</v>
      </c>
      <c r="K42" s="66" t="s">
        <v>28</v>
      </c>
      <c r="L42" s="66">
        <v>44197</v>
      </c>
      <c r="M42" s="73">
        <v>44227</v>
      </c>
      <c r="N42" s="65"/>
      <c r="O42" s="152">
        <v>1</v>
      </c>
      <c r="P42" s="153"/>
      <c r="Q42" s="153"/>
      <c r="R42" s="153"/>
      <c r="S42" s="153"/>
      <c r="T42" s="154">
        <f t="shared" si="27"/>
        <v>0</v>
      </c>
      <c r="U42" s="155">
        <f t="shared" si="32"/>
        <v>0</v>
      </c>
      <c r="V42" s="60"/>
      <c r="W42" s="60"/>
      <c r="X42" s="154"/>
      <c r="Y42" s="156"/>
      <c r="Z42" s="156"/>
      <c r="AA42" s="156"/>
      <c r="AB42" s="156"/>
      <c r="AC42" s="154"/>
      <c r="AD42" s="155" t="str">
        <f t="shared" si="33"/>
        <v/>
      </c>
      <c r="AE42" s="60"/>
      <c r="AF42" s="60"/>
      <c r="AG42" s="154"/>
      <c r="AH42" s="153"/>
      <c r="AI42" s="153"/>
      <c r="AJ42" s="153"/>
      <c r="AK42" s="153"/>
      <c r="AL42" s="154">
        <f t="shared" si="29"/>
        <v>0</v>
      </c>
      <c r="AM42" s="155" t="str">
        <f t="shared" si="34"/>
        <v/>
      </c>
      <c r="AN42" s="157"/>
      <c r="AO42" s="158"/>
      <c r="AQ42" s="159">
        <f t="shared" si="35"/>
        <v>1</v>
      </c>
      <c r="AR42" s="160">
        <f t="shared" si="30"/>
        <v>0</v>
      </c>
      <c r="AS42" s="161">
        <f t="shared" si="31"/>
        <v>0</v>
      </c>
      <c r="AT42" s="327"/>
    </row>
    <row r="43" spans="1:47" s="119" customFormat="1" ht="173.25" customHeight="1" x14ac:dyDescent="0.25">
      <c r="A43" s="116"/>
      <c r="B43" s="317"/>
      <c r="C43" s="68" t="s">
        <v>160</v>
      </c>
      <c r="D43" s="67" t="s">
        <v>486</v>
      </c>
      <c r="E43" s="68" t="s">
        <v>0</v>
      </c>
      <c r="F43" s="68" t="s">
        <v>374</v>
      </c>
      <c r="G43" s="68">
        <v>1</v>
      </c>
      <c r="H43" s="68" t="s">
        <v>441</v>
      </c>
      <c r="I43" s="68" t="s">
        <v>64</v>
      </c>
      <c r="J43" s="66" t="s">
        <v>457</v>
      </c>
      <c r="K43" s="66" t="s">
        <v>373</v>
      </c>
      <c r="L43" s="66">
        <v>44229</v>
      </c>
      <c r="M43" s="73">
        <v>44561</v>
      </c>
      <c r="N43" s="65"/>
      <c r="O43" s="152"/>
      <c r="P43" s="153"/>
      <c r="Q43" s="153"/>
      <c r="R43" s="153"/>
      <c r="S43" s="153"/>
      <c r="T43" s="154">
        <f t="shared" si="27"/>
        <v>0</v>
      </c>
      <c r="U43" s="155" t="str">
        <f>IFERROR(T43/O43,"")</f>
        <v/>
      </c>
      <c r="V43" s="60"/>
      <c r="W43" s="60"/>
      <c r="X43" s="154"/>
      <c r="Y43" s="156"/>
      <c r="Z43" s="156"/>
      <c r="AA43" s="156"/>
      <c r="AB43" s="156"/>
      <c r="AC43" s="154"/>
      <c r="AD43" s="155" t="str">
        <f t="shared" si="33"/>
        <v/>
      </c>
      <c r="AE43" s="60"/>
      <c r="AF43" s="60"/>
      <c r="AG43" s="154">
        <v>1</v>
      </c>
      <c r="AH43" s="153"/>
      <c r="AI43" s="153"/>
      <c r="AJ43" s="153"/>
      <c r="AK43" s="153"/>
      <c r="AL43" s="154">
        <f t="shared" si="29"/>
        <v>0</v>
      </c>
      <c r="AM43" s="155">
        <f t="shared" si="34"/>
        <v>0</v>
      </c>
      <c r="AN43" s="157"/>
      <c r="AO43" s="158"/>
      <c r="AQ43" s="159">
        <f t="shared" si="35"/>
        <v>1</v>
      </c>
      <c r="AR43" s="160">
        <f t="shared" si="30"/>
        <v>0</v>
      </c>
      <c r="AS43" s="161">
        <f t="shared" si="31"/>
        <v>0</v>
      </c>
      <c r="AT43" s="327"/>
    </row>
    <row r="44" spans="1:47" s="119" customFormat="1" ht="255.75" customHeight="1" x14ac:dyDescent="0.25">
      <c r="A44" s="116">
        <f t="shared" si="26"/>
        <v>0</v>
      </c>
      <c r="B44" s="317"/>
      <c r="C44" s="68" t="s">
        <v>161</v>
      </c>
      <c r="D44" s="67" t="s">
        <v>375</v>
      </c>
      <c r="E44" s="68" t="s">
        <v>0</v>
      </c>
      <c r="F44" s="68" t="s">
        <v>376</v>
      </c>
      <c r="G44" s="68">
        <v>2</v>
      </c>
      <c r="H44" s="68" t="s">
        <v>344</v>
      </c>
      <c r="I44" s="68" t="s">
        <v>64</v>
      </c>
      <c r="J44" s="66" t="s">
        <v>458</v>
      </c>
      <c r="K44" s="66" t="s">
        <v>377</v>
      </c>
      <c r="L44" s="66">
        <v>44229</v>
      </c>
      <c r="M44" s="73">
        <v>44561</v>
      </c>
      <c r="N44" s="65"/>
      <c r="O44" s="152">
        <v>1</v>
      </c>
      <c r="P44" s="153"/>
      <c r="Q44" s="153"/>
      <c r="R44" s="153"/>
      <c r="S44" s="153"/>
      <c r="T44" s="154">
        <f t="shared" si="27"/>
        <v>0</v>
      </c>
      <c r="U44" s="155">
        <f t="shared" si="32"/>
        <v>0</v>
      </c>
      <c r="V44" s="60"/>
      <c r="W44" s="60"/>
      <c r="X44" s="154"/>
      <c r="Y44" s="156"/>
      <c r="Z44" s="156"/>
      <c r="AA44" s="156"/>
      <c r="AB44" s="156"/>
      <c r="AC44" s="154">
        <f t="shared" si="28"/>
        <v>0</v>
      </c>
      <c r="AD44" s="155" t="str">
        <f t="shared" si="33"/>
        <v/>
      </c>
      <c r="AE44" s="60"/>
      <c r="AF44" s="60"/>
      <c r="AG44" s="154">
        <v>1</v>
      </c>
      <c r="AH44" s="153"/>
      <c r="AI44" s="153"/>
      <c r="AJ44" s="153"/>
      <c r="AK44" s="153"/>
      <c r="AL44" s="154">
        <f t="shared" si="29"/>
        <v>0</v>
      </c>
      <c r="AM44" s="155">
        <f t="shared" si="34"/>
        <v>0</v>
      </c>
      <c r="AN44" s="157"/>
      <c r="AO44" s="158"/>
      <c r="AQ44" s="159">
        <f t="shared" si="35"/>
        <v>2</v>
      </c>
      <c r="AR44" s="160">
        <f t="shared" si="30"/>
        <v>0</v>
      </c>
      <c r="AS44" s="161">
        <f t="shared" si="31"/>
        <v>0</v>
      </c>
      <c r="AT44" s="327"/>
    </row>
    <row r="45" spans="1:47" s="119" customFormat="1" ht="75" customHeight="1" x14ac:dyDescent="0.25">
      <c r="A45" s="116">
        <f t="shared" si="26"/>
        <v>0</v>
      </c>
      <c r="B45" s="317"/>
      <c r="C45" s="68" t="s">
        <v>162</v>
      </c>
      <c r="D45" s="195" t="s">
        <v>442</v>
      </c>
      <c r="E45" s="68" t="s">
        <v>88</v>
      </c>
      <c r="F45" s="68" t="s">
        <v>297</v>
      </c>
      <c r="G45" s="68">
        <v>1</v>
      </c>
      <c r="H45" s="68" t="s">
        <v>298</v>
      </c>
      <c r="I45" s="68" t="s">
        <v>64</v>
      </c>
      <c r="J45" s="66" t="s">
        <v>354</v>
      </c>
      <c r="K45" s="66" t="s">
        <v>94</v>
      </c>
      <c r="L45" s="66">
        <v>44470</v>
      </c>
      <c r="M45" s="73">
        <v>44561</v>
      </c>
      <c r="N45" s="65"/>
      <c r="O45" s="152"/>
      <c r="P45" s="153"/>
      <c r="Q45" s="153"/>
      <c r="R45" s="153"/>
      <c r="S45" s="153"/>
      <c r="T45" s="154">
        <f t="shared" si="27"/>
        <v>0</v>
      </c>
      <c r="U45" s="155" t="str">
        <f t="shared" si="32"/>
        <v/>
      </c>
      <c r="V45" s="60"/>
      <c r="W45" s="60"/>
      <c r="X45" s="154"/>
      <c r="Y45" s="156"/>
      <c r="Z45" s="156"/>
      <c r="AA45" s="156"/>
      <c r="AB45" s="156"/>
      <c r="AC45" s="154">
        <f t="shared" si="28"/>
        <v>0</v>
      </c>
      <c r="AD45" s="155" t="str">
        <f t="shared" si="33"/>
        <v/>
      </c>
      <c r="AE45" s="60"/>
      <c r="AF45" s="60"/>
      <c r="AG45" s="154">
        <v>1</v>
      </c>
      <c r="AH45" s="153"/>
      <c r="AI45" s="153"/>
      <c r="AJ45" s="153"/>
      <c r="AK45" s="153"/>
      <c r="AL45" s="154">
        <f t="shared" si="29"/>
        <v>0</v>
      </c>
      <c r="AM45" s="155">
        <f t="shared" si="34"/>
        <v>0</v>
      </c>
      <c r="AN45" s="203"/>
      <c r="AO45" s="158"/>
      <c r="AQ45" s="159">
        <f t="shared" si="35"/>
        <v>1</v>
      </c>
      <c r="AR45" s="160">
        <f t="shared" si="30"/>
        <v>0</v>
      </c>
      <c r="AS45" s="161">
        <f t="shared" si="31"/>
        <v>0</v>
      </c>
      <c r="AT45" s="327"/>
    </row>
    <row r="46" spans="1:47" s="119" customFormat="1" ht="79.5" customHeight="1" x14ac:dyDescent="0.25">
      <c r="A46" s="116">
        <f t="shared" si="26"/>
        <v>0</v>
      </c>
      <c r="B46" s="317"/>
      <c r="C46" s="68" t="s">
        <v>163</v>
      </c>
      <c r="D46" s="67" t="s">
        <v>304</v>
      </c>
      <c r="E46" s="68" t="s">
        <v>0</v>
      </c>
      <c r="F46" s="68" t="s">
        <v>306</v>
      </c>
      <c r="G46" s="77">
        <v>1</v>
      </c>
      <c r="H46" s="68" t="s">
        <v>305</v>
      </c>
      <c r="I46" s="68" t="s">
        <v>64</v>
      </c>
      <c r="J46" s="66" t="s">
        <v>354</v>
      </c>
      <c r="K46" s="66" t="s">
        <v>400</v>
      </c>
      <c r="L46" s="66">
        <v>44470</v>
      </c>
      <c r="M46" s="79">
        <v>44561</v>
      </c>
      <c r="N46" s="65"/>
      <c r="O46" s="204"/>
      <c r="P46" s="205"/>
      <c r="Q46" s="205"/>
      <c r="R46" s="205"/>
      <c r="S46" s="205"/>
      <c r="T46" s="154">
        <f t="shared" si="27"/>
        <v>0</v>
      </c>
      <c r="U46" s="155" t="str">
        <f t="shared" si="32"/>
        <v/>
      </c>
      <c r="V46" s="60"/>
      <c r="W46" s="60"/>
      <c r="X46" s="207"/>
      <c r="Y46" s="208"/>
      <c r="Z46" s="208"/>
      <c r="AA46" s="208"/>
      <c r="AB46" s="208"/>
      <c r="AC46" s="207">
        <f t="shared" si="28"/>
        <v>0</v>
      </c>
      <c r="AD46" s="155" t="str">
        <f t="shared" si="33"/>
        <v/>
      </c>
      <c r="AE46" s="60"/>
      <c r="AF46" s="206"/>
      <c r="AG46" s="154">
        <v>1</v>
      </c>
      <c r="AH46" s="205"/>
      <c r="AI46" s="205"/>
      <c r="AJ46" s="205"/>
      <c r="AK46" s="205"/>
      <c r="AL46" s="207">
        <f t="shared" si="29"/>
        <v>0</v>
      </c>
      <c r="AM46" s="155">
        <f t="shared" si="34"/>
        <v>0</v>
      </c>
      <c r="AN46" s="203"/>
      <c r="AO46" s="209"/>
      <c r="AQ46" s="159">
        <f t="shared" si="35"/>
        <v>1</v>
      </c>
      <c r="AR46" s="160">
        <f t="shared" si="30"/>
        <v>0</v>
      </c>
      <c r="AS46" s="161">
        <f t="shared" si="31"/>
        <v>0</v>
      </c>
      <c r="AT46" s="328"/>
    </row>
    <row r="47" spans="1:47" s="119" customFormat="1" ht="165" customHeight="1" x14ac:dyDescent="0.25">
      <c r="A47" s="116">
        <f t="shared" si="26"/>
        <v>0</v>
      </c>
      <c r="B47" s="317" t="s">
        <v>473</v>
      </c>
      <c r="C47" s="68" t="s">
        <v>165</v>
      </c>
      <c r="D47" s="67" t="s">
        <v>430</v>
      </c>
      <c r="E47" s="68" t="s">
        <v>41</v>
      </c>
      <c r="F47" s="68" t="s">
        <v>335</v>
      </c>
      <c r="G47" s="78">
        <v>11</v>
      </c>
      <c r="H47" s="68" t="s">
        <v>336</v>
      </c>
      <c r="I47" s="68" t="s">
        <v>29</v>
      </c>
      <c r="J47" s="66" t="s">
        <v>350</v>
      </c>
      <c r="K47" s="66" t="s">
        <v>30</v>
      </c>
      <c r="L47" s="66">
        <v>44228</v>
      </c>
      <c r="M47" s="73">
        <v>44561</v>
      </c>
      <c r="N47" s="65"/>
      <c r="O47" s="210">
        <v>3</v>
      </c>
      <c r="P47" s="211"/>
      <c r="Q47" s="211"/>
      <c r="R47" s="211"/>
      <c r="S47" s="211"/>
      <c r="T47" s="212">
        <f t="shared" si="27"/>
        <v>0</v>
      </c>
      <c r="U47" s="155">
        <f t="shared" si="32"/>
        <v>0</v>
      </c>
      <c r="V47" s="213"/>
      <c r="W47" s="213"/>
      <c r="X47" s="212">
        <v>4</v>
      </c>
      <c r="Y47" s="214"/>
      <c r="Z47" s="214"/>
      <c r="AA47" s="214"/>
      <c r="AB47" s="214"/>
      <c r="AC47" s="212">
        <f t="shared" si="28"/>
        <v>0</v>
      </c>
      <c r="AD47" s="155">
        <f t="shared" si="33"/>
        <v>0</v>
      </c>
      <c r="AE47" s="213"/>
      <c r="AF47" s="213"/>
      <c r="AG47" s="212">
        <v>4</v>
      </c>
      <c r="AH47" s="211"/>
      <c r="AI47" s="211"/>
      <c r="AJ47" s="211"/>
      <c r="AK47" s="211"/>
      <c r="AL47" s="212">
        <f t="shared" si="29"/>
        <v>0</v>
      </c>
      <c r="AM47" s="155">
        <f t="shared" si="34"/>
        <v>0</v>
      </c>
      <c r="AN47" s="215"/>
      <c r="AO47" s="216"/>
      <c r="AP47" s="217"/>
      <c r="AQ47" s="218">
        <f t="shared" si="35"/>
        <v>11</v>
      </c>
      <c r="AR47" s="219">
        <f t="shared" si="30"/>
        <v>0</v>
      </c>
      <c r="AS47" s="161">
        <f t="shared" si="31"/>
        <v>0</v>
      </c>
      <c r="AT47" s="332">
        <f>+AVERAGE(AS47:AS48)</f>
        <v>0</v>
      </c>
    </row>
    <row r="48" spans="1:47" s="119" customFormat="1" ht="86.25" customHeight="1" x14ac:dyDescent="0.25">
      <c r="A48" s="116">
        <f t="shared" si="26"/>
        <v>0</v>
      </c>
      <c r="B48" s="317"/>
      <c r="C48" s="68" t="s">
        <v>166</v>
      </c>
      <c r="D48" s="67" t="s">
        <v>315</v>
      </c>
      <c r="E48" s="68" t="s">
        <v>0</v>
      </c>
      <c r="F48" s="68" t="s">
        <v>378</v>
      </c>
      <c r="G48" s="78">
        <v>2</v>
      </c>
      <c r="H48" s="68" t="s">
        <v>345</v>
      </c>
      <c r="I48" s="68" t="s">
        <v>64</v>
      </c>
      <c r="J48" s="66" t="s">
        <v>354</v>
      </c>
      <c r="K48" s="66" t="s">
        <v>24</v>
      </c>
      <c r="L48" s="66">
        <v>44198</v>
      </c>
      <c r="M48" s="73">
        <v>44561</v>
      </c>
      <c r="N48" s="65"/>
      <c r="O48" s="210">
        <v>1</v>
      </c>
      <c r="P48" s="211"/>
      <c r="Q48" s="211"/>
      <c r="R48" s="211"/>
      <c r="S48" s="211"/>
      <c r="T48" s="212">
        <f t="shared" si="27"/>
        <v>0</v>
      </c>
      <c r="U48" s="155">
        <f t="shared" si="32"/>
        <v>0</v>
      </c>
      <c r="V48" s="213"/>
      <c r="W48" s="60"/>
      <c r="X48" s="212">
        <v>1</v>
      </c>
      <c r="Y48" s="214"/>
      <c r="Z48" s="214"/>
      <c r="AA48" s="214"/>
      <c r="AB48" s="214"/>
      <c r="AC48" s="212">
        <f t="shared" si="28"/>
        <v>0</v>
      </c>
      <c r="AD48" s="155">
        <f t="shared" si="33"/>
        <v>0</v>
      </c>
      <c r="AE48" s="213"/>
      <c r="AF48" s="60"/>
      <c r="AG48" s="212"/>
      <c r="AH48" s="211"/>
      <c r="AI48" s="211"/>
      <c r="AJ48" s="211"/>
      <c r="AK48" s="211"/>
      <c r="AL48" s="212">
        <f t="shared" si="29"/>
        <v>0</v>
      </c>
      <c r="AM48" s="155" t="str">
        <f t="shared" si="34"/>
        <v/>
      </c>
      <c r="AN48" s="215"/>
      <c r="AO48" s="216"/>
      <c r="AP48" s="217"/>
      <c r="AQ48" s="220">
        <f>+SUM(O48,X48,AG48)</f>
        <v>2</v>
      </c>
      <c r="AR48" s="221">
        <f>+SUM(T48,AC48,AL48)</f>
        <v>0</v>
      </c>
      <c r="AS48" s="222">
        <f>IFERROR(AR48/AQ48,"")</f>
        <v>0</v>
      </c>
      <c r="AT48" s="327"/>
    </row>
    <row r="49" spans="1:46" s="119" customFormat="1" ht="51" customHeight="1" x14ac:dyDescent="0.25">
      <c r="A49" s="116">
        <f t="shared" si="26"/>
        <v>0</v>
      </c>
      <c r="B49" s="317" t="s">
        <v>474</v>
      </c>
      <c r="C49" s="68" t="s">
        <v>167</v>
      </c>
      <c r="D49" s="67" t="s">
        <v>330</v>
      </c>
      <c r="E49" s="68" t="s">
        <v>0</v>
      </c>
      <c r="F49" s="68" t="s">
        <v>322</v>
      </c>
      <c r="G49" s="78">
        <v>1</v>
      </c>
      <c r="H49" s="68" t="s">
        <v>323</v>
      </c>
      <c r="I49" s="68" t="s">
        <v>64</v>
      </c>
      <c r="J49" s="66" t="s">
        <v>354</v>
      </c>
      <c r="K49" s="66" t="s">
        <v>24</v>
      </c>
      <c r="L49" s="66">
        <v>44198</v>
      </c>
      <c r="M49" s="73">
        <v>44561</v>
      </c>
      <c r="N49" s="65"/>
      <c r="O49" s="210"/>
      <c r="P49" s="211"/>
      <c r="Q49" s="211"/>
      <c r="R49" s="211"/>
      <c r="S49" s="211"/>
      <c r="T49" s="212">
        <f t="shared" si="27"/>
        <v>0</v>
      </c>
      <c r="U49" s="155" t="str">
        <f t="shared" si="32"/>
        <v/>
      </c>
      <c r="V49" s="60"/>
      <c r="W49" s="60"/>
      <c r="X49" s="212"/>
      <c r="Y49" s="214"/>
      <c r="Z49" s="214"/>
      <c r="AA49" s="214"/>
      <c r="AB49" s="214"/>
      <c r="AC49" s="212">
        <f t="shared" si="28"/>
        <v>0</v>
      </c>
      <c r="AD49" s="155" t="str">
        <f t="shared" si="33"/>
        <v/>
      </c>
      <c r="AE49" s="213"/>
      <c r="AF49" s="213"/>
      <c r="AG49" s="212">
        <v>1</v>
      </c>
      <c r="AH49" s="211"/>
      <c r="AI49" s="211"/>
      <c r="AJ49" s="211"/>
      <c r="AK49" s="211"/>
      <c r="AL49" s="212">
        <f t="shared" si="29"/>
        <v>0</v>
      </c>
      <c r="AM49" s="155">
        <f t="shared" si="34"/>
        <v>0</v>
      </c>
      <c r="AN49" s="215"/>
      <c r="AO49" s="216"/>
      <c r="AP49" s="217"/>
      <c r="AQ49" s="218">
        <f>+SUM(O49,X49,AG49)</f>
        <v>1</v>
      </c>
      <c r="AR49" s="219">
        <f>+SUM(T49,AC49,AL49)</f>
        <v>0</v>
      </c>
      <c r="AS49" s="161">
        <f>IFERROR(AR49/AQ49,"")</f>
        <v>0</v>
      </c>
      <c r="AT49" s="332">
        <f>+AVERAGE(AS49:AS50)</f>
        <v>0</v>
      </c>
    </row>
    <row r="50" spans="1:46" s="119" customFormat="1" ht="59.25" customHeight="1" thickBot="1" x14ac:dyDescent="0.3">
      <c r="A50" s="116">
        <f t="shared" si="26"/>
        <v>0</v>
      </c>
      <c r="B50" s="318"/>
      <c r="C50" s="80" t="s">
        <v>321</v>
      </c>
      <c r="D50" s="74" t="s">
        <v>302</v>
      </c>
      <c r="E50" s="80" t="s">
        <v>0</v>
      </c>
      <c r="F50" s="80" t="s">
        <v>303</v>
      </c>
      <c r="G50" s="80">
        <v>1</v>
      </c>
      <c r="H50" s="80" t="s">
        <v>324</v>
      </c>
      <c r="I50" s="80" t="s">
        <v>21</v>
      </c>
      <c r="J50" s="75" t="s">
        <v>349</v>
      </c>
      <c r="K50" s="75" t="s">
        <v>134</v>
      </c>
      <c r="L50" s="75">
        <v>44470</v>
      </c>
      <c r="M50" s="81">
        <v>44561</v>
      </c>
      <c r="N50" s="65"/>
      <c r="O50" s="167"/>
      <c r="P50" s="168"/>
      <c r="Q50" s="168"/>
      <c r="R50" s="168"/>
      <c r="S50" s="168"/>
      <c r="T50" s="169">
        <f t="shared" si="27"/>
        <v>0</v>
      </c>
      <c r="U50" s="170" t="str">
        <f t="shared" si="32"/>
        <v/>
      </c>
      <c r="V50" s="316"/>
      <c r="W50" s="316"/>
      <c r="X50" s="169"/>
      <c r="Y50" s="172"/>
      <c r="Z50" s="172"/>
      <c r="AA50" s="172"/>
      <c r="AB50" s="172"/>
      <c r="AC50" s="169">
        <f t="shared" si="28"/>
        <v>0</v>
      </c>
      <c r="AD50" s="170" t="str">
        <f t="shared" si="33"/>
        <v/>
      </c>
      <c r="AE50" s="171"/>
      <c r="AF50" s="223"/>
      <c r="AG50" s="169">
        <v>1</v>
      </c>
      <c r="AH50" s="168"/>
      <c r="AI50" s="168"/>
      <c r="AJ50" s="168"/>
      <c r="AK50" s="168"/>
      <c r="AL50" s="169">
        <f t="shared" si="29"/>
        <v>0</v>
      </c>
      <c r="AM50" s="170">
        <f t="shared" si="34"/>
        <v>0</v>
      </c>
      <c r="AN50" s="224"/>
      <c r="AO50" s="225"/>
      <c r="AQ50" s="159">
        <f t="shared" si="35"/>
        <v>1</v>
      </c>
      <c r="AR50" s="160">
        <f t="shared" si="30"/>
        <v>0</v>
      </c>
      <c r="AS50" s="161">
        <f t="shared" si="31"/>
        <v>0</v>
      </c>
      <c r="AT50" s="328"/>
    </row>
    <row r="51" spans="1:46" s="196" customFormat="1" ht="20.25" customHeight="1" thickBot="1" x14ac:dyDescent="0.3">
      <c r="A51" s="116"/>
      <c r="B51" s="178"/>
      <c r="C51" s="178"/>
      <c r="D51" s="179"/>
      <c r="E51" s="178"/>
      <c r="F51" s="178"/>
      <c r="G51" s="178"/>
      <c r="H51" s="178"/>
      <c r="I51" s="178"/>
      <c r="J51" s="180"/>
      <c r="K51" s="180"/>
      <c r="L51" s="180"/>
      <c r="M51" s="180"/>
      <c r="N51" s="65"/>
      <c r="O51" s="178"/>
      <c r="P51" s="178"/>
      <c r="Q51" s="178"/>
      <c r="R51" s="178"/>
      <c r="S51" s="178"/>
      <c r="T51" s="178"/>
      <c r="U51" s="180"/>
      <c r="V51" s="178"/>
      <c r="W51" s="178"/>
      <c r="X51" s="178"/>
      <c r="Y51" s="102"/>
      <c r="Z51" s="102"/>
      <c r="AA51" s="102"/>
      <c r="AB51" s="102"/>
      <c r="AC51" s="178"/>
      <c r="AD51" s="180"/>
      <c r="AE51" s="179"/>
      <c r="AF51" s="178"/>
      <c r="AG51" s="178"/>
      <c r="AH51" s="178"/>
      <c r="AI51" s="178"/>
      <c r="AJ51" s="178"/>
      <c r="AK51" s="178"/>
      <c r="AL51" s="178"/>
      <c r="AM51" s="180"/>
      <c r="AN51" s="178"/>
      <c r="AO51" s="178"/>
      <c r="AP51" s="119"/>
      <c r="AQ51" s="329" t="s">
        <v>265</v>
      </c>
      <c r="AR51" s="330"/>
      <c r="AS51" s="331"/>
      <c r="AT51" s="226">
        <f>AVERAGE(AT39:AT50)</f>
        <v>0</v>
      </c>
    </row>
    <row r="52" spans="1:46" s="196" customFormat="1" ht="12" x14ac:dyDescent="0.25">
      <c r="A52" s="116"/>
      <c r="B52" s="178"/>
      <c r="C52" s="178"/>
      <c r="D52" s="179"/>
      <c r="E52" s="178"/>
      <c r="F52" s="178"/>
      <c r="G52" s="178"/>
      <c r="H52" s="178"/>
      <c r="I52" s="178"/>
      <c r="J52" s="180"/>
      <c r="K52" s="180"/>
      <c r="L52" s="180"/>
      <c r="M52" s="180"/>
      <c r="N52" s="65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02"/>
      <c r="Z52" s="102"/>
      <c r="AA52" s="102"/>
      <c r="AB52" s="102"/>
      <c r="AC52" s="178"/>
      <c r="AD52" s="178"/>
      <c r="AE52" s="179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19"/>
      <c r="AT52" s="197"/>
    </row>
    <row r="53" spans="1:46" s="196" customFormat="1" ht="19.5" customHeight="1" thickBot="1" x14ac:dyDescent="0.3">
      <c r="A53" s="116"/>
      <c r="B53" s="343" t="s">
        <v>212</v>
      </c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187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02"/>
      <c r="Z53" s="102"/>
      <c r="AA53" s="102"/>
      <c r="AB53" s="102"/>
      <c r="AC53" s="178"/>
      <c r="AD53" s="178"/>
      <c r="AE53" s="179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19"/>
      <c r="AT53" s="197"/>
    </row>
    <row r="54" spans="1:46" s="196" customFormat="1" ht="16.5" customHeight="1" thickBot="1" x14ac:dyDescent="0.3">
      <c r="A54" s="116"/>
      <c r="B54" s="188" t="s">
        <v>3</v>
      </c>
      <c r="C54" s="325" t="s">
        <v>232</v>
      </c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65"/>
      <c r="O54" s="319" t="s">
        <v>253</v>
      </c>
      <c r="P54" s="320"/>
      <c r="Q54" s="320"/>
      <c r="R54" s="320"/>
      <c r="S54" s="320"/>
      <c r="T54" s="320"/>
      <c r="U54" s="320"/>
      <c r="V54" s="321"/>
      <c r="W54" s="323" t="s">
        <v>263</v>
      </c>
      <c r="X54" s="319" t="s">
        <v>252</v>
      </c>
      <c r="Y54" s="320"/>
      <c r="Z54" s="320"/>
      <c r="AA54" s="320"/>
      <c r="AB54" s="320"/>
      <c r="AC54" s="320"/>
      <c r="AD54" s="320"/>
      <c r="AE54" s="321"/>
      <c r="AF54" s="323" t="s">
        <v>263</v>
      </c>
      <c r="AG54" s="319" t="s">
        <v>254</v>
      </c>
      <c r="AH54" s="320"/>
      <c r="AI54" s="320"/>
      <c r="AJ54" s="320"/>
      <c r="AK54" s="320"/>
      <c r="AL54" s="320"/>
      <c r="AM54" s="320"/>
      <c r="AN54" s="321"/>
      <c r="AO54" s="323" t="s">
        <v>263</v>
      </c>
      <c r="AP54" s="119"/>
      <c r="AQ54" s="333" t="s">
        <v>251</v>
      </c>
      <c r="AR54" s="334"/>
      <c r="AS54" s="335"/>
      <c r="AT54" s="336"/>
    </row>
    <row r="55" spans="1:46" s="106" customFormat="1" ht="23.25" thickBot="1" x14ac:dyDescent="0.3">
      <c r="A55" s="116"/>
      <c r="B55" s="227" t="s">
        <v>5</v>
      </c>
      <c r="C55" s="228" t="s">
        <v>148</v>
      </c>
      <c r="D55" s="229" t="s">
        <v>215</v>
      </c>
      <c r="E55" s="229" t="s">
        <v>32</v>
      </c>
      <c r="F55" s="229" t="s">
        <v>6</v>
      </c>
      <c r="G55" s="229" t="s">
        <v>7</v>
      </c>
      <c r="H55" s="229" t="s">
        <v>8</v>
      </c>
      <c r="I55" s="229" t="s">
        <v>9</v>
      </c>
      <c r="J55" s="229" t="s">
        <v>10</v>
      </c>
      <c r="K55" s="229" t="s">
        <v>11</v>
      </c>
      <c r="L55" s="230" t="s">
        <v>12</v>
      </c>
      <c r="M55" s="231" t="s">
        <v>13</v>
      </c>
      <c r="N55" s="131"/>
      <c r="O55" s="132" t="s">
        <v>289</v>
      </c>
      <c r="P55" s="133" t="s">
        <v>238</v>
      </c>
      <c r="Q55" s="133" t="s">
        <v>239</v>
      </c>
      <c r="R55" s="133" t="s">
        <v>240</v>
      </c>
      <c r="S55" s="133" t="s">
        <v>241</v>
      </c>
      <c r="T55" s="133" t="s">
        <v>236</v>
      </c>
      <c r="U55" s="134" t="s">
        <v>338</v>
      </c>
      <c r="V55" s="135" t="s">
        <v>237</v>
      </c>
      <c r="W55" s="324"/>
      <c r="X55" s="132" t="s">
        <v>289</v>
      </c>
      <c r="Y55" s="136" t="s">
        <v>242</v>
      </c>
      <c r="Z55" s="136" t="s">
        <v>243</v>
      </c>
      <c r="AA55" s="136" t="s">
        <v>244</v>
      </c>
      <c r="AB55" s="136" t="s">
        <v>245</v>
      </c>
      <c r="AC55" s="133" t="s">
        <v>236</v>
      </c>
      <c r="AD55" s="134" t="s">
        <v>338</v>
      </c>
      <c r="AE55" s="199" t="s">
        <v>237</v>
      </c>
      <c r="AF55" s="324"/>
      <c r="AG55" s="132" t="s">
        <v>289</v>
      </c>
      <c r="AH55" s="133" t="s">
        <v>246</v>
      </c>
      <c r="AI55" s="133" t="s">
        <v>247</v>
      </c>
      <c r="AJ55" s="133" t="s">
        <v>248</v>
      </c>
      <c r="AK55" s="133" t="s">
        <v>249</v>
      </c>
      <c r="AL55" s="133" t="s">
        <v>236</v>
      </c>
      <c r="AM55" s="134" t="s">
        <v>338</v>
      </c>
      <c r="AN55" s="135" t="s">
        <v>237</v>
      </c>
      <c r="AO55" s="324"/>
      <c r="AQ55" s="132" t="s">
        <v>235</v>
      </c>
      <c r="AR55" s="133" t="s">
        <v>236</v>
      </c>
      <c r="AS55" s="135" t="s">
        <v>266</v>
      </c>
      <c r="AT55" s="138" t="s">
        <v>264</v>
      </c>
    </row>
    <row r="56" spans="1:46" s="119" customFormat="1" ht="123" customHeight="1" x14ac:dyDescent="0.25">
      <c r="A56" s="116">
        <v>1</v>
      </c>
      <c r="B56" s="232" t="s">
        <v>475</v>
      </c>
      <c r="C56" s="84" t="s">
        <v>168</v>
      </c>
      <c r="D56" s="312" t="s">
        <v>381</v>
      </c>
      <c r="E56" s="84" t="s">
        <v>0</v>
      </c>
      <c r="F56" s="84" t="s">
        <v>380</v>
      </c>
      <c r="G56" s="84">
        <v>3</v>
      </c>
      <c r="H56" s="84" t="s">
        <v>382</v>
      </c>
      <c r="I56" s="84" t="s">
        <v>25</v>
      </c>
      <c r="J56" s="85" t="s">
        <v>452</v>
      </c>
      <c r="K56" s="85" t="s">
        <v>26</v>
      </c>
      <c r="L56" s="85">
        <v>44228</v>
      </c>
      <c r="M56" s="86">
        <v>44560</v>
      </c>
      <c r="N56" s="65"/>
      <c r="O56" s="140">
        <v>1</v>
      </c>
      <c r="P56" s="141"/>
      <c r="Q56" s="141"/>
      <c r="R56" s="141"/>
      <c r="S56" s="141"/>
      <c r="T56" s="142">
        <f>+SUM(P56:S56)</f>
        <v>0</v>
      </c>
      <c r="U56" s="143">
        <f>IFERROR(T56/O56,"")</f>
        <v>0</v>
      </c>
      <c r="V56" s="144"/>
      <c r="W56" s="144"/>
      <c r="X56" s="142">
        <v>1</v>
      </c>
      <c r="Y56" s="145"/>
      <c r="Z56" s="145"/>
      <c r="AA56" s="145"/>
      <c r="AB56" s="145"/>
      <c r="AC56" s="154">
        <f t="shared" ref="AC56:AC64" si="36">+SUM(Y56:AB56)</f>
        <v>0</v>
      </c>
      <c r="AD56" s="143">
        <f>IFERROR(AC56/X56,"")</f>
        <v>0</v>
      </c>
      <c r="AE56" s="233"/>
      <c r="AF56" s="144"/>
      <c r="AG56" s="142">
        <v>1</v>
      </c>
      <c r="AH56" s="141"/>
      <c r="AI56" s="141"/>
      <c r="AJ56" s="141"/>
      <c r="AK56" s="141"/>
      <c r="AL56" s="142">
        <f t="shared" ref="AL56:AL64" si="37">+SUM(AH56:AK56)</f>
        <v>0</v>
      </c>
      <c r="AM56" s="143">
        <f>IFERROR(AL56/AG56,"")</f>
        <v>0</v>
      </c>
      <c r="AN56" s="146"/>
      <c r="AO56" s="147"/>
      <c r="AQ56" s="200">
        <f>+SUM(O56,X56,AG56)</f>
        <v>3</v>
      </c>
      <c r="AR56" s="201">
        <f t="shared" ref="AR56:AR64" si="38">+SUM(T56,AC56,AL56)</f>
        <v>0</v>
      </c>
      <c r="AS56" s="202">
        <f t="shared" ref="AS56:AS64" si="39">IFERROR(AR56/AQ56,"")</f>
        <v>0</v>
      </c>
      <c r="AT56" s="234">
        <f>+AVERAGE(AS56:AS56)</f>
        <v>0</v>
      </c>
    </row>
    <row r="57" spans="1:46" s="119" customFormat="1" ht="115.5" customHeight="1" x14ac:dyDescent="0.25">
      <c r="A57" s="116">
        <v>3</v>
      </c>
      <c r="B57" s="356" t="s">
        <v>476</v>
      </c>
      <c r="C57" s="68" t="s">
        <v>169</v>
      </c>
      <c r="D57" s="67" t="s">
        <v>383</v>
      </c>
      <c r="E57" s="68" t="s">
        <v>0</v>
      </c>
      <c r="F57" s="68" t="s">
        <v>384</v>
      </c>
      <c r="G57" s="68">
        <v>100</v>
      </c>
      <c r="H57" s="68" t="s">
        <v>385</v>
      </c>
      <c r="I57" s="68" t="s">
        <v>25</v>
      </c>
      <c r="J57" s="66" t="s">
        <v>452</v>
      </c>
      <c r="K57" s="66" t="s">
        <v>431</v>
      </c>
      <c r="L57" s="66">
        <v>44229</v>
      </c>
      <c r="M57" s="73">
        <v>44561</v>
      </c>
      <c r="N57" s="65"/>
      <c r="O57" s="152"/>
      <c r="P57" s="153"/>
      <c r="Q57" s="153"/>
      <c r="R57" s="153"/>
      <c r="S57" s="153"/>
      <c r="T57" s="154">
        <f t="shared" ref="T57:T64" si="40">+SUM(P57:S57)</f>
        <v>0</v>
      </c>
      <c r="U57" s="155" t="str">
        <f t="shared" ref="U57:U64" si="41">IFERROR(T57/O57,"")</f>
        <v/>
      </c>
      <c r="V57" s="60"/>
      <c r="W57" s="60"/>
      <c r="X57" s="154">
        <v>50</v>
      </c>
      <c r="Y57" s="156"/>
      <c r="Z57" s="156"/>
      <c r="AA57" s="156"/>
      <c r="AB57" s="156"/>
      <c r="AC57" s="154">
        <f t="shared" si="36"/>
        <v>0</v>
      </c>
      <c r="AD57" s="155">
        <f t="shared" ref="AD57:AD64" si="42">IFERROR(AC57/X57,"")</f>
        <v>0</v>
      </c>
      <c r="AE57" s="235"/>
      <c r="AF57" s="60"/>
      <c r="AG57" s="154">
        <v>50</v>
      </c>
      <c r="AH57" s="153"/>
      <c r="AI57" s="153"/>
      <c r="AJ57" s="153"/>
      <c r="AK57" s="153"/>
      <c r="AL57" s="154">
        <f t="shared" si="37"/>
        <v>0</v>
      </c>
      <c r="AM57" s="155">
        <f t="shared" ref="AM57:AM64" si="43">IFERROR(AL57/AG57,"")</f>
        <v>0</v>
      </c>
      <c r="AN57" s="157"/>
      <c r="AO57" s="158"/>
      <c r="AQ57" s="159">
        <f t="shared" ref="AQ57:AQ64" si="44">+SUM(O57,X57,AG57)</f>
        <v>100</v>
      </c>
      <c r="AR57" s="160">
        <f t="shared" si="38"/>
        <v>0</v>
      </c>
      <c r="AS57" s="161">
        <f t="shared" si="39"/>
        <v>0</v>
      </c>
      <c r="AT57" s="332">
        <f>+AVERAGE(AS57:AS58)</f>
        <v>0</v>
      </c>
    </row>
    <row r="58" spans="1:46" s="119" customFormat="1" ht="83.25" customHeight="1" thickBot="1" x14ac:dyDescent="0.3">
      <c r="A58" s="116">
        <v>4</v>
      </c>
      <c r="B58" s="356"/>
      <c r="C58" s="68" t="s">
        <v>170</v>
      </c>
      <c r="D58" s="67" t="s">
        <v>432</v>
      </c>
      <c r="E58" s="68" t="s">
        <v>0</v>
      </c>
      <c r="F58" s="68" t="s">
        <v>386</v>
      </c>
      <c r="G58" s="68">
        <v>1</v>
      </c>
      <c r="H58" s="68" t="s">
        <v>387</v>
      </c>
      <c r="I58" s="68" t="s">
        <v>25</v>
      </c>
      <c r="J58" s="66" t="s">
        <v>352</v>
      </c>
      <c r="K58" s="66" t="s">
        <v>388</v>
      </c>
      <c r="L58" s="66">
        <v>44317</v>
      </c>
      <c r="M58" s="73">
        <v>44561</v>
      </c>
      <c r="N58" s="65"/>
      <c r="O58" s="152"/>
      <c r="P58" s="153"/>
      <c r="Q58" s="153"/>
      <c r="R58" s="153"/>
      <c r="S58" s="153"/>
      <c r="T58" s="154">
        <f t="shared" si="40"/>
        <v>0</v>
      </c>
      <c r="U58" s="155" t="str">
        <f t="shared" si="41"/>
        <v/>
      </c>
      <c r="V58" s="60"/>
      <c r="W58" s="60"/>
      <c r="X58" s="154"/>
      <c r="Y58" s="156"/>
      <c r="Z58" s="156"/>
      <c r="AA58" s="156"/>
      <c r="AB58" s="156"/>
      <c r="AC58" s="154">
        <f t="shared" si="36"/>
        <v>0</v>
      </c>
      <c r="AD58" s="155" t="str">
        <f t="shared" si="42"/>
        <v/>
      </c>
      <c r="AE58" s="60"/>
      <c r="AF58" s="60"/>
      <c r="AG58" s="154">
        <v>1</v>
      </c>
      <c r="AH58" s="153"/>
      <c r="AI58" s="153"/>
      <c r="AJ58" s="153"/>
      <c r="AK58" s="153"/>
      <c r="AL58" s="154">
        <f t="shared" si="37"/>
        <v>0</v>
      </c>
      <c r="AM58" s="155">
        <f t="shared" si="43"/>
        <v>0</v>
      </c>
      <c r="AN58" s="157"/>
      <c r="AO58" s="158"/>
      <c r="AQ58" s="159">
        <f t="shared" si="44"/>
        <v>1</v>
      </c>
      <c r="AR58" s="160">
        <f t="shared" si="38"/>
        <v>0</v>
      </c>
      <c r="AS58" s="161">
        <f t="shared" si="39"/>
        <v>0</v>
      </c>
      <c r="AT58" s="327"/>
    </row>
    <row r="59" spans="1:46" s="119" customFormat="1" ht="119.25" customHeight="1" x14ac:dyDescent="0.25">
      <c r="A59" s="116">
        <f t="shared" ref="A59:A64" si="45">+G59-AQ59</f>
        <v>0</v>
      </c>
      <c r="B59" s="358" t="s">
        <v>477</v>
      </c>
      <c r="C59" s="68" t="s">
        <v>172</v>
      </c>
      <c r="D59" s="67" t="s">
        <v>448</v>
      </c>
      <c r="E59" s="68" t="s">
        <v>0</v>
      </c>
      <c r="F59" s="68" t="s">
        <v>446</v>
      </c>
      <c r="G59" s="68">
        <v>1</v>
      </c>
      <c r="H59" s="68" t="s">
        <v>444</v>
      </c>
      <c r="I59" s="68" t="s">
        <v>25</v>
      </c>
      <c r="J59" s="66" t="s">
        <v>351</v>
      </c>
      <c r="K59" s="66" t="s">
        <v>26</v>
      </c>
      <c r="L59" s="66">
        <v>44228</v>
      </c>
      <c r="M59" s="73">
        <v>44561</v>
      </c>
      <c r="N59" s="65"/>
      <c r="O59" s="152">
        <v>1</v>
      </c>
      <c r="P59" s="153"/>
      <c r="Q59" s="153"/>
      <c r="R59" s="153"/>
      <c r="S59" s="153"/>
      <c r="T59" s="154">
        <f t="shared" si="40"/>
        <v>0</v>
      </c>
      <c r="U59" s="155">
        <f t="shared" si="41"/>
        <v>0</v>
      </c>
      <c r="V59" s="60"/>
      <c r="W59" s="60"/>
      <c r="X59" s="154"/>
      <c r="Y59" s="156"/>
      <c r="Z59" s="156"/>
      <c r="AA59" s="156"/>
      <c r="AB59" s="156"/>
      <c r="AC59" s="154">
        <f t="shared" si="36"/>
        <v>0</v>
      </c>
      <c r="AD59" s="155" t="str">
        <f t="shared" si="42"/>
        <v/>
      </c>
      <c r="AE59" s="233"/>
      <c r="AF59" s="60"/>
      <c r="AG59" s="154"/>
      <c r="AH59" s="153"/>
      <c r="AI59" s="153"/>
      <c r="AJ59" s="153"/>
      <c r="AK59" s="153"/>
      <c r="AL59" s="154">
        <f t="shared" si="37"/>
        <v>0</v>
      </c>
      <c r="AM59" s="155" t="str">
        <f t="shared" si="43"/>
        <v/>
      </c>
      <c r="AN59" s="157"/>
      <c r="AO59" s="158"/>
      <c r="AQ59" s="159">
        <f t="shared" si="44"/>
        <v>1</v>
      </c>
      <c r="AR59" s="160">
        <f t="shared" si="38"/>
        <v>0</v>
      </c>
      <c r="AS59" s="161">
        <f t="shared" si="39"/>
        <v>0</v>
      </c>
      <c r="AT59" s="234">
        <f>+AVERAGE(AS59:AS59)</f>
        <v>0</v>
      </c>
    </row>
    <row r="60" spans="1:46" s="119" customFormat="1" ht="119.25" customHeight="1" x14ac:dyDescent="0.25">
      <c r="A60" s="116"/>
      <c r="B60" s="357"/>
      <c r="C60" s="68" t="s">
        <v>447</v>
      </c>
      <c r="D60" s="67" t="s">
        <v>449</v>
      </c>
      <c r="E60" s="68" t="s">
        <v>0</v>
      </c>
      <c r="F60" s="68" t="s">
        <v>445</v>
      </c>
      <c r="G60" s="68">
        <v>3</v>
      </c>
      <c r="H60" s="68" t="s">
        <v>443</v>
      </c>
      <c r="I60" s="68" t="s">
        <v>25</v>
      </c>
      <c r="J60" s="66" t="s">
        <v>351</v>
      </c>
      <c r="K60" s="66" t="s">
        <v>26</v>
      </c>
      <c r="L60" s="66">
        <v>44228</v>
      </c>
      <c r="M60" s="73">
        <v>44561</v>
      </c>
      <c r="N60" s="65"/>
      <c r="O60" s="152"/>
      <c r="P60" s="153"/>
      <c r="Q60" s="153"/>
      <c r="R60" s="153"/>
      <c r="S60" s="153"/>
      <c r="T60" s="154"/>
      <c r="U60" s="155" t="str">
        <f t="shared" si="41"/>
        <v/>
      </c>
      <c r="V60" s="60"/>
      <c r="W60" s="60"/>
      <c r="X60" s="154">
        <v>2</v>
      </c>
      <c r="Y60" s="156"/>
      <c r="Z60" s="156"/>
      <c r="AA60" s="156"/>
      <c r="AB60" s="156"/>
      <c r="AC60" s="154"/>
      <c r="AD60" s="155"/>
      <c r="AE60" s="236"/>
      <c r="AF60" s="60"/>
      <c r="AG60" s="154">
        <v>1</v>
      </c>
      <c r="AH60" s="153"/>
      <c r="AI60" s="153"/>
      <c r="AJ60" s="153"/>
      <c r="AK60" s="153"/>
      <c r="AL60" s="154"/>
      <c r="AM60" s="155"/>
      <c r="AN60" s="157"/>
      <c r="AO60" s="158"/>
      <c r="AQ60" s="159">
        <f t="shared" ref="AQ60" si="46">+SUM(O60,X60,AG60)</f>
        <v>3</v>
      </c>
      <c r="AR60" s="160">
        <f t="shared" ref="AR60" si="47">+SUM(T60,AC60,AL60)</f>
        <v>0</v>
      </c>
      <c r="AS60" s="161">
        <f t="shared" si="39"/>
        <v>0</v>
      </c>
      <c r="AT60" s="309">
        <f>+AVERAGE(AS60:AS60)</f>
        <v>0</v>
      </c>
    </row>
    <row r="61" spans="1:46" s="119" customFormat="1" ht="109.5" customHeight="1" x14ac:dyDescent="0.25">
      <c r="A61" s="116">
        <f t="shared" si="45"/>
        <v>0</v>
      </c>
      <c r="B61" s="356" t="s">
        <v>478</v>
      </c>
      <c r="C61" s="68" t="s">
        <v>174</v>
      </c>
      <c r="D61" s="67" t="s">
        <v>436</v>
      </c>
      <c r="E61" s="68" t="s">
        <v>0</v>
      </c>
      <c r="F61" s="68" t="s">
        <v>389</v>
      </c>
      <c r="G61" s="68">
        <v>3</v>
      </c>
      <c r="H61" s="68" t="s">
        <v>390</v>
      </c>
      <c r="I61" s="68" t="s">
        <v>64</v>
      </c>
      <c r="J61" s="66" t="s">
        <v>353</v>
      </c>
      <c r="K61" s="66" t="s">
        <v>337</v>
      </c>
      <c r="L61" s="66">
        <v>44228</v>
      </c>
      <c r="M61" s="73">
        <v>44561</v>
      </c>
      <c r="N61" s="65"/>
      <c r="O61" s="152"/>
      <c r="P61" s="153"/>
      <c r="Q61" s="153"/>
      <c r="R61" s="153"/>
      <c r="S61" s="153"/>
      <c r="T61" s="154">
        <f t="shared" si="40"/>
        <v>0</v>
      </c>
      <c r="U61" s="155" t="str">
        <f t="shared" si="41"/>
        <v/>
      </c>
      <c r="V61" s="60"/>
      <c r="W61" s="60"/>
      <c r="X61" s="154">
        <v>1</v>
      </c>
      <c r="Y61" s="156"/>
      <c r="Z61" s="156"/>
      <c r="AA61" s="156"/>
      <c r="AB61" s="156"/>
      <c r="AC61" s="154">
        <f t="shared" si="36"/>
        <v>0</v>
      </c>
      <c r="AD61" s="155">
        <f t="shared" si="42"/>
        <v>0</v>
      </c>
      <c r="AE61" s="60"/>
      <c r="AF61" s="60"/>
      <c r="AG61" s="154">
        <v>2</v>
      </c>
      <c r="AH61" s="153"/>
      <c r="AI61" s="153"/>
      <c r="AJ61" s="153"/>
      <c r="AK61" s="153"/>
      <c r="AL61" s="154">
        <f t="shared" si="37"/>
        <v>0</v>
      </c>
      <c r="AM61" s="155">
        <f t="shared" si="43"/>
        <v>0</v>
      </c>
      <c r="AN61" s="60"/>
      <c r="AO61" s="158"/>
      <c r="AQ61" s="159">
        <f t="shared" si="44"/>
        <v>3</v>
      </c>
      <c r="AR61" s="160">
        <f t="shared" si="38"/>
        <v>0</v>
      </c>
      <c r="AS61" s="161">
        <f t="shared" si="39"/>
        <v>0</v>
      </c>
      <c r="AT61" s="332">
        <f>+AVERAGE(AS61:AS63)</f>
        <v>0</v>
      </c>
    </row>
    <row r="62" spans="1:46" s="119" customFormat="1" ht="134.25" customHeight="1" x14ac:dyDescent="0.25">
      <c r="A62" s="116">
        <f t="shared" si="45"/>
        <v>0</v>
      </c>
      <c r="B62" s="356"/>
      <c r="C62" s="68" t="s">
        <v>175</v>
      </c>
      <c r="D62" s="67" t="s">
        <v>433</v>
      </c>
      <c r="E62" s="68" t="s">
        <v>41</v>
      </c>
      <c r="F62" s="68" t="s">
        <v>301</v>
      </c>
      <c r="G62" s="68">
        <v>2</v>
      </c>
      <c r="H62" s="68" t="s">
        <v>346</v>
      </c>
      <c r="I62" s="68" t="s">
        <v>64</v>
      </c>
      <c r="J62" s="66" t="s">
        <v>353</v>
      </c>
      <c r="K62" s="66" t="s">
        <v>24</v>
      </c>
      <c r="L62" s="66">
        <v>44228</v>
      </c>
      <c r="M62" s="73">
        <v>44561</v>
      </c>
      <c r="N62" s="65"/>
      <c r="O62" s="152"/>
      <c r="P62" s="153"/>
      <c r="Q62" s="153"/>
      <c r="R62" s="153"/>
      <c r="S62" s="153"/>
      <c r="T62" s="154">
        <f t="shared" si="40"/>
        <v>0</v>
      </c>
      <c r="U62" s="155" t="str">
        <f t="shared" si="41"/>
        <v/>
      </c>
      <c r="V62" s="60"/>
      <c r="W62" s="60"/>
      <c r="X62" s="154"/>
      <c r="Y62" s="156"/>
      <c r="Z62" s="156"/>
      <c r="AA62" s="156"/>
      <c r="AB62" s="156"/>
      <c r="AC62" s="154">
        <f t="shared" si="36"/>
        <v>0</v>
      </c>
      <c r="AD62" s="155" t="str">
        <f t="shared" si="42"/>
        <v/>
      </c>
      <c r="AE62" s="60"/>
      <c r="AF62" s="237"/>
      <c r="AG62" s="154">
        <v>2</v>
      </c>
      <c r="AH62" s="153"/>
      <c r="AI62" s="153"/>
      <c r="AJ62" s="153"/>
      <c r="AK62" s="153"/>
      <c r="AL62" s="154">
        <f t="shared" si="37"/>
        <v>0</v>
      </c>
      <c r="AM62" s="155">
        <f t="shared" si="43"/>
        <v>0</v>
      </c>
      <c r="AN62" s="60"/>
      <c r="AO62" s="158"/>
      <c r="AQ62" s="159">
        <f t="shared" si="44"/>
        <v>2</v>
      </c>
      <c r="AR62" s="160">
        <f t="shared" si="38"/>
        <v>0</v>
      </c>
      <c r="AS62" s="161">
        <f t="shared" si="39"/>
        <v>0</v>
      </c>
      <c r="AT62" s="327"/>
    </row>
    <row r="63" spans="1:46" s="119" customFormat="1" ht="140.25" customHeight="1" x14ac:dyDescent="0.25">
      <c r="A63" s="116">
        <f t="shared" si="45"/>
        <v>0</v>
      </c>
      <c r="B63" s="356"/>
      <c r="C63" s="68" t="s">
        <v>176</v>
      </c>
      <c r="D63" s="67" t="s">
        <v>492</v>
      </c>
      <c r="E63" s="68" t="s">
        <v>0</v>
      </c>
      <c r="F63" s="68" t="s">
        <v>491</v>
      </c>
      <c r="G63" s="68">
        <v>2</v>
      </c>
      <c r="H63" s="68" t="s">
        <v>347</v>
      </c>
      <c r="I63" s="68" t="s">
        <v>64</v>
      </c>
      <c r="J63" s="66" t="s">
        <v>353</v>
      </c>
      <c r="K63" s="66" t="s">
        <v>24</v>
      </c>
      <c r="L63" s="66">
        <v>44228</v>
      </c>
      <c r="M63" s="73">
        <v>44561</v>
      </c>
      <c r="N63" s="65"/>
      <c r="O63" s="238"/>
      <c r="P63" s="239"/>
      <c r="Q63" s="239"/>
      <c r="R63" s="239"/>
      <c r="S63" s="239"/>
      <c r="T63" s="240">
        <f t="shared" si="40"/>
        <v>0</v>
      </c>
      <c r="U63" s="155" t="str">
        <f t="shared" si="41"/>
        <v/>
      </c>
      <c r="V63" s="237"/>
      <c r="W63" s="60"/>
      <c r="X63" s="240">
        <v>1</v>
      </c>
      <c r="Y63" s="241"/>
      <c r="Z63" s="241"/>
      <c r="AA63" s="241"/>
      <c r="AB63" s="241"/>
      <c r="AC63" s="240">
        <f t="shared" si="36"/>
        <v>0</v>
      </c>
      <c r="AD63" s="155">
        <f t="shared" si="42"/>
        <v>0</v>
      </c>
      <c r="AE63" s="237"/>
      <c r="AF63" s="237"/>
      <c r="AG63" s="240">
        <v>1</v>
      </c>
      <c r="AH63" s="211"/>
      <c r="AI63" s="211"/>
      <c r="AJ63" s="211"/>
      <c r="AK63" s="211"/>
      <c r="AL63" s="212">
        <f t="shared" si="37"/>
        <v>0</v>
      </c>
      <c r="AM63" s="155">
        <f t="shared" si="43"/>
        <v>0</v>
      </c>
      <c r="AN63" s="242"/>
      <c r="AO63" s="216"/>
      <c r="AP63" s="217"/>
      <c r="AQ63" s="243">
        <f t="shared" si="44"/>
        <v>2</v>
      </c>
      <c r="AR63" s="244">
        <f t="shared" si="38"/>
        <v>0</v>
      </c>
      <c r="AS63" s="161">
        <f t="shared" si="39"/>
        <v>0</v>
      </c>
      <c r="AT63" s="327"/>
    </row>
    <row r="64" spans="1:46" s="119" customFormat="1" ht="105" customHeight="1" thickBot="1" x14ac:dyDescent="0.3">
      <c r="A64" s="116">
        <f t="shared" si="45"/>
        <v>0</v>
      </c>
      <c r="B64" s="245" t="s">
        <v>479</v>
      </c>
      <c r="C64" s="80" t="s">
        <v>179</v>
      </c>
      <c r="D64" s="74" t="s">
        <v>318</v>
      </c>
      <c r="E64" s="80" t="s">
        <v>0</v>
      </c>
      <c r="F64" s="80" t="s">
        <v>316</v>
      </c>
      <c r="G64" s="80">
        <v>1</v>
      </c>
      <c r="H64" s="80" t="s">
        <v>317</v>
      </c>
      <c r="I64" s="80" t="s">
        <v>64</v>
      </c>
      <c r="J64" s="75" t="s">
        <v>369</v>
      </c>
      <c r="K64" s="75" t="s">
        <v>55</v>
      </c>
      <c r="L64" s="75">
        <v>44228</v>
      </c>
      <c r="M64" s="76">
        <v>44377</v>
      </c>
      <c r="N64" s="65"/>
      <c r="O64" s="152"/>
      <c r="P64" s="153"/>
      <c r="Q64" s="153"/>
      <c r="R64" s="153"/>
      <c r="S64" s="153"/>
      <c r="T64" s="154">
        <f t="shared" si="40"/>
        <v>0</v>
      </c>
      <c r="U64" s="155" t="str">
        <f t="shared" si="41"/>
        <v/>
      </c>
      <c r="V64" s="74"/>
      <c r="W64" s="74"/>
      <c r="X64" s="154">
        <v>1</v>
      </c>
      <c r="Y64" s="156"/>
      <c r="Z64" s="156"/>
      <c r="AA64" s="156"/>
      <c r="AB64" s="156"/>
      <c r="AC64" s="154">
        <f t="shared" si="36"/>
        <v>0</v>
      </c>
      <c r="AD64" s="155">
        <f t="shared" si="42"/>
        <v>0</v>
      </c>
      <c r="AE64" s="60"/>
      <c r="AF64" s="60"/>
      <c r="AG64" s="154"/>
      <c r="AH64" s="153"/>
      <c r="AI64" s="153"/>
      <c r="AJ64" s="153"/>
      <c r="AK64" s="153"/>
      <c r="AL64" s="154">
        <f t="shared" si="37"/>
        <v>0</v>
      </c>
      <c r="AM64" s="155" t="str">
        <f t="shared" si="43"/>
        <v/>
      </c>
      <c r="AN64" s="157"/>
      <c r="AO64" s="158"/>
      <c r="AQ64" s="159">
        <f t="shared" si="44"/>
        <v>1</v>
      </c>
      <c r="AR64" s="160">
        <f t="shared" si="38"/>
        <v>0</v>
      </c>
      <c r="AS64" s="161">
        <f t="shared" si="39"/>
        <v>0</v>
      </c>
      <c r="AT64" s="234">
        <f>+AVERAGE(AS64:AS64)</f>
        <v>0</v>
      </c>
    </row>
    <row r="65" spans="1:46" s="196" customFormat="1" ht="13.5" thickBot="1" x14ac:dyDescent="0.3">
      <c r="A65" s="116"/>
      <c r="B65" s="178"/>
      <c r="C65" s="178"/>
      <c r="D65" s="179"/>
      <c r="E65" s="178"/>
      <c r="F65" s="178"/>
      <c r="G65" s="178"/>
      <c r="H65" s="178"/>
      <c r="I65" s="178"/>
      <c r="J65" s="180"/>
      <c r="K65" s="180"/>
      <c r="L65" s="180"/>
      <c r="M65" s="180"/>
      <c r="N65" s="65"/>
      <c r="O65" s="178"/>
      <c r="P65" s="178"/>
      <c r="Q65" s="178"/>
      <c r="R65" s="178"/>
      <c r="S65" s="178"/>
      <c r="T65" s="178"/>
      <c r="U65" s="181"/>
      <c r="V65" s="246"/>
      <c r="W65" s="246"/>
      <c r="X65" s="247"/>
      <c r="Y65" s="248"/>
      <c r="Z65" s="248"/>
      <c r="AA65" s="248"/>
      <c r="AB65" s="248"/>
      <c r="AC65" s="247"/>
      <c r="AD65" s="181"/>
      <c r="AE65" s="249"/>
      <c r="AF65" s="246"/>
      <c r="AG65" s="178"/>
      <c r="AH65" s="178"/>
      <c r="AI65" s="178"/>
      <c r="AJ65" s="178"/>
      <c r="AK65" s="178"/>
      <c r="AL65" s="178"/>
      <c r="AM65" s="181"/>
      <c r="AN65" s="178"/>
      <c r="AO65" s="178"/>
      <c r="AP65" s="119"/>
      <c r="AQ65" s="329" t="s">
        <v>265</v>
      </c>
      <c r="AR65" s="330"/>
      <c r="AS65" s="331"/>
      <c r="AT65" s="226">
        <f>AVERAGE(AT56:AT64)</f>
        <v>0</v>
      </c>
    </row>
    <row r="66" spans="1:46" s="196" customFormat="1" ht="12" x14ac:dyDescent="0.25">
      <c r="A66" s="116"/>
      <c r="B66" s="178"/>
      <c r="C66" s="178"/>
      <c r="D66" s="179"/>
      <c r="E66" s="178"/>
      <c r="F66" s="178"/>
      <c r="G66" s="178"/>
      <c r="H66" s="178"/>
      <c r="I66" s="178"/>
      <c r="J66" s="180"/>
      <c r="K66" s="180"/>
      <c r="L66" s="180"/>
      <c r="M66" s="180"/>
      <c r="N66" s="65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02"/>
      <c r="Z66" s="102"/>
      <c r="AA66" s="102"/>
      <c r="AB66" s="102"/>
      <c r="AC66" s="178"/>
      <c r="AD66" s="178"/>
      <c r="AE66" s="179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19"/>
      <c r="AT66" s="197"/>
    </row>
    <row r="67" spans="1:46" s="196" customFormat="1" ht="19.5" customHeight="1" thickBot="1" x14ac:dyDescent="0.3">
      <c r="A67" s="116"/>
      <c r="B67" s="343" t="s">
        <v>213</v>
      </c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187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02"/>
      <c r="Z67" s="102"/>
      <c r="AA67" s="102"/>
      <c r="AB67" s="102"/>
      <c r="AC67" s="178"/>
      <c r="AD67" s="178"/>
      <c r="AE67" s="179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19"/>
      <c r="AT67" s="197"/>
    </row>
    <row r="68" spans="1:46" s="196" customFormat="1" ht="16.5" customHeight="1" thickBot="1" x14ac:dyDescent="0.3">
      <c r="A68" s="116"/>
      <c r="B68" s="188" t="s">
        <v>3</v>
      </c>
      <c r="C68" s="325" t="s">
        <v>16</v>
      </c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250"/>
      <c r="O68" s="319" t="s">
        <v>253</v>
      </c>
      <c r="P68" s="320"/>
      <c r="Q68" s="320"/>
      <c r="R68" s="320"/>
      <c r="S68" s="320"/>
      <c r="T68" s="320"/>
      <c r="U68" s="320"/>
      <c r="V68" s="321"/>
      <c r="W68" s="323" t="s">
        <v>263</v>
      </c>
      <c r="X68" s="319" t="s">
        <v>252</v>
      </c>
      <c r="Y68" s="320"/>
      <c r="Z68" s="320"/>
      <c r="AA68" s="320"/>
      <c r="AB68" s="320"/>
      <c r="AC68" s="320"/>
      <c r="AD68" s="320"/>
      <c r="AE68" s="321"/>
      <c r="AF68" s="323" t="s">
        <v>263</v>
      </c>
      <c r="AG68" s="319" t="s">
        <v>254</v>
      </c>
      <c r="AH68" s="320"/>
      <c r="AI68" s="320"/>
      <c r="AJ68" s="320"/>
      <c r="AK68" s="320"/>
      <c r="AL68" s="320"/>
      <c r="AM68" s="320"/>
      <c r="AN68" s="321"/>
      <c r="AO68" s="323" t="s">
        <v>263</v>
      </c>
      <c r="AP68" s="119"/>
      <c r="AQ68" s="333" t="s">
        <v>251</v>
      </c>
      <c r="AR68" s="334"/>
      <c r="AS68" s="335"/>
      <c r="AT68" s="336"/>
    </row>
    <row r="69" spans="1:46" s="106" customFormat="1" ht="23.25" thickBot="1" x14ac:dyDescent="0.3">
      <c r="A69" s="116"/>
      <c r="B69" s="251" t="s">
        <v>5</v>
      </c>
      <c r="C69" s="252" t="s">
        <v>148</v>
      </c>
      <c r="D69" s="252" t="s">
        <v>215</v>
      </c>
      <c r="E69" s="252" t="s">
        <v>32</v>
      </c>
      <c r="F69" s="252" t="s">
        <v>6</v>
      </c>
      <c r="G69" s="252" t="s">
        <v>7</v>
      </c>
      <c r="H69" s="252" t="s">
        <v>8</v>
      </c>
      <c r="I69" s="252" t="s">
        <v>9</v>
      </c>
      <c r="J69" s="252" t="s">
        <v>10</v>
      </c>
      <c r="K69" s="252" t="s">
        <v>11</v>
      </c>
      <c r="L69" s="253" t="s">
        <v>12</v>
      </c>
      <c r="M69" s="254" t="s">
        <v>13</v>
      </c>
      <c r="N69" s="131"/>
      <c r="O69" s="132" t="s">
        <v>289</v>
      </c>
      <c r="P69" s="133" t="s">
        <v>238</v>
      </c>
      <c r="Q69" s="133" t="s">
        <v>239</v>
      </c>
      <c r="R69" s="133" t="s">
        <v>240</v>
      </c>
      <c r="S69" s="133" t="s">
        <v>241</v>
      </c>
      <c r="T69" s="133" t="s">
        <v>236</v>
      </c>
      <c r="U69" s="134"/>
      <c r="V69" s="135" t="s">
        <v>237</v>
      </c>
      <c r="W69" s="324"/>
      <c r="X69" s="132" t="s">
        <v>289</v>
      </c>
      <c r="Y69" s="136" t="s">
        <v>242</v>
      </c>
      <c r="Z69" s="136" t="s">
        <v>243</v>
      </c>
      <c r="AA69" s="136" t="s">
        <v>244</v>
      </c>
      <c r="AB69" s="136" t="s">
        <v>245</v>
      </c>
      <c r="AC69" s="133" t="s">
        <v>236</v>
      </c>
      <c r="AD69" s="134"/>
      <c r="AE69" s="199" t="s">
        <v>237</v>
      </c>
      <c r="AF69" s="324"/>
      <c r="AG69" s="132" t="s">
        <v>289</v>
      </c>
      <c r="AH69" s="133" t="s">
        <v>246</v>
      </c>
      <c r="AI69" s="133" t="s">
        <v>247</v>
      </c>
      <c r="AJ69" s="133" t="s">
        <v>248</v>
      </c>
      <c r="AK69" s="133" t="s">
        <v>249</v>
      </c>
      <c r="AL69" s="133" t="s">
        <v>236</v>
      </c>
      <c r="AM69" s="134"/>
      <c r="AN69" s="135" t="s">
        <v>237</v>
      </c>
      <c r="AO69" s="324"/>
      <c r="AQ69" s="132" t="s">
        <v>235</v>
      </c>
      <c r="AR69" s="133" t="s">
        <v>236</v>
      </c>
      <c r="AS69" s="135" t="s">
        <v>266</v>
      </c>
      <c r="AT69" s="138" t="s">
        <v>264</v>
      </c>
    </row>
    <row r="70" spans="1:46" s="119" customFormat="1" ht="129" customHeight="1" x14ac:dyDescent="0.25">
      <c r="A70" s="116">
        <f t="shared" ref="A70:A78" si="48">+G70-AQ70</f>
        <v>0</v>
      </c>
      <c r="B70" s="357" t="s">
        <v>480</v>
      </c>
      <c r="C70" s="88" t="s">
        <v>183</v>
      </c>
      <c r="D70" s="87" t="s">
        <v>392</v>
      </c>
      <c r="E70" s="88" t="s">
        <v>41</v>
      </c>
      <c r="F70" s="88" t="s">
        <v>393</v>
      </c>
      <c r="G70" s="89">
        <v>1</v>
      </c>
      <c r="H70" s="88" t="s">
        <v>391</v>
      </c>
      <c r="I70" s="88" t="s">
        <v>25</v>
      </c>
      <c r="J70" s="82" t="s">
        <v>351</v>
      </c>
      <c r="K70" s="82" t="s">
        <v>26</v>
      </c>
      <c r="L70" s="82">
        <v>44228</v>
      </c>
      <c r="M70" s="83">
        <v>44347</v>
      </c>
      <c r="N70" s="65"/>
      <c r="O70" s="311">
        <v>1</v>
      </c>
      <c r="P70" s="255"/>
      <c r="Q70" s="255"/>
      <c r="R70" s="255"/>
      <c r="S70" s="313"/>
      <c r="T70" s="256">
        <f t="shared" ref="T70:T78" si="49">+SUM(P70:S70)</f>
        <v>0</v>
      </c>
      <c r="U70" s="143">
        <f>IFERROR(T70/O70,"")</f>
        <v>0</v>
      </c>
      <c r="V70" s="257"/>
      <c r="W70" s="257"/>
      <c r="X70" s="310"/>
      <c r="Y70" s="258"/>
      <c r="Z70" s="258"/>
      <c r="AA70" s="258"/>
      <c r="AB70" s="258"/>
      <c r="AC70" s="256">
        <f t="shared" ref="AC70:AC78" si="50">+SUM(Y70:AB70)</f>
        <v>0</v>
      </c>
      <c r="AD70" s="143" t="str">
        <f>IFERROR(AC70/X70,"")</f>
        <v/>
      </c>
      <c r="AE70" s="257"/>
      <c r="AF70" s="257"/>
      <c r="AG70" s="256"/>
      <c r="AH70" s="255"/>
      <c r="AI70" s="255"/>
      <c r="AJ70" s="255"/>
      <c r="AK70" s="255"/>
      <c r="AL70" s="256">
        <f t="shared" ref="AL70:AL78" si="51">+SUM(AH70:AK70)</f>
        <v>0</v>
      </c>
      <c r="AM70" s="143" t="str">
        <f>IFERROR(AL70/AG70,"")</f>
        <v/>
      </c>
      <c r="AN70" s="259"/>
      <c r="AO70" s="260"/>
      <c r="AQ70" s="200">
        <f>+SUM(O70,X70,AG70)</f>
        <v>1</v>
      </c>
      <c r="AR70" s="201">
        <f t="shared" ref="AR70:AR78" si="52">+SUM(T70,AC70,AL70)</f>
        <v>0</v>
      </c>
      <c r="AS70" s="202">
        <f>IFERROR(AR70/AQ70,"")</f>
        <v>0</v>
      </c>
      <c r="AT70" s="326">
        <f>+AVERAGE(AS70:AS72)</f>
        <v>0</v>
      </c>
    </row>
    <row r="71" spans="1:46" s="119" customFormat="1" ht="92.25" customHeight="1" x14ac:dyDescent="0.25">
      <c r="A71" s="116">
        <f t="shared" si="48"/>
        <v>0</v>
      </c>
      <c r="B71" s="356"/>
      <c r="C71" s="68" t="s">
        <v>184</v>
      </c>
      <c r="D71" s="67" t="s">
        <v>401</v>
      </c>
      <c r="E71" s="68" t="s">
        <v>41</v>
      </c>
      <c r="F71" s="68" t="s">
        <v>394</v>
      </c>
      <c r="G71" s="77">
        <v>1</v>
      </c>
      <c r="H71" s="68" t="s">
        <v>391</v>
      </c>
      <c r="I71" s="68" t="s">
        <v>25</v>
      </c>
      <c r="J71" s="66" t="s">
        <v>434</v>
      </c>
      <c r="K71" s="66" t="s">
        <v>26</v>
      </c>
      <c r="L71" s="66">
        <v>44228</v>
      </c>
      <c r="M71" s="73">
        <v>44561</v>
      </c>
      <c r="N71" s="65"/>
      <c r="O71" s="152"/>
      <c r="P71" s="153"/>
      <c r="Q71" s="153"/>
      <c r="R71" s="153"/>
      <c r="S71" s="153"/>
      <c r="T71" s="154">
        <f t="shared" si="49"/>
        <v>0</v>
      </c>
      <c r="U71" s="155" t="str">
        <f>IFERROR(T71/O71,"")</f>
        <v/>
      </c>
      <c r="V71" s="60"/>
      <c r="W71" s="60"/>
      <c r="X71" s="154"/>
      <c r="Y71" s="156"/>
      <c r="Z71" s="156"/>
      <c r="AA71" s="156"/>
      <c r="AB71" s="156"/>
      <c r="AC71" s="154">
        <f t="shared" si="50"/>
        <v>0</v>
      </c>
      <c r="AD71" s="155" t="str">
        <f t="shared" ref="AD71:AD78" si="53">IFERROR(AC71/X71,"")</f>
        <v/>
      </c>
      <c r="AE71" s="60"/>
      <c r="AF71" s="60"/>
      <c r="AG71" s="154">
        <v>1</v>
      </c>
      <c r="AH71" s="153"/>
      <c r="AI71" s="153"/>
      <c r="AJ71" s="153"/>
      <c r="AK71" s="153"/>
      <c r="AL71" s="154">
        <f t="shared" si="51"/>
        <v>0</v>
      </c>
      <c r="AM71" s="155">
        <f t="shared" ref="AM71:AM78" si="54">IFERROR(AL71/AG71,"")</f>
        <v>0</v>
      </c>
      <c r="AN71" s="157"/>
      <c r="AO71" s="158"/>
      <c r="AQ71" s="159">
        <f t="shared" ref="AQ71:AQ78" si="55">+SUM(O71,X71,AG71)</f>
        <v>1</v>
      </c>
      <c r="AR71" s="160">
        <f t="shared" si="52"/>
        <v>0</v>
      </c>
      <c r="AS71" s="161">
        <f>IFERROR(AR71/AQ71,"")</f>
        <v>0</v>
      </c>
      <c r="AT71" s="327"/>
    </row>
    <row r="72" spans="1:46" s="119" customFormat="1" ht="101.25" customHeight="1" thickBot="1" x14ac:dyDescent="0.3">
      <c r="A72" s="116">
        <f t="shared" si="48"/>
        <v>0</v>
      </c>
      <c r="B72" s="356"/>
      <c r="C72" s="68" t="s">
        <v>185</v>
      </c>
      <c r="D72" s="67" t="s">
        <v>319</v>
      </c>
      <c r="E72" s="68" t="s">
        <v>41</v>
      </c>
      <c r="F72" s="68" t="s">
        <v>450</v>
      </c>
      <c r="G72" s="308">
        <v>11</v>
      </c>
      <c r="H72" s="68" t="s">
        <v>339</v>
      </c>
      <c r="I72" s="68" t="s">
        <v>62</v>
      </c>
      <c r="J72" s="66" t="s">
        <v>451</v>
      </c>
      <c r="K72" s="66" t="s">
        <v>132</v>
      </c>
      <c r="L72" s="66">
        <v>44228</v>
      </c>
      <c r="M72" s="73">
        <v>44561</v>
      </c>
      <c r="N72" s="65"/>
      <c r="O72" s="261">
        <v>3</v>
      </c>
      <c r="P72" s="262"/>
      <c r="Q72" s="262"/>
      <c r="R72" s="262"/>
      <c r="S72" s="262"/>
      <c r="T72" s="263">
        <f t="shared" si="49"/>
        <v>0</v>
      </c>
      <c r="U72" s="155">
        <f t="shared" ref="U72:U77" si="56">IFERROR(T72/O72,"")</f>
        <v>0</v>
      </c>
      <c r="V72" s="242"/>
      <c r="W72" s="242"/>
      <c r="X72" s="263">
        <v>4</v>
      </c>
      <c r="Y72" s="264"/>
      <c r="Z72" s="264"/>
      <c r="AA72" s="264"/>
      <c r="AB72" s="264"/>
      <c r="AC72" s="263">
        <f t="shared" si="50"/>
        <v>0</v>
      </c>
      <c r="AD72" s="155">
        <f t="shared" si="53"/>
        <v>0</v>
      </c>
      <c r="AE72" s="242"/>
      <c r="AF72" s="242"/>
      <c r="AG72" s="263">
        <v>4</v>
      </c>
      <c r="AH72" s="262"/>
      <c r="AI72" s="262"/>
      <c r="AJ72" s="262"/>
      <c r="AK72" s="262"/>
      <c r="AL72" s="263">
        <f t="shared" si="51"/>
        <v>0</v>
      </c>
      <c r="AM72" s="155">
        <f t="shared" si="54"/>
        <v>0</v>
      </c>
      <c r="AN72" s="265"/>
      <c r="AO72" s="266"/>
      <c r="AQ72" s="159">
        <f t="shared" si="55"/>
        <v>11</v>
      </c>
      <c r="AR72" s="160">
        <f t="shared" si="52"/>
        <v>0</v>
      </c>
      <c r="AS72" s="161">
        <f>IFERROR(AR72/AQ72,"")</f>
        <v>0</v>
      </c>
      <c r="AT72" s="327"/>
    </row>
    <row r="73" spans="1:46" s="119" customFormat="1" ht="138" customHeight="1" thickBot="1" x14ac:dyDescent="0.3">
      <c r="A73" s="116">
        <f t="shared" si="48"/>
        <v>2</v>
      </c>
      <c r="B73" s="267" t="s">
        <v>481</v>
      </c>
      <c r="C73" s="68" t="s">
        <v>189</v>
      </c>
      <c r="D73" s="67" t="s">
        <v>325</v>
      </c>
      <c r="E73" s="68" t="s">
        <v>41</v>
      </c>
      <c r="F73" s="68" t="s">
        <v>326</v>
      </c>
      <c r="G73" s="68">
        <v>11</v>
      </c>
      <c r="H73" s="68" t="s">
        <v>358</v>
      </c>
      <c r="I73" s="68" t="s">
        <v>25</v>
      </c>
      <c r="J73" s="66" t="s">
        <v>48</v>
      </c>
      <c r="K73" s="66" t="s">
        <v>26</v>
      </c>
      <c r="L73" s="66">
        <v>44228</v>
      </c>
      <c r="M73" s="73">
        <v>44561</v>
      </c>
      <c r="N73" s="65"/>
      <c r="O73" s="152">
        <v>3</v>
      </c>
      <c r="P73" s="153"/>
      <c r="Q73" s="153"/>
      <c r="R73" s="153"/>
      <c r="S73" s="153"/>
      <c r="T73" s="154">
        <f t="shared" si="49"/>
        <v>0</v>
      </c>
      <c r="U73" s="155">
        <f t="shared" si="56"/>
        <v>0</v>
      </c>
      <c r="V73" s="60"/>
      <c r="W73" s="60"/>
      <c r="X73" s="154">
        <v>3</v>
      </c>
      <c r="Y73" s="156"/>
      <c r="Z73" s="156"/>
      <c r="AA73" s="156"/>
      <c r="AB73" s="156"/>
      <c r="AC73" s="154">
        <f t="shared" si="50"/>
        <v>0</v>
      </c>
      <c r="AD73" s="155">
        <f t="shared" si="53"/>
        <v>0</v>
      </c>
      <c r="AE73" s="158"/>
      <c r="AF73" s="60"/>
      <c r="AG73" s="154">
        <v>3</v>
      </c>
      <c r="AH73" s="153"/>
      <c r="AI73" s="153"/>
      <c r="AJ73" s="153"/>
      <c r="AK73" s="153"/>
      <c r="AL73" s="154">
        <f t="shared" si="51"/>
        <v>0</v>
      </c>
      <c r="AM73" s="155">
        <f t="shared" si="54"/>
        <v>0</v>
      </c>
      <c r="AN73" s="157"/>
      <c r="AO73" s="158"/>
      <c r="AQ73" s="159">
        <f t="shared" si="55"/>
        <v>9</v>
      </c>
      <c r="AR73" s="160">
        <f t="shared" si="52"/>
        <v>0</v>
      </c>
      <c r="AS73" s="161">
        <f t="shared" ref="AS73:AS78" si="57">IFERROR(AR73/AQ73,"")</f>
        <v>0</v>
      </c>
      <c r="AT73" s="151">
        <f>+AVERAGE(AS73)</f>
        <v>0</v>
      </c>
    </row>
    <row r="74" spans="1:46" s="119" customFormat="1" ht="80.25" customHeight="1" x14ac:dyDescent="0.25">
      <c r="A74" s="116">
        <f t="shared" si="48"/>
        <v>0</v>
      </c>
      <c r="B74" s="356" t="s">
        <v>482</v>
      </c>
      <c r="C74" s="68" t="s">
        <v>190</v>
      </c>
      <c r="D74" s="67" t="s">
        <v>327</v>
      </c>
      <c r="E74" s="68" t="s">
        <v>0</v>
      </c>
      <c r="F74" s="68" t="s">
        <v>328</v>
      </c>
      <c r="G74" s="68">
        <v>1</v>
      </c>
      <c r="H74" s="68" t="s">
        <v>356</v>
      </c>
      <c r="I74" s="68" t="s">
        <v>25</v>
      </c>
      <c r="J74" s="66" t="s">
        <v>51</v>
      </c>
      <c r="K74" s="66" t="s">
        <v>36</v>
      </c>
      <c r="L74" s="66">
        <v>44228</v>
      </c>
      <c r="M74" s="73">
        <v>44438</v>
      </c>
      <c r="N74" s="65"/>
      <c r="O74" s="152"/>
      <c r="P74" s="153"/>
      <c r="Q74" s="153"/>
      <c r="R74" s="153"/>
      <c r="S74" s="153"/>
      <c r="T74" s="154">
        <f t="shared" si="49"/>
        <v>0</v>
      </c>
      <c r="U74" s="155" t="str">
        <f t="shared" si="56"/>
        <v/>
      </c>
      <c r="V74" s="60"/>
      <c r="W74" s="60"/>
      <c r="X74" s="154">
        <v>1</v>
      </c>
      <c r="Y74" s="156"/>
      <c r="Z74" s="156"/>
      <c r="AA74" s="156"/>
      <c r="AB74" s="156"/>
      <c r="AC74" s="154">
        <f t="shared" si="50"/>
        <v>0</v>
      </c>
      <c r="AD74" s="155">
        <f t="shared" si="53"/>
        <v>0</v>
      </c>
      <c r="AE74" s="268"/>
      <c r="AF74" s="60"/>
      <c r="AG74" s="154"/>
      <c r="AH74" s="153"/>
      <c r="AI74" s="153"/>
      <c r="AJ74" s="153"/>
      <c r="AK74" s="153"/>
      <c r="AL74" s="154">
        <f t="shared" si="51"/>
        <v>0</v>
      </c>
      <c r="AM74" s="155" t="str">
        <f t="shared" si="54"/>
        <v/>
      </c>
      <c r="AN74" s="157"/>
      <c r="AO74" s="158"/>
      <c r="AQ74" s="159">
        <f t="shared" si="55"/>
        <v>1</v>
      </c>
      <c r="AR74" s="160">
        <f t="shared" si="52"/>
        <v>0</v>
      </c>
      <c r="AS74" s="161">
        <f t="shared" si="57"/>
        <v>0</v>
      </c>
      <c r="AT74" s="326">
        <f>+AVERAGE(AS74:AS75)</f>
        <v>0</v>
      </c>
    </row>
    <row r="75" spans="1:46" s="119" customFormat="1" ht="130.5" customHeight="1" x14ac:dyDescent="0.25">
      <c r="A75" s="116">
        <f t="shared" si="48"/>
        <v>0</v>
      </c>
      <c r="B75" s="356"/>
      <c r="C75" s="68" t="s">
        <v>191</v>
      </c>
      <c r="D75" s="67" t="s">
        <v>395</v>
      </c>
      <c r="E75" s="68" t="s">
        <v>0</v>
      </c>
      <c r="F75" s="68" t="s">
        <v>329</v>
      </c>
      <c r="G75" s="68">
        <v>1</v>
      </c>
      <c r="H75" s="68" t="s">
        <v>357</v>
      </c>
      <c r="I75" s="68" t="s">
        <v>25</v>
      </c>
      <c r="J75" s="66" t="s">
        <v>435</v>
      </c>
      <c r="K75" s="66" t="s">
        <v>68</v>
      </c>
      <c r="L75" s="66">
        <v>44287</v>
      </c>
      <c r="M75" s="73">
        <v>44561</v>
      </c>
      <c r="N75" s="65"/>
      <c r="O75" s="152"/>
      <c r="P75" s="153"/>
      <c r="Q75" s="153"/>
      <c r="R75" s="153"/>
      <c r="S75" s="153"/>
      <c r="T75" s="154">
        <f t="shared" si="49"/>
        <v>0</v>
      </c>
      <c r="U75" s="155" t="str">
        <f t="shared" si="56"/>
        <v/>
      </c>
      <c r="V75" s="60"/>
      <c r="W75" s="60"/>
      <c r="X75" s="154">
        <v>1</v>
      </c>
      <c r="Y75" s="156"/>
      <c r="Z75" s="156"/>
      <c r="AA75" s="156"/>
      <c r="AB75" s="156"/>
      <c r="AC75" s="154">
        <f t="shared" si="50"/>
        <v>0</v>
      </c>
      <c r="AD75" s="155">
        <f t="shared" si="53"/>
        <v>0</v>
      </c>
      <c r="AE75" s="269"/>
      <c r="AF75" s="60"/>
      <c r="AG75" s="154"/>
      <c r="AH75" s="153"/>
      <c r="AI75" s="153"/>
      <c r="AJ75" s="153"/>
      <c r="AK75" s="153"/>
      <c r="AL75" s="154">
        <f t="shared" si="51"/>
        <v>0</v>
      </c>
      <c r="AM75" s="155" t="str">
        <f t="shared" si="54"/>
        <v/>
      </c>
      <c r="AN75" s="157"/>
      <c r="AO75" s="158"/>
      <c r="AQ75" s="159">
        <f t="shared" si="55"/>
        <v>1</v>
      </c>
      <c r="AR75" s="160">
        <f t="shared" si="52"/>
        <v>0</v>
      </c>
      <c r="AS75" s="161">
        <f t="shared" si="57"/>
        <v>0</v>
      </c>
      <c r="AT75" s="327"/>
    </row>
    <row r="76" spans="1:46" s="119" customFormat="1" ht="116.25" customHeight="1" x14ac:dyDescent="0.25">
      <c r="A76" s="116">
        <f t="shared" si="48"/>
        <v>0</v>
      </c>
      <c r="B76" s="358" t="s">
        <v>483</v>
      </c>
      <c r="C76" s="68" t="s">
        <v>194</v>
      </c>
      <c r="D76" s="67" t="s">
        <v>464</v>
      </c>
      <c r="E76" s="68" t="s">
        <v>41</v>
      </c>
      <c r="F76" s="68" t="s">
        <v>462</v>
      </c>
      <c r="G76" s="68">
        <v>1</v>
      </c>
      <c r="H76" s="68" t="s">
        <v>463</v>
      </c>
      <c r="I76" s="68" t="s">
        <v>29</v>
      </c>
      <c r="J76" s="66" t="s">
        <v>50</v>
      </c>
      <c r="K76" s="66" t="s">
        <v>87</v>
      </c>
      <c r="L76" s="66">
        <v>44228</v>
      </c>
      <c r="M76" s="73">
        <v>44438</v>
      </c>
      <c r="N76" s="65"/>
      <c r="O76" s="152"/>
      <c r="P76" s="153"/>
      <c r="Q76" s="153"/>
      <c r="R76" s="153"/>
      <c r="S76" s="153"/>
      <c r="T76" s="154">
        <f t="shared" si="49"/>
        <v>0</v>
      </c>
      <c r="U76" s="155" t="str">
        <f t="shared" si="56"/>
        <v/>
      </c>
      <c r="V76" s="60"/>
      <c r="W76" s="60"/>
      <c r="X76" s="154">
        <v>1</v>
      </c>
      <c r="Y76" s="156"/>
      <c r="Z76" s="156"/>
      <c r="AA76" s="156"/>
      <c r="AB76" s="156"/>
      <c r="AC76" s="154">
        <f t="shared" si="50"/>
        <v>0</v>
      </c>
      <c r="AD76" s="155">
        <f t="shared" si="53"/>
        <v>0</v>
      </c>
      <c r="AE76" s="60"/>
      <c r="AF76" s="60"/>
      <c r="AG76" s="154"/>
      <c r="AH76" s="153"/>
      <c r="AI76" s="153"/>
      <c r="AJ76" s="153"/>
      <c r="AK76" s="153"/>
      <c r="AL76" s="154">
        <f t="shared" si="51"/>
        <v>0</v>
      </c>
      <c r="AM76" s="155" t="str">
        <f t="shared" si="54"/>
        <v/>
      </c>
      <c r="AN76" s="157"/>
      <c r="AO76" s="158"/>
      <c r="AQ76" s="159">
        <f t="shared" si="55"/>
        <v>1</v>
      </c>
      <c r="AR76" s="160">
        <f t="shared" si="52"/>
        <v>0</v>
      </c>
      <c r="AS76" s="161">
        <f t="shared" si="57"/>
        <v>0</v>
      </c>
      <c r="AT76" s="270">
        <f>+AVERAGE(AS76)</f>
        <v>0</v>
      </c>
    </row>
    <row r="77" spans="1:46" s="119" customFormat="1" ht="116.25" customHeight="1" x14ac:dyDescent="0.25">
      <c r="A77" s="116"/>
      <c r="B77" s="357"/>
      <c r="C77" s="68" t="s">
        <v>460</v>
      </c>
      <c r="D77" s="67" t="s">
        <v>485</v>
      </c>
      <c r="E77" s="68" t="s">
        <v>41</v>
      </c>
      <c r="F77" s="68" t="s">
        <v>461</v>
      </c>
      <c r="G77" s="68">
        <v>100</v>
      </c>
      <c r="H77" s="68" t="s">
        <v>459</v>
      </c>
      <c r="I77" s="68" t="s">
        <v>29</v>
      </c>
      <c r="J77" s="66" t="s">
        <v>50</v>
      </c>
      <c r="K77" s="66" t="s">
        <v>87</v>
      </c>
      <c r="L77" s="66">
        <v>44228</v>
      </c>
      <c r="M77" s="73">
        <v>44561</v>
      </c>
      <c r="N77" s="65"/>
      <c r="O77" s="271"/>
      <c r="P77" s="272"/>
      <c r="Q77" s="272"/>
      <c r="R77" s="272"/>
      <c r="S77" s="272"/>
      <c r="T77" s="154">
        <f t="shared" si="49"/>
        <v>0</v>
      </c>
      <c r="U77" s="155" t="str">
        <f t="shared" si="56"/>
        <v/>
      </c>
      <c r="V77" s="60"/>
      <c r="W77" s="60"/>
      <c r="X77" s="273"/>
      <c r="Y77" s="276"/>
      <c r="Z77" s="276"/>
      <c r="AA77" s="276"/>
      <c r="AB77" s="276"/>
      <c r="AC77" s="273"/>
      <c r="AD77" s="274"/>
      <c r="AE77" s="277"/>
      <c r="AF77" s="275"/>
      <c r="AG77" s="273">
        <v>1</v>
      </c>
      <c r="AH77" s="272"/>
      <c r="AI77" s="272"/>
      <c r="AJ77" s="272"/>
      <c r="AK77" s="272"/>
      <c r="AL77" s="273"/>
      <c r="AM77" s="274"/>
      <c r="AN77" s="278"/>
      <c r="AO77" s="279"/>
      <c r="AQ77" s="159">
        <f t="shared" ref="AQ77" si="58">+SUM(O77,X77,AG77)</f>
        <v>1</v>
      </c>
      <c r="AR77" s="160">
        <f t="shared" ref="AR77" si="59">+SUM(T77,AC77,AL77)</f>
        <v>0</v>
      </c>
      <c r="AS77" s="161">
        <f t="shared" si="57"/>
        <v>0</v>
      </c>
      <c r="AT77" s="270">
        <f>+AVERAGE(AS77)</f>
        <v>0</v>
      </c>
    </row>
    <row r="78" spans="1:46" s="119" customFormat="1" ht="159" customHeight="1" thickBot="1" x14ac:dyDescent="0.3">
      <c r="A78" s="116">
        <f t="shared" si="48"/>
        <v>0</v>
      </c>
      <c r="B78" s="245" t="s">
        <v>484</v>
      </c>
      <c r="C78" s="80" t="s">
        <v>195</v>
      </c>
      <c r="D78" s="74" t="s">
        <v>325</v>
      </c>
      <c r="E78" s="80" t="s">
        <v>0</v>
      </c>
      <c r="F78" s="80" t="s">
        <v>326</v>
      </c>
      <c r="G78" s="80">
        <v>11</v>
      </c>
      <c r="H78" s="80" t="s">
        <v>358</v>
      </c>
      <c r="I78" s="80" t="s">
        <v>25</v>
      </c>
      <c r="J78" s="75" t="s">
        <v>48</v>
      </c>
      <c r="K78" s="75" t="s">
        <v>26</v>
      </c>
      <c r="L78" s="75">
        <v>44228</v>
      </c>
      <c r="M78" s="76">
        <v>44561</v>
      </c>
      <c r="N78" s="65"/>
      <c r="O78" s="167">
        <v>3</v>
      </c>
      <c r="P78" s="168"/>
      <c r="Q78" s="168"/>
      <c r="R78" s="168"/>
      <c r="S78" s="168"/>
      <c r="T78" s="169">
        <f t="shared" si="49"/>
        <v>0</v>
      </c>
      <c r="U78" s="170">
        <f>IFERROR(T78/O78,"")</f>
        <v>0</v>
      </c>
      <c r="V78" s="171"/>
      <c r="W78" s="171"/>
      <c r="X78" s="169">
        <v>4</v>
      </c>
      <c r="Y78" s="172"/>
      <c r="Z78" s="172"/>
      <c r="AA78" s="172"/>
      <c r="AB78" s="172"/>
      <c r="AC78" s="169">
        <f t="shared" si="50"/>
        <v>0</v>
      </c>
      <c r="AD78" s="170">
        <f t="shared" si="53"/>
        <v>0</v>
      </c>
      <c r="AE78" s="280"/>
      <c r="AF78" s="171"/>
      <c r="AG78" s="169">
        <v>4</v>
      </c>
      <c r="AH78" s="168"/>
      <c r="AI78" s="168"/>
      <c r="AJ78" s="168"/>
      <c r="AK78" s="168"/>
      <c r="AL78" s="169">
        <f t="shared" si="51"/>
        <v>0</v>
      </c>
      <c r="AM78" s="170">
        <f t="shared" si="54"/>
        <v>0</v>
      </c>
      <c r="AN78" s="224"/>
      <c r="AO78" s="173"/>
      <c r="AQ78" s="174">
        <f t="shared" si="55"/>
        <v>11</v>
      </c>
      <c r="AR78" s="175">
        <f t="shared" si="52"/>
        <v>0</v>
      </c>
      <c r="AS78" s="176">
        <f t="shared" si="57"/>
        <v>0</v>
      </c>
      <c r="AT78" s="281">
        <f>+AVERAGE(AS78)</f>
        <v>0</v>
      </c>
    </row>
    <row r="79" spans="1:46" s="196" customFormat="1" ht="28.5" customHeight="1" thickBot="1" x14ac:dyDescent="0.3">
      <c r="A79" s="116"/>
      <c r="B79" s="178"/>
      <c r="C79" s="178"/>
      <c r="D79" s="179"/>
      <c r="E79" s="178"/>
      <c r="F79" s="178"/>
      <c r="G79" s="178"/>
      <c r="H79" s="178"/>
      <c r="I79" s="178"/>
      <c r="J79" s="180"/>
      <c r="K79" s="180"/>
      <c r="L79" s="180"/>
      <c r="M79" s="180"/>
      <c r="N79" s="65"/>
      <c r="O79" s="247"/>
      <c r="P79" s="247"/>
      <c r="Q79" s="247"/>
      <c r="R79" s="247"/>
      <c r="S79" s="247"/>
      <c r="T79" s="247"/>
      <c r="U79" s="181"/>
      <c r="V79" s="247"/>
      <c r="W79" s="247"/>
      <c r="X79" s="247"/>
      <c r="Y79" s="248"/>
      <c r="Z79" s="248"/>
      <c r="AA79" s="248"/>
      <c r="AB79" s="248"/>
      <c r="AC79" s="247"/>
      <c r="AD79" s="181"/>
      <c r="AE79" s="249"/>
      <c r="AF79" s="247"/>
      <c r="AG79" s="247"/>
      <c r="AH79" s="247"/>
      <c r="AI79" s="247"/>
      <c r="AJ79" s="247"/>
      <c r="AK79" s="247"/>
      <c r="AL79" s="247"/>
      <c r="AM79" s="181"/>
      <c r="AN79" s="247"/>
      <c r="AO79" s="178"/>
      <c r="AP79" s="119"/>
      <c r="AQ79" s="329" t="s">
        <v>265</v>
      </c>
      <c r="AR79" s="330"/>
      <c r="AS79" s="331"/>
      <c r="AT79" s="282">
        <f>AVERAGE(AT70:AT78)</f>
        <v>0</v>
      </c>
    </row>
    <row r="80" spans="1:46" s="196" customFormat="1" ht="12" x14ac:dyDescent="0.25">
      <c r="A80" s="116"/>
      <c r="B80" s="178"/>
      <c r="C80" s="178"/>
      <c r="D80" s="179"/>
      <c r="E80" s="178"/>
      <c r="F80" s="178"/>
      <c r="G80" s="178"/>
      <c r="H80" s="178"/>
      <c r="I80" s="178"/>
      <c r="J80" s="180"/>
      <c r="K80" s="180"/>
      <c r="L80" s="180"/>
      <c r="M80" s="180"/>
      <c r="N80" s="65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02"/>
      <c r="Z80" s="102"/>
      <c r="AA80" s="102"/>
      <c r="AB80" s="102"/>
      <c r="AC80" s="178"/>
      <c r="AD80" s="178"/>
      <c r="AE80" s="179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19"/>
      <c r="AT80" s="197"/>
    </row>
    <row r="81" spans="1:46" s="196" customFormat="1" ht="30.75" customHeight="1" thickBot="1" x14ac:dyDescent="0.3">
      <c r="A81" s="116"/>
      <c r="B81" s="345" t="s">
        <v>214</v>
      </c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187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02"/>
      <c r="Z81" s="102"/>
      <c r="AA81" s="102"/>
      <c r="AB81" s="102"/>
      <c r="AC81" s="178"/>
      <c r="AD81" s="178"/>
      <c r="AE81" s="179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19"/>
      <c r="AT81" s="197"/>
    </row>
    <row r="82" spans="1:46" s="196" customFormat="1" ht="23.25" customHeight="1" thickBot="1" x14ac:dyDescent="0.3">
      <c r="A82" s="116"/>
      <c r="B82" s="283" t="s">
        <v>3</v>
      </c>
      <c r="C82" s="344" t="s">
        <v>17</v>
      </c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124"/>
      <c r="O82" s="319" t="s">
        <v>253</v>
      </c>
      <c r="P82" s="320"/>
      <c r="Q82" s="320"/>
      <c r="R82" s="320"/>
      <c r="S82" s="320"/>
      <c r="T82" s="320"/>
      <c r="U82" s="320"/>
      <c r="V82" s="321"/>
      <c r="W82" s="323" t="s">
        <v>263</v>
      </c>
      <c r="X82" s="319" t="s">
        <v>252</v>
      </c>
      <c r="Y82" s="320"/>
      <c r="Z82" s="320"/>
      <c r="AA82" s="320"/>
      <c r="AB82" s="320"/>
      <c r="AC82" s="320"/>
      <c r="AD82" s="320"/>
      <c r="AE82" s="321"/>
      <c r="AF82" s="323" t="s">
        <v>263</v>
      </c>
      <c r="AG82" s="319" t="s">
        <v>254</v>
      </c>
      <c r="AH82" s="320"/>
      <c r="AI82" s="320"/>
      <c r="AJ82" s="320"/>
      <c r="AK82" s="320"/>
      <c r="AL82" s="320"/>
      <c r="AM82" s="320"/>
      <c r="AN82" s="321"/>
      <c r="AO82" s="323" t="s">
        <v>263</v>
      </c>
      <c r="AP82" s="119"/>
      <c r="AQ82" s="333" t="s">
        <v>251</v>
      </c>
      <c r="AR82" s="334"/>
      <c r="AS82" s="335"/>
      <c r="AT82" s="336"/>
    </row>
    <row r="83" spans="1:46" s="119" customFormat="1" ht="26.25" thickBot="1" x14ac:dyDescent="0.3">
      <c r="A83" s="116"/>
      <c r="B83" s="284" t="s">
        <v>5</v>
      </c>
      <c r="C83" s="285" t="s">
        <v>148</v>
      </c>
      <c r="D83" s="285" t="s">
        <v>215</v>
      </c>
      <c r="E83" s="285" t="s">
        <v>32</v>
      </c>
      <c r="F83" s="285" t="s">
        <v>6</v>
      </c>
      <c r="G83" s="285" t="s">
        <v>7</v>
      </c>
      <c r="H83" s="285" t="s">
        <v>8</v>
      </c>
      <c r="I83" s="285" t="s">
        <v>9</v>
      </c>
      <c r="J83" s="285" t="s">
        <v>10</v>
      </c>
      <c r="K83" s="285" t="s">
        <v>11</v>
      </c>
      <c r="L83" s="286" t="s">
        <v>12</v>
      </c>
      <c r="M83" s="287" t="s">
        <v>13</v>
      </c>
      <c r="N83" s="288"/>
      <c r="O83" s="132" t="s">
        <v>289</v>
      </c>
      <c r="P83" s="289" t="s">
        <v>238</v>
      </c>
      <c r="Q83" s="289" t="s">
        <v>239</v>
      </c>
      <c r="R83" s="289" t="s">
        <v>240</v>
      </c>
      <c r="S83" s="289" t="s">
        <v>241</v>
      </c>
      <c r="T83" s="289" t="s">
        <v>236</v>
      </c>
      <c r="U83" s="290"/>
      <c r="V83" s="291" t="s">
        <v>237</v>
      </c>
      <c r="W83" s="324"/>
      <c r="X83" s="132" t="s">
        <v>289</v>
      </c>
      <c r="Y83" s="136" t="s">
        <v>242</v>
      </c>
      <c r="Z83" s="136" t="s">
        <v>243</v>
      </c>
      <c r="AA83" s="136" t="s">
        <v>244</v>
      </c>
      <c r="AB83" s="136" t="s">
        <v>245</v>
      </c>
      <c r="AC83" s="289" t="s">
        <v>236</v>
      </c>
      <c r="AD83" s="290"/>
      <c r="AE83" s="292" t="s">
        <v>237</v>
      </c>
      <c r="AF83" s="324"/>
      <c r="AG83" s="132" t="s">
        <v>289</v>
      </c>
      <c r="AH83" s="289" t="s">
        <v>246</v>
      </c>
      <c r="AI83" s="289" t="s">
        <v>247</v>
      </c>
      <c r="AJ83" s="289" t="s">
        <v>248</v>
      </c>
      <c r="AK83" s="289" t="s">
        <v>249</v>
      </c>
      <c r="AL83" s="289" t="s">
        <v>236</v>
      </c>
      <c r="AM83" s="290"/>
      <c r="AN83" s="291" t="s">
        <v>237</v>
      </c>
      <c r="AO83" s="324"/>
      <c r="AQ83" s="293" t="s">
        <v>235</v>
      </c>
      <c r="AR83" s="289" t="s">
        <v>236</v>
      </c>
      <c r="AS83" s="135" t="s">
        <v>266</v>
      </c>
      <c r="AT83" s="138" t="s">
        <v>264</v>
      </c>
    </row>
    <row r="84" spans="1:46" s="119" customFormat="1" ht="94.5" customHeight="1" x14ac:dyDescent="0.25">
      <c r="A84" s="116">
        <f>+G84-AQ84</f>
        <v>0</v>
      </c>
      <c r="B84" s="359"/>
      <c r="C84" s="88" t="s">
        <v>196</v>
      </c>
      <c r="D84" s="87" t="s">
        <v>396</v>
      </c>
      <c r="E84" s="88" t="s">
        <v>0</v>
      </c>
      <c r="F84" s="294" t="s">
        <v>437</v>
      </c>
      <c r="G84" s="88">
        <v>1</v>
      </c>
      <c r="H84" s="294" t="s">
        <v>490</v>
      </c>
      <c r="I84" s="88" t="s">
        <v>25</v>
      </c>
      <c r="J84" s="88" t="s">
        <v>333</v>
      </c>
      <c r="K84" s="82" t="s">
        <v>348</v>
      </c>
      <c r="L84" s="82">
        <v>44228</v>
      </c>
      <c r="M84" s="83">
        <v>44286</v>
      </c>
      <c r="N84" s="65"/>
      <c r="O84" s="140">
        <v>1</v>
      </c>
      <c r="P84" s="141"/>
      <c r="Q84" s="141"/>
      <c r="R84" s="141"/>
      <c r="S84" s="141"/>
      <c r="T84" s="142">
        <f t="shared" ref="T84:T86" si="60">+SUM(P84:S84)</f>
        <v>0</v>
      </c>
      <c r="U84" s="143">
        <f>IFERROR(T84/O84,"")</f>
        <v>0</v>
      </c>
      <c r="V84" s="144"/>
      <c r="W84" s="60"/>
      <c r="X84" s="142"/>
      <c r="Y84" s="145"/>
      <c r="Z84" s="145"/>
      <c r="AA84" s="145"/>
      <c r="AB84" s="145"/>
      <c r="AC84" s="142">
        <f t="shared" ref="AC84:AC85" si="61">+SUM(Y84:AB84)</f>
        <v>0</v>
      </c>
      <c r="AD84" s="143" t="str">
        <f>IFERROR(AC84/X84,"")</f>
        <v/>
      </c>
      <c r="AE84" s="144"/>
      <c r="AF84" s="144"/>
      <c r="AG84" s="142"/>
      <c r="AH84" s="141"/>
      <c r="AI84" s="141"/>
      <c r="AJ84" s="141"/>
      <c r="AK84" s="141"/>
      <c r="AL84" s="142">
        <f t="shared" ref="AL84:AL86" si="62">+SUM(AH84:AK84)</f>
        <v>0</v>
      </c>
      <c r="AM84" s="143" t="str">
        <f>IFERROR(AL84/AG84,"")</f>
        <v/>
      </c>
      <c r="AN84" s="146"/>
      <c r="AO84" s="147"/>
      <c r="AQ84" s="200">
        <f>+SUM(O84,X84,AG84)</f>
        <v>1</v>
      </c>
      <c r="AR84" s="201">
        <f t="shared" ref="AR84:AR86" si="63">+SUM(T84,AC84,AL84)</f>
        <v>0</v>
      </c>
      <c r="AS84" s="202">
        <f t="shared" ref="AS84:AS86" si="64">IFERROR(AR84/AQ84,"")</f>
        <v>0</v>
      </c>
      <c r="AT84" s="327"/>
    </row>
    <row r="85" spans="1:46" s="119" customFormat="1" ht="92.25" customHeight="1" x14ac:dyDescent="0.25">
      <c r="A85" s="116">
        <f>+G85-AQ85</f>
        <v>0</v>
      </c>
      <c r="B85" s="360"/>
      <c r="C85" s="68" t="s">
        <v>197</v>
      </c>
      <c r="D85" s="67" t="s">
        <v>331</v>
      </c>
      <c r="E85" s="68" t="s">
        <v>0</v>
      </c>
      <c r="F85" s="295" t="s">
        <v>80</v>
      </c>
      <c r="G85" s="68">
        <v>1</v>
      </c>
      <c r="H85" s="295" t="s">
        <v>79</v>
      </c>
      <c r="I85" s="68" t="s">
        <v>25</v>
      </c>
      <c r="J85" s="68" t="s">
        <v>333</v>
      </c>
      <c r="K85" s="66" t="s">
        <v>76</v>
      </c>
      <c r="L85" s="66">
        <v>44228</v>
      </c>
      <c r="M85" s="73">
        <v>44347</v>
      </c>
      <c r="N85" s="65"/>
      <c r="O85" s="152"/>
      <c r="P85" s="153"/>
      <c r="Q85" s="153"/>
      <c r="R85" s="153"/>
      <c r="S85" s="153"/>
      <c r="T85" s="154">
        <f t="shared" si="60"/>
        <v>0</v>
      </c>
      <c r="U85" s="155" t="str">
        <f t="shared" ref="U85:U86" si="65">IFERROR(T85/O85,"")</f>
        <v/>
      </c>
      <c r="V85" s="60"/>
      <c r="W85" s="60"/>
      <c r="X85" s="154">
        <v>1</v>
      </c>
      <c r="Y85" s="156"/>
      <c r="Z85" s="156"/>
      <c r="AA85" s="156"/>
      <c r="AB85" s="156"/>
      <c r="AC85" s="154">
        <f t="shared" si="61"/>
        <v>0</v>
      </c>
      <c r="AD85" s="155">
        <f t="shared" ref="AD85:AD86" si="66">IFERROR(AC85/X85,"")</f>
        <v>0</v>
      </c>
      <c r="AE85" s="269"/>
      <c r="AF85" s="60"/>
      <c r="AG85" s="154"/>
      <c r="AH85" s="153"/>
      <c r="AI85" s="153"/>
      <c r="AJ85" s="153"/>
      <c r="AK85" s="153"/>
      <c r="AL85" s="154">
        <f t="shared" si="62"/>
        <v>0</v>
      </c>
      <c r="AM85" s="155" t="str">
        <f t="shared" ref="AM85:AM86" si="67">IFERROR(AL85/AG85,"")</f>
        <v/>
      </c>
      <c r="AN85" s="157"/>
      <c r="AO85" s="158"/>
      <c r="AQ85" s="159">
        <f t="shared" ref="AQ85:AQ86" si="68">+SUM(O85,X85,AG85)</f>
        <v>1</v>
      </c>
      <c r="AR85" s="160">
        <f t="shared" si="63"/>
        <v>0</v>
      </c>
      <c r="AS85" s="161">
        <f t="shared" si="64"/>
        <v>0</v>
      </c>
      <c r="AT85" s="327"/>
    </row>
    <row r="86" spans="1:46" s="119" customFormat="1" ht="150" customHeight="1" thickBot="1" x14ac:dyDescent="0.3">
      <c r="A86" s="116">
        <f>+G86-AQ86</f>
        <v>0.99</v>
      </c>
      <c r="B86" s="361"/>
      <c r="C86" s="80" t="s">
        <v>198</v>
      </c>
      <c r="D86" s="74" t="s">
        <v>307</v>
      </c>
      <c r="E86" s="80" t="s">
        <v>0</v>
      </c>
      <c r="F86" s="296" t="s">
        <v>78</v>
      </c>
      <c r="G86" s="297">
        <v>1</v>
      </c>
      <c r="H86" s="296" t="s">
        <v>81</v>
      </c>
      <c r="I86" s="80" t="s">
        <v>25</v>
      </c>
      <c r="J86" s="80" t="s">
        <v>333</v>
      </c>
      <c r="K86" s="75" t="s">
        <v>76</v>
      </c>
      <c r="L86" s="75">
        <v>44349</v>
      </c>
      <c r="M86" s="76">
        <v>44561</v>
      </c>
      <c r="N86" s="65"/>
      <c r="O86" s="152"/>
      <c r="P86" s="153"/>
      <c r="Q86" s="153"/>
      <c r="R86" s="153"/>
      <c r="S86" s="153"/>
      <c r="T86" s="154">
        <f t="shared" si="60"/>
        <v>0</v>
      </c>
      <c r="U86" s="155" t="str">
        <f t="shared" si="65"/>
        <v/>
      </c>
      <c r="V86" s="60"/>
      <c r="W86" s="60"/>
      <c r="X86" s="298"/>
      <c r="Y86" s="156"/>
      <c r="Z86" s="156"/>
      <c r="AA86" s="156"/>
      <c r="AB86" s="299"/>
      <c r="AC86" s="154">
        <f>+SUM(Y86:AB86)</f>
        <v>0</v>
      </c>
      <c r="AD86" s="155" t="str">
        <f t="shared" si="66"/>
        <v/>
      </c>
      <c r="AE86" s="269"/>
      <c r="AF86" s="60"/>
      <c r="AG86" s="298">
        <v>0.01</v>
      </c>
      <c r="AH86" s="153"/>
      <c r="AI86" s="153"/>
      <c r="AJ86" s="153"/>
      <c r="AK86" s="153"/>
      <c r="AL86" s="154">
        <f t="shared" si="62"/>
        <v>0</v>
      </c>
      <c r="AM86" s="155">
        <f t="shared" si="67"/>
        <v>0</v>
      </c>
      <c r="AN86" s="157"/>
      <c r="AO86" s="158"/>
      <c r="AQ86" s="159">
        <f t="shared" si="68"/>
        <v>0.01</v>
      </c>
      <c r="AR86" s="160">
        <f t="shared" si="63"/>
        <v>0</v>
      </c>
      <c r="AS86" s="161">
        <f t="shared" si="64"/>
        <v>0</v>
      </c>
      <c r="AT86" s="327"/>
    </row>
    <row r="87" spans="1:46" s="119" customFormat="1" ht="34.5" customHeight="1" thickBot="1" x14ac:dyDescent="0.3">
      <c r="A87" s="116"/>
      <c r="B87" s="110"/>
      <c r="C87" s="110"/>
      <c r="E87" s="110"/>
      <c r="J87" s="300"/>
      <c r="K87" s="300"/>
      <c r="L87" s="300"/>
      <c r="M87" s="300"/>
      <c r="N87" s="301"/>
      <c r="U87" s="181"/>
      <c r="V87" s="120"/>
      <c r="W87" s="120"/>
      <c r="Y87" s="106"/>
      <c r="Z87" s="106"/>
      <c r="AA87" s="106"/>
      <c r="AB87" s="106"/>
      <c r="AD87" s="181"/>
      <c r="AE87" s="120"/>
      <c r="AF87" s="120"/>
      <c r="AM87" s="180"/>
      <c r="AQ87" s="329" t="s">
        <v>265</v>
      </c>
      <c r="AR87" s="330"/>
      <c r="AS87" s="331"/>
      <c r="AT87" s="302">
        <f>AVERAGE(AS84:AS86)</f>
        <v>0</v>
      </c>
    </row>
    <row r="88" spans="1:46" x14ac:dyDescent="0.25"/>
    <row r="89" spans="1:46" x14ac:dyDescent="0.25"/>
    <row r="90" spans="1:46" x14ac:dyDescent="0.25"/>
    <row r="91" spans="1:46" x14ac:dyDescent="0.25"/>
    <row r="92" spans="1:46" x14ac:dyDescent="0.25"/>
    <row r="93" spans="1:46" x14ac:dyDescent="0.25"/>
    <row r="94" spans="1:46" x14ac:dyDescent="0.25"/>
    <row r="95" spans="1:46" x14ac:dyDescent="0.25"/>
    <row r="96" spans="1:4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ht="326.25" customHeight="1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</sheetData>
  <sheetProtection autoFilter="0"/>
  <autoFilter ref="B2:AT87"/>
  <mergeCells count="96">
    <mergeCell ref="O82:V82"/>
    <mergeCell ref="X82:AE82"/>
    <mergeCell ref="AG82:AN82"/>
    <mergeCell ref="B74:B75"/>
    <mergeCell ref="B84:B86"/>
    <mergeCell ref="B61:B63"/>
    <mergeCell ref="B70:B72"/>
    <mergeCell ref="B57:B58"/>
    <mergeCell ref="B76:B77"/>
    <mergeCell ref="B59:B60"/>
    <mergeCell ref="B3:M3"/>
    <mergeCell ref="B4:M4"/>
    <mergeCell ref="B27:M27"/>
    <mergeCell ref="C6:M6"/>
    <mergeCell ref="C10:M10"/>
    <mergeCell ref="B9:M9"/>
    <mergeCell ref="B25:M25"/>
    <mergeCell ref="C26:M26"/>
    <mergeCell ref="B15:B18"/>
    <mergeCell ref="B19:B21"/>
    <mergeCell ref="B13:B14"/>
    <mergeCell ref="F30:F33"/>
    <mergeCell ref="W68:W69"/>
    <mergeCell ref="W82:W83"/>
    <mergeCell ref="AF68:AF69"/>
    <mergeCell ref="AF82:AF83"/>
    <mergeCell ref="B36:M36"/>
    <mergeCell ref="B30:B33"/>
    <mergeCell ref="C30:C33"/>
    <mergeCell ref="D30:D33"/>
    <mergeCell ref="E30:E33"/>
    <mergeCell ref="B53:M53"/>
    <mergeCell ref="C54:M54"/>
    <mergeCell ref="C68:M68"/>
    <mergeCell ref="B67:M67"/>
    <mergeCell ref="C82:M82"/>
    <mergeCell ref="B81:M81"/>
    <mergeCell ref="AO82:AO83"/>
    <mergeCell ref="AQ87:AS87"/>
    <mergeCell ref="AT39:AT40"/>
    <mergeCell ref="AT41:AT46"/>
    <mergeCell ref="AT57:AT58"/>
    <mergeCell ref="AT61:AT63"/>
    <mergeCell ref="AQ82:AT82"/>
    <mergeCell ref="AQ79:AS79"/>
    <mergeCell ref="AT70:AT72"/>
    <mergeCell ref="AT74:AT75"/>
    <mergeCell ref="AQ54:AT54"/>
    <mergeCell ref="AT84:AT86"/>
    <mergeCell ref="AQ51:AS51"/>
    <mergeCell ref="AQ65:AS65"/>
    <mergeCell ref="AQ68:AT68"/>
    <mergeCell ref="AT49:AT50"/>
    <mergeCell ref="O27:V27"/>
    <mergeCell ref="W27:W28"/>
    <mergeCell ref="AQ27:AT27"/>
    <mergeCell ref="X27:AE27"/>
    <mergeCell ref="AF27:AF28"/>
    <mergeCell ref="AT29:AT33"/>
    <mergeCell ref="AQ34:AS34"/>
    <mergeCell ref="AO10:AO11"/>
    <mergeCell ref="AO37:AO38"/>
    <mergeCell ref="AO54:AO55"/>
    <mergeCell ref="AT47:AT48"/>
    <mergeCell ref="AQ10:AT10"/>
    <mergeCell ref="AO27:AO28"/>
    <mergeCell ref="AQ37:AT37"/>
    <mergeCell ref="AT15:AT18"/>
    <mergeCell ref="AT19:AT21"/>
    <mergeCell ref="AQ23:AS23"/>
    <mergeCell ref="AT13:AT14"/>
    <mergeCell ref="AO68:AO69"/>
    <mergeCell ref="O68:V68"/>
    <mergeCell ref="X68:AE68"/>
    <mergeCell ref="AG68:AN68"/>
    <mergeCell ref="AG10:AN10"/>
    <mergeCell ref="O54:V54"/>
    <mergeCell ref="X54:AE54"/>
    <mergeCell ref="AG54:AN54"/>
    <mergeCell ref="W37:W38"/>
    <mergeCell ref="W54:W55"/>
    <mergeCell ref="AF54:AF55"/>
    <mergeCell ref="AG27:AN27"/>
    <mergeCell ref="W10:W11"/>
    <mergeCell ref="AF10:AF11"/>
    <mergeCell ref="X10:AE10"/>
    <mergeCell ref="O10:V10"/>
    <mergeCell ref="B49:B50"/>
    <mergeCell ref="AG37:AN37"/>
    <mergeCell ref="B39:B40"/>
    <mergeCell ref="B41:B46"/>
    <mergeCell ref="AF37:AF38"/>
    <mergeCell ref="C37:M37"/>
    <mergeCell ref="B47:B48"/>
    <mergeCell ref="X37:AE37"/>
    <mergeCell ref="O37:V37"/>
  </mergeCells>
  <conditionalFormatting sqref="AT22 AT12:AT13 AT15:AT17">
    <cfRule type="iconSet" priority="961">
      <iconSet iconSet="3TrafficLights2">
        <cfvo type="percent" val="0"/>
        <cfvo type="num" val="0.7"/>
        <cfvo type="num" val="0.9"/>
      </iconSet>
    </cfRule>
    <cfRule type="cellIs" dxfId="251" priority="962" stopIfTrue="1" operator="greaterThan">
      <formula>0.9</formula>
    </cfRule>
    <cfRule type="cellIs" dxfId="250" priority="963" stopIfTrue="1" operator="between">
      <formula>0.7</formula>
      <formula>0.89</formula>
    </cfRule>
    <cfRule type="cellIs" dxfId="249" priority="964" stopIfTrue="1" operator="between">
      <formula>0</formula>
      <formula>0.69</formula>
    </cfRule>
  </conditionalFormatting>
  <conditionalFormatting sqref="AT51">
    <cfRule type="iconSet" priority="937">
      <iconSet iconSet="3TrafficLights2">
        <cfvo type="percent" val="0"/>
        <cfvo type="num" val="0.7"/>
        <cfvo type="num" val="0.9"/>
      </iconSet>
    </cfRule>
    <cfRule type="cellIs" dxfId="248" priority="938" stopIfTrue="1" operator="greaterThan">
      <formula>0.9</formula>
    </cfRule>
    <cfRule type="cellIs" dxfId="247" priority="939" stopIfTrue="1" operator="between">
      <formula>0.7</formula>
      <formula>0.89</formula>
    </cfRule>
    <cfRule type="cellIs" dxfId="246" priority="940" stopIfTrue="1" operator="between">
      <formula>0</formula>
      <formula>0.69</formula>
    </cfRule>
  </conditionalFormatting>
  <conditionalFormatting sqref="AT23">
    <cfRule type="iconSet" priority="933">
      <iconSet iconSet="3TrafficLights2">
        <cfvo type="percent" val="0"/>
        <cfvo type="num" val="0.7"/>
        <cfvo type="num" val="0.9"/>
      </iconSet>
    </cfRule>
    <cfRule type="cellIs" dxfId="245" priority="934" stopIfTrue="1" operator="greaterThan">
      <formula>0.9</formula>
    </cfRule>
    <cfRule type="cellIs" dxfId="244" priority="935" stopIfTrue="1" operator="between">
      <formula>0.7</formula>
      <formula>0.89</formula>
    </cfRule>
    <cfRule type="cellIs" dxfId="243" priority="936" stopIfTrue="1" operator="between">
      <formula>0</formula>
      <formula>0.69</formula>
    </cfRule>
  </conditionalFormatting>
  <conditionalFormatting sqref="AT65">
    <cfRule type="iconSet" priority="929">
      <iconSet iconSet="3TrafficLights2">
        <cfvo type="percent" val="0"/>
        <cfvo type="num" val="0.7"/>
        <cfvo type="num" val="0.9"/>
      </iconSet>
    </cfRule>
    <cfRule type="cellIs" dxfId="242" priority="930" stopIfTrue="1" operator="greaterThan">
      <formula>0.9</formula>
    </cfRule>
    <cfRule type="cellIs" dxfId="241" priority="931" stopIfTrue="1" operator="between">
      <formula>0.7</formula>
      <formula>0.89</formula>
    </cfRule>
    <cfRule type="cellIs" dxfId="240" priority="932" stopIfTrue="1" operator="between">
      <formula>0</formula>
      <formula>0.69</formula>
    </cfRule>
  </conditionalFormatting>
  <conditionalFormatting sqref="AT79">
    <cfRule type="iconSet" priority="925">
      <iconSet iconSet="3TrafficLights2">
        <cfvo type="percent" val="0"/>
        <cfvo type="num" val="0.7"/>
        <cfvo type="num" val="0.9"/>
      </iconSet>
    </cfRule>
    <cfRule type="cellIs" dxfId="239" priority="926" stopIfTrue="1" operator="greaterThan">
      <formula>0.9</formula>
    </cfRule>
    <cfRule type="cellIs" dxfId="238" priority="927" stopIfTrue="1" operator="between">
      <formula>0.7</formula>
      <formula>0.89</formula>
    </cfRule>
    <cfRule type="cellIs" dxfId="237" priority="928" stopIfTrue="1" operator="between">
      <formula>0</formula>
      <formula>0.69</formula>
    </cfRule>
  </conditionalFormatting>
  <conditionalFormatting sqref="AT87">
    <cfRule type="iconSet" priority="921">
      <iconSet iconSet="3TrafficLights2">
        <cfvo type="percent" val="0"/>
        <cfvo type="num" val="0.7"/>
        <cfvo type="num" val="0.9"/>
      </iconSet>
    </cfRule>
    <cfRule type="cellIs" dxfId="236" priority="922" stopIfTrue="1" operator="greaterThan">
      <formula>0.9</formula>
    </cfRule>
    <cfRule type="cellIs" dxfId="235" priority="923" stopIfTrue="1" operator="between">
      <formula>0.7</formula>
      <formula>0.89</formula>
    </cfRule>
    <cfRule type="cellIs" dxfId="234" priority="924" stopIfTrue="1" operator="between">
      <formula>0</formula>
      <formula>0.69</formula>
    </cfRule>
  </conditionalFormatting>
  <conditionalFormatting sqref="AT19:AT20">
    <cfRule type="iconSet" priority="913">
      <iconSet iconSet="3TrafficLights2">
        <cfvo type="percent" val="0"/>
        <cfvo type="num" val="0.7"/>
        <cfvo type="num" val="0.9"/>
      </iconSet>
    </cfRule>
    <cfRule type="cellIs" dxfId="233" priority="914" stopIfTrue="1" operator="greaterThan">
      <formula>0.9</formula>
    </cfRule>
    <cfRule type="cellIs" dxfId="232" priority="915" stopIfTrue="1" operator="between">
      <formula>0.7</formula>
      <formula>0.89</formula>
    </cfRule>
    <cfRule type="cellIs" dxfId="231" priority="916" stopIfTrue="1" operator="between">
      <formula>0</formula>
      <formula>0.69</formula>
    </cfRule>
  </conditionalFormatting>
  <conditionalFormatting sqref="AT73">
    <cfRule type="iconSet" priority="893">
      <iconSet iconSet="3TrafficLights2">
        <cfvo type="percent" val="0"/>
        <cfvo type="num" val="0.7"/>
        <cfvo type="num" val="0.9"/>
      </iconSet>
    </cfRule>
    <cfRule type="cellIs" dxfId="230" priority="894" stopIfTrue="1" operator="greaterThan">
      <formula>0.9</formula>
    </cfRule>
    <cfRule type="cellIs" dxfId="229" priority="895" stopIfTrue="1" operator="between">
      <formula>0.7</formula>
      <formula>0.89</formula>
    </cfRule>
    <cfRule type="cellIs" dxfId="228" priority="896" stopIfTrue="1" operator="between">
      <formula>0</formula>
      <formula>0.69</formula>
    </cfRule>
  </conditionalFormatting>
  <conditionalFormatting sqref="AT76:AT77">
    <cfRule type="iconSet" priority="889">
      <iconSet iconSet="3TrafficLights2">
        <cfvo type="percent" val="0"/>
        <cfvo type="num" val="0.7"/>
        <cfvo type="num" val="0.9"/>
      </iconSet>
    </cfRule>
    <cfRule type="cellIs" dxfId="227" priority="890" stopIfTrue="1" operator="greaterThan">
      <formula>0.9</formula>
    </cfRule>
    <cfRule type="cellIs" dxfId="226" priority="891" stopIfTrue="1" operator="between">
      <formula>0.7</formula>
      <formula>0.89</formula>
    </cfRule>
    <cfRule type="cellIs" dxfId="225" priority="892" stopIfTrue="1" operator="between">
      <formula>0</formula>
      <formula>0.69</formula>
    </cfRule>
  </conditionalFormatting>
  <conditionalFormatting sqref="AT78">
    <cfRule type="iconSet" priority="885">
      <iconSet iconSet="3TrafficLights2">
        <cfvo type="percent" val="0"/>
        <cfvo type="num" val="0.7"/>
        <cfvo type="num" val="0.9"/>
      </iconSet>
    </cfRule>
    <cfRule type="cellIs" dxfId="224" priority="886" stopIfTrue="1" operator="greaterThan">
      <formula>0.9</formula>
    </cfRule>
    <cfRule type="cellIs" dxfId="223" priority="887" stopIfTrue="1" operator="between">
      <formula>0.7</formula>
      <formula>0.89</formula>
    </cfRule>
    <cfRule type="cellIs" dxfId="222" priority="888" stopIfTrue="1" operator="between">
      <formula>0</formula>
      <formula>0.69</formula>
    </cfRule>
  </conditionalFormatting>
  <conditionalFormatting sqref="AT39">
    <cfRule type="iconSet" priority="873">
      <iconSet iconSet="3TrafficLights2">
        <cfvo type="percent" val="0"/>
        <cfvo type="num" val="0.7"/>
        <cfvo type="num" val="0.9"/>
      </iconSet>
    </cfRule>
    <cfRule type="cellIs" dxfId="221" priority="874" stopIfTrue="1" operator="greaterThan">
      <formula>0.9</formula>
    </cfRule>
    <cfRule type="cellIs" dxfId="220" priority="875" stopIfTrue="1" operator="between">
      <formula>0.7</formula>
      <formula>0.89</formula>
    </cfRule>
    <cfRule type="cellIs" dxfId="219" priority="876" stopIfTrue="1" operator="between">
      <formula>0</formula>
      <formula>0.69</formula>
    </cfRule>
  </conditionalFormatting>
  <conditionalFormatting sqref="AT47">
    <cfRule type="iconSet" priority="869">
      <iconSet iconSet="3TrafficLights2">
        <cfvo type="percent" val="0"/>
        <cfvo type="num" val="0.7"/>
        <cfvo type="num" val="0.9"/>
      </iconSet>
    </cfRule>
    <cfRule type="cellIs" dxfId="218" priority="870" stopIfTrue="1" operator="greaterThan">
      <formula>0.9</formula>
    </cfRule>
    <cfRule type="cellIs" dxfId="217" priority="871" stopIfTrue="1" operator="between">
      <formula>0.7</formula>
      <formula>0.89</formula>
    </cfRule>
    <cfRule type="cellIs" dxfId="216" priority="872" stopIfTrue="1" operator="between">
      <formula>0</formula>
      <formula>0.69</formula>
    </cfRule>
  </conditionalFormatting>
  <conditionalFormatting sqref="AT49">
    <cfRule type="iconSet" priority="865">
      <iconSet iconSet="3TrafficLights2">
        <cfvo type="percent" val="0"/>
        <cfvo type="num" val="0.7"/>
        <cfvo type="num" val="0.9"/>
      </iconSet>
    </cfRule>
    <cfRule type="cellIs" dxfId="215" priority="866" stopIfTrue="1" operator="greaterThan">
      <formula>0.9</formula>
    </cfRule>
    <cfRule type="cellIs" dxfId="214" priority="867" stopIfTrue="1" operator="between">
      <formula>0.7</formula>
      <formula>0.89</formula>
    </cfRule>
    <cfRule type="cellIs" dxfId="213" priority="868" stopIfTrue="1" operator="between">
      <formula>0</formula>
      <formula>0.69</formula>
    </cfRule>
  </conditionalFormatting>
  <conditionalFormatting sqref="AT41:AT44">
    <cfRule type="iconSet" priority="861">
      <iconSet iconSet="3TrafficLights2">
        <cfvo type="percent" val="0"/>
        <cfvo type="num" val="0.7"/>
        <cfvo type="num" val="0.9"/>
      </iconSet>
    </cfRule>
    <cfRule type="cellIs" dxfId="212" priority="862" stopIfTrue="1" operator="greaterThan">
      <formula>0.9</formula>
    </cfRule>
    <cfRule type="cellIs" dxfId="211" priority="863" stopIfTrue="1" operator="between">
      <formula>0.7</formula>
      <formula>0.89</formula>
    </cfRule>
    <cfRule type="cellIs" dxfId="210" priority="864" stopIfTrue="1" operator="between">
      <formula>0</formula>
      <formula>0.69</formula>
    </cfRule>
  </conditionalFormatting>
  <conditionalFormatting sqref="AT57">
    <cfRule type="iconSet" priority="853">
      <iconSet iconSet="3TrafficLights2">
        <cfvo type="percent" val="0"/>
        <cfvo type="num" val="0.7"/>
        <cfvo type="num" val="0.9"/>
      </iconSet>
    </cfRule>
    <cfRule type="cellIs" dxfId="209" priority="854" stopIfTrue="1" operator="greaterThan">
      <formula>0.9</formula>
    </cfRule>
    <cfRule type="cellIs" dxfId="208" priority="855" stopIfTrue="1" operator="between">
      <formula>0.7</formula>
      <formula>0.89</formula>
    </cfRule>
    <cfRule type="cellIs" dxfId="207" priority="856" stopIfTrue="1" operator="between">
      <formula>0</formula>
      <formula>0.69</formula>
    </cfRule>
  </conditionalFormatting>
  <conditionalFormatting sqref="AT59:AT60">
    <cfRule type="iconSet" priority="849">
      <iconSet iconSet="3TrafficLights2">
        <cfvo type="percent" val="0"/>
        <cfvo type="num" val="0.7"/>
        <cfvo type="num" val="0.9"/>
      </iconSet>
    </cfRule>
    <cfRule type="cellIs" dxfId="206" priority="850" stopIfTrue="1" operator="greaterThan">
      <formula>0.9</formula>
    </cfRule>
    <cfRule type="cellIs" dxfId="205" priority="851" stopIfTrue="1" operator="between">
      <formula>0.7</formula>
      <formula>0.89</formula>
    </cfRule>
    <cfRule type="cellIs" dxfId="204" priority="852" stopIfTrue="1" operator="between">
      <formula>0</formula>
      <formula>0.69</formula>
    </cfRule>
  </conditionalFormatting>
  <conditionalFormatting sqref="AT61">
    <cfRule type="iconSet" priority="845">
      <iconSet iconSet="3TrafficLights2">
        <cfvo type="percent" val="0"/>
        <cfvo type="num" val="0.7"/>
        <cfvo type="num" val="0.9"/>
      </iconSet>
    </cfRule>
    <cfRule type="cellIs" dxfId="203" priority="846" stopIfTrue="1" operator="greaterThan">
      <formula>0.9</formula>
    </cfRule>
    <cfRule type="cellIs" dxfId="202" priority="847" stopIfTrue="1" operator="between">
      <formula>0.7</formula>
      <formula>0.89</formula>
    </cfRule>
    <cfRule type="cellIs" dxfId="201" priority="848" stopIfTrue="1" operator="between">
      <formula>0</formula>
      <formula>0.69</formula>
    </cfRule>
  </conditionalFormatting>
  <conditionalFormatting sqref="AT64">
    <cfRule type="iconSet" priority="841">
      <iconSet iconSet="3TrafficLights2">
        <cfvo type="percent" val="0"/>
        <cfvo type="num" val="0.7"/>
        <cfvo type="num" val="0.9"/>
      </iconSet>
    </cfRule>
    <cfRule type="cellIs" dxfId="200" priority="842" stopIfTrue="1" operator="greaterThan">
      <formula>0.9</formula>
    </cfRule>
    <cfRule type="cellIs" dxfId="199" priority="843" stopIfTrue="1" operator="between">
      <formula>0.7</formula>
      <formula>0.89</formula>
    </cfRule>
    <cfRule type="cellIs" dxfId="198" priority="844" stopIfTrue="1" operator="between">
      <formula>0</formula>
      <formula>0.69</formula>
    </cfRule>
  </conditionalFormatting>
  <conditionalFormatting sqref="AT70">
    <cfRule type="iconSet" priority="837">
      <iconSet iconSet="3TrafficLights2">
        <cfvo type="percent" val="0"/>
        <cfvo type="num" val="0.7"/>
        <cfvo type="num" val="0.9"/>
      </iconSet>
    </cfRule>
    <cfRule type="cellIs" dxfId="197" priority="838" stopIfTrue="1" operator="greaterThan">
      <formula>0.9</formula>
    </cfRule>
    <cfRule type="cellIs" dxfId="196" priority="839" stopIfTrue="1" operator="between">
      <formula>0.7</formula>
      <formula>0.89</formula>
    </cfRule>
    <cfRule type="cellIs" dxfId="195" priority="840" stopIfTrue="1" operator="between">
      <formula>0</formula>
      <formula>0.69</formula>
    </cfRule>
  </conditionalFormatting>
  <conditionalFormatting sqref="AT74">
    <cfRule type="iconSet" priority="833">
      <iconSet iconSet="3TrafficLights2">
        <cfvo type="percent" val="0"/>
        <cfvo type="num" val="0.7"/>
        <cfvo type="num" val="0.9"/>
      </iconSet>
    </cfRule>
    <cfRule type="cellIs" dxfId="194" priority="834" stopIfTrue="1" operator="greaterThan">
      <formula>0.9</formula>
    </cfRule>
    <cfRule type="cellIs" dxfId="193" priority="835" stopIfTrue="1" operator="between">
      <formula>0.7</formula>
      <formula>0.89</formula>
    </cfRule>
    <cfRule type="cellIs" dxfId="192" priority="836" stopIfTrue="1" operator="between">
      <formula>0</formula>
      <formula>0.69</formula>
    </cfRule>
  </conditionalFormatting>
  <conditionalFormatting sqref="U12">
    <cfRule type="iconSet" priority="325">
      <iconSet iconSet="3TrafficLights2">
        <cfvo type="percent" val="0"/>
        <cfvo type="num" val="0.7"/>
        <cfvo type="num" val="0.9"/>
      </iconSet>
    </cfRule>
    <cfRule type="cellIs" dxfId="191" priority="326" stopIfTrue="1" operator="greaterThanOrEqual">
      <formula>0.9</formula>
    </cfRule>
    <cfRule type="cellIs" dxfId="190" priority="327" stopIfTrue="1" operator="between">
      <formula>0.7</formula>
      <formula>0.89</formula>
    </cfRule>
    <cfRule type="cellIs" dxfId="189" priority="328" stopIfTrue="1" operator="between">
      <formula>0</formula>
      <formula>0.69</formula>
    </cfRule>
  </conditionalFormatting>
  <conditionalFormatting sqref="U39">
    <cfRule type="iconSet" priority="317">
      <iconSet iconSet="3TrafficLights2">
        <cfvo type="percent" val="0"/>
        <cfvo type="num" val="0.7"/>
        <cfvo type="num" val="0.9"/>
      </iconSet>
    </cfRule>
    <cfRule type="cellIs" dxfId="188" priority="318" stopIfTrue="1" operator="greaterThanOrEqual">
      <formula>0.9</formula>
    </cfRule>
    <cfRule type="cellIs" dxfId="187" priority="319" stopIfTrue="1" operator="between">
      <formula>0.7</formula>
      <formula>0.89</formula>
    </cfRule>
    <cfRule type="cellIs" dxfId="186" priority="320" stopIfTrue="1" operator="between">
      <formula>0</formula>
      <formula>0.69</formula>
    </cfRule>
  </conditionalFormatting>
  <conditionalFormatting sqref="U40">
    <cfRule type="iconSet" priority="313">
      <iconSet iconSet="3TrafficLights2">
        <cfvo type="percent" val="0"/>
        <cfvo type="num" val="0.7"/>
        <cfvo type="num" val="0.9"/>
      </iconSet>
    </cfRule>
    <cfRule type="cellIs" dxfId="185" priority="314" stopIfTrue="1" operator="greaterThanOrEqual">
      <formula>0.9</formula>
    </cfRule>
    <cfRule type="cellIs" dxfId="184" priority="315" stopIfTrue="1" operator="between">
      <formula>0.7</formula>
      <formula>0.89</formula>
    </cfRule>
    <cfRule type="cellIs" dxfId="183" priority="316" stopIfTrue="1" operator="between">
      <formula>0</formula>
      <formula>0.69</formula>
    </cfRule>
  </conditionalFormatting>
  <conditionalFormatting sqref="U56">
    <cfRule type="iconSet" priority="297">
      <iconSet iconSet="3TrafficLights2">
        <cfvo type="percent" val="0"/>
        <cfvo type="num" val="0.7"/>
        <cfvo type="num" val="0.9"/>
      </iconSet>
    </cfRule>
    <cfRule type="cellIs" dxfId="182" priority="298" stopIfTrue="1" operator="greaterThanOrEqual">
      <formula>0.9</formula>
    </cfRule>
    <cfRule type="cellIs" dxfId="181" priority="299" stopIfTrue="1" operator="between">
      <formula>0.7</formula>
      <formula>0.89</formula>
    </cfRule>
    <cfRule type="cellIs" dxfId="180" priority="300" stopIfTrue="1" operator="between">
      <formula>0</formula>
      <formula>0.69</formula>
    </cfRule>
  </conditionalFormatting>
  <conditionalFormatting sqref="U57:U58">
    <cfRule type="iconSet" priority="289">
      <iconSet iconSet="3TrafficLights2">
        <cfvo type="percent" val="0"/>
        <cfvo type="num" val="0.7"/>
        <cfvo type="num" val="0.9"/>
      </iconSet>
    </cfRule>
    <cfRule type="cellIs" dxfId="179" priority="290" stopIfTrue="1" operator="greaterThanOrEqual">
      <formula>0.9</formula>
    </cfRule>
    <cfRule type="cellIs" dxfId="178" priority="291" stopIfTrue="1" operator="between">
      <formula>0.7</formula>
      <formula>0.89</formula>
    </cfRule>
    <cfRule type="cellIs" dxfId="177" priority="292" stopIfTrue="1" operator="between">
      <formula>0</formula>
      <formula>0.69</formula>
    </cfRule>
  </conditionalFormatting>
  <conditionalFormatting sqref="U50">
    <cfRule type="iconSet" priority="273">
      <iconSet iconSet="3TrafficLights2">
        <cfvo type="percent" val="0"/>
        <cfvo type="num" val="0.7"/>
        <cfvo type="num" val="0.9"/>
      </iconSet>
    </cfRule>
    <cfRule type="cellIs" dxfId="176" priority="274" stopIfTrue="1" operator="greaterThanOrEqual">
      <formula>0.9</formula>
    </cfRule>
    <cfRule type="cellIs" dxfId="175" priority="275" stopIfTrue="1" operator="between">
      <formula>0.7</formula>
      <formula>0.89</formula>
    </cfRule>
    <cfRule type="cellIs" dxfId="174" priority="276" stopIfTrue="1" operator="between">
      <formula>0</formula>
      <formula>0.69</formula>
    </cfRule>
  </conditionalFormatting>
  <conditionalFormatting sqref="U78">
    <cfRule type="iconSet" priority="265">
      <iconSet iconSet="3TrafficLights2">
        <cfvo type="percent" val="0"/>
        <cfvo type="num" val="0.7"/>
        <cfvo type="num" val="0.9"/>
      </iconSet>
    </cfRule>
    <cfRule type="cellIs" dxfId="173" priority="266" stopIfTrue="1" operator="greaterThanOrEqual">
      <formula>0.9</formula>
    </cfRule>
    <cfRule type="cellIs" dxfId="172" priority="267" stopIfTrue="1" operator="between">
      <formula>0.7</formula>
      <formula>0.89</formula>
    </cfRule>
    <cfRule type="cellIs" dxfId="171" priority="268" stopIfTrue="1" operator="between">
      <formula>0</formula>
      <formula>0.69</formula>
    </cfRule>
  </conditionalFormatting>
  <conditionalFormatting sqref="U70">
    <cfRule type="iconSet" priority="257">
      <iconSet iconSet="3TrafficLights2">
        <cfvo type="percent" val="0"/>
        <cfvo type="num" val="0.7"/>
        <cfvo type="num" val="0.9"/>
      </iconSet>
    </cfRule>
    <cfRule type="cellIs" dxfId="170" priority="258" stopIfTrue="1" operator="greaterThanOrEqual">
      <formula>0.9</formula>
    </cfRule>
    <cfRule type="cellIs" dxfId="169" priority="259" stopIfTrue="1" operator="between">
      <formula>0.7</formula>
      <formula>0.89</formula>
    </cfRule>
    <cfRule type="cellIs" dxfId="168" priority="260" stopIfTrue="1" operator="between">
      <formula>0</formula>
      <formula>0.69</formula>
    </cfRule>
  </conditionalFormatting>
  <conditionalFormatting sqref="U84">
    <cfRule type="iconSet" priority="245">
      <iconSet iconSet="3TrafficLights2">
        <cfvo type="percent" val="0"/>
        <cfvo type="num" val="0.7"/>
        <cfvo type="num" val="0.9"/>
      </iconSet>
    </cfRule>
    <cfRule type="cellIs" dxfId="167" priority="246" stopIfTrue="1" operator="greaterThanOrEqual">
      <formula>0.9</formula>
    </cfRule>
    <cfRule type="cellIs" dxfId="166" priority="247" stopIfTrue="1" operator="between">
      <formula>0.7</formula>
      <formula>0.89</formula>
    </cfRule>
    <cfRule type="cellIs" dxfId="165" priority="248" stopIfTrue="1" operator="between">
      <formula>0</formula>
      <formula>0.69</formula>
    </cfRule>
  </conditionalFormatting>
  <conditionalFormatting sqref="U85">
    <cfRule type="iconSet" priority="241">
      <iconSet iconSet="3TrafficLights2">
        <cfvo type="percent" val="0"/>
        <cfvo type="num" val="0.7"/>
        <cfvo type="num" val="0.9"/>
      </iconSet>
    </cfRule>
    <cfRule type="cellIs" dxfId="164" priority="242" stopIfTrue="1" operator="greaterThanOrEqual">
      <formula>0.9</formula>
    </cfRule>
    <cfRule type="cellIs" dxfId="163" priority="243" stopIfTrue="1" operator="between">
      <formula>0.7</formula>
      <formula>0.89</formula>
    </cfRule>
    <cfRule type="cellIs" dxfId="162" priority="244" stopIfTrue="1" operator="between">
      <formula>0</formula>
      <formula>0.69</formula>
    </cfRule>
  </conditionalFormatting>
  <conditionalFormatting sqref="U86">
    <cfRule type="iconSet" priority="237">
      <iconSet iconSet="3TrafficLights2">
        <cfvo type="percent" val="0"/>
        <cfvo type="num" val="0.7"/>
        <cfvo type="num" val="0.9"/>
      </iconSet>
    </cfRule>
    <cfRule type="cellIs" dxfId="161" priority="238" stopIfTrue="1" operator="greaterThanOrEqual">
      <formula>0.9</formula>
    </cfRule>
    <cfRule type="cellIs" dxfId="160" priority="239" stopIfTrue="1" operator="between">
      <formula>0.7</formula>
      <formula>0.89</formula>
    </cfRule>
    <cfRule type="cellIs" dxfId="159" priority="240" stopIfTrue="1" operator="between">
      <formula>0</formula>
      <formula>0.69</formula>
    </cfRule>
  </conditionalFormatting>
  <conditionalFormatting sqref="AD12">
    <cfRule type="iconSet" priority="229">
      <iconSet iconSet="3TrafficLights2">
        <cfvo type="percent" val="0"/>
        <cfvo type="num" val="0.7"/>
        <cfvo type="num" val="0.9"/>
      </iconSet>
    </cfRule>
    <cfRule type="cellIs" dxfId="158" priority="230" stopIfTrue="1" operator="greaterThanOrEqual">
      <formula>0.9</formula>
    </cfRule>
    <cfRule type="cellIs" dxfId="157" priority="231" stopIfTrue="1" operator="between">
      <formula>0.7</formula>
      <formula>0.89</formula>
    </cfRule>
    <cfRule type="cellIs" dxfId="156" priority="232" stopIfTrue="1" operator="between">
      <formula>0</formula>
      <formula>0.69</formula>
    </cfRule>
  </conditionalFormatting>
  <conditionalFormatting sqref="AD39">
    <cfRule type="iconSet" priority="221">
      <iconSet iconSet="3TrafficLights2">
        <cfvo type="percent" val="0"/>
        <cfvo type="num" val="0.7"/>
        <cfvo type="num" val="0.9"/>
      </iconSet>
    </cfRule>
    <cfRule type="cellIs" dxfId="155" priority="222" stopIfTrue="1" operator="greaterThanOrEqual">
      <formula>0.9</formula>
    </cfRule>
    <cfRule type="cellIs" dxfId="154" priority="223" stopIfTrue="1" operator="between">
      <formula>0.7</formula>
      <formula>0.89</formula>
    </cfRule>
    <cfRule type="cellIs" dxfId="153" priority="224" stopIfTrue="1" operator="between">
      <formula>0</formula>
      <formula>0.69</formula>
    </cfRule>
  </conditionalFormatting>
  <conditionalFormatting sqref="AD40">
    <cfRule type="iconSet" priority="217">
      <iconSet iconSet="3TrafficLights2">
        <cfvo type="percent" val="0"/>
        <cfvo type="num" val="0.7"/>
        <cfvo type="num" val="0.9"/>
      </iconSet>
    </cfRule>
    <cfRule type="cellIs" dxfId="152" priority="218" stopIfTrue="1" operator="greaterThanOrEqual">
      <formula>0.9</formula>
    </cfRule>
    <cfRule type="cellIs" dxfId="151" priority="219" stopIfTrue="1" operator="between">
      <formula>0.7</formula>
      <formula>0.89</formula>
    </cfRule>
    <cfRule type="cellIs" dxfId="150" priority="220" stopIfTrue="1" operator="between">
      <formula>0</formula>
      <formula>0.69</formula>
    </cfRule>
  </conditionalFormatting>
  <conditionalFormatting sqref="AD56">
    <cfRule type="iconSet" priority="209">
      <iconSet iconSet="3TrafficLights2">
        <cfvo type="percent" val="0"/>
        <cfvo type="num" val="0.7"/>
        <cfvo type="num" val="0.9"/>
      </iconSet>
    </cfRule>
    <cfRule type="cellIs" dxfId="149" priority="210" stopIfTrue="1" operator="greaterThanOrEqual">
      <formula>0.9</formula>
    </cfRule>
    <cfRule type="cellIs" dxfId="148" priority="211" stopIfTrue="1" operator="between">
      <formula>0.7</formula>
      <formula>0.89</formula>
    </cfRule>
    <cfRule type="cellIs" dxfId="147" priority="212" stopIfTrue="1" operator="between">
      <formula>0</formula>
      <formula>0.69</formula>
    </cfRule>
  </conditionalFormatting>
  <conditionalFormatting sqref="AD57:AD58">
    <cfRule type="iconSet" priority="201">
      <iconSet iconSet="3TrafficLights2">
        <cfvo type="percent" val="0"/>
        <cfvo type="num" val="0.7"/>
        <cfvo type="num" val="0.9"/>
      </iconSet>
    </cfRule>
    <cfRule type="cellIs" dxfId="146" priority="202" stopIfTrue="1" operator="greaterThanOrEqual">
      <formula>0.9</formula>
    </cfRule>
    <cfRule type="cellIs" dxfId="145" priority="203" stopIfTrue="1" operator="between">
      <formula>0.7</formula>
      <formula>0.89</formula>
    </cfRule>
    <cfRule type="cellIs" dxfId="144" priority="204" stopIfTrue="1" operator="between">
      <formula>0</formula>
      <formula>0.69</formula>
    </cfRule>
  </conditionalFormatting>
  <conditionalFormatting sqref="AD50">
    <cfRule type="iconSet" priority="193">
      <iconSet iconSet="3TrafficLights2">
        <cfvo type="percent" val="0"/>
        <cfvo type="num" val="0.7"/>
        <cfvo type="num" val="0.9"/>
      </iconSet>
    </cfRule>
    <cfRule type="cellIs" dxfId="143" priority="194" stopIfTrue="1" operator="greaterThanOrEqual">
      <formula>0.9</formula>
    </cfRule>
    <cfRule type="cellIs" dxfId="142" priority="195" stopIfTrue="1" operator="between">
      <formula>0.7</formula>
      <formula>0.89</formula>
    </cfRule>
    <cfRule type="cellIs" dxfId="141" priority="196" stopIfTrue="1" operator="between">
      <formula>0</formula>
      <formula>0.69</formula>
    </cfRule>
  </conditionalFormatting>
  <conditionalFormatting sqref="AD78">
    <cfRule type="iconSet" priority="185">
      <iconSet iconSet="3TrafficLights2">
        <cfvo type="percent" val="0"/>
        <cfvo type="num" val="0.7"/>
        <cfvo type="num" val="0.9"/>
      </iconSet>
    </cfRule>
    <cfRule type="cellIs" dxfId="140" priority="186" stopIfTrue="1" operator="greaterThanOrEqual">
      <formula>0.9</formula>
    </cfRule>
    <cfRule type="cellIs" dxfId="139" priority="187" stopIfTrue="1" operator="between">
      <formula>0.7</formula>
      <formula>0.89</formula>
    </cfRule>
    <cfRule type="cellIs" dxfId="138" priority="188" stopIfTrue="1" operator="between">
      <formula>0</formula>
      <formula>0.69</formula>
    </cfRule>
  </conditionalFormatting>
  <conditionalFormatting sqref="AD70">
    <cfRule type="iconSet" priority="177">
      <iconSet iconSet="3TrafficLights2">
        <cfvo type="percent" val="0"/>
        <cfvo type="num" val="0.7"/>
        <cfvo type="num" val="0.9"/>
      </iconSet>
    </cfRule>
    <cfRule type="cellIs" dxfId="137" priority="178" stopIfTrue="1" operator="greaterThanOrEqual">
      <formula>0.9</formula>
    </cfRule>
    <cfRule type="cellIs" dxfId="136" priority="179" stopIfTrue="1" operator="between">
      <formula>0.7</formula>
      <formula>0.89</formula>
    </cfRule>
    <cfRule type="cellIs" dxfId="135" priority="180" stopIfTrue="1" operator="between">
      <formula>0</formula>
      <formula>0.69</formula>
    </cfRule>
  </conditionalFormatting>
  <conditionalFormatting sqref="AD71">
    <cfRule type="iconSet" priority="169">
      <iconSet iconSet="3TrafficLights2">
        <cfvo type="percent" val="0"/>
        <cfvo type="num" val="0.7"/>
        <cfvo type="num" val="0.9"/>
      </iconSet>
    </cfRule>
    <cfRule type="cellIs" dxfId="134" priority="170" stopIfTrue="1" operator="greaterThanOrEqual">
      <formula>0.9</formula>
    </cfRule>
    <cfRule type="cellIs" dxfId="133" priority="171" stopIfTrue="1" operator="between">
      <formula>0.7</formula>
      <formula>0.89</formula>
    </cfRule>
    <cfRule type="cellIs" dxfId="132" priority="172" stopIfTrue="1" operator="between">
      <formula>0</formula>
      <formula>0.69</formula>
    </cfRule>
  </conditionalFormatting>
  <conditionalFormatting sqref="AD84">
    <cfRule type="iconSet" priority="165">
      <iconSet iconSet="3TrafficLights2">
        <cfvo type="percent" val="0"/>
        <cfvo type="num" val="0.7"/>
        <cfvo type="num" val="0.9"/>
      </iconSet>
    </cfRule>
    <cfRule type="cellIs" dxfId="131" priority="166" stopIfTrue="1" operator="greaterThanOrEqual">
      <formula>0.9</formula>
    </cfRule>
    <cfRule type="cellIs" dxfId="130" priority="167" stopIfTrue="1" operator="between">
      <formula>0.7</formula>
      <formula>0.89</formula>
    </cfRule>
    <cfRule type="cellIs" dxfId="129" priority="168" stopIfTrue="1" operator="between">
      <formula>0</formula>
      <formula>0.69</formula>
    </cfRule>
  </conditionalFormatting>
  <conditionalFormatting sqref="AD85">
    <cfRule type="iconSet" priority="161">
      <iconSet iconSet="3TrafficLights2">
        <cfvo type="percent" val="0"/>
        <cfvo type="num" val="0.7"/>
        <cfvo type="num" val="0.9"/>
      </iconSet>
    </cfRule>
    <cfRule type="cellIs" dxfId="128" priority="162" stopIfTrue="1" operator="greaterThanOrEqual">
      <formula>0.9</formula>
    </cfRule>
    <cfRule type="cellIs" dxfId="127" priority="163" stopIfTrue="1" operator="between">
      <formula>0.7</formula>
      <formula>0.89</formula>
    </cfRule>
    <cfRule type="cellIs" dxfId="126" priority="164" stopIfTrue="1" operator="between">
      <formula>0</formula>
      <formula>0.69</formula>
    </cfRule>
  </conditionalFormatting>
  <conditionalFormatting sqref="AD86">
    <cfRule type="iconSet" priority="157">
      <iconSet iconSet="3TrafficLights2">
        <cfvo type="percent" val="0"/>
        <cfvo type="num" val="0.7"/>
        <cfvo type="num" val="0.9"/>
      </iconSet>
    </cfRule>
    <cfRule type="cellIs" dxfId="125" priority="158" stopIfTrue="1" operator="greaterThanOrEqual">
      <formula>0.9</formula>
    </cfRule>
    <cfRule type="cellIs" dxfId="124" priority="159" stopIfTrue="1" operator="between">
      <formula>0.7</formula>
      <formula>0.89</formula>
    </cfRule>
    <cfRule type="cellIs" dxfId="123" priority="160" stopIfTrue="1" operator="between">
      <formula>0</formula>
      <formula>0.69</formula>
    </cfRule>
  </conditionalFormatting>
  <conditionalFormatting sqref="AM12">
    <cfRule type="iconSet" priority="149">
      <iconSet iconSet="3TrafficLights2">
        <cfvo type="percent" val="0"/>
        <cfvo type="num" val="0.7"/>
        <cfvo type="num" val="0.9"/>
      </iconSet>
    </cfRule>
    <cfRule type="cellIs" dxfId="122" priority="150" stopIfTrue="1" operator="greaterThanOrEqual">
      <formula>0.9</formula>
    </cfRule>
    <cfRule type="cellIs" dxfId="121" priority="151" stopIfTrue="1" operator="between">
      <formula>0.7</formula>
      <formula>0.89</formula>
    </cfRule>
    <cfRule type="cellIs" dxfId="120" priority="152" stopIfTrue="1" operator="between">
      <formula>0</formula>
      <formula>0.69</formula>
    </cfRule>
  </conditionalFormatting>
  <conditionalFormatting sqref="AM39">
    <cfRule type="iconSet" priority="141">
      <iconSet iconSet="3TrafficLights2">
        <cfvo type="percent" val="0"/>
        <cfvo type="num" val="0.7"/>
        <cfvo type="num" val="0.9"/>
      </iconSet>
    </cfRule>
    <cfRule type="cellIs" dxfId="119" priority="142" stopIfTrue="1" operator="greaterThanOrEqual">
      <formula>0.9</formula>
    </cfRule>
    <cfRule type="cellIs" dxfId="118" priority="143" stopIfTrue="1" operator="between">
      <formula>0.7</formula>
      <formula>0.89</formula>
    </cfRule>
    <cfRule type="cellIs" dxfId="117" priority="144" stopIfTrue="1" operator="between">
      <formula>0</formula>
      <formula>0.69</formula>
    </cfRule>
  </conditionalFormatting>
  <conditionalFormatting sqref="AM40">
    <cfRule type="iconSet" priority="137">
      <iconSet iconSet="3TrafficLights2">
        <cfvo type="percent" val="0"/>
        <cfvo type="num" val="0.7"/>
        <cfvo type="num" val="0.9"/>
      </iconSet>
    </cfRule>
    <cfRule type="cellIs" dxfId="116" priority="138" stopIfTrue="1" operator="greaterThanOrEqual">
      <formula>0.9</formula>
    </cfRule>
    <cfRule type="cellIs" dxfId="115" priority="139" stopIfTrue="1" operator="between">
      <formula>0.7</formula>
      <formula>0.89</formula>
    </cfRule>
    <cfRule type="cellIs" dxfId="114" priority="140" stopIfTrue="1" operator="between">
      <formula>0</formula>
      <formula>0.69</formula>
    </cfRule>
  </conditionalFormatting>
  <conditionalFormatting sqref="AM56">
    <cfRule type="iconSet" priority="129">
      <iconSet iconSet="3TrafficLights2">
        <cfvo type="percent" val="0"/>
        <cfvo type="num" val="0.7"/>
        <cfvo type="num" val="0.9"/>
      </iconSet>
    </cfRule>
    <cfRule type="cellIs" dxfId="113" priority="130" stopIfTrue="1" operator="greaterThanOrEqual">
      <formula>0.9</formula>
    </cfRule>
    <cfRule type="cellIs" dxfId="112" priority="131" stopIfTrue="1" operator="between">
      <formula>0.7</formula>
      <formula>0.89</formula>
    </cfRule>
    <cfRule type="cellIs" dxfId="111" priority="132" stopIfTrue="1" operator="between">
      <formula>0</formula>
      <formula>0.69</formula>
    </cfRule>
  </conditionalFormatting>
  <conditionalFormatting sqref="AM57:AM58">
    <cfRule type="iconSet" priority="121">
      <iconSet iconSet="3TrafficLights2">
        <cfvo type="percent" val="0"/>
        <cfvo type="num" val="0.7"/>
        <cfvo type="num" val="0.9"/>
      </iconSet>
    </cfRule>
    <cfRule type="cellIs" dxfId="110" priority="122" stopIfTrue="1" operator="greaterThanOrEqual">
      <formula>0.9</formula>
    </cfRule>
    <cfRule type="cellIs" dxfId="109" priority="123" stopIfTrue="1" operator="between">
      <formula>0.7</formula>
      <formula>0.89</formula>
    </cfRule>
    <cfRule type="cellIs" dxfId="108" priority="124" stopIfTrue="1" operator="between">
      <formula>0</formula>
      <formula>0.69</formula>
    </cfRule>
  </conditionalFormatting>
  <conditionalFormatting sqref="AM50">
    <cfRule type="iconSet" priority="113">
      <iconSet iconSet="3TrafficLights2">
        <cfvo type="percent" val="0"/>
        <cfvo type="num" val="0.7"/>
        <cfvo type="num" val="0.9"/>
      </iconSet>
    </cfRule>
    <cfRule type="cellIs" dxfId="107" priority="114" stopIfTrue="1" operator="greaterThanOrEqual">
      <formula>0.9</formula>
    </cfRule>
    <cfRule type="cellIs" dxfId="106" priority="115" stopIfTrue="1" operator="between">
      <formula>0.7</formula>
      <formula>0.89</formula>
    </cfRule>
    <cfRule type="cellIs" dxfId="105" priority="116" stopIfTrue="1" operator="between">
      <formula>0</formula>
      <formula>0.69</formula>
    </cfRule>
  </conditionalFormatting>
  <conditionalFormatting sqref="AM78">
    <cfRule type="iconSet" priority="105">
      <iconSet iconSet="3TrafficLights2">
        <cfvo type="percent" val="0"/>
        <cfvo type="num" val="0.7"/>
        <cfvo type="num" val="0.9"/>
      </iconSet>
    </cfRule>
    <cfRule type="cellIs" dxfId="104" priority="106" stopIfTrue="1" operator="greaterThanOrEqual">
      <formula>0.9</formula>
    </cfRule>
    <cfRule type="cellIs" dxfId="103" priority="107" stopIfTrue="1" operator="between">
      <formula>0.7</formula>
      <formula>0.89</formula>
    </cfRule>
    <cfRule type="cellIs" dxfId="102" priority="108" stopIfTrue="1" operator="between">
      <formula>0</formula>
      <formula>0.69</formula>
    </cfRule>
  </conditionalFormatting>
  <conditionalFormatting sqref="AM70">
    <cfRule type="iconSet" priority="97">
      <iconSet iconSet="3TrafficLights2">
        <cfvo type="percent" val="0"/>
        <cfvo type="num" val="0.7"/>
        <cfvo type="num" val="0.9"/>
      </iconSet>
    </cfRule>
    <cfRule type="cellIs" dxfId="101" priority="98" stopIfTrue="1" operator="greaterThanOrEqual">
      <formula>0.9</formula>
    </cfRule>
    <cfRule type="cellIs" dxfId="100" priority="99" stopIfTrue="1" operator="between">
      <formula>0.7</formula>
      <formula>0.89</formula>
    </cfRule>
    <cfRule type="cellIs" dxfId="99" priority="100" stopIfTrue="1" operator="between">
      <formula>0</formula>
      <formula>0.69</formula>
    </cfRule>
  </conditionalFormatting>
  <conditionalFormatting sqref="AM71">
    <cfRule type="iconSet" priority="89">
      <iconSet iconSet="3TrafficLights2">
        <cfvo type="percent" val="0"/>
        <cfvo type="num" val="0.7"/>
        <cfvo type="num" val="0.9"/>
      </iconSet>
    </cfRule>
    <cfRule type="cellIs" dxfId="98" priority="90" stopIfTrue="1" operator="greaterThanOrEqual">
      <formula>0.9</formula>
    </cfRule>
    <cfRule type="cellIs" dxfId="97" priority="91" stopIfTrue="1" operator="between">
      <formula>0.7</formula>
      <formula>0.89</formula>
    </cfRule>
    <cfRule type="cellIs" dxfId="96" priority="92" stopIfTrue="1" operator="between">
      <formula>0</formula>
      <formula>0.69</formula>
    </cfRule>
  </conditionalFormatting>
  <conditionalFormatting sqref="AM84">
    <cfRule type="iconSet" priority="85">
      <iconSet iconSet="3TrafficLights2">
        <cfvo type="percent" val="0"/>
        <cfvo type="num" val="0.7"/>
        <cfvo type="num" val="0.9"/>
      </iconSet>
    </cfRule>
    <cfRule type="cellIs" dxfId="95" priority="86" stopIfTrue="1" operator="greaterThanOrEqual">
      <formula>0.9</formula>
    </cfRule>
    <cfRule type="cellIs" dxfId="94" priority="87" stopIfTrue="1" operator="between">
      <formula>0.7</formula>
      <formula>0.89</formula>
    </cfRule>
    <cfRule type="cellIs" dxfId="93" priority="88" stopIfTrue="1" operator="between">
      <formula>0</formula>
      <formula>0.69</formula>
    </cfRule>
  </conditionalFormatting>
  <conditionalFormatting sqref="AM85">
    <cfRule type="iconSet" priority="81">
      <iconSet iconSet="3TrafficLights2">
        <cfvo type="percent" val="0"/>
        <cfvo type="num" val="0.7"/>
        <cfvo type="num" val="0.9"/>
      </iconSet>
    </cfRule>
    <cfRule type="cellIs" dxfId="92" priority="82" stopIfTrue="1" operator="greaterThanOrEqual">
      <formula>0.9</formula>
    </cfRule>
    <cfRule type="cellIs" dxfId="91" priority="83" stopIfTrue="1" operator="between">
      <formula>0.7</formula>
      <formula>0.89</formula>
    </cfRule>
    <cfRule type="cellIs" dxfId="90" priority="84" stopIfTrue="1" operator="between">
      <formula>0</formula>
      <formula>0.69</formula>
    </cfRule>
  </conditionalFormatting>
  <conditionalFormatting sqref="AM86">
    <cfRule type="iconSet" priority="77">
      <iconSet iconSet="3TrafficLights2">
        <cfvo type="percent" val="0"/>
        <cfvo type="num" val="0.7"/>
        <cfvo type="num" val="0.9"/>
      </iconSet>
    </cfRule>
    <cfRule type="cellIs" dxfId="89" priority="78" stopIfTrue="1" operator="greaterThanOrEqual">
      <formula>0.9</formula>
    </cfRule>
    <cfRule type="cellIs" dxfId="88" priority="79" stopIfTrue="1" operator="between">
      <formula>0.7</formula>
      <formula>0.89</formula>
    </cfRule>
    <cfRule type="cellIs" dxfId="87" priority="80" stopIfTrue="1" operator="between">
      <formula>0</formula>
      <formula>0.69</formula>
    </cfRule>
  </conditionalFormatting>
  <conditionalFormatting sqref="AT56">
    <cfRule type="iconSet" priority="57">
      <iconSet iconSet="3TrafficLights2">
        <cfvo type="percent" val="0"/>
        <cfvo type="num" val="0.7"/>
        <cfvo type="num" val="0.9"/>
      </iconSet>
    </cfRule>
    <cfRule type="cellIs" dxfId="86" priority="58" stopIfTrue="1" operator="greaterThan">
      <formula>0.9</formula>
    </cfRule>
    <cfRule type="cellIs" dxfId="85" priority="59" stopIfTrue="1" operator="between">
      <formula>0.7</formula>
      <formula>0.89</formula>
    </cfRule>
    <cfRule type="cellIs" dxfId="84" priority="60" stopIfTrue="1" operator="between">
      <formula>0</formula>
      <formula>0.69</formula>
    </cfRule>
  </conditionalFormatting>
  <conditionalFormatting sqref="AS84:AS86">
    <cfRule type="iconSet" priority="49">
      <iconSet iconSet="3TrafficLights2">
        <cfvo type="percent" val="0"/>
        <cfvo type="num" val="0.7"/>
        <cfvo type="num" val="0.9"/>
      </iconSet>
    </cfRule>
    <cfRule type="cellIs" dxfId="83" priority="50" stopIfTrue="1" operator="greaterThan">
      <formula>0.9</formula>
    </cfRule>
    <cfRule type="cellIs" dxfId="82" priority="51" stopIfTrue="1" operator="between">
      <formula>0.7</formula>
      <formula>0.89</formula>
    </cfRule>
    <cfRule type="cellIs" dxfId="81" priority="52" stopIfTrue="1" operator="between">
      <formula>0</formula>
      <formula>0.69</formula>
    </cfRule>
  </conditionalFormatting>
  <conditionalFormatting sqref="AS12:AS22">
    <cfRule type="iconSet" priority="1193">
      <iconSet iconSet="3TrafficLights2">
        <cfvo type="percent" val="0"/>
        <cfvo type="num" val="0.7"/>
        <cfvo type="num" val="0.9"/>
      </iconSet>
    </cfRule>
    <cfRule type="cellIs" dxfId="80" priority="1194" stopIfTrue="1" operator="greaterThan">
      <formula>0.9</formula>
    </cfRule>
    <cfRule type="cellIs" dxfId="79" priority="1195" stopIfTrue="1" operator="between">
      <formula>0.7</formula>
      <formula>0.89</formula>
    </cfRule>
    <cfRule type="cellIs" dxfId="78" priority="1196" stopIfTrue="1" operator="between">
      <formula>0</formula>
      <formula>0.69</formula>
    </cfRule>
  </conditionalFormatting>
  <conditionalFormatting sqref="U13:U22">
    <cfRule type="iconSet" priority="1201">
      <iconSet iconSet="3TrafficLights2">
        <cfvo type="percent" val="0"/>
        <cfvo type="num" val="0.7"/>
        <cfvo type="num" val="0.9"/>
      </iconSet>
    </cfRule>
    <cfRule type="cellIs" dxfId="77" priority="1202" stopIfTrue="1" operator="greaterThanOrEqual">
      <formula>0.9</formula>
    </cfRule>
    <cfRule type="cellIs" dxfId="76" priority="1203" stopIfTrue="1" operator="between">
      <formula>0.7</formula>
      <formula>0.89</formula>
    </cfRule>
    <cfRule type="cellIs" dxfId="75" priority="1204" stopIfTrue="1" operator="between">
      <formula>0</formula>
      <formula>0.69</formula>
    </cfRule>
  </conditionalFormatting>
  <conditionalFormatting sqref="AD13:AD22">
    <cfRule type="iconSet" priority="1209">
      <iconSet iconSet="3TrafficLights2">
        <cfvo type="percent" val="0"/>
        <cfvo type="num" val="0.7"/>
        <cfvo type="num" val="0.9"/>
      </iconSet>
    </cfRule>
    <cfRule type="cellIs" dxfId="74" priority="1210" stopIfTrue="1" operator="greaterThanOrEqual">
      <formula>0.9</formula>
    </cfRule>
    <cfRule type="cellIs" dxfId="73" priority="1211" stopIfTrue="1" operator="between">
      <formula>0.7</formula>
      <formula>0.89</formula>
    </cfRule>
    <cfRule type="cellIs" dxfId="72" priority="1212" stopIfTrue="1" operator="between">
      <formula>0</formula>
      <formula>0.69</formula>
    </cfRule>
  </conditionalFormatting>
  <conditionalFormatting sqref="AM13:AM22">
    <cfRule type="iconSet" priority="1217">
      <iconSet iconSet="3TrafficLights2">
        <cfvo type="percent" val="0"/>
        <cfvo type="num" val="0.7"/>
        <cfvo type="num" val="0.9"/>
      </iconSet>
    </cfRule>
    <cfRule type="cellIs" dxfId="71" priority="1218" stopIfTrue="1" operator="greaterThanOrEqual">
      <formula>0.9</formula>
    </cfRule>
    <cfRule type="cellIs" dxfId="70" priority="1219" stopIfTrue="1" operator="between">
      <formula>0.7</formula>
      <formula>0.89</formula>
    </cfRule>
    <cfRule type="cellIs" dxfId="69" priority="1220" stopIfTrue="1" operator="between">
      <formula>0</formula>
      <formula>0.69</formula>
    </cfRule>
  </conditionalFormatting>
  <conditionalFormatting sqref="AS39:AS50">
    <cfRule type="iconSet" priority="1249">
      <iconSet iconSet="3TrafficLights2">
        <cfvo type="percent" val="0"/>
        <cfvo type="num" val="0.7"/>
        <cfvo type="num" val="0.9"/>
      </iconSet>
    </cfRule>
    <cfRule type="cellIs" dxfId="68" priority="1250" stopIfTrue="1" operator="greaterThan">
      <formula>0.9</formula>
    </cfRule>
    <cfRule type="cellIs" dxfId="67" priority="1251" stopIfTrue="1" operator="between">
      <formula>0.7</formula>
      <formula>0.89</formula>
    </cfRule>
    <cfRule type="cellIs" dxfId="66" priority="1252" stopIfTrue="1" operator="between">
      <formula>0</formula>
      <formula>0.69</formula>
    </cfRule>
  </conditionalFormatting>
  <conditionalFormatting sqref="U41:U49">
    <cfRule type="iconSet" priority="1261">
      <iconSet iconSet="3TrafficLights2">
        <cfvo type="percent" val="0"/>
        <cfvo type="num" val="0.7"/>
        <cfvo type="num" val="0.9"/>
      </iconSet>
    </cfRule>
    <cfRule type="cellIs" dxfId="65" priority="1262" stopIfTrue="1" operator="greaterThanOrEqual">
      <formula>0.9</formula>
    </cfRule>
    <cfRule type="cellIs" dxfId="64" priority="1263" stopIfTrue="1" operator="between">
      <formula>0.7</formula>
      <formula>0.89</formula>
    </cfRule>
    <cfRule type="cellIs" dxfId="63" priority="1264" stopIfTrue="1" operator="between">
      <formula>0</formula>
      <formula>0.69</formula>
    </cfRule>
  </conditionalFormatting>
  <conditionalFormatting sqref="AD41:AD49">
    <cfRule type="iconSet" priority="1269">
      <iconSet iconSet="3TrafficLights2">
        <cfvo type="percent" val="0"/>
        <cfvo type="num" val="0.7"/>
        <cfvo type="num" val="0.9"/>
      </iconSet>
    </cfRule>
    <cfRule type="cellIs" dxfId="62" priority="1270" stopIfTrue="1" operator="greaterThanOrEqual">
      <formula>0.9</formula>
    </cfRule>
    <cfRule type="cellIs" dxfId="61" priority="1271" stopIfTrue="1" operator="between">
      <formula>0.7</formula>
      <formula>0.89</formula>
    </cfRule>
    <cfRule type="cellIs" dxfId="60" priority="1272" stopIfTrue="1" operator="between">
      <formula>0</formula>
      <formula>0.69</formula>
    </cfRule>
  </conditionalFormatting>
  <conditionalFormatting sqref="AM41:AM49">
    <cfRule type="iconSet" priority="1277">
      <iconSet iconSet="3TrafficLights2">
        <cfvo type="percent" val="0"/>
        <cfvo type="num" val="0.7"/>
        <cfvo type="num" val="0.9"/>
      </iconSet>
    </cfRule>
    <cfRule type="cellIs" dxfId="59" priority="1278" stopIfTrue="1" operator="greaterThanOrEqual">
      <formula>0.9</formula>
    </cfRule>
    <cfRule type="cellIs" dxfId="58" priority="1279" stopIfTrue="1" operator="between">
      <formula>0.7</formula>
      <formula>0.89</formula>
    </cfRule>
    <cfRule type="cellIs" dxfId="57" priority="1280" stopIfTrue="1" operator="between">
      <formula>0</formula>
      <formula>0.69</formula>
    </cfRule>
  </conditionalFormatting>
  <conditionalFormatting sqref="U59:U64">
    <cfRule type="iconSet" priority="1345">
      <iconSet iconSet="3TrafficLights2">
        <cfvo type="percent" val="0"/>
        <cfvo type="num" val="0.7"/>
        <cfvo type="num" val="0.9"/>
      </iconSet>
    </cfRule>
    <cfRule type="cellIs" dxfId="56" priority="1346" stopIfTrue="1" operator="greaterThanOrEqual">
      <formula>0.9</formula>
    </cfRule>
    <cfRule type="cellIs" dxfId="55" priority="1347" stopIfTrue="1" operator="between">
      <formula>0.7</formula>
      <formula>0.89</formula>
    </cfRule>
    <cfRule type="cellIs" dxfId="54" priority="1348" stopIfTrue="1" operator="between">
      <formula>0</formula>
      <formula>0.69</formula>
    </cfRule>
  </conditionalFormatting>
  <conditionalFormatting sqref="AD59:AD64">
    <cfRule type="iconSet" priority="1353">
      <iconSet iconSet="3TrafficLights2">
        <cfvo type="percent" val="0"/>
        <cfvo type="num" val="0.7"/>
        <cfvo type="num" val="0.9"/>
      </iconSet>
    </cfRule>
    <cfRule type="cellIs" dxfId="53" priority="1354" stopIfTrue="1" operator="greaterThanOrEqual">
      <formula>0.9</formula>
    </cfRule>
    <cfRule type="cellIs" dxfId="52" priority="1355" stopIfTrue="1" operator="between">
      <formula>0.7</formula>
      <formula>0.89</formula>
    </cfRule>
    <cfRule type="cellIs" dxfId="51" priority="1356" stopIfTrue="1" operator="between">
      <formula>0</formula>
      <formula>0.69</formula>
    </cfRule>
  </conditionalFormatting>
  <conditionalFormatting sqref="AM59:AM64">
    <cfRule type="iconSet" priority="1361">
      <iconSet iconSet="3TrafficLights2">
        <cfvo type="percent" val="0"/>
        <cfvo type="num" val="0.7"/>
        <cfvo type="num" val="0.9"/>
      </iconSet>
    </cfRule>
    <cfRule type="cellIs" dxfId="50" priority="1362" stopIfTrue="1" operator="greaterThanOrEqual">
      <formula>0.9</formula>
    </cfRule>
    <cfRule type="cellIs" dxfId="49" priority="1363" stopIfTrue="1" operator="between">
      <formula>0.7</formula>
      <formula>0.89</formula>
    </cfRule>
    <cfRule type="cellIs" dxfId="48" priority="1364" stopIfTrue="1" operator="between">
      <formula>0</formula>
      <formula>0.69</formula>
    </cfRule>
  </conditionalFormatting>
  <conditionalFormatting sqref="AS56:AS64">
    <cfRule type="iconSet" priority="1369">
      <iconSet iconSet="3TrafficLights2">
        <cfvo type="percent" val="0"/>
        <cfvo type="num" val="0.7"/>
        <cfvo type="num" val="0.9"/>
      </iconSet>
    </cfRule>
    <cfRule type="cellIs" dxfId="47" priority="1370" stopIfTrue="1" operator="greaterThan">
      <formula>0.9</formula>
    </cfRule>
    <cfRule type="cellIs" dxfId="46" priority="1371" stopIfTrue="1" operator="between">
      <formula>0.7</formula>
      <formula>0.89</formula>
    </cfRule>
    <cfRule type="cellIs" dxfId="45" priority="1372" stopIfTrue="1" operator="between">
      <formula>0</formula>
      <formula>0.69</formula>
    </cfRule>
  </conditionalFormatting>
  <conditionalFormatting sqref="U71:U77">
    <cfRule type="iconSet" priority="1405">
      <iconSet iconSet="3TrafficLights2">
        <cfvo type="percent" val="0"/>
        <cfvo type="num" val="0.7"/>
        <cfvo type="num" val="0.9"/>
      </iconSet>
    </cfRule>
    <cfRule type="cellIs" dxfId="44" priority="1406" stopIfTrue="1" operator="greaterThanOrEqual">
      <formula>0.9</formula>
    </cfRule>
    <cfRule type="cellIs" dxfId="43" priority="1407" stopIfTrue="1" operator="between">
      <formula>0.7</formula>
      <formula>0.89</formula>
    </cfRule>
    <cfRule type="cellIs" dxfId="42" priority="1408" stopIfTrue="1" operator="between">
      <formula>0</formula>
      <formula>0.69</formula>
    </cfRule>
  </conditionalFormatting>
  <conditionalFormatting sqref="AD72:AD77">
    <cfRule type="iconSet" priority="1413">
      <iconSet iconSet="3TrafficLights2">
        <cfvo type="percent" val="0"/>
        <cfvo type="num" val="0.7"/>
        <cfvo type="num" val="0.9"/>
      </iconSet>
    </cfRule>
    <cfRule type="cellIs" dxfId="41" priority="1414" stopIfTrue="1" operator="greaterThanOrEqual">
      <formula>0.9</formula>
    </cfRule>
    <cfRule type="cellIs" dxfId="40" priority="1415" stopIfTrue="1" operator="between">
      <formula>0.7</formula>
      <formula>0.89</formula>
    </cfRule>
    <cfRule type="cellIs" dxfId="39" priority="1416" stopIfTrue="1" operator="between">
      <formula>0</formula>
      <formula>0.69</formula>
    </cfRule>
  </conditionalFormatting>
  <conditionalFormatting sqref="AM72:AM77">
    <cfRule type="iconSet" priority="1421">
      <iconSet iconSet="3TrafficLights2">
        <cfvo type="percent" val="0"/>
        <cfvo type="num" val="0.7"/>
        <cfvo type="num" val="0.9"/>
      </iconSet>
    </cfRule>
    <cfRule type="cellIs" dxfId="38" priority="1422" stopIfTrue="1" operator="greaterThanOrEqual">
      <formula>0.9</formula>
    </cfRule>
    <cfRule type="cellIs" dxfId="37" priority="1423" stopIfTrue="1" operator="between">
      <formula>0.7</formula>
      <formula>0.89</formula>
    </cfRule>
    <cfRule type="cellIs" dxfId="36" priority="1424" stopIfTrue="1" operator="between">
      <formula>0</formula>
      <formula>0.69</formula>
    </cfRule>
  </conditionalFormatting>
  <conditionalFormatting sqref="U29">
    <cfRule type="iconSet" priority="37">
      <iconSet iconSet="3TrafficLights2">
        <cfvo type="percent" val="0"/>
        <cfvo type="num" val="0.7"/>
        <cfvo type="num" val="0.9"/>
      </iconSet>
    </cfRule>
    <cfRule type="cellIs" dxfId="35" priority="38" stopIfTrue="1" operator="greaterThanOrEqual">
      <formula>0.9</formula>
    </cfRule>
    <cfRule type="cellIs" dxfId="34" priority="39" stopIfTrue="1" operator="between">
      <formula>0.7</formula>
      <formula>0.89</formula>
    </cfRule>
    <cfRule type="cellIs" dxfId="33" priority="40" stopIfTrue="1" operator="between">
      <formula>0</formula>
      <formula>0.69</formula>
    </cfRule>
  </conditionalFormatting>
  <conditionalFormatting sqref="U30:U31">
    <cfRule type="iconSet" priority="41">
      <iconSet iconSet="3TrafficLights2">
        <cfvo type="percent" val="0"/>
        <cfvo type="num" val="0.7"/>
        <cfvo type="num" val="0.9"/>
      </iconSet>
    </cfRule>
    <cfRule type="cellIs" dxfId="32" priority="42" stopIfTrue="1" operator="greaterThanOrEqual">
      <formula>0.9</formula>
    </cfRule>
    <cfRule type="cellIs" dxfId="31" priority="43" stopIfTrue="1" operator="between">
      <formula>0.7</formula>
      <formula>0.89</formula>
    </cfRule>
    <cfRule type="cellIs" dxfId="30" priority="44" stopIfTrue="1" operator="between">
      <formula>0</formula>
      <formula>0.69</formula>
    </cfRule>
  </conditionalFormatting>
  <conditionalFormatting sqref="U32">
    <cfRule type="iconSet" priority="33">
      <iconSet iconSet="3TrafficLights2">
        <cfvo type="percent" val="0"/>
        <cfvo type="num" val="0.7"/>
        <cfvo type="num" val="0.9"/>
      </iconSet>
    </cfRule>
    <cfRule type="cellIs" dxfId="29" priority="34" stopIfTrue="1" operator="greaterThanOrEqual">
      <formula>0.9</formula>
    </cfRule>
    <cfRule type="cellIs" dxfId="28" priority="35" stopIfTrue="1" operator="between">
      <formula>0.7</formula>
      <formula>0.89</formula>
    </cfRule>
    <cfRule type="cellIs" dxfId="27" priority="36" stopIfTrue="1" operator="between">
      <formula>0</formula>
      <formula>0.69</formula>
    </cfRule>
  </conditionalFormatting>
  <conditionalFormatting sqref="U33">
    <cfRule type="iconSet" priority="29">
      <iconSet iconSet="3TrafficLights2">
        <cfvo type="percent" val="0"/>
        <cfvo type="num" val="0.7"/>
        <cfvo type="num" val="0.9"/>
      </iconSet>
    </cfRule>
    <cfRule type="cellIs" dxfId="26" priority="30" stopIfTrue="1" operator="greaterThanOrEqual">
      <formula>0.9</formula>
    </cfRule>
    <cfRule type="cellIs" dxfId="25" priority="31" stopIfTrue="1" operator="between">
      <formula>0.7</formula>
      <formula>0.89</formula>
    </cfRule>
    <cfRule type="cellIs" dxfId="24" priority="32" stopIfTrue="1" operator="between">
      <formula>0</formula>
      <formula>0.69</formula>
    </cfRule>
  </conditionalFormatting>
  <conditionalFormatting sqref="AT29">
    <cfRule type="iconSet" priority="21">
      <iconSet iconSet="3TrafficLights2">
        <cfvo type="percent" val="0"/>
        <cfvo type="num" val="0.7"/>
        <cfvo type="num" val="0.9"/>
      </iconSet>
    </cfRule>
    <cfRule type="cellIs" dxfId="23" priority="22" stopIfTrue="1" operator="greaterThan">
      <formula>0.9</formula>
    </cfRule>
    <cfRule type="cellIs" dxfId="22" priority="23" stopIfTrue="1" operator="between">
      <formula>0.7</formula>
      <formula>0.89</formula>
    </cfRule>
    <cfRule type="cellIs" dxfId="21" priority="24" stopIfTrue="1" operator="between">
      <formula>0</formula>
      <formula>0.69</formula>
    </cfRule>
  </conditionalFormatting>
  <conditionalFormatting sqref="AS29:AS33">
    <cfRule type="iconSet" priority="25">
      <iconSet iconSet="3TrafficLights2">
        <cfvo type="percent" val="0"/>
        <cfvo type="num" val="0.7"/>
        <cfvo type="num" val="0.9"/>
      </iconSet>
    </cfRule>
    <cfRule type="cellIs" dxfId="20" priority="26" stopIfTrue="1" operator="greaterThan">
      <formula>0.9</formula>
    </cfRule>
    <cfRule type="cellIs" dxfId="19" priority="27" stopIfTrue="1" operator="between">
      <formula>0.7</formula>
      <formula>0.89</formula>
    </cfRule>
    <cfRule type="cellIs" dxfId="18" priority="28" stopIfTrue="1" operator="between">
      <formula>0</formula>
      <formula>0.69</formula>
    </cfRule>
  </conditionalFormatting>
  <conditionalFormatting sqref="AD29">
    <cfRule type="iconSet" priority="17">
      <iconSet iconSet="3TrafficLights2">
        <cfvo type="percent" val="0"/>
        <cfvo type="num" val="0.7"/>
        <cfvo type="num" val="0.9"/>
      </iconSet>
    </cfRule>
    <cfRule type="cellIs" dxfId="17" priority="18" stopIfTrue="1" operator="greaterThanOrEqual">
      <formula>0.9</formula>
    </cfRule>
    <cfRule type="cellIs" dxfId="16" priority="19" stopIfTrue="1" operator="between">
      <formula>0.7</formula>
      <formula>0.89</formula>
    </cfRule>
    <cfRule type="cellIs" dxfId="15" priority="20" stopIfTrue="1" operator="between">
      <formula>0</formula>
      <formula>0.69</formula>
    </cfRule>
  </conditionalFormatting>
  <conditionalFormatting sqref="AM29">
    <cfRule type="iconSet" priority="13">
      <iconSet iconSet="3TrafficLights2">
        <cfvo type="percent" val="0"/>
        <cfvo type="num" val="0.7"/>
        <cfvo type="num" val="0.9"/>
      </iconSet>
    </cfRule>
    <cfRule type="cellIs" dxfId="14" priority="14" stopIfTrue="1" operator="greaterThanOrEqual">
      <formula>0.9</formula>
    </cfRule>
    <cfRule type="cellIs" dxfId="13" priority="15" stopIfTrue="1" operator="between">
      <formula>0.7</formula>
      <formula>0.89</formula>
    </cfRule>
    <cfRule type="cellIs" dxfId="12" priority="16" stopIfTrue="1" operator="between">
      <formula>0</formula>
      <formula>0.69</formula>
    </cfRule>
  </conditionalFormatting>
  <conditionalFormatting sqref="AD30:AD33">
    <cfRule type="iconSet" priority="5">
      <iconSet iconSet="3TrafficLights2">
        <cfvo type="percent" val="0"/>
        <cfvo type="num" val="0.7"/>
        <cfvo type="num" val="0.9"/>
      </iconSet>
    </cfRule>
    <cfRule type="cellIs" dxfId="11" priority="6" stopIfTrue="1" operator="greaterThanOrEqual">
      <formula>0.9</formula>
    </cfRule>
    <cfRule type="cellIs" dxfId="10" priority="7" stopIfTrue="1" operator="between">
      <formula>0.7</formula>
      <formula>0.89</formula>
    </cfRule>
    <cfRule type="cellIs" dxfId="9" priority="8" stopIfTrue="1" operator="between">
      <formula>0</formula>
      <formula>0.69</formula>
    </cfRule>
  </conditionalFormatting>
  <conditionalFormatting sqref="AM30:AM33">
    <cfRule type="iconSet" priority="9">
      <iconSet iconSet="3TrafficLights2">
        <cfvo type="percent" val="0"/>
        <cfvo type="num" val="0.7"/>
        <cfvo type="num" val="0.9"/>
      </iconSet>
    </cfRule>
    <cfRule type="cellIs" dxfId="8" priority="10" stopIfTrue="1" operator="greaterThanOrEqual">
      <formula>0.9</formula>
    </cfRule>
    <cfRule type="cellIs" dxfId="7" priority="11" stopIfTrue="1" operator="between">
      <formula>0.7</formula>
      <formula>0.89</formula>
    </cfRule>
    <cfRule type="cellIs" dxfId="6" priority="12" stopIfTrue="1" operator="between">
      <formula>0</formula>
      <formula>0.69</formula>
    </cfRule>
  </conditionalFormatting>
  <conditionalFormatting sqref="AT34">
    <cfRule type="iconSet" priority="1">
      <iconSet iconSet="3TrafficLights2">
        <cfvo type="percent" val="0"/>
        <cfvo type="num" val="0.7"/>
        <cfvo type="num" val="0.9"/>
      </iconSet>
    </cfRule>
    <cfRule type="cellIs" dxfId="5" priority="2" stopIfTrue="1" operator="greaterThan">
      <formula>0.9</formula>
    </cfRule>
    <cfRule type="cellIs" dxfId="4" priority="3" stopIfTrue="1" operator="between">
      <formula>0.7</formula>
      <formula>0.89</formula>
    </cfRule>
    <cfRule type="cellIs" dxfId="3" priority="4" stopIfTrue="1" operator="between">
      <formula>0</formula>
      <formula>0.69</formula>
    </cfRule>
  </conditionalFormatting>
  <conditionalFormatting sqref="AS70:AS78">
    <cfRule type="iconSet" priority="1425">
      <iconSet iconSet="3TrafficLights2">
        <cfvo type="percent" val="0"/>
        <cfvo type="num" val="0.7"/>
        <cfvo type="num" val="0.9"/>
      </iconSet>
    </cfRule>
    <cfRule type="cellIs" dxfId="2" priority="1426" stopIfTrue="1" operator="greaterThan">
      <formula>0.9</formula>
    </cfRule>
    <cfRule type="cellIs" dxfId="1" priority="1427" stopIfTrue="1" operator="between">
      <formula>0.7</formula>
      <formula>0.89</formula>
    </cfRule>
    <cfRule type="cellIs" dxfId="0" priority="1428" stopIfTrue="1" operator="between">
      <formula>0</formula>
      <formula>0.69</formula>
    </cfRule>
  </conditionalFormatting>
  <printOptions horizontalCentered="1"/>
  <pageMargins left="0.70866141732283472" right="0.51181102362204722" top="0.27559055118110237" bottom="0.47244094488188981" header="0" footer="0"/>
  <pageSetup scale="26" fitToHeight="0" orientation="landscape" r:id="rId1"/>
  <headerFooter>
    <oddFooter>&amp;L&amp;P&amp;RElaboración: Equipo Transparencia y Atención a la Ciudadanía - Equipo Sistema Integrado de Gestión - Equipo Planeación Instituto Distrital de Patrimonio Cultural Enero de 2018</oddFooter>
  </headerFooter>
  <rowBreaks count="5" manualBreakCount="5">
    <brk id="24" max="47" man="1"/>
    <brk id="35" min="1" max="47" man="1"/>
    <brk id="52" min="1" max="47" man="1"/>
    <brk id="64" min="1" max="47" man="1"/>
    <brk id="75" min="1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E7" sqref="E7"/>
    </sheetView>
  </sheetViews>
  <sheetFormatPr baseColWidth="10" defaultRowHeight="15" x14ac:dyDescent="0.25"/>
  <cols>
    <col min="1" max="1" width="20.85546875" customWidth="1"/>
    <col min="2" max="2" width="19.85546875" customWidth="1"/>
    <col min="4" max="4" width="21" customWidth="1"/>
    <col min="7" max="7" width="20.28515625" customWidth="1"/>
    <col min="11" max="12" width="15.140625" customWidth="1"/>
  </cols>
  <sheetData>
    <row r="1" spans="1:12" ht="15.75" thickBot="1" x14ac:dyDescent="0.3"/>
    <row r="2" spans="1:12" ht="34.5" thickBot="1" x14ac:dyDescent="0.3">
      <c r="A2" s="51" t="s">
        <v>267</v>
      </c>
      <c r="B2" s="52" t="s">
        <v>5</v>
      </c>
      <c r="C2" s="52" t="s">
        <v>148</v>
      </c>
      <c r="D2" s="52" t="s">
        <v>215</v>
      </c>
      <c r="E2" s="52" t="s">
        <v>6</v>
      </c>
      <c r="F2" s="52" t="s">
        <v>7</v>
      </c>
      <c r="G2" s="52" t="s">
        <v>8</v>
      </c>
      <c r="H2" s="52" t="s">
        <v>9</v>
      </c>
      <c r="I2" s="53" t="s">
        <v>12</v>
      </c>
      <c r="J2" s="53" t="s">
        <v>13</v>
      </c>
      <c r="K2" s="52" t="s">
        <v>283</v>
      </c>
      <c r="L2" s="54" t="s">
        <v>284</v>
      </c>
    </row>
    <row r="3" spans="1:12" ht="51.75" thickBot="1" x14ac:dyDescent="0.3">
      <c r="A3" s="47" t="s">
        <v>213</v>
      </c>
      <c r="B3" s="48" t="s">
        <v>268</v>
      </c>
      <c r="C3" s="17" t="s">
        <v>187</v>
      </c>
      <c r="D3" s="48" t="s">
        <v>92</v>
      </c>
      <c r="E3" s="17" t="s">
        <v>63</v>
      </c>
      <c r="F3" s="49">
        <v>3</v>
      </c>
      <c r="G3" s="17" t="s">
        <v>61</v>
      </c>
      <c r="H3" s="17" t="s">
        <v>62</v>
      </c>
      <c r="I3" s="18">
        <v>43544</v>
      </c>
      <c r="J3" s="18">
        <v>43769</v>
      </c>
      <c r="K3" s="49">
        <v>1</v>
      </c>
      <c r="L3" s="50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90" zoomScaleNormal="90" workbookViewId="0">
      <pane ySplit="2" topLeftCell="A3" activePane="bottomLeft" state="frozen"/>
      <selection activeCell="E7" sqref="E7"/>
      <selection pane="bottomLeft" activeCell="E7" sqref="E7"/>
    </sheetView>
  </sheetViews>
  <sheetFormatPr baseColWidth="10" defaultRowHeight="15" x14ac:dyDescent="0.25"/>
  <cols>
    <col min="1" max="1" width="20.85546875" customWidth="1"/>
    <col min="2" max="2" width="19.85546875" customWidth="1"/>
    <col min="3" max="3" width="6.140625" bestFit="1" customWidth="1"/>
    <col min="4" max="4" width="36.28515625" customWidth="1"/>
    <col min="5" max="5" width="28.85546875" customWidth="1"/>
    <col min="7" max="7" width="22.7109375" customWidth="1"/>
    <col min="8" max="8" width="13.85546875" customWidth="1"/>
    <col min="11" max="12" width="15.140625" customWidth="1"/>
  </cols>
  <sheetData>
    <row r="1" spans="1:12" ht="15.75" thickBot="1" x14ac:dyDescent="0.3"/>
    <row r="2" spans="1:12" ht="34.5" thickBot="1" x14ac:dyDescent="0.3">
      <c r="A2" s="1" t="s">
        <v>267</v>
      </c>
      <c r="B2" s="1" t="s">
        <v>5</v>
      </c>
      <c r="C2" s="2" t="s">
        <v>148</v>
      </c>
      <c r="D2" s="3" t="s">
        <v>215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5" t="s">
        <v>13</v>
      </c>
      <c r="K2" s="52" t="s">
        <v>283</v>
      </c>
      <c r="L2" s="54" t="s">
        <v>284</v>
      </c>
    </row>
    <row r="3" spans="1:12" ht="63.75" x14ac:dyDescent="0.25">
      <c r="A3" s="20" t="s">
        <v>212</v>
      </c>
      <c r="B3" s="21" t="s">
        <v>269</v>
      </c>
      <c r="C3" s="8" t="s">
        <v>168</v>
      </c>
      <c r="D3" s="21" t="s">
        <v>99</v>
      </c>
      <c r="E3" s="8" t="s">
        <v>95</v>
      </c>
      <c r="F3" s="8">
        <v>2</v>
      </c>
      <c r="G3" s="8" t="s">
        <v>35</v>
      </c>
      <c r="H3" s="8" t="s">
        <v>25</v>
      </c>
      <c r="I3" s="9">
        <v>43497</v>
      </c>
      <c r="J3" s="9">
        <v>43707</v>
      </c>
      <c r="K3" s="22">
        <v>0</v>
      </c>
      <c r="L3" s="23">
        <v>1</v>
      </c>
    </row>
    <row r="4" spans="1:12" ht="63.75" x14ac:dyDescent="0.25">
      <c r="A4" s="24" t="s">
        <v>212</v>
      </c>
      <c r="B4" s="25" t="s">
        <v>270</v>
      </c>
      <c r="C4" s="10" t="s">
        <v>169</v>
      </c>
      <c r="D4" s="25" t="s">
        <v>47</v>
      </c>
      <c r="E4" s="10" t="s">
        <v>219</v>
      </c>
      <c r="F4" s="10">
        <v>6</v>
      </c>
      <c r="G4" s="10" t="s">
        <v>39</v>
      </c>
      <c r="H4" s="10" t="s">
        <v>25</v>
      </c>
      <c r="I4" s="11">
        <v>43636</v>
      </c>
      <c r="J4" s="11">
        <v>43769</v>
      </c>
      <c r="K4" s="26">
        <v>0</v>
      </c>
      <c r="L4" s="27">
        <v>3</v>
      </c>
    </row>
    <row r="5" spans="1:12" ht="76.5" x14ac:dyDescent="0.25">
      <c r="A5" s="24" t="s">
        <v>212</v>
      </c>
      <c r="B5" s="25" t="s">
        <v>270</v>
      </c>
      <c r="C5" s="10" t="s">
        <v>170</v>
      </c>
      <c r="D5" s="25" t="s">
        <v>38</v>
      </c>
      <c r="E5" s="10" t="s">
        <v>220</v>
      </c>
      <c r="F5" s="10">
        <v>1</v>
      </c>
      <c r="G5" s="10" t="s">
        <v>37</v>
      </c>
      <c r="H5" s="10" t="s">
        <v>25</v>
      </c>
      <c r="I5" s="11">
        <v>43497</v>
      </c>
      <c r="J5" s="11">
        <v>43677</v>
      </c>
      <c r="K5" s="10">
        <v>0.5</v>
      </c>
      <c r="L5" s="28">
        <v>0</v>
      </c>
    </row>
    <row r="6" spans="1:12" ht="38.25" x14ac:dyDescent="0.25">
      <c r="A6" s="24" t="s">
        <v>212</v>
      </c>
      <c r="B6" s="25" t="s">
        <v>270</v>
      </c>
      <c r="C6" s="10" t="s">
        <v>171</v>
      </c>
      <c r="D6" s="25" t="s">
        <v>96</v>
      </c>
      <c r="E6" s="10" t="s">
        <v>98</v>
      </c>
      <c r="F6" s="10">
        <v>1</v>
      </c>
      <c r="G6" s="10" t="s">
        <v>97</v>
      </c>
      <c r="H6" s="10" t="s">
        <v>25</v>
      </c>
      <c r="I6" s="11">
        <v>43497</v>
      </c>
      <c r="J6" s="11">
        <v>43677</v>
      </c>
      <c r="K6" s="10">
        <v>0</v>
      </c>
      <c r="L6" s="28">
        <v>1</v>
      </c>
    </row>
    <row r="7" spans="1:12" ht="63.75" x14ac:dyDescent="0.25">
      <c r="A7" s="24" t="s">
        <v>212</v>
      </c>
      <c r="B7" s="25" t="s">
        <v>271</v>
      </c>
      <c r="C7" s="10" t="s">
        <v>172</v>
      </c>
      <c r="D7" s="25" t="s">
        <v>100</v>
      </c>
      <c r="E7" s="10" t="s">
        <v>101</v>
      </c>
      <c r="F7" s="10">
        <v>3</v>
      </c>
      <c r="G7" s="10" t="s">
        <v>35</v>
      </c>
      <c r="H7" s="10" t="s">
        <v>25</v>
      </c>
      <c r="I7" s="11">
        <v>43497</v>
      </c>
      <c r="J7" s="11">
        <v>43799</v>
      </c>
      <c r="K7" s="10">
        <v>0</v>
      </c>
      <c r="L7" s="28">
        <v>1</v>
      </c>
    </row>
    <row r="8" spans="1:12" ht="76.5" x14ac:dyDescent="0.25">
      <c r="A8" s="24" t="s">
        <v>212</v>
      </c>
      <c r="B8" s="25" t="s">
        <v>271</v>
      </c>
      <c r="C8" s="10" t="s">
        <v>173</v>
      </c>
      <c r="D8" s="25" t="s">
        <v>102</v>
      </c>
      <c r="E8" s="10" t="s">
        <v>103</v>
      </c>
      <c r="F8" s="10">
        <v>3</v>
      </c>
      <c r="G8" s="10" t="s">
        <v>35</v>
      </c>
      <c r="H8" s="10" t="s">
        <v>25</v>
      </c>
      <c r="I8" s="11">
        <v>43497</v>
      </c>
      <c r="J8" s="11">
        <v>43799</v>
      </c>
      <c r="K8" s="10">
        <v>0</v>
      </c>
      <c r="L8" s="28">
        <v>1</v>
      </c>
    </row>
    <row r="9" spans="1:12" ht="63.75" x14ac:dyDescent="0.25">
      <c r="A9" s="24" t="s">
        <v>212</v>
      </c>
      <c r="B9" s="25" t="s">
        <v>272</v>
      </c>
      <c r="C9" s="10" t="s">
        <v>180</v>
      </c>
      <c r="D9" s="25" t="s">
        <v>137</v>
      </c>
      <c r="E9" s="10" t="s">
        <v>140</v>
      </c>
      <c r="F9" s="10">
        <v>4</v>
      </c>
      <c r="G9" s="10" t="s">
        <v>138</v>
      </c>
      <c r="H9" s="10" t="s">
        <v>25</v>
      </c>
      <c r="I9" s="11">
        <v>43480</v>
      </c>
      <c r="J9" s="11">
        <v>43769</v>
      </c>
      <c r="K9" s="10">
        <v>0</v>
      </c>
      <c r="L9" s="28">
        <v>1</v>
      </c>
    </row>
    <row r="10" spans="1:12" ht="63.75" x14ac:dyDescent="0.25">
      <c r="A10" s="24" t="s">
        <v>212</v>
      </c>
      <c r="B10" s="25" t="s">
        <v>272</v>
      </c>
      <c r="C10" s="10" t="s">
        <v>181</v>
      </c>
      <c r="D10" s="25" t="s">
        <v>139</v>
      </c>
      <c r="E10" s="10" t="s">
        <v>141</v>
      </c>
      <c r="F10" s="10">
        <v>2</v>
      </c>
      <c r="G10" s="10" t="s">
        <v>138</v>
      </c>
      <c r="H10" s="10" t="s">
        <v>25</v>
      </c>
      <c r="I10" s="11">
        <v>43636</v>
      </c>
      <c r="J10" s="11">
        <v>43819</v>
      </c>
      <c r="K10" s="10">
        <v>0</v>
      </c>
      <c r="L10" s="28">
        <v>1</v>
      </c>
    </row>
    <row r="11" spans="1:12" ht="51" x14ac:dyDescent="0.25">
      <c r="A11" s="24" t="s">
        <v>212</v>
      </c>
      <c r="B11" s="25" t="s">
        <v>272</v>
      </c>
      <c r="C11" s="10" t="s">
        <v>182</v>
      </c>
      <c r="D11" s="25" t="s">
        <v>122</v>
      </c>
      <c r="E11" s="10" t="s">
        <v>221</v>
      </c>
      <c r="F11" s="10">
        <v>2</v>
      </c>
      <c r="G11" s="10" t="s">
        <v>35</v>
      </c>
      <c r="H11" s="10" t="s">
        <v>25</v>
      </c>
      <c r="I11" s="11">
        <v>43646</v>
      </c>
      <c r="J11" s="11">
        <v>43819</v>
      </c>
      <c r="K11" s="10">
        <v>0</v>
      </c>
      <c r="L11" s="28">
        <v>1</v>
      </c>
    </row>
    <row r="12" spans="1:12" ht="63.75" x14ac:dyDescent="0.25">
      <c r="A12" s="24" t="s">
        <v>213</v>
      </c>
      <c r="B12" s="25" t="s">
        <v>268</v>
      </c>
      <c r="C12" s="10" t="s">
        <v>183</v>
      </c>
      <c r="D12" s="25" t="s">
        <v>107</v>
      </c>
      <c r="E12" s="10" t="s">
        <v>234</v>
      </c>
      <c r="F12" s="14">
        <v>1</v>
      </c>
      <c r="G12" s="10" t="s">
        <v>84</v>
      </c>
      <c r="H12" s="10" t="s">
        <v>25</v>
      </c>
      <c r="I12" s="11">
        <v>43467</v>
      </c>
      <c r="J12" s="11">
        <v>43830</v>
      </c>
      <c r="K12" s="10">
        <v>0</v>
      </c>
      <c r="L12" s="29">
        <v>0.33</v>
      </c>
    </row>
    <row r="13" spans="1:12" ht="51" x14ac:dyDescent="0.25">
      <c r="A13" s="24" t="s">
        <v>213</v>
      </c>
      <c r="B13" s="25" t="s">
        <v>268</v>
      </c>
      <c r="C13" s="10" t="s">
        <v>184</v>
      </c>
      <c r="D13" s="25" t="s">
        <v>108</v>
      </c>
      <c r="E13" s="10" t="s">
        <v>58</v>
      </c>
      <c r="F13" s="10">
        <v>3</v>
      </c>
      <c r="G13" s="10" t="s">
        <v>59</v>
      </c>
      <c r="H13" s="10" t="s">
        <v>25</v>
      </c>
      <c r="I13" s="11">
        <v>43467</v>
      </c>
      <c r="J13" s="11">
        <v>43830</v>
      </c>
      <c r="K13" s="10">
        <v>0</v>
      </c>
      <c r="L13" s="28">
        <v>1</v>
      </c>
    </row>
    <row r="14" spans="1:12" ht="76.5" x14ac:dyDescent="0.25">
      <c r="A14" s="24" t="s">
        <v>213</v>
      </c>
      <c r="B14" s="25" t="s">
        <v>268</v>
      </c>
      <c r="C14" s="10" t="s">
        <v>188</v>
      </c>
      <c r="D14" s="25" t="s">
        <v>60</v>
      </c>
      <c r="E14" s="10" t="s">
        <v>57</v>
      </c>
      <c r="F14" s="14">
        <v>1</v>
      </c>
      <c r="G14" s="10" t="s">
        <v>201</v>
      </c>
      <c r="H14" s="10" t="s">
        <v>25</v>
      </c>
      <c r="I14" s="11">
        <v>43497</v>
      </c>
      <c r="J14" s="11">
        <v>43829</v>
      </c>
      <c r="K14" s="10">
        <v>0</v>
      </c>
      <c r="L14" s="29">
        <v>0.33</v>
      </c>
    </row>
    <row r="15" spans="1:12" ht="51" x14ac:dyDescent="0.25">
      <c r="A15" s="24" t="s">
        <v>213</v>
      </c>
      <c r="B15" s="25" t="s">
        <v>273</v>
      </c>
      <c r="C15" s="10" t="s">
        <v>189</v>
      </c>
      <c r="D15" s="25" t="s">
        <v>111</v>
      </c>
      <c r="E15" s="10" t="s">
        <v>110</v>
      </c>
      <c r="F15" s="10">
        <v>2</v>
      </c>
      <c r="G15" s="10" t="s">
        <v>109</v>
      </c>
      <c r="H15" s="10" t="s">
        <v>25</v>
      </c>
      <c r="I15" s="11">
        <v>43587</v>
      </c>
      <c r="J15" s="11">
        <v>43798</v>
      </c>
      <c r="K15" s="10">
        <v>0</v>
      </c>
      <c r="L15" s="28">
        <v>1</v>
      </c>
    </row>
    <row r="16" spans="1:12" ht="63.75" x14ac:dyDescent="0.25">
      <c r="A16" s="24" t="s">
        <v>213</v>
      </c>
      <c r="B16" s="25" t="s">
        <v>274</v>
      </c>
      <c r="C16" s="10" t="s">
        <v>190</v>
      </c>
      <c r="D16" s="25" t="s">
        <v>33</v>
      </c>
      <c r="E16" s="10" t="s">
        <v>34</v>
      </c>
      <c r="F16" s="10">
        <v>2</v>
      </c>
      <c r="G16" s="10" t="s">
        <v>35</v>
      </c>
      <c r="H16" s="10" t="s">
        <v>25</v>
      </c>
      <c r="I16" s="11">
        <v>43525</v>
      </c>
      <c r="J16" s="11">
        <v>43769</v>
      </c>
      <c r="K16" s="10">
        <v>1</v>
      </c>
      <c r="L16" s="28">
        <v>0</v>
      </c>
    </row>
    <row r="17" spans="1:12" ht="63.75" x14ac:dyDescent="0.25">
      <c r="A17" s="24" t="s">
        <v>213</v>
      </c>
      <c r="B17" s="25" t="s">
        <v>274</v>
      </c>
      <c r="C17" s="10" t="s">
        <v>191</v>
      </c>
      <c r="D17" s="25" t="s">
        <v>72</v>
      </c>
      <c r="E17" s="10" t="s">
        <v>223</v>
      </c>
      <c r="F17" s="10">
        <v>2</v>
      </c>
      <c r="G17" s="10" t="s">
        <v>71</v>
      </c>
      <c r="H17" s="10" t="s">
        <v>25</v>
      </c>
      <c r="I17" s="11">
        <v>43546</v>
      </c>
      <c r="J17" s="11">
        <v>43819</v>
      </c>
      <c r="K17" s="10">
        <v>0</v>
      </c>
      <c r="L17" s="28">
        <v>1</v>
      </c>
    </row>
    <row r="18" spans="1:12" ht="63.75" x14ac:dyDescent="0.25">
      <c r="A18" s="24" t="s">
        <v>213</v>
      </c>
      <c r="B18" s="25" t="s">
        <v>274</v>
      </c>
      <c r="C18" s="10" t="s">
        <v>192</v>
      </c>
      <c r="D18" s="25" t="s">
        <v>69</v>
      </c>
      <c r="E18" s="10" t="s">
        <v>224</v>
      </c>
      <c r="F18" s="10">
        <v>1</v>
      </c>
      <c r="G18" s="10" t="s">
        <v>70</v>
      </c>
      <c r="H18" s="10" t="s">
        <v>25</v>
      </c>
      <c r="I18" s="11">
        <v>43497</v>
      </c>
      <c r="J18" s="11">
        <v>43646</v>
      </c>
      <c r="K18" s="10">
        <v>0</v>
      </c>
      <c r="L18" s="28">
        <v>1</v>
      </c>
    </row>
    <row r="19" spans="1:12" ht="63.75" x14ac:dyDescent="0.25">
      <c r="A19" s="24" t="s">
        <v>213</v>
      </c>
      <c r="B19" s="25" t="s">
        <v>274</v>
      </c>
      <c r="C19" s="10" t="s">
        <v>193</v>
      </c>
      <c r="D19" s="25" t="s">
        <v>89</v>
      </c>
      <c r="E19" s="10" t="s">
        <v>90</v>
      </c>
      <c r="F19" s="10">
        <v>1</v>
      </c>
      <c r="G19" s="10" t="s">
        <v>91</v>
      </c>
      <c r="H19" s="10" t="s">
        <v>25</v>
      </c>
      <c r="I19" s="11">
        <v>43587</v>
      </c>
      <c r="J19" s="11">
        <v>43707</v>
      </c>
      <c r="K19" s="10">
        <v>0</v>
      </c>
      <c r="L19" s="28">
        <v>1</v>
      </c>
    </row>
    <row r="20" spans="1:12" ht="51" x14ac:dyDescent="0.25">
      <c r="A20" s="24" t="s">
        <v>213</v>
      </c>
      <c r="B20" s="25" t="s">
        <v>275</v>
      </c>
      <c r="C20" s="10" t="s">
        <v>195</v>
      </c>
      <c r="D20" s="25" t="s">
        <v>112</v>
      </c>
      <c r="E20" s="10" t="s">
        <v>113</v>
      </c>
      <c r="F20" s="10">
        <v>4</v>
      </c>
      <c r="G20" s="10" t="s">
        <v>45</v>
      </c>
      <c r="H20" s="10" t="s">
        <v>25</v>
      </c>
      <c r="I20" s="11">
        <v>43480</v>
      </c>
      <c r="J20" s="11">
        <v>43769</v>
      </c>
      <c r="K20" s="10">
        <v>1</v>
      </c>
      <c r="L20" s="28">
        <v>1</v>
      </c>
    </row>
    <row r="21" spans="1:12" ht="51" x14ac:dyDescent="0.25">
      <c r="A21" s="24" t="s">
        <v>214</v>
      </c>
      <c r="B21" s="25" t="s">
        <v>18</v>
      </c>
      <c r="C21" s="10" t="s">
        <v>196</v>
      </c>
      <c r="D21" s="25" t="s">
        <v>119</v>
      </c>
      <c r="E21" s="16" t="s">
        <v>114</v>
      </c>
      <c r="F21" s="10">
        <v>2</v>
      </c>
      <c r="G21" s="16" t="s">
        <v>115</v>
      </c>
      <c r="H21" s="10" t="s">
        <v>25</v>
      </c>
      <c r="I21" s="11">
        <v>43586</v>
      </c>
      <c r="J21" s="11">
        <v>43819</v>
      </c>
      <c r="K21" s="10">
        <v>0</v>
      </c>
      <c r="L21" s="28">
        <v>1</v>
      </c>
    </row>
    <row r="22" spans="1:12" ht="51" x14ac:dyDescent="0.25">
      <c r="A22" s="24" t="s">
        <v>214</v>
      </c>
      <c r="B22" s="25" t="s">
        <v>18</v>
      </c>
      <c r="C22" s="10" t="s">
        <v>198</v>
      </c>
      <c r="D22" s="25" t="s">
        <v>128</v>
      </c>
      <c r="E22" s="16" t="s">
        <v>82</v>
      </c>
      <c r="F22" s="10">
        <v>1</v>
      </c>
      <c r="G22" s="10" t="s">
        <v>83</v>
      </c>
      <c r="H22" s="10" t="s">
        <v>25</v>
      </c>
      <c r="I22" s="11">
        <v>43497</v>
      </c>
      <c r="J22" s="11">
        <v>43585</v>
      </c>
      <c r="K22" s="10">
        <v>1</v>
      </c>
      <c r="L22" s="28">
        <v>0</v>
      </c>
    </row>
    <row r="23" spans="1:12" ht="127.5" x14ac:dyDescent="0.25">
      <c r="A23" s="42" t="s">
        <v>214</v>
      </c>
      <c r="B23" s="43" t="s">
        <v>18</v>
      </c>
      <c r="C23" s="6" t="s">
        <v>199</v>
      </c>
      <c r="D23" s="43" t="s">
        <v>225</v>
      </c>
      <c r="E23" s="15" t="s">
        <v>80</v>
      </c>
      <c r="F23" s="6">
        <v>1</v>
      </c>
      <c r="G23" s="6" t="s">
        <v>79</v>
      </c>
      <c r="H23" s="6" t="s">
        <v>25</v>
      </c>
      <c r="I23" s="7">
        <v>43525</v>
      </c>
      <c r="J23" s="7">
        <v>43819</v>
      </c>
      <c r="K23" s="6">
        <v>1</v>
      </c>
      <c r="L23" s="44">
        <v>0</v>
      </c>
    </row>
    <row r="24" spans="1:12" ht="39" thickBot="1" x14ac:dyDescent="0.3">
      <c r="A24" s="30" t="s">
        <v>214</v>
      </c>
      <c r="B24" s="31" t="s">
        <v>18</v>
      </c>
      <c r="C24" s="12" t="s">
        <v>200</v>
      </c>
      <c r="D24" s="31" t="s">
        <v>77</v>
      </c>
      <c r="E24" s="19" t="s">
        <v>78</v>
      </c>
      <c r="F24" s="12">
        <v>1</v>
      </c>
      <c r="G24" s="19" t="s">
        <v>81</v>
      </c>
      <c r="H24" s="12" t="s">
        <v>76</v>
      </c>
      <c r="I24" s="13">
        <v>43539</v>
      </c>
      <c r="J24" s="13">
        <v>43799</v>
      </c>
      <c r="K24" s="45">
        <v>0.3</v>
      </c>
      <c r="L24" s="46">
        <v>0.4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E7" sqref="E7"/>
    </sheetView>
  </sheetViews>
  <sheetFormatPr baseColWidth="10" defaultRowHeight="15" x14ac:dyDescent="0.25"/>
  <cols>
    <col min="1" max="1" width="20.85546875" customWidth="1"/>
    <col min="2" max="2" width="19.85546875" customWidth="1"/>
    <col min="4" max="4" width="31.5703125" customWidth="1"/>
    <col min="5" max="5" width="29" customWidth="1"/>
    <col min="7" max="7" width="20.28515625" customWidth="1"/>
    <col min="11" max="12" width="15.140625" customWidth="1"/>
  </cols>
  <sheetData>
    <row r="1" spans="1:12" ht="15.75" thickBot="1" x14ac:dyDescent="0.3"/>
    <row r="2" spans="1:12" ht="34.5" thickBot="1" x14ac:dyDescent="0.3">
      <c r="A2" s="1" t="s">
        <v>267</v>
      </c>
      <c r="B2" s="1" t="s">
        <v>5</v>
      </c>
      <c r="C2" s="2" t="s">
        <v>148</v>
      </c>
      <c r="D2" s="3" t="s">
        <v>215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12</v>
      </c>
      <c r="J2" s="5" t="s">
        <v>13</v>
      </c>
      <c r="K2" s="52" t="s">
        <v>283</v>
      </c>
      <c r="L2" s="54" t="s">
        <v>284</v>
      </c>
    </row>
    <row r="3" spans="1:12" ht="76.5" x14ac:dyDescent="0.25">
      <c r="A3" s="20" t="s">
        <v>210</v>
      </c>
      <c r="B3" s="21" t="s">
        <v>276</v>
      </c>
      <c r="C3" s="8" t="s">
        <v>165</v>
      </c>
      <c r="D3" s="21" t="s">
        <v>23</v>
      </c>
      <c r="E3" s="8" t="s">
        <v>218</v>
      </c>
      <c r="F3" s="33">
        <v>1</v>
      </c>
      <c r="G3" s="8" t="s">
        <v>31</v>
      </c>
      <c r="H3" s="8" t="s">
        <v>29</v>
      </c>
      <c r="I3" s="9">
        <v>43467</v>
      </c>
      <c r="J3" s="9">
        <v>43819</v>
      </c>
      <c r="K3" s="22">
        <v>0</v>
      </c>
      <c r="L3" s="34">
        <v>0.33</v>
      </c>
    </row>
    <row r="4" spans="1:12" ht="89.25" x14ac:dyDescent="0.25">
      <c r="A4" s="24" t="s">
        <v>210</v>
      </c>
      <c r="B4" s="25" t="s">
        <v>276</v>
      </c>
      <c r="C4" s="10" t="s">
        <v>166</v>
      </c>
      <c r="D4" s="25" t="s">
        <v>227</v>
      </c>
      <c r="E4" s="10" t="s">
        <v>228</v>
      </c>
      <c r="F4" s="16">
        <v>1</v>
      </c>
      <c r="G4" s="10" t="s">
        <v>229</v>
      </c>
      <c r="H4" s="10" t="s">
        <v>29</v>
      </c>
      <c r="I4" s="11">
        <v>43497</v>
      </c>
      <c r="J4" s="11">
        <v>43819</v>
      </c>
      <c r="K4" s="26">
        <v>0</v>
      </c>
      <c r="L4" s="29">
        <v>0.33</v>
      </c>
    </row>
    <row r="5" spans="1:12" ht="51.75" thickBot="1" x14ac:dyDescent="0.3">
      <c r="A5" s="30" t="s">
        <v>213</v>
      </c>
      <c r="B5" s="31" t="s">
        <v>277</v>
      </c>
      <c r="C5" s="12" t="s">
        <v>194</v>
      </c>
      <c r="D5" s="31" t="s">
        <v>73</v>
      </c>
      <c r="E5" s="12" t="s">
        <v>74</v>
      </c>
      <c r="F5" s="12">
        <v>1</v>
      </c>
      <c r="G5" s="12" t="s">
        <v>86</v>
      </c>
      <c r="H5" s="12" t="s">
        <v>29</v>
      </c>
      <c r="I5" s="13">
        <v>43497</v>
      </c>
      <c r="J5" s="13">
        <v>43707</v>
      </c>
      <c r="K5" s="12">
        <v>0</v>
      </c>
      <c r="L5" s="3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workbookViewId="0">
      <pane ySplit="2" topLeftCell="A3" activePane="bottomLeft" state="frozen"/>
      <selection activeCell="E7" sqref="E7"/>
      <selection pane="bottomLeft" activeCell="E7" sqref="E7"/>
    </sheetView>
  </sheetViews>
  <sheetFormatPr baseColWidth="10" defaultRowHeight="15" x14ac:dyDescent="0.25"/>
  <cols>
    <col min="1" max="1" width="24.5703125" customWidth="1"/>
    <col min="2" max="2" width="19.85546875" customWidth="1"/>
    <col min="3" max="3" width="5.7109375" bestFit="1" customWidth="1"/>
    <col min="4" max="4" width="40" customWidth="1"/>
    <col min="5" max="5" width="23" customWidth="1"/>
    <col min="6" max="6" width="9.7109375" bestFit="1" customWidth="1"/>
    <col min="7" max="7" width="24.85546875" customWidth="1"/>
    <col min="8" max="8" width="18.140625" customWidth="1"/>
    <col min="9" max="9" width="22.28515625" customWidth="1"/>
    <col min="12" max="13" width="15.140625" customWidth="1"/>
  </cols>
  <sheetData>
    <row r="1" spans="1:13" ht="15.75" thickBot="1" x14ac:dyDescent="0.3"/>
    <row r="2" spans="1:13" ht="34.5" thickBot="1" x14ac:dyDescent="0.3">
      <c r="A2" s="1" t="s">
        <v>267</v>
      </c>
      <c r="B2" s="1" t="s">
        <v>5</v>
      </c>
      <c r="C2" s="2" t="s">
        <v>148</v>
      </c>
      <c r="D2" s="3" t="s">
        <v>215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4" t="s">
        <v>12</v>
      </c>
      <c r="K2" s="5" t="s">
        <v>13</v>
      </c>
      <c r="L2" s="52" t="s">
        <v>283</v>
      </c>
      <c r="M2" s="54" t="s">
        <v>284</v>
      </c>
    </row>
    <row r="3" spans="1:13" ht="51" x14ac:dyDescent="0.25">
      <c r="A3" s="20" t="s">
        <v>211</v>
      </c>
      <c r="B3" s="21" t="s">
        <v>278</v>
      </c>
      <c r="C3" s="8" t="s">
        <v>149</v>
      </c>
      <c r="D3" s="25" t="s">
        <v>123</v>
      </c>
      <c r="E3" s="8" t="s">
        <v>56</v>
      </c>
      <c r="F3" s="8">
        <v>1</v>
      </c>
      <c r="G3" s="8" t="s">
        <v>20</v>
      </c>
      <c r="H3" s="8" t="s">
        <v>64</v>
      </c>
      <c r="I3" s="8" t="s">
        <v>19</v>
      </c>
      <c r="J3" s="9">
        <v>43467</v>
      </c>
      <c r="K3" s="9">
        <v>43553</v>
      </c>
      <c r="L3" s="22">
        <v>1</v>
      </c>
      <c r="M3" s="23">
        <v>0</v>
      </c>
    </row>
    <row r="4" spans="1:13" ht="63.75" x14ac:dyDescent="0.25">
      <c r="A4" s="24" t="s">
        <v>211</v>
      </c>
      <c r="B4" s="25" t="s">
        <v>279</v>
      </c>
      <c r="C4" s="10" t="s">
        <v>153</v>
      </c>
      <c r="D4" s="25" t="s">
        <v>125</v>
      </c>
      <c r="E4" s="10" t="s">
        <v>130</v>
      </c>
      <c r="F4" s="10">
        <v>3</v>
      </c>
      <c r="G4" s="10" t="s">
        <v>117</v>
      </c>
      <c r="H4" s="10" t="s">
        <v>124</v>
      </c>
      <c r="I4" s="10" t="s">
        <v>19</v>
      </c>
      <c r="J4" s="11">
        <v>43467</v>
      </c>
      <c r="K4" s="11">
        <v>43723</v>
      </c>
      <c r="L4" s="10">
        <v>0</v>
      </c>
      <c r="M4" s="28">
        <v>1</v>
      </c>
    </row>
    <row r="5" spans="1:13" ht="51" x14ac:dyDescent="0.25">
      <c r="A5" s="24" t="s">
        <v>211</v>
      </c>
      <c r="B5" s="25" t="s">
        <v>279</v>
      </c>
      <c r="C5" s="10" t="s">
        <v>154</v>
      </c>
      <c r="D5" s="25" t="s">
        <v>144</v>
      </c>
      <c r="E5" s="10" t="s">
        <v>129</v>
      </c>
      <c r="F5" s="10">
        <v>3</v>
      </c>
      <c r="G5" s="10" t="s">
        <v>131</v>
      </c>
      <c r="H5" s="10" t="s">
        <v>64</v>
      </c>
      <c r="I5" s="10" t="s">
        <v>19</v>
      </c>
      <c r="J5" s="11">
        <v>43467</v>
      </c>
      <c r="K5" s="11">
        <v>43738</v>
      </c>
      <c r="L5" s="10">
        <v>0</v>
      </c>
      <c r="M5" s="28">
        <v>1</v>
      </c>
    </row>
    <row r="6" spans="1:13" ht="51" x14ac:dyDescent="0.25">
      <c r="A6" s="24" t="s">
        <v>210</v>
      </c>
      <c r="B6" s="25" t="s">
        <v>280</v>
      </c>
      <c r="C6" s="10" t="s">
        <v>156</v>
      </c>
      <c r="D6" s="25" t="s">
        <v>142</v>
      </c>
      <c r="E6" s="10" t="s">
        <v>143</v>
      </c>
      <c r="F6" s="10">
        <v>3</v>
      </c>
      <c r="G6" s="10" t="s">
        <v>27</v>
      </c>
      <c r="H6" s="10" t="s">
        <v>64</v>
      </c>
      <c r="I6" s="10" t="s">
        <v>287</v>
      </c>
      <c r="J6" s="11">
        <v>43556</v>
      </c>
      <c r="K6" s="11">
        <v>43769</v>
      </c>
      <c r="L6" s="10">
        <v>0</v>
      </c>
      <c r="M6" s="28">
        <v>1</v>
      </c>
    </row>
    <row r="7" spans="1:13" ht="51" x14ac:dyDescent="0.25">
      <c r="A7" s="24" t="s">
        <v>210</v>
      </c>
      <c r="B7" s="25" t="s">
        <v>281</v>
      </c>
      <c r="C7" s="10" t="s">
        <v>159</v>
      </c>
      <c r="D7" s="25" t="s">
        <v>255</v>
      </c>
      <c r="E7" s="10" t="s">
        <v>216</v>
      </c>
      <c r="F7" s="10">
        <v>1</v>
      </c>
      <c r="G7" s="10" t="s">
        <v>116</v>
      </c>
      <c r="H7" s="10" t="s">
        <v>64</v>
      </c>
      <c r="I7" s="10" t="s">
        <v>286</v>
      </c>
      <c r="J7" s="11">
        <v>43497</v>
      </c>
      <c r="K7" s="11">
        <v>43707</v>
      </c>
      <c r="L7" s="10">
        <v>0</v>
      </c>
      <c r="M7" s="28">
        <v>1</v>
      </c>
    </row>
    <row r="8" spans="1:13" ht="76.5" x14ac:dyDescent="0.25">
      <c r="A8" s="24" t="s">
        <v>210</v>
      </c>
      <c r="B8" s="25" t="s">
        <v>281</v>
      </c>
      <c r="C8" s="10" t="s">
        <v>160</v>
      </c>
      <c r="D8" s="25" t="s">
        <v>256</v>
      </c>
      <c r="E8" s="10" t="s">
        <v>257</v>
      </c>
      <c r="F8" s="10">
        <v>2</v>
      </c>
      <c r="G8" s="10" t="s">
        <v>118</v>
      </c>
      <c r="H8" s="10" t="s">
        <v>64</v>
      </c>
      <c r="I8" s="10" t="s">
        <v>286</v>
      </c>
      <c r="J8" s="11">
        <v>43497</v>
      </c>
      <c r="K8" s="11">
        <v>43707</v>
      </c>
      <c r="L8" s="10">
        <v>0</v>
      </c>
      <c r="M8" s="28">
        <v>1</v>
      </c>
    </row>
    <row r="9" spans="1:13" ht="51" x14ac:dyDescent="0.25">
      <c r="A9" s="24" t="s">
        <v>210</v>
      </c>
      <c r="B9" s="25" t="s">
        <v>281</v>
      </c>
      <c r="C9" s="10" t="s">
        <v>161</v>
      </c>
      <c r="D9" s="25" t="s">
        <v>126</v>
      </c>
      <c r="E9" s="10" t="s">
        <v>217</v>
      </c>
      <c r="F9" s="14">
        <v>1</v>
      </c>
      <c r="G9" s="10" t="s">
        <v>258</v>
      </c>
      <c r="H9" s="10" t="s">
        <v>64</v>
      </c>
      <c r="I9" s="10" t="s">
        <v>49</v>
      </c>
      <c r="J9" s="11">
        <v>43497</v>
      </c>
      <c r="K9" s="11">
        <v>43819</v>
      </c>
      <c r="L9" s="35">
        <v>2.3E-2</v>
      </c>
      <c r="M9" s="36">
        <v>0.33</v>
      </c>
    </row>
    <row r="10" spans="1:13" ht="51" x14ac:dyDescent="0.25">
      <c r="A10" s="24" t="s">
        <v>210</v>
      </c>
      <c r="B10" s="25" t="s">
        <v>281</v>
      </c>
      <c r="C10" s="10" t="s">
        <v>162</v>
      </c>
      <c r="D10" s="25" t="s">
        <v>259</v>
      </c>
      <c r="E10" s="10" t="s">
        <v>260</v>
      </c>
      <c r="F10" s="14">
        <v>1</v>
      </c>
      <c r="G10" s="10" t="s">
        <v>261</v>
      </c>
      <c r="H10" s="10" t="s">
        <v>64</v>
      </c>
      <c r="I10" s="10" t="s">
        <v>287</v>
      </c>
      <c r="J10" s="11">
        <v>43556</v>
      </c>
      <c r="K10" s="11">
        <v>43830</v>
      </c>
      <c r="L10" s="35">
        <v>9.1999999999999998E-2</v>
      </c>
      <c r="M10" s="36">
        <v>0.33</v>
      </c>
    </row>
    <row r="11" spans="1:13" ht="63.75" x14ac:dyDescent="0.25">
      <c r="A11" s="24" t="s">
        <v>210</v>
      </c>
      <c r="B11" s="25" t="s">
        <v>281</v>
      </c>
      <c r="C11" s="10" t="s">
        <v>164</v>
      </c>
      <c r="D11" s="25" t="s">
        <v>127</v>
      </c>
      <c r="E11" s="10" t="s">
        <v>120</v>
      </c>
      <c r="F11" s="10">
        <v>2</v>
      </c>
      <c r="G11" s="10" t="s">
        <v>121</v>
      </c>
      <c r="H11" s="10" t="s">
        <v>64</v>
      </c>
      <c r="I11" s="10" t="s">
        <v>286</v>
      </c>
      <c r="J11" s="11">
        <v>43497</v>
      </c>
      <c r="K11" s="11">
        <v>43799</v>
      </c>
      <c r="L11" s="10">
        <v>1</v>
      </c>
      <c r="M11" s="28">
        <v>0</v>
      </c>
    </row>
    <row r="12" spans="1:13" ht="38.25" x14ac:dyDescent="0.25">
      <c r="A12" s="24" t="s">
        <v>212</v>
      </c>
      <c r="B12" s="25" t="s">
        <v>282</v>
      </c>
      <c r="C12" s="10" t="s">
        <v>175</v>
      </c>
      <c r="D12" s="25" t="s">
        <v>40</v>
      </c>
      <c r="E12" s="10" t="s">
        <v>43</v>
      </c>
      <c r="F12" s="10">
        <v>19</v>
      </c>
      <c r="G12" s="10" t="s">
        <v>42</v>
      </c>
      <c r="H12" s="10" t="s">
        <v>64</v>
      </c>
      <c r="I12" s="10" t="s">
        <v>66</v>
      </c>
      <c r="J12" s="11">
        <v>43467</v>
      </c>
      <c r="K12" s="11">
        <v>43585</v>
      </c>
      <c r="L12" s="37">
        <v>7</v>
      </c>
      <c r="M12" s="38">
        <v>0</v>
      </c>
    </row>
    <row r="13" spans="1:13" ht="51" x14ac:dyDescent="0.25">
      <c r="A13" s="24" t="s">
        <v>212</v>
      </c>
      <c r="B13" s="25" t="s">
        <v>282</v>
      </c>
      <c r="C13" s="10" t="s">
        <v>176</v>
      </c>
      <c r="D13" s="25" t="s">
        <v>44</v>
      </c>
      <c r="E13" s="10" t="s">
        <v>52</v>
      </c>
      <c r="F13" s="14">
        <v>1</v>
      </c>
      <c r="G13" s="16" t="s">
        <v>262</v>
      </c>
      <c r="H13" s="10" t="s">
        <v>64</v>
      </c>
      <c r="I13" s="10" t="s">
        <v>287</v>
      </c>
      <c r="J13" s="11">
        <v>43497</v>
      </c>
      <c r="K13" s="11">
        <v>43646</v>
      </c>
      <c r="L13" s="39">
        <v>0.73684210526315785</v>
      </c>
      <c r="M13" s="40">
        <f>5/19</f>
        <v>0.26315789473684209</v>
      </c>
    </row>
    <row r="14" spans="1:13" ht="51" x14ac:dyDescent="0.25">
      <c r="A14" s="24" t="s">
        <v>212</v>
      </c>
      <c r="B14" s="25" t="s">
        <v>282</v>
      </c>
      <c r="C14" s="10" t="s">
        <v>177</v>
      </c>
      <c r="D14" s="25" t="s">
        <v>104</v>
      </c>
      <c r="E14" s="10" t="s">
        <v>230</v>
      </c>
      <c r="F14" s="10">
        <v>1</v>
      </c>
      <c r="G14" s="10" t="s">
        <v>231</v>
      </c>
      <c r="H14" s="10" t="s">
        <v>65</v>
      </c>
      <c r="I14" s="10" t="s">
        <v>67</v>
      </c>
      <c r="J14" s="11">
        <v>43587</v>
      </c>
      <c r="K14" s="11">
        <v>43707</v>
      </c>
      <c r="L14" s="10">
        <v>0</v>
      </c>
      <c r="M14" s="38">
        <v>1</v>
      </c>
    </row>
    <row r="15" spans="1:13" ht="38.25" x14ac:dyDescent="0.25">
      <c r="A15" s="24" t="s">
        <v>212</v>
      </c>
      <c r="B15" s="25" t="s">
        <v>282</v>
      </c>
      <c r="C15" s="10" t="s">
        <v>178</v>
      </c>
      <c r="D15" s="25" t="s">
        <v>75</v>
      </c>
      <c r="E15" s="10" t="s">
        <v>105</v>
      </c>
      <c r="F15" s="10">
        <v>1</v>
      </c>
      <c r="G15" s="10" t="s">
        <v>106</v>
      </c>
      <c r="H15" s="10" t="s">
        <v>64</v>
      </c>
      <c r="I15" s="10" t="s">
        <v>287</v>
      </c>
      <c r="J15" s="11">
        <v>43646</v>
      </c>
      <c r="K15" s="11">
        <v>43738</v>
      </c>
      <c r="L15" s="10">
        <v>0</v>
      </c>
      <c r="M15" s="38">
        <v>0.8</v>
      </c>
    </row>
    <row r="16" spans="1:13" ht="76.5" x14ac:dyDescent="0.25">
      <c r="A16" s="24" t="s">
        <v>212</v>
      </c>
      <c r="B16" s="25" t="s">
        <v>272</v>
      </c>
      <c r="C16" s="10" t="s">
        <v>179</v>
      </c>
      <c r="D16" s="25" t="s">
        <v>46</v>
      </c>
      <c r="E16" s="10" t="s">
        <v>53</v>
      </c>
      <c r="F16" s="10">
        <v>1</v>
      </c>
      <c r="G16" s="10" t="s">
        <v>54</v>
      </c>
      <c r="H16" s="10" t="s">
        <v>64</v>
      </c>
      <c r="I16" s="10" t="s">
        <v>288</v>
      </c>
      <c r="J16" s="11">
        <v>43497</v>
      </c>
      <c r="K16" s="11">
        <v>43616</v>
      </c>
      <c r="L16" s="10">
        <v>0</v>
      </c>
      <c r="M16" s="38">
        <v>1</v>
      </c>
    </row>
    <row r="17" spans="1:13" ht="51.75" thickBot="1" x14ac:dyDescent="0.3">
      <c r="A17" s="30" t="s">
        <v>213</v>
      </c>
      <c r="B17" s="31" t="s">
        <v>268</v>
      </c>
      <c r="C17" s="12" t="s">
        <v>186</v>
      </c>
      <c r="D17" s="31" t="s">
        <v>233</v>
      </c>
      <c r="E17" s="12" t="s">
        <v>222</v>
      </c>
      <c r="F17" s="19">
        <v>1</v>
      </c>
      <c r="G17" s="12" t="s">
        <v>85</v>
      </c>
      <c r="H17" s="12" t="s">
        <v>64</v>
      </c>
      <c r="I17" s="12" t="s">
        <v>287</v>
      </c>
      <c r="J17" s="13">
        <v>43467</v>
      </c>
      <c r="K17" s="13">
        <v>43830</v>
      </c>
      <c r="L17" s="12">
        <v>0</v>
      </c>
      <c r="M17" s="41">
        <v>0.33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E3" sqref="E3"/>
    </sheetView>
  </sheetViews>
  <sheetFormatPr baseColWidth="10" defaultRowHeight="15" x14ac:dyDescent="0.25"/>
  <cols>
    <col min="1" max="1" width="20.85546875" customWidth="1"/>
    <col min="2" max="2" width="19.85546875" customWidth="1"/>
    <col min="4" max="4" width="21" customWidth="1"/>
    <col min="7" max="7" width="20.28515625" customWidth="1"/>
    <col min="11" max="12" width="15.140625" customWidth="1"/>
  </cols>
  <sheetData>
    <row r="1" spans="1:12" ht="15.75" thickBot="1" x14ac:dyDescent="0.3"/>
    <row r="2" spans="1:12" ht="34.5" thickBot="1" x14ac:dyDescent="0.3">
      <c r="A2" s="51" t="s">
        <v>267</v>
      </c>
      <c r="B2" s="52" t="s">
        <v>5</v>
      </c>
      <c r="C2" s="52" t="s">
        <v>148</v>
      </c>
      <c r="D2" s="52" t="s">
        <v>215</v>
      </c>
      <c r="E2" s="52" t="s">
        <v>6</v>
      </c>
      <c r="F2" s="52" t="s">
        <v>7</v>
      </c>
      <c r="G2" s="52" t="s">
        <v>8</v>
      </c>
      <c r="H2" s="52" t="s">
        <v>9</v>
      </c>
      <c r="I2" s="53" t="s">
        <v>12</v>
      </c>
      <c r="J2" s="53" t="s">
        <v>13</v>
      </c>
      <c r="K2" s="52" t="s">
        <v>283</v>
      </c>
      <c r="L2" s="54" t="s">
        <v>284</v>
      </c>
    </row>
    <row r="3" spans="1:12" ht="77.25" thickBot="1" x14ac:dyDescent="0.3">
      <c r="A3" s="47" t="s">
        <v>211</v>
      </c>
      <c r="B3" s="48" t="s">
        <v>285</v>
      </c>
      <c r="C3" s="17" t="s">
        <v>155</v>
      </c>
      <c r="D3" s="48" t="s">
        <v>145</v>
      </c>
      <c r="E3" s="17" t="s">
        <v>146</v>
      </c>
      <c r="F3" s="49">
        <v>3</v>
      </c>
      <c r="G3" s="17" t="s">
        <v>147</v>
      </c>
      <c r="H3" s="17" t="s">
        <v>21</v>
      </c>
      <c r="I3" s="18">
        <v>43467</v>
      </c>
      <c r="J3" s="18">
        <v>43723</v>
      </c>
      <c r="K3" s="49">
        <v>0</v>
      </c>
      <c r="L3" s="5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PAAC IDPC 2021 V1</vt:lpstr>
      <vt:lpstr>As. Jurídica</vt:lpstr>
      <vt:lpstr>Corporativa</vt:lpstr>
      <vt:lpstr>Divulgación</vt:lpstr>
      <vt:lpstr>As. Planeación</vt:lpstr>
      <vt:lpstr>Control Interno</vt:lpstr>
      <vt:lpstr>'PAAC IDPC 2021 V1'!Área_de_impresión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Francisco Rodriguez Tellez</dc:creator>
  <cp:lastModifiedBy>Carlos Hernando Sandoval Mora</cp:lastModifiedBy>
  <cp:lastPrinted>2021-01-25T16:32:32Z</cp:lastPrinted>
  <dcterms:created xsi:type="dcterms:W3CDTF">2019-01-17T15:29:16Z</dcterms:created>
  <dcterms:modified xsi:type="dcterms:W3CDTF">2021-07-13T14:34:01Z</dcterms:modified>
</cp:coreProperties>
</file>