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00. PDD 2020-2024\03_EJECUCIÓN METAS\2020\SEGPLAN-PMR-SPI\POAI\"/>
    </mc:Choice>
  </mc:AlternateContent>
  <xr:revisionPtr revIDLastSave="0" documentId="13_ncr:1_{B3E869D2-E753-4810-870D-6F207DBC0820}" xr6:coauthVersionLast="46" xr6:coauthVersionMax="46" xr10:uidLastSave="{00000000-0000-0000-0000-000000000000}"/>
  <bookViews>
    <workbookView xWindow="-120" yWindow="-120" windowWidth="29040" windowHeight="15840" tabRatio="661" activeTab="1" xr2:uid="{00000000-000D-0000-FFFF-FFFF00000000}"/>
  </bookViews>
  <sheets>
    <sheet name="7601_OK" sheetId="1" r:id="rId1"/>
    <sheet name="7611_OK" sheetId="2" r:id="rId2"/>
    <sheet name="7639_OK" sheetId="3" r:id="rId3"/>
    <sheet name="7649_OK" sheetId="4" r:id="rId4"/>
    <sheet name="7612_OK" sheetId="5" r:id="rId5"/>
    <sheet name="7597_OK" sheetId="6" r:id="rId6"/>
  </sheets>
  <externalReferences>
    <externalReference r:id="rId7"/>
  </externalReferences>
  <definedNames>
    <definedName name="_xlnm._FilterDatabase" localSheetId="5" hidden="1">'7597_OK'!$A$19:$AJ$49</definedName>
    <definedName name="_xlnm._FilterDatabase" localSheetId="0" hidden="1">'7601_OK'!$A$19:$AJ$25</definedName>
    <definedName name="_xlnm._FilterDatabase" localSheetId="1" hidden="1">'7611_OK'!$A$19:$AJ$46</definedName>
    <definedName name="_xlnm._FilterDatabase" localSheetId="4" hidden="1">'7612_OK'!$A$19:$AJ$27</definedName>
    <definedName name="_xlnm._FilterDatabase" localSheetId="2" hidden="1">'7639_OK'!$A$19:$AJ$25</definedName>
    <definedName name="_xlnm._FilterDatabase" localSheetId="3" hidden="1">'7649_OK'!$A$19:$AJ$27</definedName>
    <definedName name="_xlnm.Print_Area" localSheetId="5">'7597_OK'!$A$1:$AJ$63</definedName>
    <definedName name="_xlnm.Print_Area" localSheetId="0">'7601_OK'!$A$1:$AJ$43</definedName>
    <definedName name="_xlnm.Print_Area" localSheetId="1">'7611_OK'!$A$1:$AJ$61</definedName>
    <definedName name="_xlnm.Print_Area" localSheetId="4">'7612_OK'!$A$1:$AJ$45</definedName>
    <definedName name="_xlnm.Print_Area" localSheetId="2">'7639_OK'!$A$1:$AJ$45</definedName>
    <definedName name="_xlnm.Print_Area" localSheetId="3">'7649_OK'!$A$1:$AJ$50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6" l="1"/>
  <c r="B30" i="6"/>
  <c r="B24" i="6"/>
  <c r="B20" i="6"/>
  <c r="B32" i="4"/>
  <c r="B28" i="4"/>
  <c r="B24" i="4"/>
  <c r="B20" i="4"/>
  <c r="B20" i="3"/>
  <c r="B23" i="3"/>
  <c r="B29" i="3"/>
  <c r="B44" i="2"/>
  <c r="B34" i="2"/>
  <c r="AI31" i="2"/>
  <c r="AJ31" i="2" s="1"/>
  <c r="B27" i="2"/>
  <c r="B24" i="2"/>
  <c r="B20" i="2"/>
  <c r="B26" i="1"/>
  <c r="B23" i="1"/>
  <c r="B20" i="1"/>
  <c r="B42" i="6"/>
  <c r="B37" i="6"/>
  <c r="AH22" i="3" l="1"/>
  <c r="AG22" i="3"/>
  <c r="AF22" i="3"/>
  <c r="AE22" i="3"/>
  <c r="AD22" i="3"/>
  <c r="AC22" i="3"/>
  <c r="AB22" i="3"/>
  <c r="AA22" i="3"/>
  <c r="Z22" i="3"/>
  <c r="Y22" i="3"/>
  <c r="X22" i="3"/>
  <c r="W22" i="3"/>
  <c r="S22" i="3"/>
  <c r="Q22" i="3"/>
  <c r="B22" i="3" l="1"/>
  <c r="AH39" i="2"/>
  <c r="AG39" i="2"/>
  <c r="AF39" i="2"/>
  <c r="AE39" i="2"/>
  <c r="AD39" i="2"/>
  <c r="AC39" i="2"/>
  <c r="AB39" i="2"/>
  <c r="AA39" i="2"/>
  <c r="Z39" i="2"/>
  <c r="Y39" i="2"/>
  <c r="X39" i="2"/>
  <c r="W39" i="2"/>
  <c r="S39" i="2"/>
  <c r="M39" i="2"/>
  <c r="Q39" i="2"/>
  <c r="E17" i="2"/>
  <c r="F17" i="2" s="1"/>
  <c r="B27" i="4" l="1"/>
  <c r="B29" i="2"/>
  <c r="B39" i="2"/>
  <c r="AC46" i="2"/>
  <c r="AD46" i="2"/>
  <c r="AE46" i="2"/>
  <c r="AF46" i="2"/>
  <c r="AG46" i="2"/>
  <c r="AH46" i="2"/>
  <c r="B40" i="2"/>
  <c r="AC36" i="2"/>
  <c r="AD36" i="2"/>
  <c r="AE36" i="2"/>
  <c r="AF36" i="2"/>
  <c r="AG36" i="2"/>
  <c r="AH36" i="2"/>
  <c r="AC43" i="2"/>
  <c r="AC54" i="2" s="1"/>
  <c r="AD43" i="2"/>
  <c r="AD54" i="2" s="1"/>
  <c r="AE43" i="2"/>
  <c r="AE54" i="2" s="1"/>
  <c r="AF43" i="2"/>
  <c r="AF54" i="2" s="1"/>
  <c r="AG43" i="2"/>
  <c r="AG54" i="2" s="1"/>
  <c r="AH43" i="2"/>
  <c r="AH54" i="2" s="1"/>
  <c r="Q26" i="2"/>
  <c r="B36" i="1" l="1"/>
  <c r="B25" i="1"/>
  <c r="AD55" i="2"/>
  <c r="AD60" i="2"/>
  <c r="AG60" i="2"/>
  <c r="AG55" i="2"/>
  <c r="AC60" i="2"/>
  <c r="AC55" i="2"/>
  <c r="AH55" i="2"/>
  <c r="AH60" i="2"/>
  <c r="AF60" i="2"/>
  <c r="AF55" i="2"/>
  <c r="AE55" i="2"/>
  <c r="AE60" i="2"/>
  <c r="B51" i="6" l="1"/>
  <c r="B53" i="6" s="1"/>
  <c r="AH49" i="6" l="1"/>
  <c r="AG49" i="6"/>
  <c r="AF49" i="6"/>
  <c r="AE49" i="6"/>
  <c r="AD49" i="6"/>
  <c r="AC49" i="6"/>
  <c r="AB49" i="6"/>
  <c r="AA49" i="6"/>
  <c r="Z49" i="6"/>
  <c r="Y49" i="6"/>
  <c r="X49" i="6"/>
  <c r="W49" i="6"/>
  <c r="S49" i="6"/>
  <c r="Q49" i="6"/>
  <c r="B49" i="6"/>
  <c r="AI48" i="6"/>
  <c r="AJ48" i="6" s="1"/>
  <c r="AI47" i="6"/>
  <c r="AJ47" i="6" s="1"/>
  <c r="AH45" i="6"/>
  <c r="AG45" i="6"/>
  <c r="AF45" i="6"/>
  <c r="AE45" i="6"/>
  <c r="AD45" i="6"/>
  <c r="AC45" i="6"/>
  <c r="AB45" i="6"/>
  <c r="AA45" i="6"/>
  <c r="Z45" i="6"/>
  <c r="Y45" i="6"/>
  <c r="X45" i="6"/>
  <c r="W45" i="6"/>
  <c r="S45" i="6"/>
  <c r="Q45" i="6"/>
  <c r="B45" i="6"/>
  <c r="AI44" i="6"/>
  <c r="AJ44" i="6" s="1"/>
  <c r="AI43" i="6"/>
  <c r="AJ43" i="6" s="1"/>
  <c r="AH41" i="6"/>
  <c r="AG41" i="6"/>
  <c r="AF41" i="6"/>
  <c r="AE41" i="6"/>
  <c r="AD41" i="6"/>
  <c r="AC41" i="6"/>
  <c r="AB41" i="6"/>
  <c r="AA41" i="6"/>
  <c r="Z41" i="6"/>
  <c r="Y41" i="6"/>
  <c r="X41" i="6"/>
  <c r="W41" i="6"/>
  <c r="S41" i="6"/>
  <c r="Q41" i="6"/>
  <c r="B41" i="6"/>
  <c r="AH36" i="6"/>
  <c r="AG36" i="6"/>
  <c r="AF36" i="6"/>
  <c r="AE36" i="6"/>
  <c r="AD36" i="6"/>
  <c r="AC36" i="6"/>
  <c r="AB36" i="6"/>
  <c r="AA36" i="6"/>
  <c r="Z36" i="6"/>
  <c r="Y36" i="6"/>
  <c r="X36" i="6"/>
  <c r="W36" i="6"/>
  <c r="S36" i="6"/>
  <c r="Q36" i="6"/>
  <c r="B36" i="6"/>
  <c r="AI40" i="6"/>
  <c r="AJ40" i="6" s="1"/>
  <c r="AI39" i="6"/>
  <c r="AJ39" i="6" s="1"/>
  <c r="AI38" i="6"/>
  <c r="AJ38" i="6" s="1"/>
  <c r="AI35" i="6"/>
  <c r="AJ35" i="6" s="1"/>
  <c r="X58" i="6" l="1"/>
  <c r="AB58" i="6"/>
  <c r="Y58" i="6"/>
  <c r="AC58" i="6"/>
  <c r="AH58" i="6"/>
  <c r="Z58" i="6"/>
  <c r="AD58" i="6"/>
  <c r="W58" i="6"/>
  <c r="AA58" i="6"/>
  <c r="AE58" i="6"/>
  <c r="AF58" i="6"/>
  <c r="Q58" i="6"/>
  <c r="AG58" i="6"/>
  <c r="AJ45" i="6"/>
  <c r="B58" i="6"/>
  <c r="S58" i="6"/>
  <c r="AJ49" i="6"/>
  <c r="AI41" i="6"/>
  <c r="AI49" i="6"/>
  <c r="AI45" i="6"/>
  <c r="AJ36" i="6"/>
  <c r="AI36" i="6"/>
  <c r="AI58" i="6" l="1"/>
  <c r="AJ41" i="6"/>
  <c r="AJ58" i="6" s="1"/>
  <c r="B26" i="6" l="1"/>
  <c r="Q26" i="6"/>
  <c r="S26" i="6"/>
  <c r="W26" i="6"/>
  <c r="X26" i="6"/>
  <c r="Y26" i="6"/>
  <c r="Z26" i="6"/>
  <c r="AA26" i="6"/>
  <c r="AB26" i="6"/>
  <c r="AC26" i="6"/>
  <c r="AD26" i="6"/>
  <c r="AE26" i="6"/>
  <c r="AH33" i="6"/>
  <c r="AG33" i="6"/>
  <c r="AF33" i="6"/>
  <c r="AE33" i="6"/>
  <c r="AD33" i="6"/>
  <c r="AC33" i="6"/>
  <c r="AB33" i="6"/>
  <c r="AA33" i="6"/>
  <c r="Z33" i="6"/>
  <c r="Y33" i="6"/>
  <c r="X33" i="6"/>
  <c r="W33" i="6"/>
  <c r="S33" i="6"/>
  <c r="Q33" i="6"/>
  <c r="B33" i="6"/>
  <c r="AI32" i="6"/>
  <c r="AJ32" i="6" s="1"/>
  <c r="AI31" i="6"/>
  <c r="AJ31" i="6" s="1"/>
  <c r="AH29" i="6"/>
  <c r="AG29" i="6"/>
  <c r="AF29" i="6"/>
  <c r="AE29" i="6"/>
  <c r="AD29" i="6"/>
  <c r="AC29" i="6"/>
  <c r="AB29" i="6"/>
  <c r="AA29" i="6"/>
  <c r="Z29" i="6"/>
  <c r="Y29" i="6"/>
  <c r="X29" i="6"/>
  <c r="W29" i="6"/>
  <c r="S29" i="6"/>
  <c r="Q29" i="6"/>
  <c r="B29" i="6"/>
  <c r="AI28" i="6"/>
  <c r="AJ28" i="6" s="1"/>
  <c r="AH26" i="6"/>
  <c r="AG26" i="6"/>
  <c r="AF26" i="6"/>
  <c r="AI25" i="6"/>
  <c r="AJ25" i="6" s="1"/>
  <c r="AH23" i="6"/>
  <c r="AG23" i="6"/>
  <c r="AF23" i="6"/>
  <c r="AE23" i="6"/>
  <c r="AD23" i="6"/>
  <c r="AC23" i="6"/>
  <c r="AB23" i="6"/>
  <c r="AA23" i="6"/>
  <c r="Z23" i="6"/>
  <c r="Y23" i="6"/>
  <c r="Y51" i="6" s="1"/>
  <c r="X23" i="6"/>
  <c r="W23" i="6"/>
  <c r="S23" i="6"/>
  <c r="Q23" i="6"/>
  <c r="B23" i="6"/>
  <c r="AI22" i="6"/>
  <c r="AJ22" i="6" s="1"/>
  <c r="AI21" i="6"/>
  <c r="AJ21" i="6" s="1"/>
  <c r="E17" i="6"/>
  <c r="F17" i="6" s="1"/>
  <c r="Z51" i="6" l="1"/>
  <c r="AD51" i="6"/>
  <c r="S51" i="6"/>
  <c r="AC51" i="6"/>
  <c r="AG51" i="6"/>
  <c r="Q51" i="6"/>
  <c r="B61" i="6"/>
  <c r="X51" i="6"/>
  <c r="AB51" i="6"/>
  <c r="AF51" i="6"/>
  <c r="AH51" i="6"/>
  <c r="B57" i="6"/>
  <c r="W51" i="6"/>
  <c r="AA51" i="6"/>
  <c r="AE51" i="6"/>
  <c r="Q57" i="6"/>
  <c r="S57" i="6"/>
  <c r="W57" i="6"/>
  <c r="AA57" i="6"/>
  <c r="AE57" i="6"/>
  <c r="X57" i="6"/>
  <c r="AB57" i="6"/>
  <c r="AF57" i="6"/>
  <c r="Y57" i="6"/>
  <c r="AC57" i="6"/>
  <c r="AG57" i="6"/>
  <c r="Z57" i="6"/>
  <c r="AD57" i="6"/>
  <c r="AH57" i="6"/>
  <c r="B56" i="6"/>
  <c r="AH56" i="6"/>
  <c r="AH61" i="6"/>
  <c r="X61" i="6"/>
  <c r="X56" i="6"/>
  <c r="AB61" i="6"/>
  <c r="AB56" i="6"/>
  <c r="AF61" i="6"/>
  <c r="AF56" i="6"/>
  <c r="Q53" i="6"/>
  <c r="Q61" i="6"/>
  <c r="Q56" i="6"/>
  <c r="Y56" i="6"/>
  <c r="Y61" i="6"/>
  <c r="AC61" i="6"/>
  <c r="AC56" i="6"/>
  <c r="AG56" i="6"/>
  <c r="AG61" i="6"/>
  <c r="S56" i="6"/>
  <c r="S61" i="6"/>
  <c r="Z61" i="6"/>
  <c r="Z56" i="6"/>
  <c r="AD61" i="6"/>
  <c r="AD56" i="6"/>
  <c r="W61" i="6"/>
  <c r="W56" i="6"/>
  <c r="AA61" i="6"/>
  <c r="AA56" i="6"/>
  <c r="AE61" i="6"/>
  <c r="AE56" i="6"/>
  <c r="AJ23" i="6"/>
  <c r="S53" i="6"/>
  <c r="AI29" i="6"/>
  <c r="AI26" i="6"/>
  <c r="AI23" i="6"/>
  <c r="AJ33" i="6"/>
  <c r="AJ29" i="6"/>
  <c r="AI33" i="6"/>
  <c r="B27" i="5"/>
  <c r="AI29" i="5"/>
  <c r="AJ29" i="5" s="1"/>
  <c r="AI51" i="6" l="1"/>
  <c r="AI61" i="6"/>
  <c r="AI57" i="6"/>
  <c r="AJ56" i="6"/>
  <c r="AI56" i="6"/>
  <c r="AI53" i="6"/>
  <c r="AJ26" i="6"/>
  <c r="AJ61" i="6" s="1"/>
  <c r="B33" i="5"/>
  <c r="B35" i="5" s="1"/>
  <c r="AH31" i="5"/>
  <c r="AH39" i="5" s="1"/>
  <c r="AG31" i="5"/>
  <c r="AG39" i="5" s="1"/>
  <c r="AF31" i="5"/>
  <c r="AF39" i="5" s="1"/>
  <c r="AE31" i="5"/>
  <c r="AE39" i="5" s="1"/>
  <c r="AD31" i="5"/>
  <c r="AD39" i="5" s="1"/>
  <c r="AC31" i="5"/>
  <c r="AC39" i="5" s="1"/>
  <c r="AB31" i="5"/>
  <c r="AB39" i="5" s="1"/>
  <c r="AA31" i="5"/>
  <c r="AA39" i="5" s="1"/>
  <c r="Z31" i="5"/>
  <c r="Z39" i="5" s="1"/>
  <c r="Y31" i="5"/>
  <c r="Y39" i="5" s="1"/>
  <c r="X31" i="5"/>
  <c r="X39" i="5" s="1"/>
  <c r="W31" i="5"/>
  <c r="W39" i="5" s="1"/>
  <c r="S31" i="5"/>
  <c r="Q31" i="5"/>
  <c r="Q39" i="5" s="1"/>
  <c r="AI30" i="5"/>
  <c r="B31" i="5"/>
  <c r="B39" i="5" s="1"/>
  <c r="AH27" i="5"/>
  <c r="AG27" i="5"/>
  <c r="AF27" i="5"/>
  <c r="AE27" i="5"/>
  <c r="AD27" i="5"/>
  <c r="AC27" i="5"/>
  <c r="AB27" i="5"/>
  <c r="AA27" i="5"/>
  <c r="Z27" i="5"/>
  <c r="Y27" i="5"/>
  <c r="X27" i="5"/>
  <c r="W27" i="5"/>
  <c r="S27" i="5"/>
  <c r="Q27" i="5"/>
  <c r="AI26" i="5"/>
  <c r="AJ26" i="5" s="1"/>
  <c r="AI25" i="5"/>
  <c r="AJ25" i="5" s="1"/>
  <c r="AH23" i="5"/>
  <c r="AG23" i="5"/>
  <c r="AF23" i="5"/>
  <c r="AE23" i="5"/>
  <c r="AD23" i="5"/>
  <c r="AC23" i="5"/>
  <c r="AB23" i="5"/>
  <c r="AA23" i="5"/>
  <c r="Z23" i="5"/>
  <c r="Y23" i="5"/>
  <c r="X23" i="5"/>
  <c r="W23" i="5"/>
  <c r="S23" i="5"/>
  <c r="Q23" i="5"/>
  <c r="AI22" i="5"/>
  <c r="AJ22" i="5" s="1"/>
  <c r="AI21" i="5"/>
  <c r="AJ21" i="5" s="1"/>
  <c r="B23" i="5"/>
  <c r="E17" i="5"/>
  <c r="F17" i="5" s="1"/>
  <c r="AI33" i="4"/>
  <c r="AJ33" i="4" s="1"/>
  <c r="S39" i="5" l="1"/>
  <c r="AD38" i="5"/>
  <c r="AD42" i="5"/>
  <c r="S38" i="5"/>
  <c r="S42" i="5"/>
  <c r="Z42" i="5"/>
  <c r="Z38" i="5"/>
  <c r="AH42" i="5"/>
  <c r="AH38" i="5"/>
  <c r="B38" i="5"/>
  <c r="B42" i="5"/>
  <c r="X38" i="5"/>
  <c r="X42" i="5"/>
  <c r="AB42" i="5"/>
  <c r="AB38" i="5"/>
  <c r="AF38" i="5"/>
  <c r="AF42" i="5"/>
  <c r="W42" i="5"/>
  <c r="W38" i="5"/>
  <c r="AA42" i="5"/>
  <c r="AA38" i="5"/>
  <c r="AE42" i="5"/>
  <c r="AE38" i="5"/>
  <c r="Q42" i="5"/>
  <c r="Q38" i="5"/>
  <c r="Y38" i="5"/>
  <c r="Y42" i="5"/>
  <c r="AC38" i="5"/>
  <c r="AC42" i="5"/>
  <c r="AG38" i="5"/>
  <c r="AG42" i="5"/>
  <c r="AJ57" i="6"/>
  <c r="AJ51" i="6"/>
  <c r="AJ53" i="6" s="1"/>
  <c r="AH33" i="5"/>
  <c r="Q33" i="5"/>
  <c r="Q35" i="5" s="1"/>
  <c r="Y33" i="5"/>
  <c r="AC33" i="5"/>
  <c r="AG33" i="5"/>
  <c r="AI31" i="5"/>
  <c r="AI39" i="5" s="1"/>
  <c r="AI27" i="5"/>
  <c r="AI23" i="5"/>
  <c r="X33" i="5"/>
  <c r="AB33" i="5"/>
  <c r="AF33" i="5"/>
  <c r="S33" i="5"/>
  <c r="Z33" i="5"/>
  <c r="AD33" i="5"/>
  <c r="W33" i="5"/>
  <c r="AA33" i="5"/>
  <c r="AE33" i="5"/>
  <c r="AJ30" i="5"/>
  <c r="AJ31" i="5" s="1"/>
  <c r="AJ39" i="5" s="1"/>
  <c r="AJ27" i="5"/>
  <c r="S35" i="5" l="1"/>
  <c r="AI42" i="5"/>
  <c r="AI38" i="5"/>
  <c r="AJ42" i="5"/>
  <c r="AJ23" i="5"/>
  <c r="AJ38" i="5" s="1"/>
  <c r="AI33" i="5"/>
  <c r="AI35" i="5" s="1"/>
  <c r="AJ33" i="5" l="1"/>
  <c r="AJ35" i="5" s="1"/>
  <c r="B38" i="4"/>
  <c r="B40" i="4" s="1"/>
  <c r="AH36" i="4"/>
  <c r="AH46" i="4" s="1"/>
  <c r="AG36" i="4"/>
  <c r="AG46" i="4" s="1"/>
  <c r="AF36" i="4"/>
  <c r="AF46" i="4" s="1"/>
  <c r="AE36" i="4"/>
  <c r="AE46" i="4" s="1"/>
  <c r="AD36" i="4"/>
  <c r="AD46" i="4" s="1"/>
  <c r="AC36" i="4"/>
  <c r="AC46" i="4" s="1"/>
  <c r="AB36" i="4"/>
  <c r="AB46" i="4" s="1"/>
  <c r="AA36" i="4"/>
  <c r="AA46" i="4" s="1"/>
  <c r="Z36" i="4"/>
  <c r="Z46" i="4" s="1"/>
  <c r="Y36" i="4"/>
  <c r="Y46" i="4" s="1"/>
  <c r="X36" i="4"/>
  <c r="X46" i="4" s="1"/>
  <c r="W36" i="4"/>
  <c r="W46" i="4" s="1"/>
  <c r="S36" i="4"/>
  <c r="Q36" i="4"/>
  <c r="Q46" i="4" s="1"/>
  <c r="B36" i="4"/>
  <c r="B46" i="4" s="1"/>
  <c r="AI35" i="4"/>
  <c r="AJ35" i="4" s="1"/>
  <c r="AI34" i="4"/>
  <c r="AJ34" i="4" s="1"/>
  <c r="AH31" i="4"/>
  <c r="AH45" i="4" s="1"/>
  <c r="AG31" i="4"/>
  <c r="AG45" i="4" s="1"/>
  <c r="AF31" i="4"/>
  <c r="AF45" i="4" s="1"/>
  <c r="AE31" i="4"/>
  <c r="AE45" i="4" s="1"/>
  <c r="AD31" i="4"/>
  <c r="AD45" i="4" s="1"/>
  <c r="AC31" i="4"/>
  <c r="AC45" i="4" s="1"/>
  <c r="AB31" i="4"/>
  <c r="AB45" i="4" s="1"/>
  <c r="AA31" i="4"/>
  <c r="AA45" i="4" s="1"/>
  <c r="Z31" i="4"/>
  <c r="Z45" i="4" s="1"/>
  <c r="Y31" i="4"/>
  <c r="Y45" i="4" s="1"/>
  <c r="X31" i="4"/>
  <c r="X45" i="4" s="1"/>
  <c r="W31" i="4"/>
  <c r="W45" i="4" s="1"/>
  <c r="S31" i="4"/>
  <c r="Q31" i="4"/>
  <c r="Q45" i="4" s="1"/>
  <c r="B31" i="4"/>
  <c r="AI30" i="4"/>
  <c r="AJ30" i="4" s="1"/>
  <c r="AI29" i="4"/>
  <c r="AJ29" i="4" s="1"/>
  <c r="AH27" i="4"/>
  <c r="AG27" i="4"/>
  <c r="AF27" i="4"/>
  <c r="AE27" i="4"/>
  <c r="AD27" i="4"/>
  <c r="AC27" i="4"/>
  <c r="AB27" i="4"/>
  <c r="AA27" i="4"/>
  <c r="Z27" i="4"/>
  <c r="Y27" i="4"/>
  <c r="X27" i="4"/>
  <c r="W27" i="4"/>
  <c r="S27" i="4"/>
  <c r="Q27" i="4"/>
  <c r="B44" i="4"/>
  <c r="AI25" i="4"/>
  <c r="AJ25" i="4" s="1"/>
  <c r="AH23" i="4"/>
  <c r="AG23" i="4"/>
  <c r="AF23" i="4"/>
  <c r="AE23" i="4"/>
  <c r="AD23" i="4"/>
  <c r="AC23" i="4"/>
  <c r="AB23" i="4"/>
  <c r="AA23" i="4"/>
  <c r="Z23" i="4"/>
  <c r="Y23" i="4"/>
  <c r="X23" i="4"/>
  <c r="W23" i="4"/>
  <c r="S23" i="4"/>
  <c r="Q23" i="4"/>
  <c r="B23" i="4"/>
  <c r="AI22" i="4"/>
  <c r="AJ22" i="4" s="1"/>
  <c r="AI21" i="4"/>
  <c r="AJ21" i="4" s="1"/>
  <c r="E17" i="4"/>
  <c r="F17" i="4" s="1"/>
  <c r="B33" i="3"/>
  <c r="B35" i="3" s="1"/>
  <c r="B28" i="3"/>
  <c r="B40" i="3" s="1"/>
  <c r="Q28" i="3"/>
  <c r="Q40" i="3" s="1"/>
  <c r="S28" i="3"/>
  <c r="W28" i="3"/>
  <c r="W40" i="3" s="1"/>
  <c r="X28" i="3"/>
  <c r="X40" i="3" s="1"/>
  <c r="Y28" i="3"/>
  <c r="Y40" i="3" s="1"/>
  <c r="Z28" i="3"/>
  <c r="Z40" i="3" s="1"/>
  <c r="AA28" i="3"/>
  <c r="AA40" i="3" s="1"/>
  <c r="AB28" i="3"/>
  <c r="AB40" i="3" s="1"/>
  <c r="AC28" i="3"/>
  <c r="AC40" i="3" s="1"/>
  <c r="AD28" i="3"/>
  <c r="AD40" i="3" s="1"/>
  <c r="AE28" i="3"/>
  <c r="AE40" i="3" s="1"/>
  <c r="AF28" i="3"/>
  <c r="AF40" i="3" s="1"/>
  <c r="AG28" i="3"/>
  <c r="AG40" i="3" s="1"/>
  <c r="AH28" i="3"/>
  <c r="AH40" i="3" s="1"/>
  <c r="B25" i="3"/>
  <c r="B39" i="3" s="1"/>
  <c r="Q25" i="3"/>
  <c r="Q39" i="3" s="1"/>
  <c r="S25" i="3"/>
  <c r="AH25" i="3"/>
  <c r="AH39" i="3" s="1"/>
  <c r="AG25" i="3"/>
  <c r="AG39" i="3" s="1"/>
  <c r="AF25" i="3"/>
  <c r="AF39" i="3" s="1"/>
  <c r="AE25" i="3"/>
  <c r="AE39" i="3" s="1"/>
  <c r="AC25" i="3"/>
  <c r="AC39" i="3" s="1"/>
  <c r="AB25" i="3"/>
  <c r="AB39" i="3" s="1"/>
  <c r="AA25" i="3"/>
  <c r="AA39" i="3" s="1"/>
  <c r="Z25" i="3"/>
  <c r="Z39" i="3" s="1"/>
  <c r="Y25" i="3"/>
  <c r="Y39" i="3" s="1"/>
  <c r="X25" i="3"/>
  <c r="X39" i="3" s="1"/>
  <c r="W25" i="3"/>
  <c r="W39" i="3" s="1"/>
  <c r="AD25" i="3"/>
  <c r="AD39" i="3" s="1"/>
  <c r="AI21" i="3"/>
  <c r="AJ21" i="3" s="1"/>
  <c r="S40" i="3" l="1"/>
  <c r="S45" i="4"/>
  <c r="S46" i="4"/>
  <c r="S39" i="3"/>
  <c r="Q44" i="4"/>
  <c r="Q50" i="4"/>
  <c r="Y50" i="4"/>
  <c r="Y44" i="4"/>
  <c r="AC44" i="4"/>
  <c r="AC50" i="4"/>
  <c r="AG50" i="4"/>
  <c r="AG44" i="4"/>
  <c r="S44" i="4"/>
  <c r="S50" i="4"/>
  <c r="Z44" i="4"/>
  <c r="Z50" i="4"/>
  <c r="AD44" i="4"/>
  <c r="AD50" i="4"/>
  <c r="AH44" i="4"/>
  <c r="AH50" i="4"/>
  <c r="W50" i="4"/>
  <c r="W44" i="4"/>
  <c r="AA50" i="4"/>
  <c r="AA44" i="4"/>
  <c r="AE50" i="4"/>
  <c r="AE44" i="4"/>
  <c r="X44" i="4"/>
  <c r="X50" i="4"/>
  <c r="AB44" i="4"/>
  <c r="AB50" i="4"/>
  <c r="AF44" i="4"/>
  <c r="AF50" i="4"/>
  <c r="S43" i="4"/>
  <c r="S49" i="4"/>
  <c r="Z49" i="4"/>
  <c r="Z43" i="4"/>
  <c r="AD43" i="4"/>
  <c r="AD49" i="4"/>
  <c r="AH49" i="4"/>
  <c r="AH43" i="4"/>
  <c r="W43" i="4"/>
  <c r="W49" i="4"/>
  <c r="AA38" i="4"/>
  <c r="AA49" i="4"/>
  <c r="AA43" i="4"/>
  <c r="AE38" i="4"/>
  <c r="AE43" i="4"/>
  <c r="AE49" i="4"/>
  <c r="X43" i="4"/>
  <c r="X49" i="4"/>
  <c r="AB43" i="4"/>
  <c r="AB49" i="4"/>
  <c r="AF43" i="4"/>
  <c r="AF49" i="4"/>
  <c r="Q49" i="4"/>
  <c r="Q43" i="4"/>
  <c r="Y43" i="4"/>
  <c r="Y49" i="4"/>
  <c r="AC43" i="4"/>
  <c r="AC49" i="4"/>
  <c r="AG43" i="4"/>
  <c r="AG49" i="4"/>
  <c r="B43" i="4"/>
  <c r="B49" i="4"/>
  <c r="B50" i="4"/>
  <c r="B45" i="4"/>
  <c r="AJ27" i="4"/>
  <c r="X38" i="4"/>
  <c r="AB38" i="4"/>
  <c r="AF38" i="4"/>
  <c r="S38" i="4"/>
  <c r="Z38" i="4"/>
  <c r="AD38" i="4"/>
  <c r="AH38" i="4"/>
  <c r="W38" i="4"/>
  <c r="AI31" i="4"/>
  <c r="AI45" i="4" s="1"/>
  <c r="AI23" i="4"/>
  <c r="Q38" i="4"/>
  <c r="Q40" i="4" s="1"/>
  <c r="AG38" i="4"/>
  <c r="Y38" i="4"/>
  <c r="AC38" i="4"/>
  <c r="AI27" i="4"/>
  <c r="AI36" i="4"/>
  <c r="AI46" i="4" s="1"/>
  <c r="S40" i="4" l="1"/>
  <c r="AI49" i="4"/>
  <c r="AI50" i="4"/>
  <c r="AI43" i="4"/>
  <c r="AI44" i="4"/>
  <c r="AJ36" i="4"/>
  <c r="AJ46" i="4" s="1"/>
  <c r="AJ44" i="4"/>
  <c r="AJ23" i="4"/>
  <c r="AJ43" i="4" s="1"/>
  <c r="AJ31" i="4"/>
  <c r="AJ45" i="4" s="1"/>
  <c r="AI38" i="4"/>
  <c r="AI40" i="4" s="1"/>
  <c r="AJ49" i="4" l="1"/>
  <c r="AJ50" i="4"/>
  <c r="AJ38" i="4"/>
  <c r="AJ40" i="4" s="1"/>
  <c r="AH31" i="3"/>
  <c r="AH41" i="3" s="1"/>
  <c r="AG31" i="3"/>
  <c r="AG41" i="3" s="1"/>
  <c r="AF31" i="3"/>
  <c r="AF41" i="3" s="1"/>
  <c r="AE31" i="3"/>
  <c r="AE41" i="3" s="1"/>
  <c r="AD31" i="3"/>
  <c r="AD41" i="3" s="1"/>
  <c r="AC31" i="3"/>
  <c r="AC41" i="3" s="1"/>
  <c r="AB31" i="3"/>
  <c r="AB41" i="3" s="1"/>
  <c r="AA31" i="3"/>
  <c r="AA41" i="3" s="1"/>
  <c r="Z31" i="3"/>
  <c r="Z41" i="3" s="1"/>
  <c r="Y31" i="3"/>
  <c r="Y41" i="3" s="1"/>
  <c r="X31" i="3"/>
  <c r="X41" i="3" s="1"/>
  <c r="W31" i="3"/>
  <c r="W41" i="3" s="1"/>
  <c r="S31" i="3"/>
  <c r="Q31" i="3"/>
  <c r="Q41" i="3" s="1"/>
  <c r="B31" i="3"/>
  <c r="B41" i="3" s="1"/>
  <c r="AI30" i="3"/>
  <c r="AJ30" i="3" s="1"/>
  <c r="AI27" i="3"/>
  <c r="AJ27" i="3" s="1"/>
  <c r="AI24" i="3"/>
  <c r="AJ24" i="3" s="1"/>
  <c r="AI22" i="3"/>
  <c r="E17" i="3"/>
  <c r="F17" i="3" s="1"/>
  <c r="AI27" i="1"/>
  <c r="AJ27" i="1" s="1"/>
  <c r="AI24" i="1"/>
  <c r="AJ24" i="1" s="1"/>
  <c r="AI21" i="1"/>
  <c r="AJ21" i="1" s="1"/>
  <c r="AH25" i="1"/>
  <c r="AH36" i="1" s="1"/>
  <c r="AG25" i="1"/>
  <c r="AG36" i="1" s="1"/>
  <c r="AF25" i="1"/>
  <c r="AF36" i="1" s="1"/>
  <c r="AE25" i="1"/>
  <c r="AE36" i="1" s="1"/>
  <c r="AD25" i="1"/>
  <c r="AD36" i="1" s="1"/>
  <c r="AC25" i="1"/>
  <c r="AC36" i="1" s="1"/>
  <c r="AB25" i="1"/>
  <c r="AB36" i="1" s="1"/>
  <c r="AA25" i="1"/>
  <c r="AA36" i="1" s="1"/>
  <c r="Z25" i="1"/>
  <c r="Z36" i="1" s="1"/>
  <c r="Y25" i="1"/>
  <c r="Y36" i="1" s="1"/>
  <c r="X25" i="1"/>
  <c r="X36" i="1" s="1"/>
  <c r="W25" i="1"/>
  <c r="W36" i="1" s="1"/>
  <c r="S25" i="1"/>
  <c r="S36" i="1" s="1"/>
  <c r="Q25" i="1"/>
  <c r="Q36" i="1" s="1"/>
  <c r="AI45" i="2"/>
  <c r="AJ45" i="2" s="1"/>
  <c r="AI35" i="2"/>
  <c r="AJ35" i="2" s="1"/>
  <c r="AI32" i="2"/>
  <c r="AJ32" i="2" s="1"/>
  <c r="AI28" i="2"/>
  <c r="AJ28" i="2" s="1"/>
  <c r="B48" i="2"/>
  <c r="B50" i="2" s="1"/>
  <c r="B46" i="2"/>
  <c r="S41" i="3" l="1"/>
  <c r="B44" i="3"/>
  <c r="B38" i="3"/>
  <c r="X33" i="3"/>
  <c r="X44" i="3"/>
  <c r="X38" i="3"/>
  <c r="AB33" i="3"/>
  <c r="AB44" i="3"/>
  <c r="AB38" i="3"/>
  <c r="AF33" i="3"/>
  <c r="AF44" i="3"/>
  <c r="AF38" i="3"/>
  <c r="Q33" i="3"/>
  <c r="Q35" i="3" s="1"/>
  <c r="Q38" i="3"/>
  <c r="Q44" i="3"/>
  <c r="Y33" i="3"/>
  <c r="Y38" i="3"/>
  <c r="Y44" i="3"/>
  <c r="AC33" i="3"/>
  <c r="AC38" i="3"/>
  <c r="AC44" i="3"/>
  <c r="AG33" i="3"/>
  <c r="AG38" i="3"/>
  <c r="AG44" i="3"/>
  <c r="S44" i="3"/>
  <c r="S38" i="3"/>
  <c r="Z44" i="3"/>
  <c r="Z38" i="3"/>
  <c r="AD38" i="3"/>
  <c r="AD44" i="3"/>
  <c r="AH44" i="3"/>
  <c r="AH38" i="3"/>
  <c r="W33" i="3"/>
  <c r="W44" i="3"/>
  <c r="W38" i="3"/>
  <c r="AA33" i="3"/>
  <c r="AA44" i="3"/>
  <c r="AA38" i="3"/>
  <c r="AE44" i="3"/>
  <c r="AE38" i="3"/>
  <c r="B55" i="2"/>
  <c r="B60" i="2"/>
  <c r="AI38" i="3"/>
  <c r="AE33" i="3"/>
  <c r="S33" i="3"/>
  <c r="Z33" i="3"/>
  <c r="AD33" i="3"/>
  <c r="AH33" i="3"/>
  <c r="AI28" i="3"/>
  <c r="AI40" i="3" s="1"/>
  <c r="AI25" i="3"/>
  <c r="AI39" i="3" s="1"/>
  <c r="AI31" i="3"/>
  <c r="AI41" i="3" s="1"/>
  <c r="AJ22" i="3"/>
  <c r="S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AI33" i="2"/>
  <c r="AI30" i="2"/>
  <c r="AJ30" i="2" s="1"/>
  <c r="AH33" i="2"/>
  <c r="AG33" i="2"/>
  <c r="AF33" i="2"/>
  <c r="AE33" i="2"/>
  <c r="AD33" i="2"/>
  <c r="AC33" i="2"/>
  <c r="AB33" i="2"/>
  <c r="AA33" i="2"/>
  <c r="Z33" i="2"/>
  <c r="Y33" i="2"/>
  <c r="X33" i="2"/>
  <c r="W33" i="2"/>
  <c r="AH29" i="2"/>
  <c r="AG29" i="2"/>
  <c r="AF29" i="2"/>
  <c r="AE29" i="2"/>
  <c r="AD29" i="2"/>
  <c r="AC29" i="2"/>
  <c r="AB29" i="2"/>
  <c r="AA29" i="2"/>
  <c r="Z29" i="2"/>
  <c r="Y29" i="2"/>
  <c r="X29" i="2"/>
  <c r="W29" i="2"/>
  <c r="S33" i="2"/>
  <c r="S29" i="2"/>
  <c r="Q29" i="2"/>
  <c r="Q33" i="2"/>
  <c r="AB46" i="2"/>
  <c r="AA46" i="2"/>
  <c r="Z46" i="2"/>
  <c r="Y46" i="2"/>
  <c r="X46" i="2"/>
  <c r="W46" i="2"/>
  <c r="S46" i="2"/>
  <c r="Q46" i="2"/>
  <c r="AB43" i="2"/>
  <c r="AB54" i="2" s="1"/>
  <c r="AA43" i="2"/>
  <c r="AA54" i="2" s="1"/>
  <c r="Z43" i="2"/>
  <c r="Z54" i="2" s="1"/>
  <c r="Y43" i="2"/>
  <c r="Y54" i="2" s="1"/>
  <c r="X43" i="2"/>
  <c r="X54" i="2" s="1"/>
  <c r="W43" i="2"/>
  <c r="W54" i="2" s="1"/>
  <c r="S43" i="2"/>
  <c r="Q43" i="2"/>
  <c r="Q54" i="2" s="1"/>
  <c r="AB36" i="2"/>
  <c r="AA36" i="2"/>
  <c r="Z36" i="2"/>
  <c r="Y36" i="2"/>
  <c r="X36" i="2"/>
  <c r="W36" i="2"/>
  <c r="S36" i="2"/>
  <c r="Q36" i="2"/>
  <c r="AI42" i="2"/>
  <c r="AJ42" i="2" s="1"/>
  <c r="AI41" i="2"/>
  <c r="AJ41" i="2" s="1"/>
  <c r="AI38" i="2"/>
  <c r="AJ38" i="2" s="1"/>
  <c r="AI39" i="2" l="1"/>
  <c r="S35" i="3"/>
  <c r="AI44" i="3"/>
  <c r="W55" i="2"/>
  <c r="W60" i="2"/>
  <c r="AA55" i="2"/>
  <c r="AA60" i="2"/>
  <c r="X60" i="2"/>
  <c r="X55" i="2"/>
  <c r="AB55" i="2"/>
  <c r="AB60" i="2"/>
  <c r="S60" i="2"/>
  <c r="S55" i="2"/>
  <c r="Z55" i="2"/>
  <c r="Z60" i="2"/>
  <c r="S54" i="2"/>
  <c r="Q60" i="2"/>
  <c r="Q55" i="2"/>
  <c r="Y60" i="2"/>
  <c r="Y55" i="2"/>
  <c r="AJ39" i="2"/>
  <c r="AJ31" i="3"/>
  <c r="AJ41" i="3" s="1"/>
  <c r="AJ28" i="3"/>
  <c r="AJ40" i="3" s="1"/>
  <c r="AJ25" i="3"/>
  <c r="AJ39" i="3" s="1"/>
  <c r="AJ38" i="3"/>
  <c r="AI33" i="3"/>
  <c r="AI35" i="3" s="1"/>
  <c r="AJ33" i="2"/>
  <c r="AI43" i="2"/>
  <c r="AJ43" i="2"/>
  <c r="AI46" i="2"/>
  <c r="AI55" i="2" s="1"/>
  <c r="AJ44" i="3" l="1"/>
  <c r="AJ33" i="3"/>
  <c r="AJ35" i="3" s="1"/>
  <c r="AI54" i="2"/>
  <c r="AI60" i="2"/>
  <c r="AJ54" i="2"/>
  <c r="AJ46" i="2"/>
  <c r="AJ55" i="2" s="1"/>
  <c r="B43" i="2"/>
  <c r="B54" i="2" s="1"/>
  <c r="AI40" i="2"/>
  <c r="AJ60" i="2" l="1"/>
  <c r="AJ40" i="2"/>
  <c r="AI44" i="2"/>
  <c r="AJ44" i="2" s="1"/>
  <c r="AI37" i="2" l="1"/>
  <c r="AJ37" i="2" l="1"/>
  <c r="B33" i="2" l="1"/>
  <c r="B26" i="2"/>
  <c r="B36" i="2"/>
  <c r="AI36" i="2" l="1"/>
  <c r="AJ36" i="2" l="1"/>
  <c r="AI29" i="2"/>
  <c r="AI25" i="2"/>
  <c r="AH23" i="2"/>
  <c r="AG23" i="2"/>
  <c r="AF23" i="2"/>
  <c r="AE23" i="2"/>
  <c r="AD23" i="2"/>
  <c r="AC23" i="2"/>
  <c r="AB23" i="2"/>
  <c r="AA23" i="2"/>
  <c r="Z23" i="2"/>
  <c r="Y23" i="2"/>
  <c r="X23" i="2"/>
  <c r="W23" i="2"/>
  <c r="S23" i="2"/>
  <c r="Q23" i="2"/>
  <c r="AI21" i="2"/>
  <c r="AJ21" i="2" s="1"/>
  <c r="B23" i="2"/>
  <c r="B53" i="2" s="1"/>
  <c r="AH28" i="1"/>
  <c r="AH37" i="1" s="1"/>
  <c r="AG28" i="1"/>
  <c r="AG37" i="1" s="1"/>
  <c r="AF28" i="1"/>
  <c r="AF37" i="1" s="1"/>
  <c r="AE28" i="1"/>
  <c r="AE37" i="1" s="1"/>
  <c r="AD28" i="1"/>
  <c r="AD37" i="1" s="1"/>
  <c r="AC28" i="1"/>
  <c r="AC37" i="1" s="1"/>
  <c r="AB28" i="1"/>
  <c r="AB37" i="1" s="1"/>
  <c r="AA28" i="1"/>
  <c r="AA37" i="1" s="1"/>
  <c r="Z28" i="1"/>
  <c r="Z37" i="1" s="1"/>
  <c r="Y28" i="1"/>
  <c r="Y37" i="1" s="1"/>
  <c r="X28" i="1"/>
  <c r="X37" i="1" s="1"/>
  <c r="W28" i="1"/>
  <c r="W37" i="1" s="1"/>
  <c r="AH22" i="1"/>
  <c r="AG22" i="1"/>
  <c r="AF22" i="1"/>
  <c r="AE22" i="1"/>
  <c r="AD22" i="1"/>
  <c r="AC22" i="1"/>
  <c r="AB22" i="1"/>
  <c r="AA22" i="1"/>
  <c r="Z22" i="1"/>
  <c r="Y22" i="1"/>
  <c r="X22" i="1"/>
  <c r="W22" i="1"/>
  <c r="S28" i="1"/>
  <c r="S22" i="1"/>
  <c r="S17" i="1" s="1"/>
  <c r="Q28" i="1"/>
  <c r="Q37" i="1" s="1"/>
  <c r="Q22" i="1"/>
  <c r="S37" i="1" l="1"/>
  <c r="S18" i="1"/>
  <c r="Z35" i="1"/>
  <c r="Z40" i="1"/>
  <c r="AD35" i="1"/>
  <c r="AD40" i="1"/>
  <c r="AH35" i="1"/>
  <c r="AH40" i="1"/>
  <c r="X35" i="1"/>
  <c r="X40" i="1"/>
  <c r="AB35" i="1"/>
  <c r="AB40" i="1"/>
  <c r="AF35" i="1"/>
  <c r="AF40" i="1"/>
  <c r="W40" i="1"/>
  <c r="W35" i="1"/>
  <c r="AA35" i="1"/>
  <c r="AA40" i="1"/>
  <c r="AE40" i="1"/>
  <c r="AE35" i="1"/>
  <c r="Y40" i="1"/>
  <c r="Y35" i="1"/>
  <c r="AC40" i="1"/>
  <c r="AC35" i="1"/>
  <c r="AG40" i="1"/>
  <c r="AG35" i="1"/>
  <c r="Q35" i="1"/>
  <c r="Q40" i="1"/>
  <c r="S40" i="1"/>
  <c r="S35" i="1"/>
  <c r="S53" i="2"/>
  <c r="S59" i="2"/>
  <c r="Z59" i="2"/>
  <c r="Z53" i="2"/>
  <c r="AD59" i="2"/>
  <c r="AD53" i="2"/>
  <c r="AH59" i="2"/>
  <c r="AH53" i="2"/>
  <c r="W59" i="2"/>
  <c r="W53" i="2"/>
  <c r="AA59" i="2"/>
  <c r="AA53" i="2"/>
  <c r="AE59" i="2"/>
  <c r="AE53" i="2"/>
  <c r="X59" i="2"/>
  <c r="X53" i="2"/>
  <c r="AB59" i="2"/>
  <c r="AB53" i="2"/>
  <c r="AF59" i="2"/>
  <c r="AF53" i="2"/>
  <c r="B59" i="2"/>
  <c r="Q53" i="2"/>
  <c r="Q59" i="2"/>
  <c r="Y59" i="2"/>
  <c r="Y53" i="2"/>
  <c r="AC59" i="2"/>
  <c r="AC53" i="2"/>
  <c r="AG59" i="2"/>
  <c r="AG53" i="2"/>
  <c r="S48" i="2"/>
  <c r="AD48" i="2"/>
  <c r="W48" i="2"/>
  <c r="AA48" i="2"/>
  <c r="AE48" i="2"/>
  <c r="Z48" i="2"/>
  <c r="AH48" i="2"/>
  <c r="X48" i="2"/>
  <c r="AB48" i="2"/>
  <c r="AF48" i="2"/>
  <c r="Q48" i="2"/>
  <c r="Q50" i="2" s="1"/>
  <c r="Y48" i="2"/>
  <c r="AC48" i="2"/>
  <c r="AG48" i="2"/>
  <c r="AI25" i="1"/>
  <c r="AI36" i="1" s="1"/>
  <c r="AJ22" i="1"/>
  <c r="AJ35" i="1" s="1"/>
  <c r="AI26" i="2"/>
  <c r="AJ25" i="2"/>
  <c r="AI23" i="2"/>
  <c r="AJ29" i="2"/>
  <c r="AI28" i="1"/>
  <c r="AI22" i="1"/>
  <c r="AI35" i="1" s="1"/>
  <c r="Q30" i="1"/>
  <c r="Q32" i="1" s="1"/>
  <c r="Y30" i="1"/>
  <c r="AC30" i="1"/>
  <c r="AG30" i="1"/>
  <c r="S30" i="1"/>
  <c r="Z30" i="1"/>
  <c r="AD30" i="1"/>
  <c r="AH30" i="1"/>
  <c r="W30" i="1"/>
  <c r="AA30" i="1"/>
  <c r="AE30" i="1"/>
  <c r="X30" i="1"/>
  <c r="AB30" i="1"/>
  <c r="AF30" i="1"/>
  <c r="S32" i="1" l="1"/>
  <c r="S16" i="1"/>
  <c r="S50" i="2"/>
  <c r="AI59" i="2"/>
  <c r="AI53" i="2"/>
  <c r="AI37" i="1"/>
  <c r="AI40" i="1"/>
  <c r="AI48" i="2"/>
  <c r="AI50" i="2" s="1"/>
  <c r="AJ25" i="1"/>
  <c r="AJ36" i="1" s="1"/>
  <c r="AJ28" i="1"/>
  <c r="AJ37" i="1" s="1"/>
  <c r="AJ23" i="2"/>
  <c r="AJ26" i="2"/>
  <c r="AI30" i="1"/>
  <c r="AI32" i="1" s="1"/>
  <c r="AJ59" i="2" l="1"/>
  <c r="AJ40" i="1"/>
  <c r="AJ53" i="2"/>
  <c r="AJ48" i="2"/>
  <c r="AJ50" i="2" s="1"/>
  <c r="AJ30" i="1"/>
  <c r="AJ32" i="1" s="1"/>
  <c r="B28" i="1"/>
  <c r="B37" i="1" s="1"/>
  <c r="B22" i="1"/>
  <c r="B40" i="1" l="1"/>
  <c r="B35" i="1"/>
  <c r="E17" i="1"/>
  <c r="F17" i="1" s="1"/>
  <c r="B30" i="1"/>
  <c r="B32" i="1" s="1"/>
</calcChain>
</file>

<file path=xl/sharedStrings.xml><?xml version="1.0" encoding="utf-8"?>
<sst xmlns="http://schemas.openxmlformats.org/spreadsheetml/2006/main" count="1171" uniqueCount="231">
  <si>
    <t xml:space="preserve">RESPONSABLE: </t>
  </si>
  <si>
    <t xml:space="preserve">Componentes </t>
  </si>
  <si>
    <t>Presupuesto</t>
  </si>
  <si>
    <t>Fuente</t>
  </si>
  <si>
    <t>Concepto de Gasto</t>
  </si>
  <si>
    <t>Producto PMR</t>
  </si>
  <si>
    <t>Valor CDP's</t>
  </si>
  <si>
    <t>Valor CRP's</t>
  </si>
  <si>
    <t>Saldo</t>
  </si>
  <si>
    <t>Nº Viabilidad</t>
  </si>
  <si>
    <t>Nº CDP</t>
  </si>
  <si>
    <t>Nº RP</t>
  </si>
  <si>
    <t>Nº Contrato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</si>
  <si>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</si>
  <si>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</si>
  <si>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</si>
  <si>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</si>
  <si>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</si>
  <si>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</si>
  <si>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</si>
  <si>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</si>
  <si>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</si>
  <si>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</si>
  <si>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</si>
  <si>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</si>
  <si>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Giros</t>
  </si>
  <si>
    <t>Reserva</t>
  </si>
  <si>
    <t>Objeto</t>
  </si>
  <si>
    <t>Beneficiario</t>
  </si>
  <si>
    <t>Valor PAA</t>
  </si>
  <si>
    <t>Valor Viabilidad</t>
  </si>
  <si>
    <t>Inicial</t>
  </si>
  <si>
    <t>Nº CÓD. CONTROL</t>
  </si>
  <si>
    <t>INSTITUTO DISTRITAL DE PATRIMONIO CULTURAL</t>
  </si>
  <si>
    <t>Adición</t>
  </si>
  <si>
    <t>Reducción</t>
  </si>
  <si>
    <t>PLAN OPERATIVO ANUAL DE INVERSIÓN - POAI</t>
  </si>
  <si>
    <t>PROCESO DE DIRECCIONAMIENTO ESTRATÉGICO</t>
  </si>
  <si>
    <t>TOTAL INVERSIÓN 2020</t>
  </si>
  <si>
    <t xml:space="preserve">LOGROS DE CIUDAD: </t>
  </si>
  <si>
    <t>Subdirección de Divulgación y Apropiación del Patrimonio</t>
  </si>
  <si>
    <t xml:space="preserve">OBJETIVO GENERAL: </t>
  </si>
  <si>
    <t>Fecha de Actualización:</t>
  </si>
  <si>
    <t>133011601140000007601</t>
  </si>
  <si>
    <t>Formación en patrimonio cultural en el ciclo integral de educación</t>
  </si>
  <si>
    <t>Formación a formadores</t>
  </si>
  <si>
    <t>2020-2024: Un Nuevo Contrato Social y Ambiental para la Bogotá del Siglo XXI</t>
  </si>
  <si>
    <t>PROPÓSITO:</t>
  </si>
  <si>
    <t>01 - Hacer un nuevo contrato social con igualdad de oportunidades para la inclusión social, productiva y política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</si>
  <si>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</si>
  <si>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</si>
  <si>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</si>
  <si>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96 - 257.000 Beneficiarios de procesos integrales de formación a lo largo de la vida con énfasis en el arte, la cultura y el patrimonio.</t>
  </si>
  <si>
    <r>
      <t xml:space="preserve">PROYECTO DE INVERSIÓN: </t>
    </r>
    <r>
      <rPr>
        <sz val="10"/>
        <rFont val="Arial"/>
        <family val="2"/>
      </rPr>
      <t/>
    </r>
  </si>
  <si>
    <t>7601-Formación en patrimonio cultural en el ciclo integral de educación para la vida en Bogotá</t>
  </si>
  <si>
    <t>Ampliar la cobertura en la formación en patrimonio cultural en el ciclo integral de educación en Bogotá</t>
  </si>
  <si>
    <t>1040101870 - Actividades De Formación En Arte, Cultura, Patrimonio, Recreación Y Deporte</t>
  </si>
  <si>
    <t>1-100-F001  VA-Recursos distrito</t>
  </si>
  <si>
    <t>257.000 Beneficiarios de procesos integrales de formación a lo largo de la vida con énfasis en el arte, la cultura y el patrimonio.</t>
  </si>
  <si>
    <t>Objetivo Específico</t>
  </si>
  <si>
    <t>Fortalecer los mecanismos de articulación entre diferentes actores público privados en los procesos de formación en patrimonio cultural</t>
  </si>
  <si>
    <t>Fortalecer el ciclo integral de formación en patrimonio cultural para la vida</t>
  </si>
  <si>
    <t>Ampliar la cobertura de participantes en el proceso de formación a formadores en patrimonio cultural, desde el enfoque territorial y diferencial</t>
  </si>
  <si>
    <t>Producto MGA - SUIFP</t>
  </si>
  <si>
    <t>Indicador PMR</t>
  </si>
  <si>
    <t>1 - Beneficiar a 6.800 personas en procesos integrales de formación en patrimonio cultural</t>
  </si>
  <si>
    <t>2 - Beneficiar a 200 personas en el proceso de formación a formadores en patrimonio cultural</t>
  </si>
  <si>
    <t>Asignación vigente</t>
  </si>
  <si>
    <t>Valor modificaciones</t>
  </si>
  <si>
    <t>CÓDIGO BPIN</t>
  </si>
  <si>
    <t>MODIFICACIONES PRESUPUESTALES</t>
  </si>
  <si>
    <t>17 - Procesos integrales de formación en patrimonio cultural</t>
  </si>
  <si>
    <t>132 - Personas beneficiadas en procesos integrales de formación en patrimonio cultural</t>
  </si>
  <si>
    <t>Indicador MGA - SUIFP</t>
  </si>
  <si>
    <t>Meta Plan de Desarrollo 2020-2024</t>
  </si>
  <si>
    <t>Meta Entidad 2020</t>
  </si>
  <si>
    <t>CÓDIGO BOGDATA</t>
  </si>
  <si>
    <t>2020110010174</t>
  </si>
  <si>
    <t>Programación MGA-SUIFP / PMR</t>
  </si>
  <si>
    <t>05 - Cerrar las brechas digitales de cobertura, calidad y competencias a lo largo del ciclo de la formación integral, desde primera infancia hasta la educación superior y continua para la vida</t>
  </si>
  <si>
    <r>
      <rPr>
        <b/>
        <sz val="11"/>
        <rFont val="Century Gothic"/>
        <family val="2"/>
      </rPr>
      <t>Plan de Desarrollo</t>
    </r>
    <r>
      <rPr>
        <sz val="11"/>
        <rFont val="Century Gothic"/>
        <family val="2"/>
      </rPr>
      <t xml:space="preserve"> </t>
    </r>
  </si>
  <si>
    <r>
      <rPr>
        <b/>
        <sz val="11"/>
        <rFont val="Century Gothic"/>
        <family val="2"/>
      </rPr>
      <t>PROGRAMA ESTRATÉGICO:</t>
    </r>
    <r>
      <rPr>
        <sz val="11"/>
        <rFont val="Century Gothic"/>
        <family val="2"/>
      </rPr>
      <t xml:space="preserve"> </t>
    </r>
  </si>
  <si>
    <r>
      <rPr>
        <b/>
        <sz val="11"/>
        <rFont val="Century Gothic"/>
        <family val="2"/>
      </rPr>
      <t>PROGRAMA:</t>
    </r>
    <r>
      <rPr>
        <sz val="11"/>
        <rFont val="Century Gothic"/>
        <family val="2"/>
      </rPr>
      <t xml:space="preserve"> </t>
    </r>
  </si>
  <si>
    <t>Documentos normativos realizados</t>
  </si>
  <si>
    <t>Asistencias técnicas realizadas</t>
  </si>
  <si>
    <t>Personas capacitadas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</si>
  <si>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</si>
  <si>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</si>
  <si>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7611-Desarrollo de acciones integrales de valoración y recuperación de Bienes y Sectores de Interés Cultural de Bogotá</t>
  </si>
  <si>
    <t>2020110010062</t>
  </si>
  <si>
    <t>133011601210000007611</t>
  </si>
  <si>
    <t>Subdirección de Protección e Intervención del Patrimonio</t>
  </si>
  <si>
    <t>Proteger y recuperar el patrimonio cultural de Bogotá y su significado histórico, urbano, arquitectónico, cultural y simbólico a diferentes escalas desde una perspectiva de integralidad</t>
  </si>
  <si>
    <t>Intervención en BIC de tipo inmueble</t>
  </si>
  <si>
    <t>Realizar 700 intervenciones en Bienes de Interés Cultural de Bogotá</t>
  </si>
  <si>
    <t>Diseñar e implementar programas, estrategias y proyectos para la identificación, valoración, recuperación y conservación del patrimonio cultural, orientados a construir significado por parte de los diferentes actores sociales e institucionales, a nivel multiescalar</t>
  </si>
  <si>
    <t>16. Acciones de investigación, valoración, recuperación y activación del patrimonio cultural del Distrito Capital de Bogotá</t>
  </si>
  <si>
    <t>Intervención en BIC de tipo mueble (monumentos)</t>
  </si>
  <si>
    <t>1010105250 Recuperación y aprovechamiento de bienes de interes cultural</t>
  </si>
  <si>
    <t>129. Bienes de Interés cultural intervenidos</t>
  </si>
  <si>
    <t>Restauraciones realizadas</t>
  </si>
  <si>
    <t>Intervención en fachadas y espacio público</t>
  </si>
  <si>
    <t>01- Recursos del Distrito 12- Otros</t>
  </si>
  <si>
    <t>Personal de apoyo transversal</t>
  </si>
  <si>
    <t>1-100-I023  VA-Plusvalía</t>
  </si>
  <si>
    <t>Inventario del patrimonio material cultural de Bogotá</t>
  </si>
  <si>
    <t>1040101850 Actividades de investigación para la valoración, protección, conservación, sostenibilidad y apropiación del Patrimonio Cultural</t>
  </si>
  <si>
    <t>1-100-I026  VA-Impuesto al consumo de telefonía móvi</t>
  </si>
  <si>
    <t>Documentos de lineamientos técnicos realizados</t>
  </si>
  <si>
    <t>1 - Realizar 700 intervenciones en Bienes de Interés Cultural de Bogotá</t>
  </si>
  <si>
    <t>2 - Realizar un (1) proceso de identificación, valoración y documentación de Bienes de Interés Cultural y espacios públicos patrimoniales</t>
  </si>
  <si>
    <t>157 - Realizar 700 intervenciones en Bienes de Interés Cultural de Bogotá</t>
  </si>
  <si>
    <t>154 - Implementar una (1) estrategia que permita reconocer y difundir manifestaciones de patrimonio cultural material e inmaterial, para generar conocimiento en la ciudadanía.</t>
  </si>
  <si>
    <t>Asesoría técnica a terceros</t>
  </si>
  <si>
    <t>Orientar y atender las acciones de recuperación, protección y conservación del patrimonio cultural del Distrito Capital para que cumplan con los requisitos técnicos, arquitectónicos, urbanos y/o normativos</t>
  </si>
  <si>
    <t>3. Orientar y atender el 100% de las solicitudes de recuperación, protección y conservación del patrimonio cultural del Distrito Capita</t>
  </si>
  <si>
    <t>1030403160 Personal de apoyo para las actividades de valoración, protección y conservación del Patrimonio Cultural</t>
  </si>
  <si>
    <t>4. Obras de intervención en bienes muebles, inmuebles y sectores que forman el patrimonio cultural del D.C.</t>
  </si>
  <si>
    <t>100. Número de conceptos técnicos emitidos
101. Número de Asesorias técnicas realizadas</t>
  </si>
  <si>
    <t>Actos administrativos generados</t>
  </si>
  <si>
    <t>7639-Consolidación de la capacidad institucional y ciudadana para la territorialización, apropiación, fomento, salvaguardia y divulgación del Patrimonio Cultural en Bogotá</t>
  </si>
  <si>
    <t>2020110010058</t>
  </si>
  <si>
    <t>133011601210000007639</t>
  </si>
  <si>
    <t>Consolidar la capacidad institucional y ciudadana para la identificación, reconocimiento, activación y salvaguardia del patrimonio cultural, reconociendo la diversidad territorial, poblacional y simbólica del patrimonio.</t>
  </si>
  <si>
    <t>Terrritorialización del Museo de Bogotá</t>
  </si>
  <si>
    <t>1030100660 Fomento, apoyo y divulgación de eventos y expresiones artísticas, culturales y del patrimonio</t>
  </si>
  <si>
    <t>Consolidar estrategias de apropiación por parte de las instituciones y la ciudadanía de los valores patrimoniales presentes en las diferentes localidades, sectores y poblaciones habitantes de la ciudad de Bogotá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</si>
  <si>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</si>
  <si>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</si>
  <si>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13. Oferta cultural para la valoración y divulgación del patrimonio material e inmaterial de la ciudad</t>
  </si>
  <si>
    <t>Actividades culturales realizadas en Museos del Ministerio de Cultura</t>
  </si>
  <si>
    <t>133. Proyectos e iniciativas colaborativas desarrolladas para la investigación, valoración, difusión y memoria del patrimonio cultural en Bogotá</t>
  </si>
  <si>
    <t>Fomento a procesos patrimoniales</t>
  </si>
  <si>
    <t>Implementar una oferta institucional que permita el acceso diverso, plural, e igualitario a los procesos de fomento, fortalecimiento, salvaguardia y divulgación del patrimonio cultural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</si>
  <si>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</si>
  <si>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</si>
  <si>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124. Número de estímulos otorgados a iniciativas de la ciudadanía en temas de patrimonio cultural</t>
  </si>
  <si>
    <t>Procesos de salvaguardia efectiva del patrimonio inmaterial realizados</t>
  </si>
  <si>
    <t>Declaratorias de patrimonio cultural inmaterial del orden distrital</t>
  </si>
  <si>
    <t>Desarrollar procesos interrelacionales para la comprensión y valoración del patrimonio que incluya la diversidad poblacional, territorial y simbólica</t>
  </si>
  <si>
    <t>152 - Gestionar tres (3) declaratorias de patrimonio cultural inmaterial del orden distrital</t>
  </si>
  <si>
    <t>3 - Gestionar tres (3) declaratorias de patrimonio cultural inmaterial del orden distrital</t>
  </si>
  <si>
    <t>Inventario del patrimonio cultura inmaterial</t>
  </si>
  <si>
    <t>4 - Realizar un (1) proceso de diagnóstico, identificación y documentación de manifestaciones de patrimonio cultural</t>
  </si>
  <si>
    <t>7649. Consolidación de los patrimonios como referente de ordenamiento territorial en la ciudad de Bogotá</t>
  </si>
  <si>
    <t>2020110010055</t>
  </si>
  <si>
    <t>133011602310000007649</t>
  </si>
  <si>
    <t>Subdirección de Gestión Territorial del Patrimonio</t>
  </si>
  <si>
    <t>31 - Protección y valoración del patrimonio tangible e intangible en Bogotá y la región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</si>
  <si>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</si>
  <si>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</si>
  <si>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Consolidar los patrimonios de Bogotá-región como referente de significados sociales y determinante de las dinámicas del ordenamiento territorial</t>
  </si>
  <si>
    <t>Generar la activación de un (1) parque arqueológico de la Hacienda El Carmen (Usme) integrando borde urbano y rural de Bogotá</t>
  </si>
  <si>
    <t>Reivindicar y promover el patrimonio cultural como escenario y dispositivo de construcción de significados, conflictos, vivencias y prácticas de los diferentes grupos poblacionales y sectores sociales</t>
  </si>
  <si>
    <t>Parque arqueológico Hacienda El Carmen (Usme)</t>
  </si>
  <si>
    <t>1 - Generar la activación de un (1) parque arqueológico de la Hacienda El Carmen (Usme) integrando borde urbano y rural de Bogotá</t>
  </si>
  <si>
    <t>Parques arqueológicos patrimoniales preservados</t>
  </si>
  <si>
    <t>Formular e implementar instrumentos distritales de protección, planeación y gestión integrada de los patrimonios culturales y naturales de Bogotá-Región</t>
  </si>
  <si>
    <t>2. Formular cuatro (4) instrumentos de planeación territorial en entornos patrimoniales como determinante del ordenamiento territorial de Bogotá.</t>
  </si>
  <si>
    <t>228 - Formular cuatro (4) instrumentos de planeación territorial en entornos patrimoniales como determinante del ordenamiento territorial de Bogotá</t>
  </si>
  <si>
    <t>15. Instrumentos técnicos de gestión para la preservación del patrimonio cultural</t>
  </si>
  <si>
    <t>126. Número de instrumentos de gestión del patrimonio urbano formulados</t>
  </si>
  <si>
    <t>231 - Gestionar una (1) declaratoria de Sumapaz como Patrimonio de la Humanidad por la Unesco</t>
  </si>
  <si>
    <t>Sumapaz como patrimonio de la humanidad</t>
  </si>
  <si>
    <t>Activación de entornos patrimoniales</t>
  </si>
  <si>
    <t>Desarrollar estrategias orientadas a la comprensión de las dinámicas sociales, residenciales y productivas patrimoniales en contextos vecinales y cotidianos, incluyendo medidas de adecuación urbana, construcción y gestión de equipamientos culturales para la divulgación y apropiación de la integralidad del patrimonio</t>
  </si>
  <si>
    <t>4 - Activación de siete (7)  entornos con presencia representativa de patrimonio cultural material e inmaterial a través de procesos de interacción social, artística y cultural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</si>
  <si>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</si>
  <si>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</si>
  <si>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131. Entornos multiescalares para la preservación y sostenibilidad del patrimonio cultural activados</t>
  </si>
  <si>
    <t>2020110010032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</si>
  <si>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</si>
  <si>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</si>
  <si>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</si>
  <si>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</si>
  <si>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7612. Recuperación de Columbarios ubicados en el Globo B del Cementerio Central de Bogotá</t>
  </si>
  <si>
    <t>133011603420000007612</t>
  </si>
  <si>
    <t>Consolidar un referente simbólico, histórico y patrimonial, que reconozca las múltiples memorias, el valor los ritos funerarios, dignifique a las víctimas del conflicto, interpele a la sociedad sobre el pasado violento y la construcción de la paz</t>
  </si>
  <si>
    <t>Intervenir y proteger desde una perspectiva de integralidad el patrimonio de los Columbarios y su entorno, mediante la consolidación y protección del patrimonio arqueológico, la activación y puesta en valor del patrimonio cultural inmaterial y la memoria sobre las múltiples violencias y segregación en la ciudad.</t>
  </si>
  <si>
    <t>Promover el diálogo y el reconocimiento de las dinámicas urbanas, sociales, comerciales y vecinales que orbitan alrededor de los Columbarios</t>
  </si>
  <si>
    <t>Procesos de diálogo y reconocimiento</t>
  </si>
  <si>
    <t>Recuperación del patrimonio cultural - Columbarios - Globo B del Cementerio Central</t>
  </si>
  <si>
    <t>Primeros auxilios de la colección arqueológica del Centro Memoria, Paz y Reconciliación</t>
  </si>
  <si>
    <t>130. Espacios que integren dimensiones patrimoniales y de memoria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</si>
  <si>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</si>
  <si>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</si>
  <si>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</si>
  <si>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</si>
  <si>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 xml:space="preserve">7597. Fortalecimiento de la gestión del Instituto Distrital de Patrimonio de Bogotá </t>
  </si>
  <si>
    <t>133011605560000007597</t>
  </si>
  <si>
    <t>2020110010078</t>
  </si>
  <si>
    <t>Subdirección de Gestión Corporativa</t>
  </si>
  <si>
    <t>Fortalecer la capacidad administrativa para el mejoramiento y desarrollo de la gestión institucional y el servicio a la ciudadanía</t>
  </si>
  <si>
    <t>1 - Crear un (1)  espacio que integre dimensiones patrimoniales y de memoria en la ciudad</t>
  </si>
  <si>
    <t>2 - Realizar 50 talleres participativos con la comunidad y actores sociales</t>
  </si>
  <si>
    <t>312 - Crear un (1)  espacio que integre dimensiones patrimoniales y de memoria en la ciudad</t>
  </si>
  <si>
    <t>Implementar el Modelo Integrado de Planeación y Gestión</t>
  </si>
  <si>
    <t>1050200200 Personal contratado para las actividades propias de los procesos de mejoramiento de gestión de la entidad</t>
  </si>
  <si>
    <t>Implementar del Modelo Integrado de Planeación y Gestión</t>
  </si>
  <si>
    <t>10. Procesos articulados dentro del sistema integrado de gestión</t>
  </si>
  <si>
    <t>128. Adecuación y sostenibilidad del SIG-MIPG implementado</t>
  </si>
  <si>
    <t>Servicio de implementación del Sistema de Gestión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</si>
  <si>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</si>
  <si>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</si>
  <si>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Administración y mantenimiento de las sedes a cargo de la entidad</t>
  </si>
  <si>
    <t>1010300201 Mantenimiento y mejoramiento de la infraestructura cultural</t>
  </si>
  <si>
    <t>Mejorar la capacidad de infraestructura física, tecnológica, de información y comunicaciones para la gestión institucional presencial y virtual</t>
  </si>
  <si>
    <t>2 - Realizar el 100% de la administración, mantenimiento y adecuación de la infraestuctura institucional</t>
  </si>
  <si>
    <t>Sedes adecuadas</t>
  </si>
  <si>
    <t>3-100-F002  VA-Administrados de libre destinación</t>
  </si>
  <si>
    <t>Infraestructura física, tecnológica, de información y comunicaciones</t>
  </si>
  <si>
    <t>1050201520 Adquisición de equipos y software para el
mejoramiento de la gestión institucional</t>
  </si>
  <si>
    <t>1020301140 Adquisición de Equipos, materiales, suministros</t>
  </si>
  <si>
    <t>Fortalecimiento de la comunicación pública</t>
  </si>
  <si>
    <t>Ejecutar acciones de comunicación pública estratégicas para el IDPC</t>
  </si>
  <si>
    <t>3. Implementar el 100% de las estrategias de fortalecimiento de la comunicación pública</t>
  </si>
  <si>
    <t>539 - Realizar el 100% de las acciones para el fortalecimiento de la comunicación pública</t>
  </si>
  <si>
    <t>Servicio de promoción de actividades culturales</t>
  </si>
  <si>
    <t>Servicio de apoyo financiero a la investigación en Antropología, Arqueología, Historia y Patrimonio</t>
  </si>
  <si>
    <t>Documentos normativos</t>
  </si>
  <si>
    <t>Servicio de salvaguardia al patrimonio inmaterial</t>
  </si>
  <si>
    <t>Servicios de restauración del patrimonio cultural material inmueble</t>
  </si>
  <si>
    <t>Documentos de lineamientos técnicos</t>
  </si>
  <si>
    <t>Servicio de protección del patrimonio arqueológico, antropológico e histórico</t>
  </si>
  <si>
    <t>Servicio de educación informal al sector artístico y cultural</t>
  </si>
  <si>
    <t>Servicio de asistencia técnica en educación artística y cultural</t>
  </si>
  <si>
    <t>Servicio de preservación de los parques y áreas arqueológicaspatrimoniales</t>
  </si>
  <si>
    <t>Servicio de asistencia técnica en asuntos patrimoniales nacionales e internacionales</t>
  </si>
  <si>
    <t>Programación MGA-SUIFP</t>
  </si>
  <si>
    <t>Programación PMR</t>
  </si>
  <si>
    <t>Instrumentos de planeación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</si>
</sst>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 * #,##0.00_ ;_ * \-#,##0.00_ ;_ * &quot;-&quot;??_ ;_ @_ "/>
    <numFmt numFmtId="165" formatCode="#,##0_ ;\-#,##0\ "/>
    <numFmt numFmtId="166" formatCode="_ * #,##0_ ;_ * \-#,##0_ ;_ * &quot;-&quot;_ ;_ @_ "/>
    <numFmt numFmtId="167" formatCode="_ * #,##0_ ;_ * \-#,##0_ ;_ * &quot;-&quot;??_ ;_ @_ "/>
    <numFmt numFmtId="168" formatCode="000"/>
    <numFmt numFmtId="169" formatCode="[$-409]d\-mmm\-yy;@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u/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9"/>
      <name val="Century Gothic"/>
      <family val="2"/>
    </font>
    <font>
      <b/>
      <sz val="10"/>
      <color indexed="8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7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20" fillId="0" borderId="32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33" applyNumberFormat="0" applyAlignment="0" applyProtection="0"/>
    <xf numFmtId="0" fontId="25" fillId="14" borderId="34" applyNumberFormat="0" applyAlignment="0" applyProtection="0"/>
    <xf numFmtId="0" fontId="26" fillId="14" borderId="33" applyNumberFormat="0" applyAlignment="0" applyProtection="0"/>
    <xf numFmtId="0" fontId="27" fillId="0" borderId="35" applyNumberFormat="0" applyFill="0" applyAlignment="0" applyProtection="0"/>
    <xf numFmtId="0" fontId="28" fillId="15" borderId="3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8" applyNumberFormat="0" applyFill="0" applyAlignment="0" applyProtection="0"/>
    <xf numFmtId="0" fontId="3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32" fillId="40" borderId="0" applyNumberFormat="0" applyBorder="0" applyAlignment="0" applyProtection="0"/>
    <xf numFmtId="0" fontId="13" fillId="0" borderId="0"/>
    <xf numFmtId="0" fontId="13" fillId="16" borderId="37" applyNumberFormat="0" applyFont="0" applyAlignment="0" applyProtection="0"/>
    <xf numFmtId="0" fontId="11" fillId="0" borderId="0"/>
    <xf numFmtId="0" fontId="12" fillId="0" borderId="0"/>
    <xf numFmtId="0" fontId="10" fillId="0" borderId="0"/>
    <xf numFmtId="0" fontId="9" fillId="0" borderId="0"/>
    <xf numFmtId="0" fontId="9" fillId="16" borderId="3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33" fillId="0" borderId="0" applyFont="0" applyFill="0" applyBorder="0" applyAlignment="0" applyProtection="0"/>
    <xf numFmtId="0" fontId="1" fillId="0" borderId="0"/>
    <xf numFmtId="41" fontId="34" fillId="0" borderId="0" applyFont="0" applyFill="0" applyBorder="0" applyAlignment="0" applyProtection="0"/>
  </cellStyleXfs>
  <cellXfs count="380">
    <xf numFmtId="0" fontId="0" fillId="0" borderId="0" xfId="0"/>
    <xf numFmtId="0" fontId="37" fillId="0" borderId="0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8" fillId="8" borderId="1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3" fontId="35" fillId="0" borderId="39" xfId="0" applyNumberFormat="1" applyFont="1" applyFill="1" applyBorder="1" applyAlignment="1">
      <alignment horizontal="center" vertical="center" wrapText="1"/>
    </xf>
    <xf numFmtId="0" fontId="35" fillId="3" borderId="0" xfId="0" applyFont="1" applyFill="1" applyAlignment="1">
      <alignment vertical="center" wrapText="1"/>
    </xf>
    <xf numFmtId="0" fontId="39" fillId="8" borderId="1" xfId="0" applyFont="1" applyFill="1" applyBorder="1" applyAlignment="1">
      <alignment vertical="center" wrapText="1"/>
    </xf>
    <xf numFmtId="0" fontId="39" fillId="8" borderId="1" xfId="0" applyFont="1" applyFill="1" applyBorder="1" applyAlignment="1">
      <alignment vertical="center"/>
    </xf>
    <xf numFmtId="0" fontId="38" fillId="8" borderId="1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1" fillId="3" borderId="0" xfId="0" applyFont="1" applyFill="1" applyAlignment="1">
      <alignment vertical="center" wrapText="1"/>
    </xf>
    <xf numFmtId="0" fontId="39" fillId="8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165" fontId="43" fillId="41" borderId="1" xfId="1" applyNumberFormat="1" applyFont="1" applyFill="1" applyBorder="1" applyAlignment="1">
      <alignment horizontal="center" vertical="center" wrapText="1"/>
    </xf>
    <xf numFmtId="0" fontId="35" fillId="41" borderId="1" xfId="0" applyFont="1" applyFill="1" applyBorder="1" applyAlignment="1">
      <alignment horizontal="center" vertical="center" wrapText="1"/>
    </xf>
    <xf numFmtId="3" fontId="43" fillId="41" borderId="1" xfId="1" applyNumberFormat="1" applyFont="1" applyFill="1" applyBorder="1" applyAlignment="1">
      <alignment horizontal="center" vertical="center" wrapText="1"/>
    </xf>
    <xf numFmtId="3" fontId="35" fillId="41" borderId="1" xfId="0" applyNumberFormat="1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165" fontId="43" fillId="0" borderId="0" xfId="1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3" fontId="43" fillId="0" borderId="0" xfId="1" applyNumberFormat="1" applyFont="1" applyFill="1" applyBorder="1" applyAlignment="1">
      <alignment horizontal="center" vertical="center" wrapText="1"/>
    </xf>
    <xf numFmtId="3" fontId="35" fillId="0" borderId="55" xfId="0" applyNumberFormat="1" applyFont="1" applyFill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center" vertical="center" wrapText="1"/>
    </xf>
    <xf numFmtId="3" fontId="43" fillId="4" borderId="1" xfId="0" applyNumberFormat="1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43" fillId="4" borderId="23" xfId="0" applyFont="1" applyFill="1" applyBorder="1" applyAlignment="1">
      <alignment horizontal="center" vertical="center" wrapText="1"/>
    </xf>
    <xf numFmtId="168" fontId="43" fillId="5" borderId="21" xfId="0" applyNumberFormat="1" applyFont="1" applyFill="1" applyBorder="1" applyAlignment="1">
      <alignment horizontal="center" vertical="center" wrapText="1"/>
    </xf>
    <xf numFmtId="3" fontId="44" fillId="5" borderId="1" xfId="0" applyNumberFormat="1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3" fontId="43" fillId="5" borderId="1" xfId="0" applyNumberFormat="1" applyFont="1" applyFill="1" applyBorder="1" applyAlignment="1">
      <alignment horizontal="center" vertical="center" wrapText="1"/>
    </xf>
    <xf numFmtId="1" fontId="43" fillId="5" borderId="1" xfId="0" applyNumberFormat="1" applyFont="1" applyFill="1" applyBorder="1" applyAlignment="1">
      <alignment horizontal="center" vertical="center" wrapText="1"/>
    </xf>
    <xf numFmtId="1" fontId="44" fillId="5" borderId="1" xfId="0" applyNumberFormat="1" applyFont="1" applyFill="1" applyBorder="1" applyAlignment="1">
      <alignment horizontal="center" vertical="center" wrapText="1"/>
    </xf>
    <xf numFmtId="3" fontId="44" fillId="5" borderId="27" xfId="0" applyNumberFormat="1" applyFont="1" applyFill="1" applyBorder="1" applyAlignment="1">
      <alignment horizontal="center" vertical="center" wrapText="1"/>
    </xf>
    <xf numFmtId="3" fontId="39" fillId="5" borderId="20" xfId="0" applyNumberFormat="1" applyFont="1" applyFill="1" applyBorder="1" applyAlignment="1">
      <alignment horizontal="center" vertical="center" wrapText="1"/>
    </xf>
    <xf numFmtId="3" fontId="39" fillId="5" borderId="1" xfId="0" applyNumberFormat="1" applyFont="1" applyFill="1" applyBorder="1" applyAlignment="1">
      <alignment horizontal="center" vertical="center" wrapText="1"/>
    </xf>
    <xf numFmtId="3" fontId="39" fillId="5" borderId="23" xfId="0" applyNumberFormat="1" applyFont="1" applyFill="1" applyBorder="1" applyAlignment="1">
      <alignment horizontal="center" vertical="center" wrapText="1"/>
    </xf>
    <xf numFmtId="3" fontId="39" fillId="5" borderId="43" xfId="0" applyNumberFormat="1" applyFont="1" applyFill="1" applyBorder="1" applyAlignment="1">
      <alignment horizontal="center" vertical="center" wrapText="1"/>
    </xf>
    <xf numFmtId="0" fontId="45" fillId="6" borderId="40" xfId="0" applyFont="1" applyFill="1" applyBorder="1" applyAlignment="1">
      <alignment horizontal="center" vertical="center" wrapText="1"/>
    </xf>
    <xf numFmtId="3" fontId="45" fillId="0" borderId="3" xfId="0" applyNumberFormat="1" applyFont="1" applyFill="1" applyBorder="1" applyAlignment="1">
      <alignment horizontal="center" vertical="center" wrapText="1"/>
    </xf>
    <xf numFmtId="168" fontId="43" fillId="9" borderId="40" xfId="0" applyNumberFormat="1" applyFont="1" applyFill="1" applyBorder="1" applyAlignment="1">
      <alignment horizontal="left" vertical="center" wrapText="1"/>
    </xf>
    <xf numFmtId="0" fontId="43" fillId="9" borderId="3" xfId="0" applyFont="1" applyFill="1" applyBorder="1" applyAlignment="1">
      <alignment horizontal="center" vertical="center" wrapText="1"/>
    </xf>
    <xf numFmtId="3" fontId="43" fillId="9" borderId="3" xfId="0" applyNumberFormat="1" applyFont="1" applyFill="1" applyBorder="1" applyAlignment="1">
      <alignment horizontal="center" vertical="center" wrapText="1"/>
    </xf>
    <xf numFmtId="1" fontId="43" fillId="9" borderId="3" xfId="0" applyNumberFormat="1" applyFont="1" applyFill="1" applyBorder="1" applyAlignment="1">
      <alignment horizontal="center" vertical="center" wrapText="1"/>
    </xf>
    <xf numFmtId="3" fontId="46" fillId="9" borderId="3" xfId="0" applyNumberFormat="1" applyFont="1" applyFill="1" applyBorder="1" applyAlignment="1">
      <alignment horizontal="center" vertical="center" wrapText="1"/>
    </xf>
    <xf numFmtId="1" fontId="46" fillId="9" borderId="3" xfId="0" applyNumberFormat="1" applyFont="1" applyFill="1" applyBorder="1" applyAlignment="1">
      <alignment horizontal="center" vertical="center" wrapText="1"/>
    </xf>
    <xf numFmtId="3" fontId="46" fillId="9" borderId="15" xfId="0" applyNumberFormat="1" applyFont="1" applyFill="1" applyBorder="1" applyAlignment="1">
      <alignment horizontal="center" vertical="center" wrapText="1"/>
    </xf>
    <xf numFmtId="3" fontId="46" fillId="9" borderId="24" xfId="0" applyNumberFormat="1" applyFont="1" applyFill="1" applyBorder="1" applyAlignment="1">
      <alignment horizontal="center" vertical="center" wrapText="1"/>
    </xf>
    <xf numFmtId="3" fontId="46" fillId="9" borderId="16" xfId="0" applyNumberFormat="1" applyFont="1" applyFill="1" applyBorder="1" applyAlignment="1">
      <alignment horizontal="center" vertical="center"/>
    </xf>
    <xf numFmtId="3" fontId="46" fillId="9" borderId="3" xfId="0" applyNumberFormat="1" applyFont="1" applyFill="1" applyBorder="1" applyAlignment="1">
      <alignment horizontal="center" vertical="center"/>
    </xf>
    <xf numFmtId="3" fontId="46" fillId="9" borderId="15" xfId="0" applyNumberFormat="1" applyFont="1" applyFill="1" applyBorder="1" applyAlignment="1">
      <alignment horizontal="center" vertical="center"/>
    </xf>
    <xf numFmtId="3" fontId="46" fillId="9" borderId="44" xfId="0" applyNumberFormat="1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left" vertical="center"/>
    </xf>
    <xf numFmtId="3" fontId="35" fillId="0" borderId="4" xfId="0" applyNumberFormat="1" applyFont="1" applyFill="1" applyBorder="1" applyAlignment="1">
      <alignment horizontal="center" vertical="center"/>
    </xf>
    <xf numFmtId="0" fontId="35" fillId="6" borderId="4" xfId="0" applyFont="1" applyFill="1" applyBorder="1" applyAlignment="1">
      <alignment horizontal="left" vertical="center"/>
    </xf>
    <xf numFmtId="168" fontId="35" fillId="0" borderId="10" xfId="0" applyNumberFormat="1" applyFont="1" applyFill="1" applyBorder="1" applyAlignment="1">
      <alignment horizontal="center" vertical="center"/>
    </xf>
    <xf numFmtId="1" fontId="35" fillId="0" borderId="4" xfId="0" applyNumberFormat="1" applyFont="1" applyFill="1" applyBorder="1" applyAlignment="1">
      <alignment horizontal="center" vertical="center"/>
    </xf>
    <xf numFmtId="3" fontId="35" fillId="0" borderId="19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3" fontId="43" fillId="0" borderId="45" xfId="0" applyNumberFormat="1" applyFont="1" applyFill="1" applyBorder="1" applyAlignment="1">
      <alignment horizontal="center" vertical="center"/>
    </xf>
    <xf numFmtId="3" fontId="35" fillId="0" borderId="45" xfId="0" applyNumberFormat="1" applyFont="1" applyFill="1" applyBorder="1" applyAlignment="1">
      <alignment horizontal="center" vertical="center"/>
    </xf>
    <xf numFmtId="3" fontId="35" fillId="0" borderId="4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right" vertical="center" wrapText="1"/>
    </xf>
    <xf numFmtId="3" fontId="43" fillId="4" borderId="4" xfId="0" applyNumberFormat="1" applyFont="1" applyFill="1" applyBorder="1" applyAlignment="1">
      <alignment horizontal="center" vertical="center" wrapText="1"/>
    </xf>
    <xf numFmtId="168" fontId="43" fillId="4" borderId="10" xfId="0" applyNumberFormat="1" applyFont="1" applyFill="1" applyBorder="1" applyAlignment="1">
      <alignment horizontal="justify" vertical="center" wrapText="1"/>
    </xf>
    <xf numFmtId="0" fontId="43" fillId="4" borderId="4" xfId="0" applyFont="1" applyFill="1" applyBorder="1" applyAlignment="1">
      <alignment horizontal="center" vertical="center" wrapText="1"/>
    </xf>
    <xf numFmtId="1" fontId="35" fillId="4" borderId="4" xfId="0" applyNumberFormat="1" applyFont="1" applyFill="1" applyBorder="1" applyAlignment="1">
      <alignment horizontal="center" vertical="center" wrapText="1"/>
    </xf>
    <xf numFmtId="1" fontId="44" fillId="4" borderId="4" xfId="1" applyNumberFormat="1" applyFont="1" applyFill="1" applyBorder="1" applyAlignment="1">
      <alignment horizontal="center" vertical="center" wrapText="1"/>
    </xf>
    <xf numFmtId="3" fontId="44" fillId="4" borderId="19" xfId="1" applyNumberFormat="1" applyFont="1" applyFill="1" applyBorder="1" applyAlignment="1">
      <alignment horizontal="center" vertical="center" wrapText="1"/>
    </xf>
    <xf numFmtId="167" fontId="44" fillId="4" borderId="22" xfId="1" applyNumberFormat="1" applyFont="1" applyFill="1" applyBorder="1" applyAlignment="1">
      <alignment horizontal="center" vertical="center" wrapText="1"/>
    </xf>
    <xf numFmtId="3" fontId="44" fillId="4" borderId="4" xfId="1" applyNumberFormat="1" applyFont="1" applyFill="1" applyBorder="1" applyAlignment="1">
      <alignment horizontal="center" vertical="center" wrapText="1"/>
    </xf>
    <xf numFmtId="3" fontId="44" fillId="4" borderId="45" xfId="1" applyNumberFormat="1" applyFont="1" applyFill="1" applyBorder="1" applyAlignment="1">
      <alignment horizontal="center" vertical="center" wrapText="1"/>
    </xf>
    <xf numFmtId="1" fontId="47" fillId="0" borderId="4" xfId="0" applyNumberFormat="1" applyFont="1" applyFill="1" applyBorder="1" applyAlignment="1">
      <alignment horizontal="center" vertical="center"/>
    </xf>
    <xf numFmtId="3" fontId="47" fillId="0" borderId="19" xfId="0" applyNumberFormat="1" applyFont="1" applyFill="1" applyBorder="1" applyAlignment="1">
      <alignment horizontal="center" vertical="center"/>
    </xf>
    <xf numFmtId="1" fontId="47" fillId="0" borderId="4" xfId="0" applyNumberFormat="1" applyFont="1" applyFill="1" applyBorder="1" applyAlignment="1">
      <alignment horizontal="center" vertical="center" wrapText="1"/>
    </xf>
    <xf numFmtId="3" fontId="48" fillId="0" borderId="9" xfId="0" applyNumberFormat="1" applyFont="1" applyFill="1" applyBorder="1" applyAlignment="1">
      <alignment horizontal="right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168" fontId="43" fillId="0" borderId="9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1" fontId="35" fillId="0" borderId="14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3" fontId="44" fillId="0" borderId="13" xfId="0" applyNumberFormat="1" applyFont="1" applyFill="1" applyBorder="1" applyAlignment="1">
      <alignment horizontal="center" vertical="center" wrapText="1"/>
    </xf>
    <xf numFmtId="3" fontId="44" fillId="0" borderId="22" xfId="0" applyNumberFormat="1" applyFont="1" applyFill="1" applyBorder="1" applyAlignment="1">
      <alignment horizontal="center" vertical="center" wrapText="1"/>
    </xf>
    <xf numFmtId="3" fontId="44" fillId="0" borderId="2" xfId="0" applyNumberFormat="1" applyFont="1" applyFill="1" applyBorder="1" applyAlignment="1">
      <alignment horizontal="center" vertical="center" wrapText="1"/>
    </xf>
    <xf numFmtId="3" fontId="44" fillId="0" borderId="4" xfId="0" applyNumberFormat="1" applyFont="1" applyFill="1" applyBorder="1" applyAlignment="1">
      <alignment horizontal="center" vertical="center" wrapText="1"/>
    </xf>
    <xf numFmtId="3" fontId="44" fillId="0" borderId="19" xfId="0" applyNumberFormat="1" applyFont="1" applyFill="1" applyBorder="1" applyAlignment="1">
      <alignment horizontal="center" vertical="center" wrapText="1"/>
    </xf>
    <xf numFmtId="3" fontId="44" fillId="0" borderId="45" xfId="0" applyNumberFormat="1" applyFont="1" applyFill="1" applyBorder="1" applyAlignment="1">
      <alignment horizontal="center" vertical="center" wrapText="1"/>
    </xf>
    <xf numFmtId="3" fontId="43" fillId="42" borderId="25" xfId="0" applyNumberFormat="1" applyFont="1" applyFill="1" applyBorder="1" applyAlignment="1">
      <alignment horizontal="center" vertical="center"/>
    </xf>
    <xf numFmtId="3" fontId="43" fillId="42" borderId="26" xfId="0" applyNumberFormat="1" applyFont="1" applyFill="1" applyBorder="1" applyAlignment="1">
      <alignment horizontal="center" vertical="center"/>
    </xf>
    <xf numFmtId="3" fontId="43" fillId="42" borderId="53" xfId="0" applyNumberFormat="1" applyFont="1" applyFill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3" fontId="35" fillId="0" borderId="39" xfId="0" applyNumberFormat="1" applyFont="1" applyBorder="1" applyAlignment="1">
      <alignment horizontal="center" vertical="center"/>
    </xf>
    <xf numFmtId="3" fontId="44" fillId="5" borderId="11" xfId="0" applyNumberFormat="1" applyFont="1" applyFill="1" applyBorder="1" applyAlignment="1">
      <alignment horizontal="center" vertical="center" wrapText="1"/>
    </xf>
    <xf numFmtId="1" fontId="44" fillId="5" borderId="11" xfId="0" applyNumberFormat="1" applyFont="1" applyFill="1" applyBorder="1" applyAlignment="1">
      <alignment horizontal="center" vertical="center" wrapText="1"/>
    </xf>
    <xf numFmtId="3" fontId="39" fillId="5" borderId="2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68" fontId="39" fillId="0" borderId="0" xfId="0" applyNumberFormat="1" applyFont="1" applyAlignment="1">
      <alignment horizontal="center" vertical="center"/>
    </xf>
    <xf numFmtId="3" fontId="49" fillId="7" borderId="4" xfId="0" applyNumberFormat="1" applyFont="1" applyFill="1" applyBorder="1" applyAlignment="1">
      <alignment horizontal="center" vertical="center" wrapText="1"/>
    </xf>
    <xf numFmtId="3" fontId="49" fillId="7" borderId="2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68" fontId="38" fillId="0" borderId="0" xfId="0" applyNumberFormat="1" applyFont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3" fontId="35" fillId="0" borderId="42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41" fontId="43" fillId="9" borderId="3" xfId="73" applyFont="1" applyFill="1" applyBorder="1" applyAlignment="1">
      <alignment horizontal="left" vertical="center" wrapText="1"/>
    </xf>
    <xf numFmtId="41" fontId="35" fillId="0" borderId="4" xfId="73" applyFont="1" applyFill="1" applyBorder="1" applyAlignment="1">
      <alignment horizontal="center" vertical="center"/>
    </xf>
    <xf numFmtId="41" fontId="43" fillId="4" borderId="4" xfId="73" applyFont="1" applyFill="1" applyBorder="1" applyAlignment="1">
      <alignment horizontal="justify" vertical="center" wrapText="1"/>
    </xf>
    <xf numFmtId="41" fontId="43" fillId="0" borderId="0" xfId="73" applyFont="1" applyFill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left" vertical="center"/>
    </xf>
    <xf numFmtId="3" fontId="47" fillId="0" borderId="19" xfId="0" applyNumberFormat="1" applyFont="1" applyFill="1" applyBorder="1" applyAlignment="1">
      <alignment horizontal="left" vertical="center"/>
    </xf>
    <xf numFmtId="3" fontId="35" fillId="0" borderId="19" xfId="0" applyNumberFormat="1" applyFont="1" applyFill="1" applyBorder="1" applyAlignment="1">
      <alignment vertical="center"/>
    </xf>
    <xf numFmtId="3" fontId="47" fillId="0" borderId="19" xfId="0" applyNumberFormat="1" applyFont="1" applyFill="1" applyBorder="1" applyAlignment="1">
      <alignment vertical="center"/>
    </xf>
    <xf numFmtId="3" fontId="45" fillId="0" borderId="3" xfId="0" applyNumberFormat="1" applyFont="1" applyFill="1" applyBorder="1" applyAlignment="1">
      <alignment horizontal="right" vertical="center" wrapText="1"/>
    </xf>
    <xf numFmtId="3" fontId="35" fillId="0" borderId="4" xfId="0" applyNumberFormat="1" applyFont="1" applyFill="1" applyBorder="1" applyAlignment="1">
      <alignment horizontal="right" vertical="center"/>
    </xf>
    <xf numFmtId="3" fontId="43" fillId="4" borderId="4" xfId="0" applyNumberFormat="1" applyFont="1" applyFill="1" applyBorder="1" applyAlignment="1">
      <alignment horizontal="right" vertical="center" wrapText="1"/>
    </xf>
    <xf numFmtId="3" fontId="43" fillId="0" borderId="12" xfId="0" applyNumberFormat="1" applyFont="1" applyFill="1" applyBorder="1" applyAlignment="1">
      <alignment horizontal="right" vertical="center" wrapText="1"/>
    </xf>
    <xf numFmtId="0" fontId="43" fillId="6" borderId="10" xfId="0" applyFont="1" applyFill="1" applyBorder="1" applyAlignment="1">
      <alignment horizontal="left" vertical="center"/>
    </xf>
    <xf numFmtId="3" fontId="43" fillId="0" borderId="4" xfId="0" applyNumberFormat="1" applyFont="1" applyFill="1" applyBorder="1" applyAlignment="1">
      <alignment horizontal="right" vertical="center"/>
    </xf>
    <xf numFmtId="0" fontId="43" fillId="6" borderId="4" xfId="0" applyFont="1" applyFill="1" applyBorder="1" applyAlignment="1">
      <alignment horizontal="left" vertical="center"/>
    </xf>
    <xf numFmtId="168" fontId="43" fillId="0" borderId="10" xfId="0" applyNumberFormat="1" applyFont="1" applyFill="1" applyBorder="1" applyAlignment="1">
      <alignment horizontal="center" vertical="center"/>
    </xf>
    <xf numFmtId="41" fontId="43" fillId="0" borderId="4" xfId="73" applyFont="1" applyFill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center" vertical="center"/>
    </xf>
    <xf numFmtId="1" fontId="43" fillId="0" borderId="4" xfId="0" applyNumberFormat="1" applyFont="1" applyFill="1" applyBorder="1" applyAlignment="1">
      <alignment horizontal="center" vertical="center"/>
    </xf>
    <xf numFmtId="3" fontId="43" fillId="0" borderId="19" xfId="0" applyNumberFormat="1" applyFont="1" applyFill="1" applyBorder="1" applyAlignment="1">
      <alignment horizontal="left" vertical="center"/>
    </xf>
    <xf numFmtId="3" fontId="43" fillId="0" borderId="19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0" fontId="43" fillId="6" borderId="4" xfId="0" applyFont="1" applyFill="1" applyBorder="1" applyAlignment="1">
      <alignment horizontal="left" vertical="center" wrapText="1"/>
    </xf>
    <xf numFmtId="168" fontId="43" fillId="0" borderId="10" xfId="0" applyNumberFormat="1" applyFont="1" applyFill="1" applyBorder="1" applyAlignment="1">
      <alignment horizontal="center" vertical="center" wrapText="1"/>
    </xf>
    <xf numFmtId="41" fontId="43" fillId="0" borderId="4" xfId="73" applyFont="1" applyFill="1" applyBorder="1" applyAlignment="1">
      <alignment horizontal="center" vertical="center" wrapText="1"/>
    </xf>
    <xf numFmtId="3" fontId="43" fillId="0" borderId="4" xfId="0" applyNumberFormat="1" applyFont="1" applyFill="1" applyBorder="1" applyAlignment="1">
      <alignment horizontal="center" vertical="center" wrapText="1"/>
    </xf>
    <xf numFmtId="1" fontId="43" fillId="0" borderId="4" xfId="0" applyNumberFormat="1" applyFont="1" applyFill="1" applyBorder="1" applyAlignment="1">
      <alignment horizontal="center" vertical="center" wrapText="1"/>
    </xf>
    <xf numFmtId="3" fontId="43" fillId="0" borderId="19" xfId="0" applyNumberFormat="1" applyFont="1" applyFill="1" applyBorder="1" applyAlignment="1">
      <alignment horizontal="left" vertical="center" wrapText="1"/>
    </xf>
    <xf numFmtId="3" fontId="43" fillId="0" borderId="19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3" fontId="46" fillId="9" borderId="16" xfId="0" applyNumberFormat="1" applyFont="1" applyFill="1" applyBorder="1" applyAlignment="1">
      <alignment horizontal="center" vertical="center" wrapText="1"/>
    </xf>
    <xf numFmtId="3" fontId="46" fillId="9" borderId="4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3" fontId="43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3" fontId="43" fillId="0" borderId="0" xfId="0" applyNumberFormat="1" applyFont="1" applyFill="1" applyAlignment="1">
      <alignment vertical="center"/>
    </xf>
    <xf numFmtId="0" fontId="43" fillId="42" borderId="41" xfId="0" applyFont="1" applyFill="1" applyBorder="1" applyAlignment="1">
      <alignment vertical="center" wrapText="1"/>
    </xf>
    <xf numFmtId="3" fontId="43" fillId="42" borderId="5" xfId="1" applyNumberFormat="1" applyFont="1" applyFill="1" applyBorder="1" applyAlignment="1">
      <alignment horizontal="right" vertical="center" wrapText="1"/>
    </xf>
    <xf numFmtId="166" fontId="43" fillId="42" borderId="5" xfId="1" applyNumberFormat="1" applyFont="1" applyFill="1" applyBorder="1" applyAlignment="1">
      <alignment horizontal="center" vertical="center" wrapText="1"/>
    </xf>
    <xf numFmtId="166" fontId="43" fillId="42" borderId="6" xfId="1" applyNumberFormat="1" applyFont="1" applyFill="1" applyBorder="1" applyAlignment="1">
      <alignment horizontal="center" vertical="center" wrapText="1"/>
    </xf>
    <xf numFmtId="166" fontId="43" fillId="42" borderId="8" xfId="1" applyNumberFormat="1" applyFont="1" applyFill="1" applyBorder="1" applyAlignment="1">
      <alignment horizontal="center" vertical="center" wrapText="1"/>
    </xf>
    <xf numFmtId="166" fontId="43" fillId="42" borderId="7" xfId="1" applyNumberFormat="1" applyFont="1" applyFill="1" applyBorder="1" applyAlignment="1">
      <alignment horizontal="center" vertical="center" wrapText="1"/>
    </xf>
    <xf numFmtId="168" fontId="43" fillId="42" borderId="41" xfId="1" applyNumberFormat="1" applyFont="1" applyFill="1" applyBorder="1" applyAlignment="1">
      <alignment horizontal="center" vertical="center" wrapText="1"/>
    </xf>
    <xf numFmtId="41" fontId="43" fillId="42" borderId="46" xfId="73" applyFont="1" applyFill="1" applyBorder="1" applyAlignment="1">
      <alignment horizontal="center" vertical="center" wrapText="1"/>
    </xf>
    <xf numFmtId="3" fontId="43" fillId="42" borderId="6" xfId="1" applyNumberFormat="1" applyFont="1" applyFill="1" applyBorder="1" applyAlignment="1">
      <alignment horizontal="center" vertical="center" wrapText="1"/>
    </xf>
    <xf numFmtId="1" fontId="35" fillId="42" borderId="6" xfId="1" applyNumberFormat="1" applyFont="1" applyFill="1" applyBorder="1" applyAlignment="1">
      <alignment horizontal="center" vertical="center" wrapText="1"/>
    </xf>
    <xf numFmtId="1" fontId="44" fillId="42" borderId="8" xfId="1" applyNumberFormat="1" applyFont="1" applyFill="1" applyBorder="1" applyAlignment="1">
      <alignment horizontal="center" vertical="center" wrapText="1"/>
    </xf>
    <xf numFmtId="3" fontId="44" fillId="42" borderId="8" xfId="1" applyNumberFormat="1" applyFont="1" applyFill="1" applyBorder="1" applyAlignment="1">
      <alignment horizontal="center" vertical="center" wrapText="1"/>
    </xf>
    <xf numFmtId="10" fontId="44" fillId="42" borderId="28" xfId="71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9" xfId="0" applyFont="1" applyBorder="1" applyAlignment="1">
      <alignment vertical="center" wrapText="1"/>
    </xf>
    <xf numFmtId="3" fontId="43" fillId="0" borderId="0" xfId="1" applyNumberFormat="1" applyFont="1" applyBorder="1" applyAlignment="1">
      <alignment horizontal="center" vertical="center" wrapText="1"/>
    </xf>
    <xf numFmtId="166" fontId="43" fillId="0" borderId="0" xfId="1" applyNumberFormat="1" applyFont="1" applyBorder="1" applyAlignment="1">
      <alignment horizontal="center" vertical="center" wrapText="1"/>
    </xf>
    <xf numFmtId="168" fontId="43" fillId="0" borderId="0" xfId="1" applyNumberFormat="1" applyFont="1" applyBorder="1" applyAlignment="1">
      <alignment horizontal="center" vertical="center" wrapText="1"/>
    </xf>
    <xf numFmtId="1" fontId="35" fillId="0" borderId="0" xfId="1" applyNumberFormat="1" applyFont="1" applyBorder="1" applyAlignment="1">
      <alignment horizontal="center" vertical="center" wrapText="1"/>
    </xf>
    <xf numFmtId="3" fontId="49" fillId="0" borderId="0" xfId="1" applyNumberFormat="1" applyFont="1" applyBorder="1" applyAlignment="1">
      <alignment horizontal="center" vertical="center" wrapText="1"/>
    </xf>
    <xf numFmtId="1" fontId="49" fillId="0" borderId="0" xfId="1" applyNumberFormat="1" applyFont="1" applyBorder="1" applyAlignment="1">
      <alignment horizontal="center" vertical="center" wrapText="1"/>
    </xf>
    <xf numFmtId="166" fontId="49" fillId="0" borderId="0" xfId="1" applyNumberFormat="1" applyFont="1" applyBorder="1" applyAlignment="1">
      <alignment horizontal="center" vertical="center" wrapText="1"/>
    </xf>
    <xf numFmtId="166" fontId="43" fillId="0" borderId="0" xfId="1" applyNumberFormat="1" applyFont="1" applyBorder="1" applyAlignment="1">
      <alignment vertical="center" wrapText="1"/>
    </xf>
    <xf numFmtId="168" fontId="43" fillId="0" borderId="0" xfId="1" applyNumberFormat="1" applyFont="1" applyBorder="1" applyAlignment="1">
      <alignment vertical="center" wrapText="1"/>
    </xf>
    <xf numFmtId="3" fontId="49" fillId="0" borderId="0" xfId="0" applyNumberFormat="1" applyFont="1" applyAlignment="1">
      <alignment horizontal="center" vertical="center" wrapText="1"/>
    </xf>
    <xf numFmtId="168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3" fontId="35" fillId="0" borderId="18" xfId="0" applyNumberFormat="1" applyFont="1" applyBorder="1" applyAlignment="1">
      <alignment vertical="center"/>
    </xf>
    <xf numFmtId="166" fontId="43" fillId="0" borderId="18" xfId="1" applyNumberFormat="1" applyFont="1" applyBorder="1" applyAlignment="1">
      <alignment vertical="center" wrapText="1"/>
    </xf>
    <xf numFmtId="168" fontId="43" fillId="0" borderId="18" xfId="1" applyNumberFormat="1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/>
    </xf>
    <xf numFmtId="1" fontId="35" fillId="0" borderId="18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167" fontId="50" fillId="0" borderId="0" xfId="1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167" fontId="35" fillId="0" borderId="0" xfId="1" applyNumberFormat="1" applyFont="1" applyAlignment="1">
      <alignment vertical="center"/>
    </xf>
    <xf numFmtId="3" fontId="43" fillId="42" borderId="5" xfId="1" applyNumberFormat="1" applyFont="1" applyFill="1" applyBorder="1" applyAlignment="1">
      <alignment horizontal="center" vertical="center" wrapText="1"/>
    </xf>
    <xf numFmtId="168" fontId="43" fillId="0" borderId="40" xfId="0" applyNumberFormat="1" applyFont="1" applyFill="1" applyBorder="1" applyAlignment="1">
      <alignment horizontal="left" vertical="center" wrapText="1"/>
    </xf>
    <xf numFmtId="41" fontId="43" fillId="0" borderId="3" xfId="73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center" vertical="center" wrapText="1"/>
    </xf>
    <xf numFmtId="3" fontId="43" fillId="0" borderId="3" xfId="0" applyNumberFormat="1" applyFont="1" applyFill="1" applyBorder="1" applyAlignment="1">
      <alignment horizontal="center" vertical="center" wrapText="1"/>
    </xf>
    <xf numFmtId="1" fontId="43" fillId="0" borderId="3" xfId="0" applyNumberFormat="1" applyFont="1" applyFill="1" applyBorder="1" applyAlignment="1">
      <alignment horizontal="center" vertical="center" wrapText="1"/>
    </xf>
    <xf numFmtId="3" fontId="46" fillId="0" borderId="3" xfId="0" applyNumberFormat="1" applyFont="1" applyFill="1" applyBorder="1" applyAlignment="1">
      <alignment horizontal="center" vertical="center" wrapText="1"/>
    </xf>
    <xf numFmtId="1" fontId="46" fillId="0" borderId="3" xfId="0" applyNumberFormat="1" applyFont="1" applyFill="1" applyBorder="1" applyAlignment="1">
      <alignment horizontal="center" vertical="center" wrapText="1"/>
    </xf>
    <xf numFmtId="3" fontId="46" fillId="0" borderId="15" xfId="0" applyNumberFormat="1" applyFont="1" applyFill="1" applyBorder="1" applyAlignment="1">
      <alignment horizontal="center" vertical="center" wrapText="1"/>
    </xf>
    <xf numFmtId="3" fontId="46" fillId="0" borderId="24" xfId="0" applyNumberFormat="1" applyFont="1" applyFill="1" applyBorder="1" applyAlignment="1">
      <alignment horizontal="center" vertical="center" wrapText="1"/>
    </xf>
    <xf numFmtId="3" fontId="46" fillId="0" borderId="16" xfId="0" applyNumberFormat="1" applyFont="1" applyFill="1" applyBorder="1" applyAlignment="1">
      <alignment horizontal="center" vertical="center"/>
    </xf>
    <xf numFmtId="3" fontId="46" fillId="0" borderId="3" xfId="0" applyNumberFormat="1" applyFont="1" applyFill="1" applyBorder="1" applyAlignment="1">
      <alignment horizontal="center" vertical="center"/>
    </xf>
    <xf numFmtId="3" fontId="46" fillId="0" borderId="15" xfId="0" applyNumberFormat="1" applyFont="1" applyFill="1" applyBorder="1" applyAlignment="1">
      <alignment horizontal="center" vertical="center"/>
    </xf>
    <xf numFmtId="3" fontId="46" fillId="0" borderId="44" xfId="0" applyNumberFormat="1" applyFont="1" applyFill="1" applyBorder="1" applyAlignment="1">
      <alignment horizontal="center" vertical="center"/>
    </xf>
    <xf numFmtId="3" fontId="49" fillId="7" borderId="19" xfId="0" applyNumberFormat="1" applyFont="1" applyFill="1" applyBorder="1" applyAlignment="1">
      <alignment horizontal="center" vertical="center" wrapText="1"/>
    </xf>
    <xf numFmtId="3" fontId="44" fillId="5" borderId="0" xfId="0" applyNumberFormat="1" applyFont="1" applyFill="1" applyBorder="1" applyAlignment="1">
      <alignment vertical="center" wrapText="1"/>
    </xf>
    <xf numFmtId="3" fontId="50" fillId="7" borderId="19" xfId="0" applyNumberFormat="1" applyFont="1" applyFill="1" applyBorder="1" applyAlignment="1">
      <alignment vertical="center" wrapText="1"/>
    </xf>
    <xf numFmtId="3" fontId="43" fillId="5" borderId="0" xfId="0" applyNumberFormat="1" applyFont="1" applyFill="1" applyBorder="1" applyAlignment="1">
      <alignment vertical="center" wrapText="1"/>
    </xf>
    <xf numFmtId="3" fontId="43" fillId="5" borderId="11" xfId="0" applyNumberFormat="1" applyFont="1" applyFill="1" applyBorder="1" applyAlignment="1">
      <alignment horizontal="center" vertical="center" wrapText="1"/>
    </xf>
    <xf numFmtId="1" fontId="43" fillId="5" borderId="11" xfId="0" applyNumberFormat="1" applyFont="1" applyFill="1" applyBorder="1" applyAlignment="1">
      <alignment horizontal="center" vertical="center" wrapText="1"/>
    </xf>
    <xf numFmtId="3" fontId="43" fillId="5" borderId="20" xfId="0" applyNumberFormat="1" applyFont="1" applyFill="1" applyBorder="1" applyAlignment="1">
      <alignment horizontal="center" vertical="center" wrapText="1"/>
    </xf>
    <xf numFmtId="3" fontId="43" fillId="5" borderId="23" xfId="0" applyNumberFormat="1" applyFont="1" applyFill="1" applyBorder="1" applyAlignment="1">
      <alignment horizontal="center" vertical="center" wrapText="1"/>
    </xf>
    <xf numFmtId="3" fontId="43" fillId="5" borderId="43" xfId="0" applyNumberFormat="1" applyFont="1" applyFill="1" applyBorder="1" applyAlignment="1">
      <alignment horizontal="center" vertical="center" wrapText="1"/>
    </xf>
    <xf numFmtId="3" fontId="43" fillId="5" borderId="29" xfId="0" applyNumberFormat="1" applyFont="1" applyFill="1" applyBorder="1" applyAlignment="1">
      <alignment horizontal="center" vertical="center" wrapText="1"/>
    </xf>
    <xf numFmtId="3" fontId="35" fillId="7" borderId="19" xfId="0" applyNumberFormat="1" applyFont="1" applyFill="1" applyBorder="1" applyAlignment="1">
      <alignment vertical="center" wrapText="1"/>
    </xf>
    <xf numFmtId="3" fontId="43" fillId="7" borderId="4" xfId="0" applyNumberFormat="1" applyFont="1" applyFill="1" applyBorder="1" applyAlignment="1">
      <alignment horizontal="center" vertical="center" wrapText="1"/>
    </xf>
    <xf numFmtId="168" fontId="43" fillId="0" borderId="0" xfId="0" applyNumberFormat="1" applyFont="1" applyAlignment="1">
      <alignment horizontal="center" vertical="center"/>
    </xf>
    <xf numFmtId="3" fontId="43" fillId="7" borderId="22" xfId="0" applyNumberFormat="1" applyFont="1" applyFill="1" applyBorder="1" applyAlignment="1">
      <alignment horizontal="center" vertical="center" wrapText="1"/>
    </xf>
    <xf numFmtId="168" fontId="35" fillId="0" borderId="0" xfId="0" applyNumberFormat="1" applyFont="1" applyAlignment="1">
      <alignment horizontal="center" vertical="center"/>
    </xf>
    <xf numFmtId="3" fontId="49" fillId="7" borderId="19" xfId="0" applyNumberFormat="1" applyFont="1" applyFill="1" applyBorder="1" applyAlignment="1">
      <alignment vertical="center" wrapText="1"/>
    </xf>
    <xf numFmtId="3" fontId="35" fillId="7" borderId="19" xfId="0" applyNumberFormat="1" applyFont="1" applyFill="1" applyBorder="1" applyAlignment="1">
      <alignment horizontal="left" vertical="center" wrapText="1"/>
    </xf>
    <xf numFmtId="3" fontId="43" fillId="7" borderId="19" xfId="0" applyNumberFormat="1" applyFont="1" applyFill="1" applyBorder="1" applyAlignment="1">
      <alignment vertical="center" wrapText="1"/>
    </xf>
    <xf numFmtId="3" fontId="43" fillId="7" borderId="19" xfId="0" applyNumberFormat="1" applyFont="1" applyFill="1" applyBorder="1" applyAlignment="1">
      <alignment horizontal="center" vertical="center" wrapText="1"/>
    </xf>
    <xf numFmtId="3" fontId="35" fillId="7" borderId="19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left" vertical="center" wrapText="1"/>
    </xf>
    <xf numFmtId="3" fontId="46" fillId="9" borderId="15" xfId="0" applyNumberFormat="1" applyFont="1" applyFill="1" applyBorder="1" applyAlignment="1">
      <alignment horizontal="left" vertical="center" wrapText="1"/>
    </xf>
    <xf numFmtId="3" fontId="44" fillId="4" borderId="19" xfId="1" applyNumberFormat="1" applyFont="1" applyFill="1" applyBorder="1" applyAlignment="1">
      <alignment horizontal="left" vertical="center" wrapText="1"/>
    </xf>
    <xf numFmtId="3" fontId="44" fillId="0" borderId="13" xfId="0" applyNumberFormat="1" applyFont="1" applyFill="1" applyBorder="1" applyAlignment="1">
      <alignment horizontal="left" vertical="center" wrapText="1"/>
    </xf>
    <xf numFmtId="3" fontId="44" fillId="42" borderId="8" xfId="1" applyNumberFormat="1" applyFont="1" applyFill="1" applyBorder="1" applyAlignment="1">
      <alignment horizontal="left" vertical="center" wrapText="1"/>
    </xf>
    <xf numFmtId="3" fontId="49" fillId="0" borderId="0" xfId="1" applyNumberFormat="1" applyFont="1" applyBorder="1" applyAlignment="1">
      <alignment horizontal="left" vertical="center" wrapText="1"/>
    </xf>
    <xf numFmtId="3" fontId="35" fillId="0" borderId="0" xfId="0" applyNumberFormat="1" applyFont="1" applyAlignment="1">
      <alignment horizontal="left" vertical="center"/>
    </xf>
    <xf numFmtId="3" fontId="35" fillId="0" borderId="18" xfId="0" applyNumberFormat="1" applyFont="1" applyBorder="1" applyAlignment="1">
      <alignment horizontal="left" vertical="center"/>
    </xf>
    <xf numFmtId="3" fontId="43" fillId="0" borderId="0" xfId="0" applyNumberFormat="1" applyFont="1" applyAlignment="1">
      <alignment horizontal="left" vertical="center"/>
    </xf>
    <xf numFmtId="164" fontId="37" fillId="0" borderId="54" xfId="1" applyFont="1" applyBorder="1" applyAlignment="1">
      <alignment horizontal="center" vertical="center" wrapText="1"/>
    </xf>
    <xf numFmtId="164" fontId="35" fillId="0" borderId="39" xfId="1" applyFont="1" applyFill="1" applyBorder="1" applyAlignment="1">
      <alignment horizontal="center" vertical="center" wrapText="1"/>
    </xf>
    <xf numFmtId="164" fontId="35" fillId="0" borderId="55" xfId="1" applyFont="1" applyFill="1" applyBorder="1" applyAlignment="1">
      <alignment horizontal="center" vertical="center" wrapText="1"/>
    </xf>
    <xf numFmtId="164" fontId="39" fillId="5" borderId="43" xfId="1" applyFont="1" applyFill="1" applyBorder="1" applyAlignment="1">
      <alignment horizontal="center" vertical="center" wrapText="1"/>
    </xf>
    <xf numFmtId="164" fontId="46" fillId="9" borderId="44" xfId="1" applyFont="1" applyFill="1" applyBorder="1" applyAlignment="1">
      <alignment horizontal="center" vertical="center"/>
    </xf>
    <xf numFmtId="164" fontId="35" fillId="0" borderId="45" xfId="1" applyFont="1" applyFill="1" applyBorder="1" applyAlignment="1">
      <alignment horizontal="center" vertical="center"/>
    </xf>
    <xf numFmtId="164" fontId="44" fillId="4" borderId="45" xfId="1" applyFont="1" applyFill="1" applyBorder="1" applyAlignment="1">
      <alignment horizontal="center" vertical="center" wrapText="1"/>
    </xf>
    <xf numFmtId="164" fontId="44" fillId="0" borderId="45" xfId="1" applyFont="1" applyFill="1" applyBorder="1" applyAlignment="1">
      <alignment horizontal="center" vertical="center" wrapText="1"/>
    </xf>
    <xf numFmtId="164" fontId="43" fillId="42" borderId="53" xfId="1" applyFont="1" applyFill="1" applyBorder="1" applyAlignment="1">
      <alignment horizontal="center" vertical="center"/>
    </xf>
    <xf numFmtId="164" fontId="35" fillId="0" borderId="39" xfId="1" applyFont="1" applyBorder="1" applyAlignment="1">
      <alignment horizontal="center" vertical="center"/>
    </xf>
    <xf numFmtId="164" fontId="43" fillId="5" borderId="29" xfId="1" applyFont="1" applyFill="1" applyBorder="1" applyAlignment="1">
      <alignment horizontal="center" vertical="center" wrapText="1"/>
    </xf>
    <xf numFmtId="164" fontId="43" fillId="7" borderId="22" xfId="1" applyFont="1" applyFill="1" applyBorder="1" applyAlignment="1">
      <alignment horizontal="center" vertical="center" wrapText="1"/>
    </xf>
    <xf numFmtId="164" fontId="49" fillId="7" borderId="22" xfId="1" applyFont="1" applyFill="1" applyBorder="1" applyAlignment="1">
      <alignment horizontal="center" vertical="center" wrapText="1"/>
    </xf>
    <xf numFmtId="164" fontId="35" fillId="0" borderId="42" xfId="1" applyFont="1" applyBorder="1" applyAlignment="1">
      <alignment horizontal="center" vertical="center"/>
    </xf>
    <xf numFmtId="164" fontId="35" fillId="0" borderId="0" xfId="1" applyFont="1" applyAlignment="1">
      <alignment horizontal="center" vertical="center"/>
    </xf>
    <xf numFmtId="164" fontId="37" fillId="0" borderId="0" xfId="1" applyFont="1" applyBorder="1" applyAlignment="1">
      <alignment horizontal="center" vertical="center" wrapText="1"/>
    </xf>
    <xf numFmtId="164" fontId="35" fillId="0" borderId="0" xfId="1" applyFont="1" applyFill="1" applyBorder="1" applyAlignment="1">
      <alignment horizontal="center" vertical="center" wrapText="1"/>
    </xf>
    <xf numFmtId="164" fontId="39" fillId="5" borderId="20" xfId="1" applyFont="1" applyFill="1" applyBorder="1" applyAlignment="1">
      <alignment horizontal="center" vertical="center" wrapText="1"/>
    </xf>
    <xf numFmtId="164" fontId="39" fillId="5" borderId="1" xfId="1" applyFont="1" applyFill="1" applyBorder="1" applyAlignment="1">
      <alignment horizontal="center" vertical="center" wrapText="1"/>
    </xf>
    <xf numFmtId="164" fontId="39" fillId="5" borderId="23" xfId="1" applyFont="1" applyFill="1" applyBorder="1" applyAlignment="1">
      <alignment horizontal="center" vertical="center" wrapText="1"/>
    </xf>
    <xf numFmtId="164" fontId="46" fillId="9" borderId="16" xfId="1" applyFont="1" applyFill="1" applyBorder="1" applyAlignment="1">
      <alignment horizontal="center" vertical="center"/>
    </xf>
    <xf numFmtId="164" fontId="46" fillId="9" borderId="3" xfId="1" applyFont="1" applyFill="1" applyBorder="1" applyAlignment="1">
      <alignment horizontal="center" vertical="center"/>
    </xf>
    <xf numFmtId="164" fontId="46" fillId="9" borderId="15" xfId="1" applyFont="1" applyFill="1" applyBorder="1" applyAlignment="1">
      <alignment horizontal="center" vertical="center"/>
    </xf>
    <xf numFmtId="164" fontId="35" fillId="0" borderId="2" xfId="1" applyFont="1" applyFill="1" applyBorder="1" applyAlignment="1">
      <alignment horizontal="center" vertical="center"/>
    </xf>
    <xf numFmtId="164" fontId="35" fillId="0" borderId="4" xfId="1" applyFont="1" applyFill="1" applyBorder="1" applyAlignment="1">
      <alignment horizontal="center" vertical="center"/>
    </xf>
    <xf numFmtId="164" fontId="35" fillId="0" borderId="19" xfId="1" applyFont="1" applyFill="1" applyBorder="1" applyAlignment="1">
      <alignment horizontal="center" vertical="center"/>
    </xf>
    <xf numFmtId="164" fontId="43" fillId="0" borderId="45" xfId="1" applyFont="1" applyFill="1" applyBorder="1" applyAlignment="1">
      <alignment horizontal="center" vertical="center"/>
    </xf>
    <xf numFmtId="164" fontId="44" fillId="4" borderId="4" xfId="1" applyFont="1" applyFill="1" applyBorder="1" applyAlignment="1">
      <alignment horizontal="center" vertical="center" wrapText="1"/>
    </xf>
    <xf numFmtId="164" fontId="44" fillId="4" borderId="19" xfId="1" applyFont="1" applyFill="1" applyBorder="1" applyAlignment="1">
      <alignment horizontal="center" vertical="center" wrapText="1"/>
    </xf>
    <xf numFmtId="164" fontId="44" fillId="0" borderId="2" xfId="1" applyFont="1" applyFill="1" applyBorder="1" applyAlignment="1">
      <alignment horizontal="center" vertical="center" wrapText="1"/>
    </xf>
    <xf numFmtId="164" fontId="44" fillId="0" borderId="4" xfId="1" applyFont="1" applyFill="1" applyBorder="1" applyAlignment="1">
      <alignment horizontal="center" vertical="center" wrapText="1"/>
    </xf>
    <xf numFmtId="164" fontId="44" fillId="0" borderId="19" xfId="1" applyFont="1" applyFill="1" applyBorder="1" applyAlignment="1">
      <alignment horizontal="center" vertical="center" wrapText="1"/>
    </xf>
    <xf numFmtId="164" fontId="43" fillId="42" borderId="25" xfId="1" applyFont="1" applyFill="1" applyBorder="1" applyAlignment="1">
      <alignment horizontal="center" vertical="center"/>
    </xf>
    <xf numFmtId="164" fontId="43" fillId="42" borderId="26" xfId="1" applyFont="1" applyFill="1" applyBorder="1" applyAlignment="1">
      <alignment horizontal="center" vertical="center"/>
    </xf>
    <xf numFmtId="164" fontId="35" fillId="0" borderId="0" xfId="1" applyFont="1" applyBorder="1" applyAlignment="1">
      <alignment horizontal="center" vertical="center"/>
    </xf>
    <xf numFmtId="164" fontId="43" fillId="0" borderId="0" xfId="1" applyFont="1" applyBorder="1" applyAlignment="1">
      <alignment horizontal="center" vertical="center"/>
    </xf>
    <xf numFmtId="164" fontId="43" fillId="5" borderId="20" xfId="1" applyFont="1" applyFill="1" applyBorder="1" applyAlignment="1">
      <alignment horizontal="center" vertical="center" wrapText="1"/>
    </xf>
    <xf numFmtId="164" fontId="43" fillId="5" borderId="1" xfId="1" applyFont="1" applyFill="1" applyBorder="1" applyAlignment="1">
      <alignment horizontal="center" vertical="center" wrapText="1"/>
    </xf>
    <xf numFmtId="164" fontId="43" fillId="5" borderId="23" xfId="1" applyFont="1" applyFill="1" applyBorder="1" applyAlignment="1">
      <alignment horizontal="center" vertical="center" wrapText="1"/>
    </xf>
    <xf numFmtId="164" fontId="43" fillId="5" borderId="43" xfId="1" applyFont="1" applyFill="1" applyBorder="1" applyAlignment="1">
      <alignment horizontal="center" vertical="center" wrapText="1"/>
    </xf>
    <xf numFmtId="164" fontId="43" fillId="7" borderId="4" xfId="1" applyFont="1" applyFill="1" applyBorder="1" applyAlignment="1">
      <alignment horizontal="center" vertical="center" wrapText="1"/>
    </xf>
    <xf numFmtId="164" fontId="49" fillId="7" borderId="4" xfId="1" applyFont="1" applyFill="1" applyBorder="1" applyAlignment="1">
      <alignment horizontal="center" vertical="center" wrapText="1"/>
    </xf>
    <xf numFmtId="164" fontId="35" fillId="0" borderId="18" xfId="1" applyFont="1" applyBorder="1" applyAlignment="1">
      <alignment horizontal="center" vertical="center"/>
    </xf>
    <xf numFmtId="164" fontId="43" fillId="0" borderId="18" xfId="1" applyFont="1" applyBorder="1" applyAlignment="1">
      <alignment horizontal="center" vertical="center"/>
    </xf>
    <xf numFmtId="164" fontId="43" fillId="0" borderId="0" xfId="1" applyFont="1" applyAlignment="1">
      <alignment horizontal="center" vertical="center"/>
    </xf>
    <xf numFmtId="164" fontId="35" fillId="41" borderId="1" xfId="1" applyFont="1" applyFill="1" applyBorder="1" applyAlignment="1">
      <alignment horizontal="center" vertical="center" wrapText="1"/>
    </xf>
    <xf numFmtId="164" fontId="43" fillId="41" borderId="1" xfId="1" applyFont="1" applyFill="1" applyBorder="1" applyAlignment="1">
      <alignment horizontal="center" vertical="center" wrapText="1"/>
    </xf>
    <xf numFmtId="164" fontId="44" fillId="5" borderId="1" xfId="1" applyFont="1" applyFill="1" applyBorder="1" applyAlignment="1">
      <alignment horizontal="center" vertical="center" wrapText="1"/>
    </xf>
    <xf numFmtId="164" fontId="46" fillId="9" borderId="3" xfId="1" applyFont="1" applyFill="1" applyBorder="1" applyAlignment="1">
      <alignment horizontal="center" vertical="center" wrapText="1"/>
    </xf>
    <xf numFmtId="164" fontId="35" fillId="0" borderId="4" xfId="1" applyFont="1" applyFill="1" applyBorder="1" applyAlignment="1">
      <alignment horizontal="center" vertical="center" wrapText="1"/>
    </xf>
    <xf numFmtId="164" fontId="43" fillId="4" borderId="4" xfId="1" applyFont="1" applyFill="1" applyBorder="1" applyAlignment="1">
      <alignment horizontal="center" vertical="center" wrapText="1"/>
    </xf>
    <xf numFmtId="164" fontId="43" fillId="0" borderId="4" xfId="1" applyFont="1" applyFill="1" applyBorder="1" applyAlignment="1">
      <alignment horizontal="center" vertical="center" wrapText="1"/>
    </xf>
    <xf numFmtId="164" fontId="43" fillId="4" borderId="4" xfId="1" applyFont="1" applyFill="1" applyBorder="1" applyAlignment="1">
      <alignment horizontal="right" vertical="center" wrapText="1"/>
    </xf>
    <xf numFmtId="164" fontId="43" fillId="0" borderId="4" xfId="1" applyFont="1" applyFill="1" applyBorder="1" applyAlignment="1">
      <alignment horizontal="right" vertical="center" wrapText="1"/>
    </xf>
    <xf numFmtId="164" fontId="35" fillId="0" borderId="4" xfId="1" applyFont="1" applyFill="1" applyBorder="1" applyAlignment="1">
      <alignment horizontal="right" vertical="center"/>
    </xf>
    <xf numFmtId="164" fontId="43" fillId="0" borderId="4" xfId="1" applyFont="1" applyFill="1" applyBorder="1" applyAlignment="1">
      <alignment horizontal="right" vertical="center"/>
    </xf>
    <xf numFmtId="164" fontId="43" fillId="0" borderId="12" xfId="1" applyFont="1" applyFill="1" applyBorder="1" applyAlignment="1">
      <alignment horizontal="center" vertical="center" wrapText="1"/>
    </xf>
    <xf numFmtId="164" fontId="43" fillId="42" borderId="5" xfId="1" applyFont="1" applyFill="1" applyBorder="1" applyAlignment="1">
      <alignment horizontal="right" vertical="center" wrapText="1"/>
    </xf>
    <xf numFmtId="164" fontId="49" fillId="0" borderId="0" xfId="1" applyFont="1" applyBorder="1" applyAlignment="1">
      <alignment horizontal="center" vertical="center" wrapText="1"/>
    </xf>
    <xf numFmtId="164" fontId="43" fillId="5" borderId="11" xfId="1" applyFont="1" applyFill="1" applyBorder="1" applyAlignment="1">
      <alignment horizontal="center" vertical="center" wrapText="1"/>
    </xf>
    <xf numFmtId="164" fontId="35" fillId="0" borderId="18" xfId="1" applyFont="1" applyBorder="1" applyAlignment="1">
      <alignment vertical="center"/>
    </xf>
    <xf numFmtId="164" fontId="35" fillId="0" borderId="0" xfId="1" applyFont="1" applyAlignment="1">
      <alignment vertical="center"/>
    </xf>
    <xf numFmtId="164" fontId="43" fillId="0" borderId="4" xfId="1" applyFont="1" applyFill="1" applyBorder="1" applyAlignment="1">
      <alignment horizontal="center" vertical="center"/>
    </xf>
    <xf numFmtId="164" fontId="46" fillId="9" borderId="16" xfId="1" applyFont="1" applyFill="1" applyBorder="1" applyAlignment="1">
      <alignment horizontal="center" vertical="center" wrapText="1"/>
    </xf>
    <xf numFmtId="164" fontId="46" fillId="9" borderId="15" xfId="1" applyFont="1" applyFill="1" applyBorder="1" applyAlignment="1">
      <alignment horizontal="center" vertical="center" wrapText="1"/>
    </xf>
    <xf numFmtId="164" fontId="46" fillId="9" borderId="44" xfId="1" applyFont="1" applyFill="1" applyBorder="1" applyAlignment="1">
      <alignment horizontal="center" vertical="center" wrapText="1"/>
    </xf>
    <xf numFmtId="164" fontId="43" fillId="0" borderId="2" xfId="1" applyFont="1" applyFill="1" applyBorder="1" applyAlignment="1">
      <alignment horizontal="center" vertical="center" wrapText="1"/>
    </xf>
    <xf numFmtId="164" fontId="43" fillId="0" borderId="19" xfId="1" applyFont="1" applyFill="1" applyBorder="1" applyAlignment="1">
      <alignment horizontal="center" vertical="center" wrapText="1"/>
    </xf>
    <xf numFmtId="164" fontId="43" fillId="0" borderId="45" xfId="1" applyFont="1" applyFill="1" applyBorder="1" applyAlignment="1">
      <alignment horizontal="center" vertical="center" wrapText="1"/>
    </xf>
    <xf numFmtId="164" fontId="35" fillId="0" borderId="45" xfId="1" applyFont="1" applyFill="1" applyBorder="1" applyAlignment="1">
      <alignment horizontal="center" vertical="center" wrapText="1"/>
    </xf>
    <xf numFmtId="164" fontId="43" fillId="0" borderId="2" xfId="1" applyFont="1" applyFill="1" applyBorder="1" applyAlignment="1">
      <alignment horizontal="center" vertical="center"/>
    </xf>
    <xf numFmtId="164" fontId="43" fillId="0" borderId="19" xfId="1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left" vertical="center" wrapText="1"/>
    </xf>
    <xf numFmtId="0" fontId="35" fillId="4" borderId="4" xfId="0" applyFont="1" applyFill="1" applyBorder="1" applyAlignment="1">
      <alignment horizontal="justify" vertical="center" wrapText="1"/>
    </xf>
    <xf numFmtId="0" fontId="35" fillId="4" borderId="4" xfId="0" applyFont="1" applyFill="1" applyBorder="1" applyAlignment="1">
      <alignment horizontal="justify" vertical="center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43" fillId="4" borderId="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66" fontId="43" fillId="42" borderId="8" xfId="1" applyNumberFormat="1" applyFont="1" applyFill="1" applyBorder="1" applyAlignment="1">
      <alignment horizontal="center" vertical="center"/>
    </xf>
    <xf numFmtId="166" fontId="43" fillId="0" borderId="0" xfId="1" applyNumberFormat="1" applyFont="1" applyBorder="1" applyAlignment="1">
      <alignment horizontal="center" vertical="center"/>
    </xf>
    <xf numFmtId="166" fontId="43" fillId="0" borderId="0" xfId="1" applyNumberFormat="1" applyFont="1" applyBorder="1" applyAlignment="1">
      <alignment vertical="center"/>
    </xf>
    <xf numFmtId="166" fontId="43" fillId="0" borderId="18" xfId="1" applyNumberFormat="1" applyFont="1" applyBorder="1" applyAlignment="1">
      <alignment vertical="center"/>
    </xf>
    <xf numFmtId="164" fontId="44" fillId="0" borderId="0" xfId="1" applyFont="1" applyBorder="1" applyAlignment="1">
      <alignment horizontal="center" vertical="center" wrapText="1"/>
    </xf>
    <xf numFmtId="0" fontId="35" fillId="0" borderId="9" xfId="0" applyFont="1" applyBorder="1" applyAlignment="1">
      <alignment vertical="center" wrapText="1"/>
    </xf>
    <xf numFmtId="164" fontId="47" fillId="0" borderId="0" xfId="1" applyFont="1" applyBorder="1" applyAlignment="1">
      <alignment horizontal="center" vertical="center" wrapText="1"/>
    </xf>
    <xf numFmtId="166" fontId="35" fillId="0" borderId="0" xfId="1" applyNumberFormat="1" applyFont="1" applyBorder="1" applyAlignment="1">
      <alignment horizontal="center" vertical="center" wrapText="1"/>
    </xf>
    <xf numFmtId="166" fontId="35" fillId="0" borderId="0" xfId="1" applyNumberFormat="1" applyFont="1" applyBorder="1" applyAlignment="1">
      <alignment horizontal="center" vertical="center"/>
    </xf>
    <xf numFmtId="168" fontId="35" fillId="0" borderId="0" xfId="1" applyNumberFormat="1" applyFont="1" applyBorder="1" applyAlignment="1">
      <alignment horizontal="center" vertical="center" wrapText="1"/>
    </xf>
    <xf numFmtId="3" fontId="35" fillId="0" borderId="0" xfId="1" applyNumberFormat="1" applyFont="1" applyBorder="1" applyAlignment="1">
      <alignment horizontal="center" vertical="center" wrapText="1"/>
    </xf>
    <xf numFmtId="1" fontId="50" fillId="0" borderId="0" xfId="1" applyNumberFormat="1" applyFont="1" applyBorder="1" applyAlignment="1">
      <alignment horizontal="center" vertical="center" wrapText="1"/>
    </xf>
    <xf numFmtId="164" fontId="50" fillId="0" borderId="0" xfId="1" applyFont="1" applyBorder="1" applyAlignment="1">
      <alignment horizontal="center" vertical="center" wrapText="1"/>
    </xf>
    <xf numFmtId="3" fontId="50" fillId="0" borderId="0" xfId="1" applyNumberFormat="1" applyFont="1" applyBorder="1" applyAlignment="1">
      <alignment horizontal="center" vertical="center" wrapText="1"/>
    </xf>
    <xf numFmtId="166" fontId="50" fillId="0" borderId="0" xfId="1" applyNumberFormat="1" applyFont="1" applyBorder="1" applyAlignment="1">
      <alignment horizontal="center" vertical="center" wrapText="1"/>
    </xf>
    <xf numFmtId="164" fontId="44" fillId="0" borderId="39" xfId="1" applyFont="1" applyBorder="1" applyAlignment="1">
      <alignment horizontal="center" vertical="center" wrapText="1"/>
    </xf>
    <xf numFmtId="0" fontId="35" fillId="0" borderId="9" xfId="0" applyFont="1" applyBorder="1" applyAlignment="1">
      <alignment vertical="center"/>
    </xf>
    <xf numFmtId="0" fontId="44" fillId="0" borderId="9" xfId="0" applyFont="1" applyBorder="1" applyAlignment="1">
      <alignment vertical="center" wrapText="1"/>
    </xf>
    <xf numFmtId="3" fontId="44" fillId="0" borderId="0" xfId="1" applyNumberFormat="1" applyFont="1" applyBorder="1" applyAlignment="1">
      <alignment horizontal="center" vertical="center" wrapText="1"/>
    </xf>
    <xf numFmtId="166" fontId="44" fillId="0" borderId="0" xfId="1" applyNumberFormat="1" applyFont="1" applyBorder="1" applyAlignment="1">
      <alignment horizontal="center" vertical="center" wrapText="1"/>
    </xf>
    <xf numFmtId="168" fontId="44" fillId="0" borderId="0" xfId="1" applyNumberFormat="1" applyFont="1" applyBorder="1" applyAlignment="1">
      <alignment horizontal="center" vertical="center" wrapText="1"/>
    </xf>
    <xf numFmtId="1" fontId="47" fillId="0" borderId="0" xfId="1" applyNumberFormat="1" applyFont="1" applyBorder="1" applyAlignment="1">
      <alignment horizontal="center" vertical="center" wrapText="1"/>
    </xf>
    <xf numFmtId="1" fontId="44" fillId="0" borderId="0" xfId="1" applyNumberFormat="1" applyFont="1" applyBorder="1" applyAlignment="1">
      <alignment horizontal="center" vertical="center" wrapText="1"/>
    </xf>
    <xf numFmtId="3" fontId="44" fillId="0" borderId="0" xfId="1" applyNumberFormat="1" applyFont="1" applyBorder="1" applyAlignment="1">
      <alignment horizontal="left" vertical="center" wrapText="1"/>
    </xf>
    <xf numFmtId="164" fontId="47" fillId="0" borderId="0" xfId="1" applyFont="1" applyBorder="1" applyAlignment="1">
      <alignment horizontal="center" vertical="center"/>
    </xf>
    <xf numFmtId="164" fontId="44" fillId="0" borderId="0" xfId="1" applyFont="1" applyBorder="1" applyAlignment="1">
      <alignment horizontal="center" vertical="center"/>
    </xf>
    <xf numFmtId="164" fontId="47" fillId="0" borderId="39" xfId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3" fontId="43" fillId="41" borderId="1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4" fillId="0" borderId="39" xfId="0" applyNumberFormat="1" applyFont="1" applyBorder="1" applyAlignment="1">
      <alignment horizontal="center" vertical="center"/>
    </xf>
    <xf numFmtId="0" fontId="35" fillId="6" borderId="22" xfId="0" applyFont="1" applyFill="1" applyBorder="1" applyAlignment="1">
      <alignment horizontal="left" vertical="center"/>
    </xf>
    <xf numFmtId="3" fontId="44" fillId="0" borderId="39" xfId="1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3" fontId="43" fillId="0" borderId="39" xfId="1" applyNumberFormat="1" applyFont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right" vertical="center"/>
    </xf>
    <xf numFmtId="164" fontId="43" fillId="0" borderId="0" xfId="1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43" fillId="8" borderId="1" xfId="0" applyFont="1" applyFill="1" applyBorder="1" applyAlignment="1">
      <alignment horizontal="center" vertical="center" wrapText="1"/>
    </xf>
    <xf numFmtId="0" fontId="35" fillId="41" borderId="1" xfId="0" applyFont="1" applyFill="1" applyBorder="1" applyAlignment="1">
      <alignment horizontal="left" vertical="center"/>
    </xf>
    <xf numFmtId="0" fontId="40" fillId="41" borderId="1" xfId="0" applyFont="1" applyFill="1" applyBorder="1" applyAlignment="1">
      <alignment horizontal="left" vertical="center"/>
    </xf>
    <xf numFmtId="0" fontId="35" fillId="41" borderId="1" xfId="0" quotePrefix="1" applyFont="1" applyFill="1" applyBorder="1" applyAlignment="1">
      <alignment horizontal="left" vertical="center"/>
    </xf>
    <xf numFmtId="169" fontId="35" fillId="41" borderId="1" xfId="0" applyNumberFormat="1" applyFont="1" applyFill="1" applyBorder="1" applyAlignment="1">
      <alignment horizontal="left" vertical="center"/>
    </xf>
  </cellXfs>
  <cellStyles count="74">
    <cellStyle name="20% - Énfasis1" xfId="22" builtinId="30" customBuiltin="1"/>
    <cellStyle name="20% - Énfasis1 2" xfId="52" xr:uid="{00000000-0005-0000-0000-000001000000}"/>
    <cellStyle name="20% - Énfasis2" xfId="26" builtinId="34" customBuiltin="1"/>
    <cellStyle name="20% - Énfasis2 2" xfId="54" xr:uid="{00000000-0005-0000-0000-000003000000}"/>
    <cellStyle name="20% - Énfasis3" xfId="30" builtinId="38" customBuiltin="1"/>
    <cellStyle name="20% - Énfasis3 2" xfId="56" xr:uid="{00000000-0005-0000-0000-000005000000}"/>
    <cellStyle name="20% - Énfasis4" xfId="34" builtinId="42" customBuiltin="1"/>
    <cellStyle name="20% - Énfasis4 2" xfId="58" xr:uid="{00000000-0005-0000-0000-000007000000}"/>
    <cellStyle name="20% - Énfasis5" xfId="38" builtinId="46" customBuiltin="1"/>
    <cellStyle name="20% - Énfasis5 2" xfId="60" xr:uid="{00000000-0005-0000-0000-000009000000}"/>
    <cellStyle name="20% - Énfasis6" xfId="42" builtinId="50" customBuiltin="1"/>
    <cellStyle name="20% - Énfasis6 2" xfId="62" xr:uid="{00000000-0005-0000-0000-00000B000000}"/>
    <cellStyle name="40% - Énfasis1" xfId="23" builtinId="31" customBuiltin="1"/>
    <cellStyle name="40% - Énfasis1 2" xfId="53" xr:uid="{00000000-0005-0000-0000-00000D000000}"/>
    <cellStyle name="40% - Énfasis2" xfId="27" builtinId="35" customBuiltin="1"/>
    <cellStyle name="40% - Énfasis2 2" xfId="55" xr:uid="{00000000-0005-0000-0000-00000F000000}"/>
    <cellStyle name="40% - Énfasis3" xfId="31" builtinId="39" customBuiltin="1"/>
    <cellStyle name="40% - Énfasis3 2" xfId="57" xr:uid="{00000000-0005-0000-0000-000011000000}"/>
    <cellStyle name="40% - Énfasis4" xfId="35" builtinId="43" customBuiltin="1"/>
    <cellStyle name="40% - Énfasis4 2" xfId="59" xr:uid="{00000000-0005-0000-0000-000013000000}"/>
    <cellStyle name="40% - Énfasis5" xfId="39" builtinId="47" customBuiltin="1"/>
    <cellStyle name="40% - Énfasis5 2" xfId="61" xr:uid="{00000000-0005-0000-0000-000015000000}"/>
    <cellStyle name="40% - Énfasis6" xfId="43" builtinId="51" customBuiltin="1"/>
    <cellStyle name="40% - Énfasis6 2" xfId="63" xr:uid="{00000000-0005-0000-0000-000017000000}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73" builtinId="6"/>
    <cellStyle name="Neutral" xfId="12" builtinId="28" customBuiltin="1"/>
    <cellStyle name="Normal" xfId="0" builtinId="0"/>
    <cellStyle name="Normal 10" xfId="65" xr:uid="{00000000-0005-0000-0000-000030000000}"/>
    <cellStyle name="Normal 11" xfId="66" xr:uid="{00000000-0005-0000-0000-000031000000}"/>
    <cellStyle name="Normal 12" xfId="67" xr:uid="{00000000-0005-0000-0000-000032000000}"/>
    <cellStyle name="Normal 13" xfId="68" xr:uid="{00000000-0005-0000-0000-000033000000}"/>
    <cellStyle name="Normal 14" xfId="69" xr:uid="{00000000-0005-0000-0000-000034000000}"/>
    <cellStyle name="Normal 15" xfId="70" xr:uid="{00000000-0005-0000-0000-000035000000}"/>
    <cellStyle name="Normal 16" xfId="72" xr:uid="{00000000-0005-0000-0000-000036000000}"/>
    <cellStyle name="Normal 2" xfId="4" xr:uid="{00000000-0005-0000-0000-000037000000}"/>
    <cellStyle name="Normal 2 2" xfId="48" xr:uid="{00000000-0005-0000-0000-000038000000}"/>
    <cellStyle name="Normal 3" xfId="2" xr:uid="{00000000-0005-0000-0000-000039000000}"/>
    <cellStyle name="Normal 4" xfId="45" xr:uid="{00000000-0005-0000-0000-00003A000000}"/>
    <cellStyle name="Normal 5" xfId="3" xr:uid="{00000000-0005-0000-0000-00003B000000}"/>
    <cellStyle name="Normal 6" xfId="47" xr:uid="{00000000-0005-0000-0000-00003C000000}"/>
    <cellStyle name="Normal 7" xfId="49" xr:uid="{00000000-0005-0000-0000-00003D000000}"/>
    <cellStyle name="Normal 8" xfId="50" xr:uid="{00000000-0005-0000-0000-00003E000000}"/>
    <cellStyle name="Normal 9" xfId="64" xr:uid="{00000000-0005-0000-0000-00003F000000}"/>
    <cellStyle name="Notas 2" xfId="46" xr:uid="{00000000-0005-0000-0000-000040000000}"/>
    <cellStyle name="Notas 3" xfId="51" xr:uid="{00000000-0005-0000-0000-000041000000}"/>
    <cellStyle name="Porcentaje" xfId="71" builtinId="5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4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F913"/>
      <color rgb="FF00FF00"/>
      <color rgb="FF00CC00"/>
      <color rgb="FF00FFFF"/>
      <color rgb="FFFF9900"/>
      <color rgb="FF99CC00"/>
      <color rgb="FFFFFF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496938</xdr:colOff>
      <xdr:row>0</xdr:row>
      <xdr:rowOff>24379</xdr:rowOff>
    </xdr:from>
    <xdr:to>
      <xdr:col>0</xdr:col>
      <xdr:colOff>1328567</xdr:colOff>
      <xdr:row>2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38" y="24379"/>
          <a:ext cx="831629" cy="780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496938</xdr:colOff>
      <xdr:row>0</xdr:row>
      <xdr:rowOff>24379</xdr:rowOff>
    </xdr:from>
    <xdr:to>
      <xdr:col>0</xdr:col>
      <xdr:colOff>1328567</xdr:colOff>
      <xdr:row>2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38" y="2437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496938</xdr:colOff>
      <xdr:row>0</xdr:row>
      <xdr:rowOff>24379</xdr:rowOff>
    </xdr:from>
    <xdr:to>
      <xdr:col>0</xdr:col>
      <xdr:colOff>1328567</xdr:colOff>
      <xdr:row>2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38" y="0"/>
          <a:ext cx="83162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496938</xdr:colOff>
      <xdr:row>0</xdr:row>
      <xdr:rowOff>24379</xdr:rowOff>
    </xdr:from>
    <xdr:to>
      <xdr:col>0</xdr:col>
      <xdr:colOff>1328567</xdr:colOff>
      <xdr:row>2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38" y="0"/>
          <a:ext cx="83162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496938</xdr:colOff>
      <xdr:row>0</xdr:row>
      <xdr:rowOff>24379</xdr:rowOff>
    </xdr:from>
    <xdr:to>
      <xdr:col>0</xdr:col>
      <xdr:colOff>1328567</xdr:colOff>
      <xdr:row>2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38" y="2437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496938</xdr:colOff>
      <xdr:row>0</xdr:row>
      <xdr:rowOff>24379</xdr:rowOff>
    </xdr:from>
    <xdr:to>
      <xdr:col>0</xdr:col>
      <xdr:colOff>1328567</xdr:colOff>
      <xdr:row>2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38" y="0"/>
          <a:ext cx="83162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78"/>
  <sheetViews>
    <sheetView showGridLines="0" zoomScale="70" zoomScaleNormal="70" workbookViewId="0">
      <pane xSplit="6" ySplit="19" topLeftCell="G20" activePane="bottomRight" state="frozen"/>
      <selection pane="topRight" activeCell="G1" sqref="G1"/>
      <selection pane="bottomLeft" activeCell="A20" sqref="A20"/>
      <selection pane="bottomRight" activeCell="AJ31" sqref="AI31:AJ31"/>
    </sheetView>
  </sheetViews>
  <sheetFormatPr baseColWidth="10" defaultRowHeight="13.5" outlineLevelRow="1" outlineLevelCol="1" x14ac:dyDescent="0.2"/>
  <cols>
    <col min="1" max="1" width="23.7109375" style="148" customWidth="1"/>
    <col min="2" max="2" width="19.7109375" style="186" customWidth="1"/>
    <col min="3" max="3" width="20" style="148" customWidth="1"/>
    <col min="4" max="6" width="20.85546875" style="148" customWidth="1"/>
    <col min="7" max="10" width="32.7109375" style="148" customWidth="1" outlineLevel="1"/>
    <col min="11" max="11" width="23.7109375" style="148" customWidth="1" outlineLevel="1"/>
    <col min="12" max="12" width="13.85546875" style="184" customWidth="1"/>
    <col min="13" max="13" width="12.140625" style="184" customWidth="1"/>
    <col min="14" max="14" width="11" style="187" customWidth="1"/>
    <col min="15" max="15" width="10.85546875" style="112" customWidth="1"/>
    <col min="16" max="16" width="9" style="185" customWidth="1"/>
    <col min="17" max="17" width="15" style="186" customWidth="1"/>
    <col min="18" max="18" width="8.7109375" style="185" customWidth="1"/>
    <col min="19" max="19" width="15" style="186" customWidth="1"/>
    <col min="20" max="20" width="15" style="245" customWidth="1"/>
    <col min="21" max="21" width="15" style="186" customWidth="1"/>
    <col min="22" max="22" width="13.5703125" style="187" customWidth="1"/>
    <col min="23" max="24" width="11.42578125" style="262" hidden="1" customWidth="1" outlineLevel="1"/>
    <col min="25" max="28" width="12.7109375" style="262" hidden="1" customWidth="1" outlineLevel="1"/>
    <col min="29" max="29" width="17.140625" style="262" customWidth="1" collapsed="1"/>
    <col min="30" max="33" width="17.140625" style="262" customWidth="1"/>
    <col min="34" max="34" width="20" style="262" customWidth="1"/>
    <col min="35" max="35" width="18.5703125" style="292" customWidth="1"/>
    <col min="36" max="36" width="18.140625" style="262" bestFit="1" customWidth="1"/>
    <col min="37" max="37" width="11.42578125" style="148" customWidth="1"/>
    <col min="38" max="16384" width="11.42578125" style="148"/>
  </cols>
  <sheetData>
    <row r="1" spans="1:36" ht="24" hidden="1" customHeight="1" outlineLevel="1" x14ac:dyDescent="0.2">
      <c r="A1" s="372"/>
      <c r="B1" s="369" t="s">
        <v>33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1"/>
    </row>
    <row r="2" spans="1:36" ht="24" hidden="1" customHeight="1" outlineLevel="1" x14ac:dyDescent="0.2">
      <c r="A2" s="373"/>
      <c r="B2" s="369" t="s">
        <v>37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1"/>
    </row>
    <row r="3" spans="1:36" ht="24" hidden="1" customHeight="1" outlineLevel="1" x14ac:dyDescent="0.2">
      <c r="A3" s="374"/>
      <c r="B3" s="369" t="s">
        <v>36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1"/>
    </row>
    <row r="4" spans="1:36" ht="12.75" customHeight="1" collapsed="1" x14ac:dyDescent="0.2">
      <c r="A4" s="14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38"/>
      <c r="U4" s="1"/>
      <c r="V4" s="1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48"/>
    </row>
    <row r="5" spans="1:36" s="7" customFormat="1" ht="15.75" customHeight="1" outlineLevel="1" x14ac:dyDescent="0.2">
      <c r="A5" s="3" t="s">
        <v>80</v>
      </c>
      <c r="B5" s="376" t="s">
        <v>46</v>
      </c>
      <c r="C5" s="376"/>
      <c r="D5" s="376"/>
      <c r="E5" s="376"/>
      <c r="F5" s="376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239"/>
      <c r="U5" s="5"/>
      <c r="V5" s="5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49"/>
    </row>
    <row r="6" spans="1:36" s="7" customFormat="1" ht="15.75" customHeight="1" outlineLevel="1" x14ac:dyDescent="0.2">
      <c r="A6" s="8" t="s">
        <v>47</v>
      </c>
      <c r="B6" s="376" t="s">
        <v>48</v>
      </c>
      <c r="C6" s="376" t="s">
        <v>48</v>
      </c>
      <c r="D6" s="376" t="s">
        <v>48</v>
      </c>
      <c r="E6" s="376" t="s">
        <v>48</v>
      </c>
      <c r="F6" s="376" t="s">
        <v>48</v>
      </c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239"/>
      <c r="U6" s="5"/>
      <c r="V6" s="5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49"/>
    </row>
    <row r="7" spans="1:36" s="7" customFormat="1" ht="15.75" customHeight="1" outlineLevel="1" x14ac:dyDescent="0.2">
      <c r="A7" s="9" t="s">
        <v>39</v>
      </c>
      <c r="B7" s="376" t="s">
        <v>79</v>
      </c>
      <c r="C7" s="376" t="s">
        <v>49</v>
      </c>
      <c r="D7" s="376" t="s">
        <v>49</v>
      </c>
      <c r="E7" s="376" t="s">
        <v>49</v>
      </c>
      <c r="F7" s="376" t="s">
        <v>49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239"/>
      <c r="U7" s="5"/>
      <c r="V7" s="5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49"/>
    </row>
    <row r="8" spans="1:36" s="7" customFormat="1" ht="15.75" customHeight="1" outlineLevel="1" x14ac:dyDescent="0.2">
      <c r="A8" s="10" t="s">
        <v>81</v>
      </c>
      <c r="B8" s="376" t="s">
        <v>50</v>
      </c>
      <c r="C8" s="376" t="s">
        <v>50</v>
      </c>
      <c r="D8" s="376" t="s">
        <v>50</v>
      </c>
      <c r="E8" s="376" t="s">
        <v>50</v>
      </c>
      <c r="F8" s="376" t="s">
        <v>50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239"/>
      <c r="U8" s="5"/>
      <c r="V8" s="5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49"/>
    </row>
    <row r="9" spans="1:36" s="7" customFormat="1" ht="15.75" customHeight="1" outlineLevel="1" x14ac:dyDescent="0.2">
      <c r="A9" s="10" t="s">
        <v>82</v>
      </c>
      <c r="B9" s="376" t="s">
        <v>51</v>
      </c>
      <c r="C9" s="376" t="s">
        <v>51</v>
      </c>
      <c r="D9" s="376" t="s">
        <v>51</v>
      </c>
      <c r="E9" s="376" t="s">
        <v>51</v>
      </c>
      <c r="F9" s="376" t="s">
        <v>51</v>
      </c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239"/>
      <c r="U9" s="5"/>
      <c r="V9" s="5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49"/>
    </row>
    <row r="10" spans="1:36" s="12" customFormat="1" ht="15.75" customHeight="1" outlineLevel="1" x14ac:dyDescent="0.2">
      <c r="A10" s="8" t="s">
        <v>53</v>
      </c>
      <c r="B10" s="377" t="s">
        <v>54</v>
      </c>
      <c r="C10" s="377" t="s">
        <v>54</v>
      </c>
      <c r="D10" s="377" t="s">
        <v>54</v>
      </c>
      <c r="E10" s="377" t="s">
        <v>54</v>
      </c>
      <c r="F10" s="377" t="s">
        <v>54</v>
      </c>
      <c r="G10" s="11"/>
      <c r="H10" s="11"/>
      <c r="I10" s="11"/>
      <c r="J10" s="11"/>
      <c r="K10" s="11"/>
      <c r="L10" s="5"/>
      <c r="M10" s="5"/>
      <c r="N10" s="5"/>
      <c r="O10" s="5"/>
      <c r="P10" s="5"/>
      <c r="Q10" s="5"/>
      <c r="R10" s="5"/>
      <c r="S10" s="5"/>
      <c r="T10" s="239"/>
      <c r="U10" s="5"/>
      <c r="V10" s="5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49"/>
    </row>
    <row r="11" spans="1:36" s="7" customFormat="1" ht="15.75" customHeight="1" outlineLevel="1" x14ac:dyDescent="0.2">
      <c r="A11" s="8" t="s">
        <v>76</v>
      </c>
      <c r="B11" s="376">
        <v>1.3301160114E+20</v>
      </c>
      <c r="C11" s="376" t="s">
        <v>43</v>
      </c>
      <c r="D11" s="376" t="s">
        <v>43</v>
      </c>
      <c r="E11" s="376" t="s">
        <v>43</v>
      </c>
      <c r="F11" s="376" t="s">
        <v>43</v>
      </c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239"/>
      <c r="U11" s="5"/>
      <c r="V11" s="5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49"/>
    </row>
    <row r="12" spans="1:36" s="7" customFormat="1" ht="15.75" customHeight="1" outlineLevel="1" x14ac:dyDescent="0.2">
      <c r="A12" s="8" t="s">
        <v>69</v>
      </c>
      <c r="B12" s="378" t="s">
        <v>77</v>
      </c>
      <c r="C12" s="376">
        <v>2020110010174</v>
      </c>
      <c r="D12" s="376">
        <v>2020110010174</v>
      </c>
      <c r="E12" s="376">
        <v>2020110010174</v>
      </c>
      <c r="F12" s="376">
        <v>2020110010174</v>
      </c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239"/>
      <c r="U12" s="5"/>
      <c r="V12" s="5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49"/>
    </row>
    <row r="13" spans="1:36" s="15" customFormat="1" ht="15.75" customHeight="1" outlineLevel="1" x14ac:dyDescent="0.2">
      <c r="A13" s="13" t="s">
        <v>0</v>
      </c>
      <c r="B13" s="376" t="s">
        <v>40</v>
      </c>
      <c r="C13" s="376" t="s">
        <v>40</v>
      </c>
      <c r="D13" s="376" t="s">
        <v>40</v>
      </c>
      <c r="E13" s="376" t="s">
        <v>40</v>
      </c>
      <c r="F13" s="376" t="s">
        <v>40</v>
      </c>
      <c r="G13" s="14"/>
      <c r="H13" s="14"/>
      <c r="I13" s="14"/>
      <c r="J13" s="14"/>
      <c r="K13" s="14"/>
      <c r="L13" s="5"/>
      <c r="M13" s="5"/>
      <c r="N13" s="5"/>
      <c r="O13" s="5"/>
      <c r="P13" s="5"/>
      <c r="Q13" s="5"/>
      <c r="R13" s="5"/>
      <c r="S13" s="5"/>
      <c r="T13" s="239"/>
      <c r="U13" s="5"/>
      <c r="V13" s="5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49"/>
    </row>
    <row r="14" spans="1:36" s="15" customFormat="1" ht="15.75" customHeight="1" outlineLevel="1" x14ac:dyDescent="0.2">
      <c r="A14" s="13" t="s">
        <v>41</v>
      </c>
      <c r="B14" s="376" t="s">
        <v>55</v>
      </c>
      <c r="C14" s="376" t="s">
        <v>55</v>
      </c>
      <c r="D14" s="376" t="s">
        <v>55</v>
      </c>
      <c r="E14" s="376" t="s">
        <v>55</v>
      </c>
      <c r="F14" s="376" t="s">
        <v>55</v>
      </c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239"/>
      <c r="U14" s="5"/>
      <c r="V14" s="5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49"/>
    </row>
    <row r="15" spans="1:36" s="15" customFormat="1" ht="15.75" customHeight="1" outlineLevel="1" x14ac:dyDescent="0.2">
      <c r="A15" s="13" t="s">
        <v>42</v>
      </c>
      <c r="B15" s="379">
        <v>44230</v>
      </c>
      <c r="C15" s="379"/>
      <c r="D15" s="379"/>
      <c r="E15" s="379"/>
      <c r="F15" s="379"/>
      <c r="G15" s="16"/>
      <c r="H15" s="16"/>
      <c r="I15" s="16"/>
      <c r="J15" s="16"/>
      <c r="K15" s="16"/>
      <c r="L15" s="5"/>
      <c r="M15" s="5"/>
      <c r="N15" s="5"/>
      <c r="O15" s="5"/>
      <c r="P15" s="5"/>
      <c r="Q15" s="5"/>
      <c r="R15" s="5"/>
      <c r="S15" s="5"/>
      <c r="T15" s="239"/>
      <c r="U15" s="5"/>
      <c r="V15" s="5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49"/>
    </row>
    <row r="16" spans="1:36" s="15" customFormat="1" ht="15" x14ac:dyDescent="0.2">
      <c r="A16" s="375" t="s">
        <v>70</v>
      </c>
      <c r="B16" s="150" t="s">
        <v>31</v>
      </c>
      <c r="C16" s="150" t="s">
        <v>34</v>
      </c>
      <c r="D16" s="150" t="s">
        <v>35</v>
      </c>
      <c r="E16" s="150" t="s">
        <v>68</v>
      </c>
      <c r="F16" s="150" t="s">
        <v>67</v>
      </c>
      <c r="G16" s="11"/>
      <c r="H16" s="11"/>
      <c r="I16" s="11"/>
      <c r="J16" s="11"/>
      <c r="K16" s="11"/>
      <c r="L16" s="5"/>
      <c r="M16" s="5"/>
      <c r="N16" s="5"/>
      <c r="O16" s="5"/>
      <c r="P16" s="5"/>
      <c r="Q16" s="5"/>
      <c r="R16" s="5"/>
      <c r="S16" s="5">
        <f>+(S30)*1.03</f>
        <v>0</v>
      </c>
      <c r="T16" s="239"/>
      <c r="U16" s="5"/>
      <c r="V16" s="5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49"/>
    </row>
    <row r="17" spans="1:37" s="15" customFormat="1" ht="15" x14ac:dyDescent="0.2">
      <c r="A17" s="375"/>
      <c r="B17" s="17">
        <v>605000000</v>
      </c>
      <c r="C17" s="18">
        <v>0</v>
      </c>
      <c r="D17" s="18">
        <v>0</v>
      </c>
      <c r="E17" s="19">
        <f>C17-D17</f>
        <v>0</v>
      </c>
      <c r="F17" s="20">
        <f>+B17+E17</f>
        <v>605000000</v>
      </c>
      <c r="G17" s="11"/>
      <c r="H17" s="11"/>
      <c r="I17" s="11"/>
      <c r="J17" s="11"/>
      <c r="K17" s="11"/>
      <c r="L17" s="5"/>
      <c r="M17" s="5"/>
      <c r="N17" s="5"/>
      <c r="O17" s="5"/>
      <c r="P17" s="5"/>
      <c r="Q17" s="5"/>
      <c r="R17" s="5"/>
      <c r="S17" s="5">
        <f>+(S22+S25)*1.03</f>
        <v>0</v>
      </c>
      <c r="T17" s="239"/>
      <c r="U17" s="5"/>
      <c r="V17" s="5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49"/>
    </row>
    <row r="18" spans="1:37" s="4" customFormat="1" ht="15" x14ac:dyDescent="0.2">
      <c r="A18" s="21"/>
      <c r="B18" s="22"/>
      <c r="C18" s="23"/>
      <c r="D18" s="23"/>
      <c r="E18" s="24"/>
      <c r="F18" s="5"/>
      <c r="G18" s="11"/>
      <c r="H18" s="11"/>
      <c r="I18" s="11"/>
      <c r="J18" s="11"/>
      <c r="K18" s="11"/>
      <c r="L18" s="5"/>
      <c r="M18" s="5"/>
      <c r="N18" s="5"/>
      <c r="O18" s="5"/>
      <c r="P18" s="5"/>
      <c r="Q18" s="5"/>
      <c r="R18" s="5"/>
      <c r="S18" s="5">
        <f>+(S28)*1.03</f>
        <v>0</v>
      </c>
      <c r="T18" s="239"/>
      <c r="U18" s="5"/>
      <c r="V18" s="5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50"/>
    </row>
    <row r="19" spans="1:37" ht="38.25" x14ac:dyDescent="0.2">
      <c r="A19" s="26" t="s">
        <v>1</v>
      </c>
      <c r="B19" s="27" t="s">
        <v>2</v>
      </c>
      <c r="C19" s="27" t="s">
        <v>3</v>
      </c>
      <c r="D19" s="28" t="s">
        <v>4</v>
      </c>
      <c r="E19" s="28" t="s">
        <v>74</v>
      </c>
      <c r="F19" s="28" t="s">
        <v>75</v>
      </c>
      <c r="G19" s="28" t="s">
        <v>59</v>
      </c>
      <c r="H19" s="28" t="s">
        <v>63</v>
      </c>
      <c r="I19" s="28" t="s">
        <v>73</v>
      </c>
      <c r="J19" s="28" t="s">
        <v>5</v>
      </c>
      <c r="K19" s="29" t="s">
        <v>64</v>
      </c>
      <c r="L19" s="30" t="s">
        <v>32</v>
      </c>
      <c r="M19" s="31" t="s">
        <v>29</v>
      </c>
      <c r="N19" s="32" t="s">
        <v>9</v>
      </c>
      <c r="O19" s="33" t="s">
        <v>30</v>
      </c>
      <c r="P19" s="34" t="s">
        <v>10</v>
      </c>
      <c r="Q19" s="31" t="s">
        <v>6</v>
      </c>
      <c r="R19" s="35" t="s">
        <v>11</v>
      </c>
      <c r="S19" s="31" t="s">
        <v>7</v>
      </c>
      <c r="T19" s="31" t="s">
        <v>27</v>
      </c>
      <c r="U19" s="31" t="s">
        <v>28</v>
      </c>
      <c r="V19" s="36" t="s">
        <v>12</v>
      </c>
      <c r="W19" s="265" t="s">
        <v>13</v>
      </c>
      <c r="X19" s="266" t="s">
        <v>14</v>
      </c>
      <c r="Y19" s="266" t="s">
        <v>15</v>
      </c>
      <c r="Z19" s="266" t="s">
        <v>16</v>
      </c>
      <c r="AA19" s="266" t="s">
        <v>17</v>
      </c>
      <c r="AB19" s="266" t="s">
        <v>18</v>
      </c>
      <c r="AC19" s="266" t="s">
        <v>19</v>
      </c>
      <c r="AD19" s="266" t="s">
        <v>20</v>
      </c>
      <c r="AE19" s="266" t="s">
        <v>21</v>
      </c>
      <c r="AF19" s="266" t="s">
        <v>22</v>
      </c>
      <c r="AG19" s="266" t="s">
        <v>23</v>
      </c>
      <c r="AH19" s="267" t="s">
        <v>24</v>
      </c>
      <c r="AI19" s="251" t="s">
        <v>25</v>
      </c>
      <c r="AJ19" s="251" t="s">
        <v>26</v>
      </c>
    </row>
    <row r="20" spans="1:37" s="151" customFormat="1" ht="34.5" customHeight="1" x14ac:dyDescent="0.2">
      <c r="A20" s="41" t="s">
        <v>44</v>
      </c>
      <c r="B20" s="42">
        <f>95000000</f>
        <v>95000000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43"/>
      <c r="M20" s="114"/>
      <c r="N20" s="44"/>
      <c r="O20" s="45"/>
      <c r="P20" s="46"/>
      <c r="Q20" s="47"/>
      <c r="R20" s="48"/>
      <c r="S20" s="47"/>
      <c r="T20" s="240"/>
      <c r="U20" s="49"/>
      <c r="V20" s="50"/>
      <c r="W20" s="268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70"/>
      <c r="AI20" s="252"/>
      <c r="AJ20" s="252"/>
    </row>
    <row r="21" spans="1:37" s="153" customFormat="1" x14ac:dyDescent="0.2">
      <c r="A21" s="5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115"/>
      <c r="N21" s="65"/>
      <c r="O21" s="65"/>
      <c r="P21" s="59"/>
      <c r="Q21" s="65"/>
      <c r="R21" s="59"/>
      <c r="S21" s="60"/>
      <c r="T21" s="118"/>
      <c r="U21" s="60"/>
      <c r="V21" s="61"/>
      <c r="W21" s="271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3"/>
      <c r="AI21" s="274">
        <f>SUM(W21:AH21)</f>
        <v>0</v>
      </c>
      <c r="AJ21" s="253">
        <f>+S21-AI21</f>
        <v>0</v>
      </c>
      <c r="AK21" s="152"/>
    </row>
    <row r="22" spans="1:37" s="154" customFormat="1" ht="108" x14ac:dyDescent="0.2">
      <c r="A22" s="66" t="s">
        <v>8</v>
      </c>
      <c r="B22" s="67">
        <f>B20-SUM(B21:B21)</f>
        <v>95000000</v>
      </c>
      <c r="C22" s="320" t="s">
        <v>57</v>
      </c>
      <c r="D22" s="321" t="s">
        <v>56</v>
      </c>
      <c r="E22" s="321" t="s">
        <v>52</v>
      </c>
      <c r="F22" s="321" t="s">
        <v>65</v>
      </c>
      <c r="G22" s="321" t="s">
        <v>60</v>
      </c>
      <c r="H22" s="321" t="s">
        <v>219</v>
      </c>
      <c r="I22" s="321" t="s">
        <v>83</v>
      </c>
      <c r="J22" s="321" t="s">
        <v>71</v>
      </c>
      <c r="K22" s="321" t="s">
        <v>72</v>
      </c>
      <c r="L22" s="68"/>
      <c r="M22" s="116"/>
      <c r="N22" s="69"/>
      <c r="O22" s="67"/>
      <c r="P22" s="70"/>
      <c r="Q22" s="67">
        <f>SUM(Q21:Q21)</f>
        <v>0</v>
      </c>
      <c r="R22" s="71"/>
      <c r="S22" s="67">
        <f>SUM(S21:S21)</f>
        <v>0</v>
      </c>
      <c r="T22" s="241"/>
      <c r="U22" s="72"/>
      <c r="V22" s="73"/>
      <c r="W22" s="275">
        <f>SUM(W21:W21)</f>
        <v>0</v>
      </c>
      <c r="X22" s="275">
        <f>SUM(X21:X21)</f>
        <v>0</v>
      </c>
      <c r="Y22" s="275">
        <f>SUM(Y21:Y21)</f>
        <v>0</v>
      </c>
      <c r="Z22" s="275">
        <f>SUM(Z21:Z21)</f>
        <v>0</v>
      </c>
      <c r="AA22" s="275">
        <f>SUM(AA21:AA21)</f>
        <v>0</v>
      </c>
      <c r="AB22" s="275">
        <f>SUM(AB21:AB21)</f>
        <v>0</v>
      </c>
      <c r="AC22" s="275">
        <f>SUM(AC21:AC21)</f>
        <v>0</v>
      </c>
      <c r="AD22" s="275">
        <f>SUM(AD21:AD21)</f>
        <v>0</v>
      </c>
      <c r="AE22" s="275">
        <f>SUM(AE21:AE21)</f>
        <v>0</v>
      </c>
      <c r="AF22" s="275">
        <f>SUM(AF21:AF21)</f>
        <v>0</v>
      </c>
      <c r="AG22" s="275">
        <f>SUM(AG21:AG21)</f>
        <v>0</v>
      </c>
      <c r="AH22" s="276">
        <f>SUM(AH21:AH21)</f>
        <v>0</v>
      </c>
      <c r="AI22" s="254">
        <f>SUM(AI21:AI21)</f>
        <v>0</v>
      </c>
      <c r="AJ22" s="254">
        <f>SUM(AJ21:AJ21)</f>
        <v>0</v>
      </c>
    </row>
    <row r="23" spans="1:37" s="151" customFormat="1" ht="34.5" customHeight="1" x14ac:dyDescent="0.2">
      <c r="A23" s="41" t="s">
        <v>44</v>
      </c>
      <c r="B23" s="42">
        <f>447000000</f>
        <v>447000000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43"/>
      <c r="M23" s="114"/>
      <c r="N23" s="44"/>
      <c r="O23" s="45"/>
      <c r="P23" s="46"/>
      <c r="Q23" s="47"/>
      <c r="R23" s="48"/>
      <c r="S23" s="47"/>
      <c r="T23" s="240"/>
      <c r="U23" s="49"/>
      <c r="V23" s="50"/>
      <c r="W23" s="268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70"/>
      <c r="AI23" s="252"/>
      <c r="AJ23" s="252"/>
    </row>
    <row r="24" spans="1:37" s="153" customFormat="1" ht="14.25" x14ac:dyDescent="0.2">
      <c r="A24" s="55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115"/>
      <c r="N24" s="65"/>
      <c r="O24" s="65"/>
      <c r="P24" s="59"/>
      <c r="Q24" s="56"/>
      <c r="R24" s="76"/>
      <c r="S24" s="56"/>
      <c r="T24" s="119"/>
      <c r="U24" s="77"/>
      <c r="V24" s="61"/>
      <c r="W24" s="271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3"/>
      <c r="AI24" s="274">
        <f>SUM(W24:AH24)</f>
        <v>0</v>
      </c>
      <c r="AJ24" s="253">
        <f t="shared" ref="AJ24" si="0">+S24-AI24</f>
        <v>0</v>
      </c>
      <c r="AK24" s="152"/>
    </row>
    <row r="25" spans="1:37" s="154" customFormat="1" ht="108" x14ac:dyDescent="0.2">
      <c r="A25" s="66" t="s">
        <v>8</v>
      </c>
      <c r="B25" s="67">
        <f>B23-SUM(B24:B24)</f>
        <v>447000000</v>
      </c>
      <c r="C25" s="320" t="s">
        <v>57</v>
      </c>
      <c r="D25" s="321" t="s">
        <v>56</v>
      </c>
      <c r="E25" s="321" t="s">
        <v>52</v>
      </c>
      <c r="F25" s="321" t="s">
        <v>65</v>
      </c>
      <c r="G25" s="321" t="s">
        <v>61</v>
      </c>
      <c r="H25" s="321" t="s">
        <v>225</v>
      </c>
      <c r="I25" s="321" t="s">
        <v>84</v>
      </c>
      <c r="J25" s="321" t="s">
        <v>71</v>
      </c>
      <c r="K25" s="321" t="s">
        <v>72</v>
      </c>
      <c r="L25" s="68"/>
      <c r="M25" s="116"/>
      <c r="N25" s="69"/>
      <c r="O25" s="67"/>
      <c r="P25" s="70"/>
      <c r="Q25" s="67">
        <f>SUM(Q24:Q24)</f>
        <v>0</v>
      </c>
      <c r="R25" s="71"/>
      <c r="S25" s="67">
        <f>SUM(S24:S24)</f>
        <v>0</v>
      </c>
      <c r="T25" s="241"/>
      <c r="U25" s="72"/>
      <c r="V25" s="73"/>
      <c r="W25" s="275">
        <f>SUM(W24:W24)</f>
        <v>0</v>
      </c>
      <c r="X25" s="275">
        <f>SUM(X24:X24)</f>
        <v>0</v>
      </c>
      <c r="Y25" s="275">
        <f>SUM(Y24:Y24)</f>
        <v>0</v>
      </c>
      <c r="Z25" s="275">
        <f>SUM(Z24:Z24)</f>
        <v>0</v>
      </c>
      <c r="AA25" s="275">
        <f>SUM(AA24:AA24)</f>
        <v>0</v>
      </c>
      <c r="AB25" s="275">
        <f>SUM(AB24:AB24)</f>
        <v>0</v>
      </c>
      <c r="AC25" s="275">
        <f>SUM(AC24:AC24)</f>
        <v>0</v>
      </c>
      <c r="AD25" s="275">
        <f>SUM(AD24:AD24)</f>
        <v>0</v>
      </c>
      <c r="AE25" s="275">
        <f>SUM(AE24:AE24)</f>
        <v>0</v>
      </c>
      <c r="AF25" s="275">
        <f>SUM(AF24:AF24)</f>
        <v>0</v>
      </c>
      <c r="AG25" s="275">
        <f>SUM(AG24:AG24)</f>
        <v>0</v>
      </c>
      <c r="AH25" s="276">
        <f>SUM(AH24:AH24)</f>
        <v>0</v>
      </c>
      <c r="AI25" s="254">
        <f>SUM(AI24:AI24)</f>
        <v>0</v>
      </c>
      <c r="AJ25" s="254">
        <f>SUM(AJ24:AJ24)</f>
        <v>0</v>
      </c>
    </row>
    <row r="26" spans="1:37" s="151" customFormat="1" ht="34.5" customHeight="1" x14ac:dyDescent="0.2">
      <c r="A26" s="41" t="s">
        <v>45</v>
      </c>
      <c r="B26" s="42">
        <f>63000000</f>
        <v>63000000</v>
      </c>
      <c r="C26" s="138"/>
      <c r="D26" s="138"/>
      <c r="E26" s="138"/>
      <c r="F26" s="138"/>
      <c r="G26" s="138"/>
      <c r="H26" s="138"/>
      <c r="I26" s="138"/>
      <c r="J26" s="138"/>
      <c r="K26" s="138"/>
      <c r="L26" s="43"/>
      <c r="M26" s="114"/>
      <c r="N26" s="44"/>
      <c r="O26" s="45"/>
      <c r="P26" s="46"/>
      <c r="Q26" s="47"/>
      <c r="R26" s="48"/>
      <c r="S26" s="47"/>
      <c r="T26" s="240"/>
      <c r="U26" s="49"/>
      <c r="V26" s="50"/>
      <c r="W26" s="268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70"/>
      <c r="AI26" s="252"/>
      <c r="AJ26" s="252"/>
    </row>
    <row r="27" spans="1:37" s="153" customFormat="1" x14ac:dyDescent="0.2">
      <c r="A27" s="55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115"/>
      <c r="N27" s="65"/>
      <c r="O27" s="65"/>
      <c r="P27" s="59"/>
      <c r="Q27" s="56"/>
      <c r="R27" s="59"/>
      <c r="S27" s="56"/>
      <c r="T27" s="118"/>
      <c r="U27" s="60"/>
      <c r="V27" s="61"/>
      <c r="W27" s="271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3"/>
      <c r="AI27" s="274">
        <f>SUM(W27:AH27)</f>
        <v>0</v>
      </c>
      <c r="AJ27" s="253">
        <f>+S27-AI27</f>
        <v>0</v>
      </c>
      <c r="AK27" s="152"/>
    </row>
    <row r="28" spans="1:37" s="154" customFormat="1" ht="108" x14ac:dyDescent="0.2">
      <c r="A28" s="66" t="s">
        <v>8</v>
      </c>
      <c r="B28" s="67">
        <f>B26-SUM(B27:B27)</f>
        <v>63000000</v>
      </c>
      <c r="C28" s="320" t="s">
        <v>57</v>
      </c>
      <c r="D28" s="321" t="s">
        <v>56</v>
      </c>
      <c r="E28" s="321" t="s">
        <v>58</v>
      </c>
      <c r="F28" s="321" t="s">
        <v>66</v>
      </c>
      <c r="G28" s="321" t="s">
        <v>62</v>
      </c>
      <c r="H28" s="321" t="s">
        <v>224</v>
      </c>
      <c r="I28" s="321" t="s">
        <v>85</v>
      </c>
      <c r="J28" s="321" t="s">
        <v>71</v>
      </c>
      <c r="K28" s="321" t="s">
        <v>72</v>
      </c>
      <c r="L28" s="68"/>
      <c r="M28" s="116"/>
      <c r="N28" s="69"/>
      <c r="O28" s="67"/>
      <c r="P28" s="70"/>
      <c r="Q28" s="67">
        <f>SUM(Q27:Q27)</f>
        <v>0</v>
      </c>
      <c r="R28" s="71"/>
      <c r="S28" s="67">
        <f>SUM(S27:S27)</f>
        <v>0</v>
      </c>
      <c r="T28" s="241"/>
      <c r="U28" s="72"/>
      <c r="V28" s="73"/>
      <c r="W28" s="275">
        <f>SUM(W27:W27)</f>
        <v>0</v>
      </c>
      <c r="X28" s="275">
        <f>SUM(X27:X27)</f>
        <v>0</v>
      </c>
      <c r="Y28" s="275">
        <f>SUM(Y27:Y27)</f>
        <v>0</v>
      </c>
      <c r="Z28" s="275">
        <f>SUM(Z27:Z27)</f>
        <v>0</v>
      </c>
      <c r="AA28" s="275">
        <f>SUM(AA27:AA27)</f>
        <v>0</v>
      </c>
      <c r="AB28" s="275">
        <f>SUM(AB27:AB27)</f>
        <v>0</v>
      </c>
      <c r="AC28" s="275">
        <f>SUM(AC27:AC27)</f>
        <v>0</v>
      </c>
      <c r="AD28" s="275">
        <f>SUM(AD27:AD27)</f>
        <v>0</v>
      </c>
      <c r="AE28" s="275">
        <f>SUM(AE27:AE27)</f>
        <v>0</v>
      </c>
      <c r="AF28" s="275">
        <f>SUM(AF27:AF27)</f>
        <v>0</v>
      </c>
      <c r="AG28" s="275">
        <f>SUM(AG27:AG27)</f>
        <v>0</v>
      </c>
      <c r="AH28" s="276">
        <f>SUM(AH27:AH27)</f>
        <v>0</v>
      </c>
      <c r="AI28" s="254">
        <f>SUM(AI27:AI27)</f>
        <v>0</v>
      </c>
      <c r="AJ28" s="254">
        <f>SUM(AJ27:AJ27)</f>
        <v>0</v>
      </c>
    </row>
    <row r="29" spans="1:37" s="153" customFormat="1" x14ac:dyDescent="0.2">
      <c r="A29" s="79"/>
      <c r="B29" s="80"/>
      <c r="C29" s="81"/>
      <c r="D29" s="82"/>
      <c r="E29" s="81"/>
      <c r="F29" s="81"/>
      <c r="G29" s="83"/>
      <c r="H29" s="83"/>
      <c r="I29" s="83"/>
      <c r="J29" s="83"/>
      <c r="K29" s="83"/>
      <c r="L29" s="84"/>
      <c r="M29" s="117"/>
      <c r="N29" s="82"/>
      <c r="O29" s="85"/>
      <c r="P29" s="86"/>
      <c r="Q29" s="80"/>
      <c r="R29" s="87"/>
      <c r="S29" s="80"/>
      <c r="T29" s="242"/>
      <c r="U29" s="88"/>
      <c r="V29" s="89"/>
      <c r="W29" s="277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9"/>
      <c r="AI29" s="255"/>
      <c r="AJ29" s="255"/>
    </row>
    <row r="30" spans="1:37" s="172" customFormat="1" x14ac:dyDescent="0.2">
      <c r="A30" s="159" t="s">
        <v>38</v>
      </c>
      <c r="B30" s="204">
        <f>B26+B23+B20</f>
        <v>605000000</v>
      </c>
      <c r="C30" s="161"/>
      <c r="D30" s="162"/>
      <c r="E30" s="161"/>
      <c r="F30" s="161"/>
      <c r="G30" s="163"/>
      <c r="H30" s="163"/>
      <c r="I30" s="163"/>
      <c r="J30" s="164"/>
      <c r="K30" s="163"/>
      <c r="L30" s="165"/>
      <c r="M30" s="166"/>
      <c r="N30" s="162"/>
      <c r="O30" s="167"/>
      <c r="P30" s="168"/>
      <c r="Q30" s="204">
        <f>Q28+Q25+Q22</f>
        <v>0</v>
      </c>
      <c r="R30" s="169"/>
      <c r="S30" s="204">
        <f>S28+S25+S22</f>
        <v>0</v>
      </c>
      <c r="T30" s="243"/>
      <c r="U30" s="170"/>
      <c r="V30" s="171"/>
      <c r="W30" s="280">
        <f>W28+W25+W22</f>
        <v>0</v>
      </c>
      <c r="X30" s="280">
        <f>X28+X25+X22</f>
        <v>0</v>
      </c>
      <c r="Y30" s="280">
        <f>Y28+Y25+Y22</f>
        <v>0</v>
      </c>
      <c r="Z30" s="280">
        <f>Z28+Z25+Z22</f>
        <v>0</v>
      </c>
      <c r="AA30" s="280">
        <f>AA28+AA25+AA22</f>
        <v>0</v>
      </c>
      <c r="AB30" s="280">
        <f>AB28+AB25+AB22</f>
        <v>0</v>
      </c>
      <c r="AC30" s="280">
        <f>AC28+AC25+AC22</f>
        <v>0</v>
      </c>
      <c r="AD30" s="280">
        <f>AD28+AD25+AD22</f>
        <v>0</v>
      </c>
      <c r="AE30" s="280">
        <f>AE28+AE25+AE22</f>
        <v>0</v>
      </c>
      <c r="AF30" s="280">
        <f>AF28+AF25+AF22</f>
        <v>0</v>
      </c>
      <c r="AG30" s="280">
        <f>AG28+AG25+AG22</f>
        <v>0</v>
      </c>
      <c r="AH30" s="281">
        <f>AH28+AH25+AH22</f>
        <v>0</v>
      </c>
      <c r="AI30" s="256">
        <f>AI28+AI25+AI22</f>
        <v>0</v>
      </c>
      <c r="AJ30" s="256">
        <f>AJ28+AJ25+AJ22</f>
        <v>0</v>
      </c>
    </row>
    <row r="31" spans="1:37" s="357" customFormat="1" ht="14.25" x14ac:dyDescent="0.2">
      <c r="A31" s="347"/>
      <c r="B31" s="348"/>
      <c r="C31" s="349"/>
      <c r="D31" s="349"/>
      <c r="E31" s="349"/>
      <c r="F31" s="349"/>
      <c r="G31" s="349"/>
      <c r="H31" s="349"/>
      <c r="I31" s="349"/>
      <c r="J31" s="349"/>
      <c r="K31" s="349"/>
      <c r="L31" s="350"/>
      <c r="M31" s="350"/>
      <c r="N31" s="349"/>
      <c r="O31" s="348"/>
      <c r="P31" s="351"/>
      <c r="Q31" s="348"/>
      <c r="R31" s="352"/>
      <c r="S31" s="348"/>
      <c r="T31" s="353"/>
      <c r="U31" s="348"/>
      <c r="V31" s="349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5"/>
      <c r="AJ31" s="356"/>
    </row>
    <row r="32" spans="1:37" s="357" customFormat="1" ht="14.25" x14ac:dyDescent="0.2">
      <c r="A32" s="347"/>
      <c r="B32" s="334">
        <f>+B31-B30</f>
        <v>-605000000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50"/>
      <c r="M32" s="334"/>
      <c r="N32" s="349"/>
      <c r="O32" s="348"/>
      <c r="P32" s="351"/>
      <c r="Q32" s="334">
        <f>+Q31-Q30</f>
        <v>0</v>
      </c>
      <c r="R32" s="352"/>
      <c r="S32" s="334">
        <f>+S31-S30</f>
        <v>0</v>
      </c>
      <c r="T32" s="353"/>
      <c r="U32" s="348"/>
      <c r="V32" s="349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34">
        <f>+AI31-AI30</f>
        <v>0</v>
      </c>
      <c r="AJ32" s="334">
        <f>+AJ31-AJ30</f>
        <v>0</v>
      </c>
    </row>
    <row r="33" spans="1:36" ht="12.75" customHeight="1" x14ac:dyDescent="0.2">
      <c r="A33" s="173"/>
      <c r="B33" s="174"/>
      <c r="C33" s="181"/>
      <c r="D33" s="181"/>
      <c r="E33" s="181"/>
      <c r="F33" s="181"/>
      <c r="G33" s="181"/>
      <c r="H33" s="181"/>
      <c r="I33" s="181"/>
      <c r="J33" s="181"/>
      <c r="K33" s="181"/>
      <c r="L33" s="182"/>
      <c r="M33" s="182"/>
      <c r="N33" s="175"/>
      <c r="O33" s="174"/>
      <c r="P33" s="177"/>
      <c r="Q33" s="178"/>
      <c r="R33" s="179"/>
      <c r="S33" s="178"/>
      <c r="T33" s="244"/>
      <c r="U33" s="178"/>
      <c r="V33" s="180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3"/>
      <c r="AJ33" s="257"/>
    </row>
    <row r="34" spans="1:36" ht="22.5" customHeight="1" x14ac:dyDescent="0.2">
      <c r="A34" s="221" t="s">
        <v>228</v>
      </c>
      <c r="B34" s="222" t="s">
        <v>6</v>
      </c>
      <c r="C34" s="172"/>
      <c r="D34" s="181"/>
      <c r="E34" s="181"/>
      <c r="F34" s="181"/>
      <c r="G34" s="181"/>
      <c r="M34" s="182"/>
      <c r="N34" s="184"/>
      <c r="O34" s="184"/>
      <c r="P34" s="184"/>
      <c r="Q34" s="222" t="s">
        <v>6</v>
      </c>
      <c r="S34" s="223" t="s">
        <v>7</v>
      </c>
      <c r="U34" s="148"/>
      <c r="W34" s="284" t="s">
        <v>13</v>
      </c>
      <c r="X34" s="285" t="s">
        <v>14</v>
      </c>
      <c r="Y34" s="285" t="s">
        <v>15</v>
      </c>
      <c r="Z34" s="285" t="s">
        <v>16</v>
      </c>
      <c r="AA34" s="285" t="s">
        <v>17</v>
      </c>
      <c r="AB34" s="285" t="s">
        <v>18</v>
      </c>
      <c r="AC34" s="285" t="s">
        <v>19</v>
      </c>
      <c r="AD34" s="285" t="s">
        <v>20</v>
      </c>
      <c r="AE34" s="285" t="s">
        <v>21</v>
      </c>
      <c r="AF34" s="285" t="s">
        <v>22</v>
      </c>
      <c r="AG34" s="285" t="s">
        <v>23</v>
      </c>
      <c r="AH34" s="286" t="s">
        <v>24</v>
      </c>
      <c r="AI34" s="287" t="s">
        <v>25</v>
      </c>
      <c r="AJ34" s="258" t="s">
        <v>26</v>
      </c>
    </row>
    <row r="35" spans="1:36" ht="27" x14ac:dyDescent="0.2">
      <c r="A35" s="228" t="s">
        <v>219</v>
      </c>
      <c r="B35" s="229">
        <f>+SUMIF($H$19:$H$28,$A35,B$19:B$28)</f>
        <v>95000000</v>
      </c>
      <c r="C35" s="172"/>
      <c r="D35" s="172"/>
      <c r="E35" s="172"/>
      <c r="F35" s="172"/>
      <c r="G35" s="172"/>
      <c r="M35" s="230"/>
      <c r="N35" s="184"/>
      <c r="O35" s="184"/>
      <c r="P35" s="184"/>
      <c r="Q35" s="229">
        <f>+SUMIF($H$19:$H$28,$A35,Q$19:Q$28)/2</f>
        <v>0</v>
      </c>
      <c r="S35" s="229">
        <f>+SUMIF($H$19:$H$28,$A35,S$19:S$28)/2</f>
        <v>0</v>
      </c>
      <c r="U35" s="148"/>
      <c r="V35" s="188"/>
      <c r="W35" s="229">
        <f>+SUMIF($H$19:$H$28,$A35,W$19:W$28)/2</f>
        <v>0</v>
      </c>
      <c r="X35" s="229">
        <f>+SUMIF($H$19:$H$28,$A35,X$19:X$28)/2</f>
        <v>0</v>
      </c>
      <c r="Y35" s="229">
        <f>+SUMIF($H$19:$H$28,$A35,Y$19:Y$28)/2</f>
        <v>0</v>
      </c>
      <c r="Z35" s="229">
        <f>+SUMIF($H$19:$H$28,$A35,Z$19:Z$28)/2</f>
        <v>0</v>
      </c>
      <c r="AA35" s="229">
        <f>+SUMIF($H$19:$H$28,$A35,AA$19:AA$28)/2</f>
        <v>0</v>
      </c>
      <c r="AB35" s="229">
        <f>+SUMIF($H$19:$H$28,$A35,AB$19:AB$28)/2</f>
        <v>0</v>
      </c>
      <c r="AC35" s="229">
        <f>+SUMIF($H$19:$H$28,$A35,AC$19:AC$28)/2</f>
        <v>0</v>
      </c>
      <c r="AD35" s="229">
        <f>+SUMIF($H$19:$H$28,$A35,AD$19:AD$28)/2</f>
        <v>0</v>
      </c>
      <c r="AE35" s="229">
        <f>+SUMIF($H$19:$H$28,$A35,AE$19:AE$28)/2</f>
        <v>0</v>
      </c>
      <c r="AF35" s="229">
        <f>+SUMIF($H$19:$H$28,$A35,AF$19:AF$28)/2</f>
        <v>0</v>
      </c>
      <c r="AG35" s="229">
        <f>+SUMIF($H$19:$H$28,$A35,AG$19:AG$28)/2</f>
        <v>0</v>
      </c>
      <c r="AH35" s="229">
        <f>+SUMIF($H$19:$H$28,$A35,AH$19:AH$28)/2</f>
        <v>0</v>
      </c>
      <c r="AI35" s="229">
        <f>+SUMIF($H$19:$H$28,$A35,AI$19:AI$28)/2</f>
        <v>0</v>
      </c>
      <c r="AJ35" s="229">
        <f>+SUMIF($H$19:$H$28,$A35,AJ$19:AJ$28)/2</f>
        <v>0</v>
      </c>
    </row>
    <row r="36" spans="1:36" ht="40.5" x14ac:dyDescent="0.2">
      <c r="A36" s="228" t="s">
        <v>225</v>
      </c>
      <c r="B36" s="229">
        <f>+SUMIF($H$19:$H$28,$A36,B$19:B$28)</f>
        <v>447000000</v>
      </c>
      <c r="C36" s="172"/>
      <c r="D36" s="172"/>
      <c r="E36" s="172"/>
      <c r="F36" s="172"/>
      <c r="G36" s="172"/>
      <c r="M36" s="230"/>
      <c r="N36" s="184"/>
      <c r="O36" s="184"/>
      <c r="P36" s="184"/>
      <c r="Q36" s="229">
        <f>+SUMIF($H$19:$H$28,$A36,Q$19:Q$28)/2</f>
        <v>0</v>
      </c>
      <c r="S36" s="229">
        <f>+SUMIF($H$19:$H$28,$A36,S$19:S$28)/2</f>
        <v>0</v>
      </c>
      <c r="U36" s="148"/>
      <c r="V36" s="188"/>
      <c r="W36" s="229">
        <f>+SUMIF($H$19:$H$28,$A36,W$19:W$28)/2</f>
        <v>0</v>
      </c>
      <c r="X36" s="229">
        <f>+SUMIF($H$19:$H$28,$A36,X$19:X$28)/2</f>
        <v>0</v>
      </c>
      <c r="Y36" s="229">
        <f>+SUMIF($H$19:$H$28,$A36,Y$19:Y$28)/2</f>
        <v>0</v>
      </c>
      <c r="Z36" s="229">
        <f>+SUMIF($H$19:$H$28,$A36,Z$19:Z$28)/2</f>
        <v>0</v>
      </c>
      <c r="AA36" s="229">
        <f>+SUMIF($H$19:$H$28,$A36,AA$19:AA$28)/2</f>
        <v>0</v>
      </c>
      <c r="AB36" s="229">
        <f>+SUMIF($H$19:$H$28,$A36,AB$19:AB$28)/2</f>
        <v>0</v>
      </c>
      <c r="AC36" s="229">
        <f>+SUMIF($H$19:$H$28,$A36,AC$19:AC$28)/2</f>
        <v>0</v>
      </c>
      <c r="AD36" s="229">
        <f>+SUMIF($H$19:$H$28,$A36,AD$19:AD$28)/2</f>
        <v>0</v>
      </c>
      <c r="AE36" s="229">
        <f>+SUMIF($H$19:$H$28,$A36,AE$19:AE$28)/2</f>
        <v>0</v>
      </c>
      <c r="AF36" s="229">
        <f>+SUMIF($H$19:$H$28,$A36,AF$19:AF$28)/2</f>
        <v>0</v>
      </c>
      <c r="AG36" s="229">
        <f>+SUMIF($H$19:$H$28,$A36,AG$19:AG$28)/2</f>
        <v>0</v>
      </c>
      <c r="AH36" s="229">
        <f>+SUMIF($H$19:$H$28,$A36,AH$19:AH$28)/2</f>
        <v>0</v>
      </c>
      <c r="AI36" s="229">
        <f>+SUMIF($H$19:$H$28,$A36,AI$19:AI$28)/2</f>
        <v>0</v>
      </c>
      <c r="AJ36" s="229">
        <f>+SUMIF($H$19:$H$28,$A36,AJ$19:AJ$28)/2</f>
        <v>0</v>
      </c>
    </row>
    <row r="37" spans="1:36" ht="40.5" x14ac:dyDescent="0.2">
      <c r="A37" s="228" t="s">
        <v>224</v>
      </c>
      <c r="B37" s="229">
        <f>+SUMIF($H$19:$H$28,$A37,B$19:B$28)</f>
        <v>63000000</v>
      </c>
      <c r="C37" s="172"/>
      <c r="D37" s="172"/>
      <c r="E37" s="172"/>
      <c r="F37" s="172"/>
      <c r="G37" s="172"/>
      <c r="M37" s="230"/>
      <c r="N37" s="184"/>
      <c r="O37" s="184"/>
      <c r="P37" s="184"/>
      <c r="Q37" s="229">
        <f>+SUMIF($H$19:$H$28,$A37,Q$19:Q$28)/2</f>
        <v>0</v>
      </c>
      <c r="S37" s="229">
        <f>+SUMIF($H$19:$H$28,$A37,S$19:S$28)/2</f>
        <v>0</v>
      </c>
      <c r="V37" s="188"/>
      <c r="W37" s="229">
        <f>+SUMIF($H$19:$H$28,$A37,W$19:W$28)/2</f>
        <v>0</v>
      </c>
      <c r="X37" s="229">
        <f>+SUMIF($H$19:$H$28,$A37,X$19:X$28)/2</f>
        <v>0</v>
      </c>
      <c r="Y37" s="229">
        <f>+SUMIF($H$19:$H$28,$A37,Y$19:Y$28)/2</f>
        <v>0</v>
      </c>
      <c r="Z37" s="229">
        <f>+SUMIF($H$19:$H$28,$A37,Z$19:Z$28)/2</f>
        <v>0</v>
      </c>
      <c r="AA37" s="229">
        <f>+SUMIF($H$19:$H$28,$A37,AA$19:AA$28)/2</f>
        <v>0</v>
      </c>
      <c r="AB37" s="229">
        <f>+SUMIF($H$19:$H$28,$A37,AB$19:AB$28)/2</f>
        <v>0</v>
      </c>
      <c r="AC37" s="229">
        <f>+SUMIF($H$19:$H$28,$A37,AC$19:AC$28)/2</f>
        <v>0</v>
      </c>
      <c r="AD37" s="229">
        <f>+SUMIF($H$19:$H$28,$A37,AD$19:AD$28)/2</f>
        <v>0</v>
      </c>
      <c r="AE37" s="229">
        <f>+SUMIF($H$19:$H$28,$A37,AE$19:AE$28)/2</f>
        <v>0</v>
      </c>
      <c r="AF37" s="229">
        <f>+SUMIF($H$19:$H$28,$A37,AF$19:AF$28)/2</f>
        <v>0</v>
      </c>
      <c r="AG37" s="229">
        <f>+SUMIF($H$19:$H$28,$A37,AG$19:AG$28)/2</f>
        <v>0</v>
      </c>
      <c r="AH37" s="229">
        <f>+SUMIF($H$19:$H$28,$A37,AH$19:AH$28)/2</f>
        <v>0</v>
      </c>
      <c r="AI37" s="229">
        <f>+SUMIF($H$19:$H$28,$A37,AI$19:AI$28)/2</f>
        <v>0</v>
      </c>
      <c r="AJ37" s="229">
        <f>+SUMIF($H$19:$H$28,$A37,AJ$19:AJ$28)/2</f>
        <v>0</v>
      </c>
    </row>
    <row r="38" spans="1:36" ht="12.75" customHeight="1" x14ac:dyDescent="0.2">
      <c r="A38" s="173"/>
      <c r="B38" s="174"/>
      <c r="C38" s="181"/>
      <c r="D38" s="181"/>
      <c r="E38" s="181"/>
      <c r="F38" s="181"/>
      <c r="G38" s="181"/>
      <c r="H38" s="181"/>
      <c r="I38" s="181"/>
      <c r="J38" s="181"/>
      <c r="K38" s="181"/>
      <c r="L38" s="182"/>
      <c r="M38" s="182"/>
      <c r="N38" s="175"/>
      <c r="O38" s="174"/>
      <c r="P38" s="177"/>
      <c r="Q38" s="178"/>
      <c r="R38" s="179"/>
      <c r="S38" s="178"/>
      <c r="T38" s="244"/>
      <c r="U38" s="178"/>
      <c r="V38" s="180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3"/>
      <c r="AJ38" s="257"/>
    </row>
    <row r="39" spans="1:36" ht="22.5" customHeight="1" x14ac:dyDescent="0.2">
      <c r="A39" s="221" t="s">
        <v>229</v>
      </c>
      <c r="B39" s="222" t="s">
        <v>6</v>
      </c>
      <c r="C39" s="172"/>
      <c r="D39" s="181"/>
      <c r="E39" s="181"/>
      <c r="F39" s="181"/>
      <c r="G39" s="181"/>
      <c r="M39" s="182"/>
      <c r="N39" s="184"/>
      <c r="O39" s="184"/>
      <c r="P39" s="184"/>
      <c r="Q39" s="222" t="s">
        <v>6</v>
      </c>
      <c r="S39" s="223" t="s">
        <v>7</v>
      </c>
      <c r="U39" s="148"/>
      <c r="W39" s="284" t="s">
        <v>13</v>
      </c>
      <c r="X39" s="285" t="s">
        <v>14</v>
      </c>
      <c r="Y39" s="285" t="s">
        <v>15</v>
      </c>
      <c r="Z39" s="285" t="s">
        <v>16</v>
      </c>
      <c r="AA39" s="285" t="s">
        <v>17</v>
      </c>
      <c r="AB39" s="285" t="s">
        <v>18</v>
      </c>
      <c r="AC39" s="285" t="s">
        <v>19</v>
      </c>
      <c r="AD39" s="285" t="s">
        <v>20</v>
      </c>
      <c r="AE39" s="285" t="s">
        <v>21</v>
      </c>
      <c r="AF39" s="285" t="s">
        <v>22</v>
      </c>
      <c r="AG39" s="285" t="s">
        <v>23</v>
      </c>
      <c r="AH39" s="286" t="s">
        <v>24</v>
      </c>
      <c r="AI39" s="287" t="s">
        <v>25</v>
      </c>
      <c r="AJ39" s="258" t="s">
        <v>26</v>
      </c>
    </row>
    <row r="40" spans="1:36" ht="40.5" x14ac:dyDescent="0.2">
      <c r="A40" s="228" t="s">
        <v>71</v>
      </c>
      <c r="B40" s="229">
        <f>+SUMIF($J$19:$J$28,$A40,B$19:B$28)</f>
        <v>605000000</v>
      </c>
      <c r="C40" s="172"/>
      <c r="D40" s="172"/>
      <c r="E40" s="172"/>
      <c r="F40" s="172"/>
      <c r="G40" s="172"/>
      <c r="M40" s="230"/>
      <c r="N40" s="184"/>
      <c r="O40" s="184"/>
      <c r="P40" s="184"/>
      <c r="Q40" s="229">
        <f>+SUMIF($J$19:$J$28,$A40,Q$19:Q$28)/2</f>
        <v>0</v>
      </c>
      <c r="S40" s="229">
        <f>+SUMIF($J$19:$J$28,$A40,S$19:S$28)/2</f>
        <v>0</v>
      </c>
      <c r="V40" s="188"/>
      <c r="W40" s="229">
        <f>+SUMIF($J$19:$J$28,$A40,W$19:W$28)/2</f>
        <v>0</v>
      </c>
      <c r="X40" s="229">
        <f>+SUMIF($J$19:$J$28,$A40,X$19:X$28)/2</f>
        <v>0</v>
      </c>
      <c r="Y40" s="229">
        <f>+SUMIF($J$19:$J$28,$A40,Y$19:Y$28)/2</f>
        <v>0</v>
      </c>
      <c r="Z40" s="229">
        <f>+SUMIF($J$19:$J$28,$A40,Z$19:Z$28)/2</f>
        <v>0</v>
      </c>
      <c r="AA40" s="229">
        <f>+SUMIF($J$19:$J$28,$A40,AA$19:AA$28)/2</f>
        <v>0</v>
      </c>
      <c r="AB40" s="229">
        <f>+SUMIF($J$19:$J$28,$A40,AB$19:AB$28)/2</f>
        <v>0</v>
      </c>
      <c r="AC40" s="229">
        <f>+SUMIF($J$19:$J$28,$A40,AC$19:AC$28)/2</f>
        <v>0</v>
      </c>
      <c r="AD40" s="229">
        <f>+SUMIF($J$19:$J$28,$A40,AD$19:AD$28)/2</f>
        <v>0</v>
      </c>
      <c r="AE40" s="229">
        <f>+SUMIF($J$19:$J$28,$A40,AE$19:AE$28)/2</f>
        <v>0</v>
      </c>
      <c r="AF40" s="229">
        <f>+SUMIF($J$19:$J$28,$A40,AF$19:AF$28)/2</f>
        <v>0</v>
      </c>
      <c r="AG40" s="229">
        <f>+SUMIF($J$19:$J$28,$A40,AG$19:AG$28)/2</f>
        <v>0</v>
      </c>
      <c r="AH40" s="229">
        <f>+SUMIF($J$19:$J$28,$A40,AH$19:AH$28)/2</f>
        <v>0</v>
      </c>
      <c r="AI40" s="229">
        <f>+SUMIF($J$19:$J$28,$A40,AI$19:AI$28)/2</f>
        <v>0</v>
      </c>
      <c r="AJ40" s="229">
        <f>+SUMIF($J$19:$J$28,$A40,AJ$19:AJ$28)/2</f>
        <v>0</v>
      </c>
    </row>
    <row r="41" spans="1:36" ht="15.75" customHeight="1" x14ac:dyDescent="0.2">
      <c r="A41" s="228"/>
      <c r="B41" s="229"/>
      <c r="C41" s="172"/>
      <c r="D41" s="172"/>
      <c r="E41" s="172"/>
      <c r="F41" s="172"/>
      <c r="G41" s="172"/>
      <c r="M41" s="230"/>
      <c r="N41" s="184"/>
      <c r="O41" s="184"/>
      <c r="P41" s="184"/>
      <c r="Q41" s="229"/>
      <c r="S41" s="229"/>
      <c r="V41" s="1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59"/>
    </row>
    <row r="42" spans="1:36" ht="18.75" customHeight="1" x14ac:dyDescent="0.2">
      <c r="A42" s="220"/>
      <c r="B42" s="105"/>
      <c r="C42" s="103"/>
      <c r="D42" s="107"/>
      <c r="E42" s="107"/>
      <c r="F42" s="107"/>
      <c r="G42" s="107"/>
      <c r="M42" s="108"/>
      <c r="N42" s="184"/>
      <c r="O42" s="184"/>
      <c r="P42" s="184"/>
      <c r="Q42" s="105"/>
      <c r="S42" s="105"/>
      <c r="V42" s="188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60"/>
    </row>
    <row r="43" spans="1:36" ht="14.25" thickBot="1" x14ac:dyDescent="0.25">
      <c r="A43" s="189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2"/>
      <c r="M43" s="192"/>
      <c r="N43" s="193"/>
      <c r="O43" s="109"/>
      <c r="P43" s="194"/>
      <c r="Q43" s="190"/>
      <c r="R43" s="194"/>
      <c r="S43" s="190"/>
      <c r="T43" s="246"/>
      <c r="U43" s="190"/>
      <c r="V43" s="193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1"/>
      <c r="AJ43" s="261"/>
    </row>
    <row r="44" spans="1:36" x14ac:dyDescent="0.2">
      <c r="Q44" s="113"/>
      <c r="R44" s="113"/>
      <c r="S44" s="113"/>
      <c r="T44" s="247"/>
      <c r="U44" s="113"/>
    </row>
    <row r="45" spans="1:36" x14ac:dyDescent="0.2">
      <c r="Q45" s="113"/>
      <c r="R45" s="113"/>
      <c r="S45" s="113"/>
      <c r="T45" s="247"/>
      <c r="U45" s="113"/>
    </row>
    <row r="47" spans="1:36" x14ac:dyDescent="0.2">
      <c r="A47" s="195"/>
      <c r="B47" s="183"/>
      <c r="C47" s="196"/>
      <c r="D47" s="197"/>
    </row>
    <row r="48" spans="1:36" x14ac:dyDescent="0.2">
      <c r="A48" s="199"/>
      <c r="B48" s="200"/>
      <c r="C48" s="201"/>
      <c r="D48" s="202"/>
    </row>
    <row r="49" spans="1:10" x14ac:dyDescent="0.2">
      <c r="A49" s="199"/>
      <c r="B49" s="200"/>
      <c r="C49" s="201"/>
      <c r="D49" s="202"/>
    </row>
    <row r="50" spans="1:10" x14ac:dyDescent="0.2">
      <c r="A50" s="199"/>
      <c r="B50" s="200"/>
      <c r="C50" s="201"/>
    </row>
    <row r="51" spans="1:10" x14ac:dyDescent="0.2">
      <c r="B51" s="200"/>
    </row>
    <row r="52" spans="1:10" x14ac:dyDescent="0.2">
      <c r="B52" s="200"/>
    </row>
    <row r="53" spans="1:10" x14ac:dyDescent="0.2">
      <c r="B53" s="200"/>
    </row>
    <row r="54" spans="1:10" x14ac:dyDescent="0.2">
      <c r="B54" s="200"/>
    </row>
    <row r="55" spans="1:10" x14ac:dyDescent="0.2">
      <c r="B55" s="200"/>
    </row>
    <row r="56" spans="1:10" x14ac:dyDescent="0.2">
      <c r="B56" s="200"/>
    </row>
    <row r="57" spans="1:10" x14ac:dyDescent="0.2">
      <c r="A57" s="199"/>
      <c r="C57" s="200"/>
    </row>
    <row r="58" spans="1:10" x14ac:dyDescent="0.2">
      <c r="A58" s="199"/>
      <c r="C58" s="200"/>
    </row>
    <row r="59" spans="1:10" x14ac:dyDescent="0.2">
      <c r="A59" s="195"/>
      <c r="B59" s="200"/>
      <c r="C59" s="200"/>
    </row>
    <row r="60" spans="1:10" x14ac:dyDescent="0.2">
      <c r="A60" s="199"/>
      <c r="B60" s="200"/>
      <c r="C60" s="200"/>
      <c r="F60" s="203"/>
      <c r="G60" s="203"/>
      <c r="H60" s="203"/>
      <c r="I60" s="203"/>
      <c r="J60" s="203"/>
    </row>
    <row r="61" spans="1:10" x14ac:dyDescent="0.2">
      <c r="A61" s="199"/>
    </row>
    <row r="62" spans="1:10" x14ac:dyDescent="0.2">
      <c r="B62" s="200"/>
      <c r="C62" s="200"/>
    </row>
    <row r="63" spans="1:10" x14ac:dyDescent="0.2">
      <c r="A63" s="199"/>
    </row>
    <row r="64" spans="1:10" x14ac:dyDescent="0.2">
      <c r="A64" s="199"/>
    </row>
    <row r="65" spans="1:2" x14ac:dyDescent="0.2">
      <c r="A65" s="199"/>
    </row>
    <row r="66" spans="1:2" x14ac:dyDescent="0.2">
      <c r="A66" s="199"/>
    </row>
    <row r="67" spans="1:2" x14ac:dyDescent="0.2">
      <c r="A67" s="199"/>
    </row>
    <row r="68" spans="1:2" x14ac:dyDescent="0.2">
      <c r="A68" s="199"/>
      <c r="B68" s="200"/>
    </row>
    <row r="69" spans="1:2" x14ac:dyDescent="0.2">
      <c r="A69" s="199"/>
      <c r="B69" s="200"/>
    </row>
    <row r="70" spans="1:2" x14ac:dyDescent="0.2">
      <c r="A70" s="199"/>
      <c r="B70" s="200"/>
    </row>
    <row r="71" spans="1:2" x14ac:dyDescent="0.2">
      <c r="A71" s="199"/>
      <c r="B71" s="200"/>
    </row>
    <row r="72" spans="1:2" x14ac:dyDescent="0.2">
      <c r="A72" s="199"/>
      <c r="B72" s="200"/>
    </row>
    <row r="73" spans="1:2" x14ac:dyDescent="0.2">
      <c r="A73" s="199"/>
      <c r="B73" s="200"/>
    </row>
    <row r="74" spans="1:2" x14ac:dyDescent="0.2">
      <c r="A74" s="199"/>
      <c r="B74" s="200"/>
    </row>
    <row r="75" spans="1:2" x14ac:dyDescent="0.2">
      <c r="A75" s="199"/>
      <c r="B75" s="200"/>
    </row>
    <row r="76" spans="1:2" x14ac:dyDescent="0.2">
      <c r="A76" s="199"/>
      <c r="B76" s="200"/>
    </row>
    <row r="77" spans="1:2" x14ac:dyDescent="0.2">
      <c r="A77" s="199"/>
      <c r="B77" s="200"/>
    </row>
    <row r="78" spans="1:2" x14ac:dyDescent="0.2">
      <c r="A78" s="199"/>
      <c r="B78" s="200"/>
    </row>
  </sheetData>
  <autoFilter ref="A19:AJ25" xr:uid="{00000000-0009-0000-0000-000000000000}"/>
  <mergeCells count="16">
    <mergeCell ref="B1:AJ1"/>
    <mergeCell ref="B2:AJ2"/>
    <mergeCell ref="B3:AJ3"/>
    <mergeCell ref="A1:A3"/>
    <mergeCell ref="A16:A17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</mergeCells>
  <conditionalFormatting sqref="R46:R1048576 R43 R5:R10 R29:R33 R13:R21 R24:R25">
    <cfRule type="duplicateValues" dxfId="451" priority="130"/>
  </conditionalFormatting>
  <conditionalFormatting sqref="AJ29 AJ31 AJ43:AJ1048576 AJ5:AJ10 AJ13:AJ20 AJ33">
    <cfRule type="cellIs" dxfId="450" priority="125" operator="lessThan">
      <formula>0</formula>
    </cfRule>
    <cfRule type="cellIs" dxfId="449" priority="129" operator="lessThan">
      <formula>0</formula>
    </cfRule>
  </conditionalFormatting>
  <conditionalFormatting sqref="P43:P1048576 P29:P33 P5:P10 P13:P21 P24:P25">
    <cfRule type="duplicateValues" dxfId="448" priority="127"/>
  </conditionalFormatting>
  <conditionalFormatting sqref="R45:R1048576 R5:R10 R43 R29:R33 R13:R21 R24:R25">
    <cfRule type="duplicateValues" dxfId="447" priority="126"/>
  </conditionalFormatting>
  <conditionalFormatting sqref="R26">
    <cfRule type="duplicateValues" dxfId="446" priority="117"/>
  </conditionalFormatting>
  <conditionalFormatting sqref="AJ26">
    <cfRule type="cellIs" dxfId="445" priority="113" operator="lessThan">
      <formula>0</formula>
    </cfRule>
    <cfRule type="cellIs" dxfId="444" priority="116" operator="lessThan">
      <formula>0</formula>
    </cfRule>
  </conditionalFormatting>
  <conditionalFormatting sqref="P26">
    <cfRule type="duplicateValues" dxfId="443" priority="115"/>
  </conditionalFormatting>
  <conditionalFormatting sqref="R26">
    <cfRule type="duplicateValues" dxfId="442" priority="114"/>
  </conditionalFormatting>
  <conditionalFormatting sqref="R23">
    <cfRule type="duplicateValues" dxfId="441" priority="105"/>
  </conditionalFormatting>
  <conditionalFormatting sqref="AJ23">
    <cfRule type="cellIs" dxfId="440" priority="101" operator="lessThan">
      <formula>0</formula>
    </cfRule>
    <cfRule type="cellIs" dxfId="439" priority="104" operator="lessThan">
      <formula>0</formula>
    </cfRule>
  </conditionalFormatting>
  <conditionalFormatting sqref="P23">
    <cfRule type="duplicateValues" dxfId="438" priority="103"/>
  </conditionalFormatting>
  <conditionalFormatting sqref="R23">
    <cfRule type="duplicateValues" dxfId="437" priority="102"/>
  </conditionalFormatting>
  <conditionalFormatting sqref="R22">
    <cfRule type="duplicateValues" dxfId="436" priority="99"/>
  </conditionalFormatting>
  <conditionalFormatting sqref="P22">
    <cfRule type="duplicateValues" dxfId="435" priority="97"/>
  </conditionalFormatting>
  <conditionalFormatting sqref="R22">
    <cfRule type="duplicateValues" dxfId="434" priority="96"/>
  </conditionalFormatting>
  <conditionalFormatting sqref="R28">
    <cfRule type="duplicateValues" dxfId="433" priority="94"/>
  </conditionalFormatting>
  <conditionalFormatting sqref="P28">
    <cfRule type="duplicateValues" dxfId="432" priority="92"/>
  </conditionalFormatting>
  <conditionalFormatting sqref="R28">
    <cfRule type="duplicateValues" dxfId="431" priority="91"/>
  </conditionalFormatting>
  <conditionalFormatting sqref="R11:R12">
    <cfRule type="duplicateValues" dxfId="430" priority="89"/>
  </conditionalFormatting>
  <conditionalFormatting sqref="AJ11:AJ12">
    <cfRule type="cellIs" dxfId="429" priority="85" operator="lessThan">
      <formula>0</formula>
    </cfRule>
    <cfRule type="cellIs" dxfId="428" priority="88" operator="lessThan">
      <formula>0</formula>
    </cfRule>
  </conditionalFormatting>
  <conditionalFormatting sqref="P11:P12">
    <cfRule type="duplicateValues" dxfId="427" priority="87"/>
  </conditionalFormatting>
  <conditionalFormatting sqref="R11:R12">
    <cfRule type="duplicateValues" dxfId="426" priority="86"/>
  </conditionalFormatting>
  <conditionalFormatting sqref="R34:R37 R41:R42">
    <cfRule type="duplicateValues" dxfId="425" priority="81"/>
  </conditionalFormatting>
  <conditionalFormatting sqref="R34:R37">
    <cfRule type="duplicateValues" dxfId="424" priority="80"/>
  </conditionalFormatting>
  <conditionalFormatting sqref="AJ34">
    <cfRule type="cellIs" dxfId="423" priority="78" operator="lessThan">
      <formula>0</formula>
    </cfRule>
    <cfRule type="cellIs" dxfId="422" priority="79" operator="lessThan">
      <formula>0</formula>
    </cfRule>
  </conditionalFormatting>
  <conditionalFormatting sqref="R27">
    <cfRule type="duplicateValues" dxfId="421" priority="145"/>
  </conditionalFormatting>
  <conditionalFormatting sqref="P27">
    <cfRule type="duplicateValues" dxfId="420" priority="151"/>
  </conditionalFormatting>
  <conditionalFormatting sqref="AJ21">
    <cfRule type="cellIs" dxfId="419" priority="56" operator="lessThan">
      <formula>0</formula>
    </cfRule>
    <cfRule type="cellIs" dxfId="418" priority="57" operator="lessThan">
      <formula>0</formula>
    </cfRule>
  </conditionalFormatting>
  <conditionalFormatting sqref="AJ24">
    <cfRule type="cellIs" dxfId="417" priority="54" operator="lessThan">
      <formula>0</formula>
    </cfRule>
    <cfRule type="cellIs" dxfId="416" priority="55" operator="lessThan">
      <formula>0</formula>
    </cfRule>
  </conditionalFormatting>
  <conditionalFormatting sqref="AJ27">
    <cfRule type="cellIs" dxfId="415" priority="52" operator="lessThan">
      <formula>0</formula>
    </cfRule>
    <cfRule type="cellIs" dxfId="414" priority="53" operator="lessThan">
      <formula>0</formula>
    </cfRule>
  </conditionalFormatting>
  <conditionalFormatting sqref="R40">
    <cfRule type="duplicateValues" dxfId="413" priority="51"/>
  </conditionalFormatting>
  <conditionalFormatting sqref="R40">
    <cfRule type="duplicateValues" dxfId="412" priority="50"/>
  </conditionalFormatting>
  <conditionalFormatting sqref="R38">
    <cfRule type="duplicateValues" dxfId="411" priority="11"/>
  </conditionalFormatting>
  <conditionalFormatting sqref="AJ38">
    <cfRule type="cellIs" dxfId="410" priority="7" operator="lessThan">
      <formula>0</formula>
    </cfRule>
    <cfRule type="cellIs" dxfId="409" priority="10" operator="lessThan">
      <formula>0</formula>
    </cfRule>
  </conditionalFormatting>
  <conditionalFormatting sqref="P38">
    <cfRule type="duplicateValues" dxfId="408" priority="9"/>
  </conditionalFormatting>
  <conditionalFormatting sqref="R38">
    <cfRule type="duplicateValues" dxfId="407" priority="8"/>
  </conditionalFormatting>
  <conditionalFormatting sqref="R39">
    <cfRule type="duplicateValues" dxfId="406" priority="4"/>
  </conditionalFormatting>
  <conditionalFormatting sqref="R39">
    <cfRule type="duplicateValues" dxfId="405" priority="3"/>
  </conditionalFormatting>
  <conditionalFormatting sqref="AJ39">
    <cfRule type="cellIs" dxfId="404" priority="1" operator="lessThan">
      <formula>0</formula>
    </cfRule>
    <cfRule type="cellIs" dxfId="403" priority="2" operator="lessThan">
      <formula>0</formula>
    </cfRule>
  </conditionalFormatting>
  <conditionalFormatting sqref="S34">
    <cfRule type="duplicateValues" dxfId="402" priority="761"/>
  </conditionalFormatting>
  <conditionalFormatting sqref="S39">
    <cfRule type="duplicateValues" dxfId="401" priority="763"/>
  </conditionalFormatting>
  <printOptions horizontalCentered="1" verticalCentered="1"/>
  <pageMargins left="0.31496062992125984" right="0.27559055118110237" top="0.31496062992125984" bottom="0" header="0" footer="0"/>
  <pageSetup scale="58" fitToWidth="2" fitToHeight="2" orientation="landscape" r:id="rId1"/>
  <headerFooter alignWithMargins="0">
    <oddFooter>&amp;LVersión 3. 23/07/2019</oddFooter>
  </headerFooter>
  <rowBreaks count="1" manualBreakCount="1">
    <brk id="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96"/>
  <sheetViews>
    <sheetView showGridLines="0" tabSelected="1" zoomScale="65" zoomScaleNormal="65" workbookViewId="0">
      <pane xSplit="6" ySplit="19" topLeftCell="G34" activePane="bottomRight" state="frozen"/>
      <selection pane="topRight" activeCell="G1" sqref="G1"/>
      <selection pane="bottomLeft" activeCell="A20" sqref="A20"/>
      <selection pane="bottomRight" activeCell="B48" sqref="B48"/>
    </sheetView>
  </sheetViews>
  <sheetFormatPr baseColWidth="10" defaultRowHeight="13.5" outlineLevelRow="1" outlineLevelCol="1" x14ac:dyDescent="0.2"/>
  <cols>
    <col min="1" max="1" width="30.28515625" style="148" customWidth="1"/>
    <col min="2" max="2" width="23.28515625" style="186" bestFit="1" customWidth="1"/>
    <col min="3" max="3" width="20" style="148" customWidth="1"/>
    <col min="4" max="6" width="23" style="148" customWidth="1"/>
    <col min="7" max="10" width="32.7109375" style="148" customWidth="1" outlineLevel="1"/>
    <col min="11" max="11" width="41.42578125" style="148" customWidth="1" outlineLevel="1"/>
    <col min="12" max="12" width="13.85546875" style="184" customWidth="1"/>
    <col min="13" max="13" width="17" style="184" customWidth="1"/>
    <col min="14" max="14" width="11" style="187" customWidth="1"/>
    <col min="15" max="15" width="15" style="112" customWidth="1"/>
    <col min="16" max="16" width="9" style="185" customWidth="1"/>
    <col min="17" max="17" width="21.28515625" style="309" bestFit="1" customWidth="1"/>
    <col min="18" max="18" width="8.7109375" style="185" customWidth="1"/>
    <col min="19" max="19" width="21.28515625" style="309" bestFit="1" customWidth="1"/>
    <col min="20" max="21" width="15" style="186" customWidth="1"/>
    <col min="22" max="22" width="13.5703125" style="187" customWidth="1"/>
    <col min="23" max="24" width="11.42578125" style="262" hidden="1" customWidth="1" outlineLevel="1"/>
    <col min="25" max="28" width="12.7109375" style="262" hidden="1" customWidth="1" outlineLevel="1"/>
    <col min="29" max="30" width="18.7109375" style="262" hidden="1" customWidth="1" outlineLevel="1"/>
    <col min="31" max="31" width="20.42578125" style="262" hidden="1" customWidth="1" outlineLevel="1"/>
    <col min="32" max="33" width="19.42578125" style="262" hidden="1" customWidth="1" outlineLevel="1"/>
    <col min="34" max="34" width="20.28515625" style="262" hidden="1" customWidth="1" outlineLevel="1"/>
    <col min="35" max="35" width="21.85546875" style="292" customWidth="1" collapsed="1"/>
    <col min="36" max="36" width="22.140625" style="262" customWidth="1"/>
    <col min="37" max="37" width="11.42578125" style="148" customWidth="1"/>
    <col min="38" max="16384" width="11.42578125" style="148"/>
  </cols>
  <sheetData>
    <row r="1" spans="1:36" ht="24" customHeight="1" outlineLevel="1" thickBot="1" x14ac:dyDescent="0.25">
      <c r="A1" s="372"/>
      <c r="B1" s="369" t="s">
        <v>33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1"/>
    </row>
    <row r="2" spans="1:36" ht="24" customHeight="1" outlineLevel="1" thickBot="1" x14ac:dyDescent="0.25">
      <c r="A2" s="373"/>
      <c r="B2" s="369" t="s">
        <v>37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1"/>
    </row>
    <row r="3" spans="1:36" ht="24" customHeight="1" outlineLevel="1" thickBot="1" x14ac:dyDescent="0.25">
      <c r="A3" s="374"/>
      <c r="B3" s="369" t="s">
        <v>36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1"/>
    </row>
    <row r="4" spans="1:36" ht="12.75" customHeight="1" x14ac:dyDescent="0.2">
      <c r="A4" s="149"/>
      <c r="B4" s="1"/>
      <c r="C4" s="1"/>
      <c r="D4" s="1"/>
      <c r="E4" s="1"/>
      <c r="F4" s="1"/>
      <c r="G4" s="323"/>
      <c r="H4" s="1"/>
      <c r="I4" s="1"/>
      <c r="J4" s="1"/>
      <c r="K4" s="1"/>
      <c r="L4" s="1"/>
      <c r="M4" s="1"/>
      <c r="N4" s="1"/>
      <c r="O4" s="1"/>
      <c r="P4" s="1"/>
      <c r="Q4" s="263"/>
      <c r="R4" s="1"/>
      <c r="S4" s="263"/>
      <c r="T4" s="1"/>
      <c r="U4" s="1"/>
      <c r="V4" s="1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48"/>
    </row>
    <row r="5" spans="1:36" s="7" customFormat="1" ht="15.75" customHeight="1" outlineLevel="1" x14ac:dyDescent="0.2">
      <c r="A5" s="3" t="s">
        <v>80</v>
      </c>
      <c r="B5" s="376" t="s">
        <v>46</v>
      </c>
      <c r="C5" s="376"/>
      <c r="D5" s="376"/>
      <c r="E5" s="376"/>
      <c r="F5" s="376"/>
      <c r="G5" s="324"/>
      <c r="H5" s="4"/>
      <c r="I5" s="4"/>
      <c r="J5" s="4"/>
      <c r="K5" s="4"/>
      <c r="L5" s="5"/>
      <c r="M5" s="5"/>
      <c r="N5" s="5"/>
      <c r="O5" s="5"/>
      <c r="P5" s="5"/>
      <c r="Q5" s="264"/>
      <c r="R5" s="5"/>
      <c r="S5" s="264"/>
      <c r="T5" s="5"/>
      <c r="U5" s="5"/>
      <c r="V5" s="5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49"/>
    </row>
    <row r="6" spans="1:36" s="7" customFormat="1" ht="15.75" customHeight="1" outlineLevel="1" x14ac:dyDescent="0.2">
      <c r="A6" s="8" t="s">
        <v>47</v>
      </c>
      <c r="B6" s="376" t="s">
        <v>48</v>
      </c>
      <c r="C6" s="376" t="s">
        <v>48</v>
      </c>
      <c r="D6" s="376" t="s">
        <v>48</v>
      </c>
      <c r="E6" s="376" t="s">
        <v>48</v>
      </c>
      <c r="F6" s="376" t="s">
        <v>48</v>
      </c>
      <c r="G6" s="324"/>
      <c r="H6" s="4"/>
      <c r="I6" s="4"/>
      <c r="J6" s="4"/>
      <c r="K6" s="4"/>
      <c r="L6" s="5"/>
      <c r="M6" s="5"/>
      <c r="N6" s="5"/>
      <c r="O6" s="5"/>
      <c r="P6" s="5"/>
      <c r="Q6" s="264"/>
      <c r="R6" s="5"/>
      <c r="S6" s="264"/>
      <c r="T6" s="5"/>
      <c r="U6" s="5"/>
      <c r="V6" s="5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49"/>
    </row>
    <row r="7" spans="1:36" s="7" customFormat="1" ht="15.75" customHeight="1" outlineLevel="1" x14ac:dyDescent="0.2">
      <c r="A7" s="9" t="s">
        <v>39</v>
      </c>
      <c r="B7" s="376" t="s">
        <v>86</v>
      </c>
      <c r="C7" s="376" t="s">
        <v>49</v>
      </c>
      <c r="D7" s="376" t="s">
        <v>49</v>
      </c>
      <c r="E7" s="376" t="s">
        <v>49</v>
      </c>
      <c r="F7" s="376" t="s">
        <v>49</v>
      </c>
      <c r="G7" s="324"/>
      <c r="H7" s="4"/>
      <c r="I7" s="4"/>
      <c r="J7" s="4"/>
      <c r="K7" s="4"/>
      <c r="L7" s="5"/>
      <c r="M7" s="5"/>
      <c r="N7" s="5"/>
      <c r="O7" s="5"/>
      <c r="P7" s="5"/>
      <c r="Q7" s="264"/>
      <c r="R7" s="5"/>
      <c r="S7" s="264"/>
      <c r="T7" s="5"/>
      <c r="U7" s="5"/>
      <c r="V7" s="5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49"/>
    </row>
    <row r="8" spans="1:36" s="7" customFormat="1" ht="15.75" customHeight="1" outlineLevel="1" x14ac:dyDescent="0.2">
      <c r="A8" s="10" t="s">
        <v>81</v>
      </c>
      <c r="B8" s="376" t="s">
        <v>50</v>
      </c>
      <c r="C8" s="376" t="s">
        <v>50</v>
      </c>
      <c r="D8" s="376" t="s">
        <v>50</v>
      </c>
      <c r="E8" s="376" t="s">
        <v>50</v>
      </c>
      <c r="F8" s="376" t="s">
        <v>50</v>
      </c>
      <c r="G8" s="324"/>
      <c r="H8" s="4"/>
      <c r="I8" s="4"/>
      <c r="J8" s="4"/>
      <c r="K8" s="4"/>
      <c r="L8" s="5"/>
      <c r="M8" s="5"/>
      <c r="N8" s="5"/>
      <c r="O8" s="5"/>
      <c r="P8" s="5"/>
      <c r="Q8" s="264"/>
      <c r="R8" s="367"/>
      <c r="S8" s="264"/>
      <c r="T8" s="5"/>
      <c r="U8" s="5"/>
      <c r="V8" s="5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49"/>
    </row>
    <row r="9" spans="1:36" s="7" customFormat="1" ht="15.75" customHeight="1" outlineLevel="1" x14ac:dyDescent="0.2">
      <c r="A9" s="10" t="s">
        <v>82</v>
      </c>
      <c r="B9" s="376" t="s">
        <v>87</v>
      </c>
      <c r="C9" s="376" t="s">
        <v>51</v>
      </c>
      <c r="D9" s="376" t="s">
        <v>51</v>
      </c>
      <c r="E9" s="376" t="s">
        <v>51</v>
      </c>
      <c r="F9" s="376" t="s">
        <v>51</v>
      </c>
      <c r="G9" s="324"/>
      <c r="H9" s="4"/>
      <c r="I9" s="4"/>
      <c r="J9" s="4"/>
      <c r="K9" s="4"/>
      <c r="L9" s="5"/>
      <c r="M9" s="5"/>
      <c r="N9" s="5"/>
      <c r="O9" s="5"/>
      <c r="P9" s="5"/>
      <c r="Q9" s="264"/>
      <c r="R9" s="367"/>
      <c r="S9" s="264"/>
      <c r="T9" s="5"/>
      <c r="U9" s="5"/>
      <c r="V9" s="5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49"/>
    </row>
    <row r="10" spans="1:36" s="12" customFormat="1" ht="15.75" customHeight="1" outlineLevel="1" x14ac:dyDescent="0.2">
      <c r="A10" s="8" t="s">
        <v>53</v>
      </c>
      <c r="B10" s="377" t="s">
        <v>88</v>
      </c>
      <c r="C10" s="377" t="s">
        <v>54</v>
      </c>
      <c r="D10" s="377" t="s">
        <v>54</v>
      </c>
      <c r="E10" s="377" t="s">
        <v>54</v>
      </c>
      <c r="F10" s="377" t="s">
        <v>54</v>
      </c>
      <c r="G10" s="325"/>
      <c r="H10" s="11"/>
      <c r="I10" s="11"/>
      <c r="J10" s="11"/>
      <c r="K10" s="11"/>
      <c r="L10" s="5"/>
      <c r="M10" s="5"/>
      <c r="N10" s="5"/>
      <c r="O10" s="5"/>
      <c r="P10" s="5"/>
      <c r="Q10" s="264"/>
      <c r="R10" s="367"/>
      <c r="S10" s="264"/>
      <c r="T10" s="5"/>
      <c r="U10" s="5"/>
      <c r="V10" s="5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49"/>
    </row>
    <row r="11" spans="1:36" s="7" customFormat="1" ht="15.75" customHeight="1" outlineLevel="1" x14ac:dyDescent="0.2">
      <c r="A11" s="8" t="s">
        <v>76</v>
      </c>
      <c r="B11" s="378" t="s">
        <v>90</v>
      </c>
      <c r="C11" s="376" t="s">
        <v>43</v>
      </c>
      <c r="D11" s="376" t="s">
        <v>43</v>
      </c>
      <c r="E11" s="376" t="s">
        <v>43</v>
      </c>
      <c r="F11" s="376" t="s">
        <v>43</v>
      </c>
      <c r="G11" s="324"/>
      <c r="H11" s="4"/>
      <c r="I11" s="4"/>
      <c r="J11" s="4"/>
      <c r="K11" s="4"/>
      <c r="L11" s="5"/>
      <c r="M11" s="5"/>
      <c r="N11" s="5"/>
      <c r="O11" s="5"/>
      <c r="P11" s="5"/>
      <c r="Q11" s="264"/>
      <c r="R11" s="367"/>
      <c r="S11" s="264"/>
      <c r="T11" s="5"/>
      <c r="U11" s="5"/>
      <c r="V11" s="5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49"/>
    </row>
    <row r="12" spans="1:36" s="7" customFormat="1" ht="15.75" customHeight="1" outlineLevel="1" x14ac:dyDescent="0.2">
      <c r="A12" s="8" t="s">
        <v>69</v>
      </c>
      <c r="B12" s="378" t="s">
        <v>89</v>
      </c>
      <c r="C12" s="376">
        <v>2020110010174</v>
      </c>
      <c r="D12" s="376">
        <v>2020110010174</v>
      </c>
      <c r="E12" s="376">
        <v>2020110010174</v>
      </c>
      <c r="F12" s="376">
        <v>2020110010174</v>
      </c>
      <c r="G12" s="324"/>
      <c r="H12" s="4"/>
      <c r="I12" s="4"/>
      <c r="J12" s="4"/>
      <c r="K12" s="4"/>
      <c r="L12" s="5"/>
      <c r="M12" s="5"/>
      <c r="N12" s="5"/>
      <c r="O12" s="5"/>
      <c r="P12" s="5"/>
      <c r="Q12" s="264"/>
      <c r="R12" s="367"/>
      <c r="S12" s="264"/>
      <c r="T12" s="5"/>
      <c r="U12" s="5"/>
      <c r="V12" s="5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49"/>
    </row>
    <row r="13" spans="1:36" s="15" customFormat="1" ht="15.75" customHeight="1" outlineLevel="1" x14ac:dyDescent="0.2">
      <c r="A13" s="13" t="s">
        <v>0</v>
      </c>
      <c r="B13" s="376" t="s">
        <v>91</v>
      </c>
      <c r="C13" s="376" t="s">
        <v>40</v>
      </c>
      <c r="D13" s="376" t="s">
        <v>40</v>
      </c>
      <c r="E13" s="376" t="s">
        <v>40</v>
      </c>
      <c r="F13" s="376" t="s">
        <v>40</v>
      </c>
      <c r="G13" s="326"/>
      <c r="H13" s="14"/>
      <c r="I13" s="14"/>
      <c r="J13" s="14"/>
      <c r="K13" s="14"/>
      <c r="L13" s="5"/>
      <c r="M13" s="5"/>
      <c r="N13" s="5"/>
      <c r="O13" s="5"/>
      <c r="P13" s="5"/>
      <c r="Q13" s="264"/>
      <c r="R13" s="5"/>
      <c r="S13" s="368"/>
      <c r="T13" s="5"/>
      <c r="U13" s="5"/>
      <c r="V13" s="5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49"/>
    </row>
    <row r="14" spans="1:36" s="15" customFormat="1" ht="15.75" customHeight="1" outlineLevel="1" x14ac:dyDescent="0.2">
      <c r="A14" s="13" t="s">
        <v>41</v>
      </c>
      <c r="B14" s="376" t="s">
        <v>92</v>
      </c>
      <c r="C14" s="376" t="s">
        <v>55</v>
      </c>
      <c r="D14" s="376" t="s">
        <v>55</v>
      </c>
      <c r="E14" s="376" t="s">
        <v>55</v>
      </c>
      <c r="F14" s="376" t="s">
        <v>55</v>
      </c>
      <c r="G14" s="324"/>
      <c r="H14" s="4"/>
      <c r="I14" s="4"/>
      <c r="J14" s="4"/>
      <c r="K14" s="4"/>
      <c r="L14" s="5"/>
      <c r="M14" s="5"/>
      <c r="N14" s="5"/>
      <c r="O14" s="5"/>
      <c r="P14" s="5"/>
      <c r="Q14" s="264"/>
      <c r="R14" s="5"/>
      <c r="S14" s="264"/>
      <c r="T14" s="5"/>
      <c r="U14" s="5"/>
      <c r="V14" s="5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49"/>
    </row>
    <row r="15" spans="1:36" s="15" customFormat="1" ht="15.75" customHeight="1" outlineLevel="1" x14ac:dyDescent="0.2">
      <c r="A15" s="13" t="s">
        <v>42</v>
      </c>
      <c r="B15" s="379">
        <v>44230</v>
      </c>
      <c r="C15" s="379"/>
      <c r="D15" s="379"/>
      <c r="E15" s="379"/>
      <c r="F15" s="379"/>
      <c r="G15" s="327"/>
      <c r="H15" s="16"/>
      <c r="I15" s="16"/>
      <c r="J15" s="16"/>
      <c r="K15" s="16"/>
      <c r="L15" s="5"/>
      <c r="M15" s="5"/>
      <c r="N15" s="5"/>
      <c r="O15" s="5"/>
      <c r="P15" s="5"/>
      <c r="Q15" s="264"/>
      <c r="R15" s="5"/>
      <c r="S15" s="264"/>
      <c r="T15" s="5"/>
      <c r="U15" s="5"/>
      <c r="V15" s="5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49"/>
    </row>
    <row r="16" spans="1:36" s="15" customFormat="1" ht="15" x14ac:dyDescent="0.2">
      <c r="A16" s="375" t="s">
        <v>70</v>
      </c>
      <c r="B16" s="150" t="s">
        <v>31</v>
      </c>
      <c r="C16" s="150" t="s">
        <v>34</v>
      </c>
      <c r="D16" s="150" t="s">
        <v>35</v>
      </c>
      <c r="E16" s="150" t="s">
        <v>68</v>
      </c>
      <c r="F16" s="150" t="s">
        <v>67</v>
      </c>
      <c r="G16" s="325"/>
      <c r="H16" s="11"/>
      <c r="I16" s="11"/>
      <c r="J16" s="11"/>
      <c r="K16" s="11"/>
      <c r="L16" s="5"/>
      <c r="M16" s="5"/>
      <c r="N16" s="5"/>
      <c r="O16" s="5"/>
      <c r="P16" s="5"/>
      <c r="Q16" s="264"/>
      <c r="R16" s="5"/>
      <c r="S16" s="264"/>
      <c r="T16" s="5"/>
      <c r="U16" s="5"/>
      <c r="V16" s="5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49"/>
    </row>
    <row r="17" spans="1:37" s="15" customFormat="1" ht="15" x14ac:dyDescent="0.2">
      <c r="A17" s="375"/>
      <c r="B17" s="294">
        <v>5005809375</v>
      </c>
      <c r="C17" s="293">
        <v>0</v>
      </c>
      <c r="D17" s="293"/>
      <c r="E17" s="294">
        <f>C17-D17</f>
        <v>0</v>
      </c>
      <c r="F17" s="294">
        <f>+B17+E17</f>
        <v>5005809375</v>
      </c>
      <c r="G17" s="325"/>
      <c r="H17" s="11"/>
      <c r="I17" s="11"/>
      <c r="J17" s="11"/>
      <c r="K17" s="11"/>
      <c r="L17" s="5"/>
      <c r="M17" s="5"/>
      <c r="N17" s="5"/>
      <c r="O17" s="5"/>
      <c r="P17" s="5"/>
      <c r="Q17" s="264"/>
      <c r="R17" s="5"/>
      <c r="S17" s="264"/>
      <c r="T17" s="5"/>
      <c r="U17" s="5"/>
      <c r="V17" s="5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49"/>
    </row>
    <row r="18" spans="1:37" s="4" customFormat="1" ht="15" x14ac:dyDescent="0.2">
      <c r="A18" s="21"/>
      <c r="B18" s="22"/>
      <c r="C18" s="23"/>
      <c r="D18" s="23"/>
      <c r="E18" s="24"/>
      <c r="F18" s="5"/>
      <c r="G18" s="325"/>
      <c r="H18" s="11"/>
      <c r="I18" s="11"/>
      <c r="J18" s="11"/>
      <c r="K18" s="11"/>
      <c r="L18" s="5"/>
      <c r="M18" s="5"/>
      <c r="N18" s="5"/>
      <c r="O18" s="5"/>
      <c r="P18" s="5"/>
      <c r="Q18" s="264"/>
      <c r="R18" s="5"/>
      <c r="S18" s="264"/>
      <c r="T18" s="5"/>
      <c r="U18" s="5"/>
      <c r="V18" s="5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50"/>
    </row>
    <row r="19" spans="1:37" ht="25.5" x14ac:dyDescent="0.2">
      <c r="A19" s="26" t="s">
        <v>1</v>
      </c>
      <c r="B19" s="27" t="s">
        <v>2</v>
      </c>
      <c r="C19" s="27" t="s">
        <v>3</v>
      </c>
      <c r="D19" s="28" t="s">
        <v>4</v>
      </c>
      <c r="E19" s="28" t="s">
        <v>74</v>
      </c>
      <c r="F19" s="28" t="s">
        <v>75</v>
      </c>
      <c r="G19" s="328" t="s">
        <v>59</v>
      </c>
      <c r="H19" s="28" t="s">
        <v>63</v>
      </c>
      <c r="I19" s="28" t="s">
        <v>73</v>
      </c>
      <c r="J19" s="28" t="s">
        <v>5</v>
      </c>
      <c r="K19" s="29" t="s">
        <v>64</v>
      </c>
      <c r="L19" s="30" t="s">
        <v>32</v>
      </c>
      <c r="M19" s="31" t="s">
        <v>29</v>
      </c>
      <c r="N19" s="32" t="s">
        <v>9</v>
      </c>
      <c r="O19" s="33" t="s">
        <v>30</v>
      </c>
      <c r="P19" s="34" t="s">
        <v>10</v>
      </c>
      <c r="Q19" s="295" t="s">
        <v>6</v>
      </c>
      <c r="R19" s="35" t="s">
        <v>11</v>
      </c>
      <c r="S19" s="295" t="s">
        <v>7</v>
      </c>
      <c r="T19" s="31" t="s">
        <v>27</v>
      </c>
      <c r="U19" s="31" t="s">
        <v>28</v>
      </c>
      <c r="V19" s="36" t="s">
        <v>12</v>
      </c>
      <c r="W19" s="265" t="s">
        <v>13</v>
      </c>
      <c r="X19" s="266" t="s">
        <v>14</v>
      </c>
      <c r="Y19" s="266" t="s">
        <v>15</v>
      </c>
      <c r="Z19" s="266" t="s">
        <v>16</v>
      </c>
      <c r="AA19" s="266" t="s">
        <v>17</v>
      </c>
      <c r="AB19" s="266" t="s">
        <v>18</v>
      </c>
      <c r="AC19" s="266" t="s">
        <v>19</v>
      </c>
      <c r="AD19" s="266" t="s">
        <v>20</v>
      </c>
      <c r="AE19" s="266" t="s">
        <v>21</v>
      </c>
      <c r="AF19" s="266" t="s">
        <v>22</v>
      </c>
      <c r="AG19" s="266" t="s">
        <v>23</v>
      </c>
      <c r="AH19" s="267" t="s">
        <v>24</v>
      </c>
      <c r="AI19" s="251" t="s">
        <v>25</v>
      </c>
      <c r="AJ19" s="251" t="s">
        <v>26</v>
      </c>
    </row>
    <row r="20" spans="1:37" s="151" customFormat="1" ht="25.5" x14ac:dyDescent="0.2">
      <c r="A20" s="41" t="s">
        <v>93</v>
      </c>
      <c r="B20" s="122">
        <f>730109068</f>
        <v>730109068</v>
      </c>
      <c r="C20" s="138"/>
      <c r="D20" s="138"/>
      <c r="E20" s="138"/>
      <c r="F20" s="138"/>
      <c r="G20" s="128"/>
      <c r="H20" s="138"/>
      <c r="I20" s="138"/>
      <c r="J20" s="138"/>
      <c r="K20" s="138"/>
      <c r="L20" s="43"/>
      <c r="M20" s="114"/>
      <c r="N20" s="44"/>
      <c r="O20" s="45"/>
      <c r="P20" s="46"/>
      <c r="Q20" s="296"/>
      <c r="R20" s="48"/>
      <c r="S20" s="296"/>
      <c r="T20" s="49"/>
      <c r="U20" s="49"/>
      <c r="V20" s="50"/>
      <c r="W20" s="268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70"/>
      <c r="AI20" s="252"/>
      <c r="AJ20" s="252"/>
    </row>
    <row r="21" spans="1:37" s="153" customFormat="1" x14ac:dyDescent="0.2">
      <c r="A21" s="55"/>
      <c r="B21" s="123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115"/>
      <c r="N21" s="56"/>
      <c r="O21" s="65"/>
      <c r="P21" s="59"/>
      <c r="Q21" s="297"/>
      <c r="R21" s="59"/>
      <c r="S21" s="297"/>
      <c r="T21" s="60"/>
      <c r="U21" s="118"/>
      <c r="V21" s="61"/>
      <c r="W21" s="271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3"/>
      <c r="AI21" s="274">
        <f>SUM(W21:AH21)</f>
        <v>0</v>
      </c>
      <c r="AJ21" s="253">
        <f>+S21-AI21</f>
        <v>0</v>
      </c>
      <c r="AK21" s="152"/>
    </row>
    <row r="22" spans="1:37" s="153" customFormat="1" x14ac:dyDescent="0.2">
      <c r="A22" s="55"/>
      <c r="B22" s="123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115"/>
      <c r="N22" s="65"/>
      <c r="O22" s="65"/>
      <c r="P22" s="59"/>
      <c r="Q22" s="297"/>
      <c r="R22" s="59"/>
      <c r="S22" s="273"/>
      <c r="T22" s="60"/>
      <c r="U22" s="60"/>
      <c r="V22" s="61"/>
      <c r="W22" s="271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3"/>
      <c r="AI22" s="274"/>
      <c r="AJ22" s="253"/>
      <c r="AK22" s="152"/>
    </row>
    <row r="23" spans="1:37" s="154" customFormat="1" ht="60" customHeight="1" x14ac:dyDescent="0.2">
      <c r="A23" s="66" t="s">
        <v>8</v>
      </c>
      <c r="B23" s="124">
        <f>B20-SUM(B21:B22)</f>
        <v>730109068</v>
      </c>
      <c r="C23" s="320" t="s">
        <v>57</v>
      </c>
      <c r="D23" s="321" t="s">
        <v>98</v>
      </c>
      <c r="E23" s="321" t="s">
        <v>94</v>
      </c>
      <c r="F23" s="321" t="s">
        <v>94</v>
      </c>
      <c r="G23" s="322" t="s">
        <v>95</v>
      </c>
      <c r="H23" s="321" t="s">
        <v>221</v>
      </c>
      <c r="I23" s="321" t="s">
        <v>100</v>
      </c>
      <c r="J23" s="321" t="s">
        <v>96</v>
      </c>
      <c r="K23" s="321" t="s">
        <v>99</v>
      </c>
      <c r="L23" s="68"/>
      <c r="M23" s="116"/>
      <c r="N23" s="69"/>
      <c r="O23" s="67"/>
      <c r="P23" s="70"/>
      <c r="Q23" s="298">
        <f>SUM(Q21:Q22)</f>
        <v>0</v>
      </c>
      <c r="R23" s="71"/>
      <c r="S23" s="298">
        <f>SUM(S21:S22)</f>
        <v>0</v>
      </c>
      <c r="T23" s="72"/>
      <c r="U23" s="72"/>
      <c r="V23" s="73"/>
      <c r="W23" s="275">
        <f>SUM(W21:W22)</f>
        <v>0</v>
      </c>
      <c r="X23" s="275">
        <f>SUM(X21:X22)</f>
        <v>0</v>
      </c>
      <c r="Y23" s="275">
        <f>SUM(Y21:Y22)</f>
        <v>0</v>
      </c>
      <c r="Z23" s="275">
        <f>SUM(Z21:Z22)</f>
        <v>0</v>
      </c>
      <c r="AA23" s="275">
        <f>SUM(AA21:AA22)</f>
        <v>0</v>
      </c>
      <c r="AB23" s="275">
        <f>SUM(AB21:AB22)</f>
        <v>0</v>
      </c>
      <c r="AC23" s="275">
        <f>SUM(AC21:AC22)</f>
        <v>0</v>
      </c>
      <c r="AD23" s="275">
        <f>SUM(AD21:AD22)</f>
        <v>0</v>
      </c>
      <c r="AE23" s="275">
        <f>SUM(AE21:AE22)</f>
        <v>0</v>
      </c>
      <c r="AF23" s="275">
        <f>SUM(AF21:AF22)</f>
        <v>0</v>
      </c>
      <c r="AG23" s="275">
        <f>SUM(AG21:AG22)</f>
        <v>0</v>
      </c>
      <c r="AH23" s="276">
        <f>SUM(AH21:AH22)</f>
        <v>0</v>
      </c>
      <c r="AI23" s="254">
        <f>SUM(AI21:AI22)</f>
        <v>0</v>
      </c>
      <c r="AJ23" s="254">
        <f>SUM(AJ21:AJ22)</f>
        <v>0</v>
      </c>
    </row>
    <row r="24" spans="1:37" s="151" customFormat="1" ht="25.5" x14ac:dyDescent="0.2">
      <c r="A24" s="41" t="s">
        <v>97</v>
      </c>
      <c r="B24" s="122">
        <f>766000000</f>
        <v>766000000</v>
      </c>
      <c r="C24" s="138"/>
      <c r="D24" s="138"/>
      <c r="E24" s="138"/>
      <c r="F24" s="138"/>
      <c r="G24" s="128"/>
      <c r="H24" s="138"/>
      <c r="I24" s="138"/>
      <c r="J24" s="138"/>
      <c r="K24" s="138"/>
      <c r="L24" s="43"/>
      <c r="M24" s="114"/>
      <c r="N24" s="44"/>
      <c r="O24" s="45"/>
      <c r="P24" s="46"/>
      <c r="Q24" s="296"/>
      <c r="R24" s="48"/>
      <c r="S24" s="296"/>
      <c r="T24" s="49"/>
      <c r="U24" s="49"/>
      <c r="V24" s="50"/>
      <c r="W24" s="268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70"/>
      <c r="AI24" s="252"/>
      <c r="AJ24" s="252"/>
    </row>
    <row r="25" spans="1:37" s="153" customFormat="1" ht="14.25" x14ac:dyDescent="0.2">
      <c r="A25" s="55"/>
      <c r="B25" s="123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115"/>
      <c r="N25" s="65"/>
      <c r="O25" s="65"/>
      <c r="P25" s="59"/>
      <c r="Q25" s="272"/>
      <c r="R25" s="78"/>
      <c r="S25" s="272"/>
      <c r="T25" s="119"/>
      <c r="U25" s="121"/>
      <c r="V25" s="61"/>
      <c r="W25" s="271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3"/>
      <c r="AI25" s="274">
        <f t="shared" ref="AI25" si="0">SUM(W25:AH25)</f>
        <v>0</v>
      </c>
      <c r="AJ25" s="253">
        <f t="shared" ref="AJ25" si="1">+S25-AI25</f>
        <v>0</v>
      </c>
      <c r="AK25" s="152"/>
    </row>
    <row r="26" spans="1:37" s="154" customFormat="1" ht="36.75" customHeight="1" x14ac:dyDescent="0.2">
      <c r="A26" s="66" t="s">
        <v>8</v>
      </c>
      <c r="B26" s="124">
        <f>B24-SUM(B25:B25)</f>
        <v>766000000</v>
      </c>
      <c r="C26" s="320" t="s">
        <v>57</v>
      </c>
      <c r="D26" s="321" t="s">
        <v>98</v>
      </c>
      <c r="E26" s="321" t="s">
        <v>111</v>
      </c>
      <c r="F26" s="321" t="s">
        <v>109</v>
      </c>
      <c r="G26" s="322" t="s">
        <v>95</v>
      </c>
      <c r="H26" s="321" t="s">
        <v>221</v>
      </c>
      <c r="I26" s="321" t="s">
        <v>100</v>
      </c>
      <c r="J26" s="321" t="s">
        <v>96</v>
      </c>
      <c r="K26" s="321" t="s">
        <v>99</v>
      </c>
      <c r="L26" s="68"/>
      <c r="M26" s="116"/>
      <c r="N26" s="69"/>
      <c r="O26" s="67"/>
      <c r="P26" s="70"/>
      <c r="Q26" s="298">
        <f>SUM(Q25:Q25)</f>
        <v>0</v>
      </c>
      <c r="R26" s="71"/>
      <c r="S26" s="298">
        <f>SUM(S25:S25)</f>
        <v>0</v>
      </c>
      <c r="T26" s="72"/>
      <c r="U26" s="72"/>
      <c r="V26" s="73"/>
      <c r="W26" s="275">
        <f>SUM(W25:W25)</f>
        <v>0</v>
      </c>
      <c r="X26" s="275">
        <f>SUM(X25:X25)</f>
        <v>0</v>
      </c>
      <c r="Y26" s="275">
        <f>SUM(Y25:Y25)</f>
        <v>0</v>
      </c>
      <c r="Z26" s="275">
        <f>SUM(Z25:Z25)</f>
        <v>0</v>
      </c>
      <c r="AA26" s="275">
        <f>SUM(AA25:AA25)</f>
        <v>0</v>
      </c>
      <c r="AB26" s="275">
        <f>SUM(AB25:AB25)</f>
        <v>0</v>
      </c>
      <c r="AC26" s="275">
        <f>SUM(AC25:AC25)</f>
        <v>0</v>
      </c>
      <c r="AD26" s="275">
        <f>SUM(AD25:AD25)</f>
        <v>0</v>
      </c>
      <c r="AE26" s="275">
        <f>SUM(AE25:AE25)</f>
        <v>0</v>
      </c>
      <c r="AF26" s="275">
        <f>SUM(AF25:AF25)</f>
        <v>0</v>
      </c>
      <c r="AG26" s="275">
        <f>SUM(AG25:AG25)</f>
        <v>0</v>
      </c>
      <c r="AH26" s="276">
        <f>SUM(AH25:AH25)</f>
        <v>0</v>
      </c>
      <c r="AI26" s="254">
        <f>SUM(AI25:AI25)</f>
        <v>0</v>
      </c>
      <c r="AJ26" s="254">
        <f>SUM(AJ25:AJ25)</f>
        <v>0</v>
      </c>
    </row>
    <row r="27" spans="1:37" s="155" customFormat="1" ht="25.5" x14ac:dyDescent="0.2">
      <c r="A27" s="41" t="s">
        <v>101</v>
      </c>
      <c r="B27" s="122">
        <f>457002000</f>
        <v>457002000</v>
      </c>
      <c r="C27" s="138"/>
      <c r="D27" s="138"/>
      <c r="E27" s="138"/>
      <c r="F27" s="138"/>
      <c r="G27" s="128"/>
      <c r="H27" s="138"/>
      <c r="I27" s="138"/>
      <c r="J27" s="138"/>
      <c r="K27" s="138"/>
      <c r="L27" s="43"/>
      <c r="M27" s="114"/>
      <c r="N27" s="44"/>
      <c r="O27" s="45"/>
      <c r="P27" s="46"/>
      <c r="Q27" s="296"/>
      <c r="R27" s="48"/>
      <c r="S27" s="296"/>
      <c r="T27" s="49"/>
      <c r="U27" s="49"/>
      <c r="V27" s="50"/>
      <c r="W27" s="311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312"/>
      <c r="AI27" s="313"/>
      <c r="AJ27" s="313"/>
    </row>
    <row r="28" spans="1:37" s="153" customFormat="1" x14ac:dyDescent="0.2">
      <c r="A28" s="55"/>
      <c r="B28" s="123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115"/>
      <c r="N28" s="65"/>
      <c r="O28" s="65"/>
      <c r="P28" s="59"/>
      <c r="Q28" s="272"/>
      <c r="R28" s="59"/>
      <c r="S28" s="272"/>
      <c r="T28" s="60"/>
      <c r="U28" s="60"/>
      <c r="V28" s="61"/>
      <c r="W28" s="271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3"/>
      <c r="AI28" s="274">
        <f>SUM(W28:AH28)</f>
        <v>0</v>
      </c>
      <c r="AJ28" s="253">
        <f>+S28-AI28</f>
        <v>0</v>
      </c>
      <c r="AK28" s="152"/>
    </row>
    <row r="29" spans="1:37" s="154" customFormat="1" ht="135" x14ac:dyDescent="0.2">
      <c r="A29" s="66" t="s">
        <v>8</v>
      </c>
      <c r="B29" s="124">
        <f>B27-SUM(B28:B28)</f>
        <v>457002000</v>
      </c>
      <c r="C29" s="320" t="s">
        <v>57</v>
      </c>
      <c r="D29" s="321" t="s">
        <v>98</v>
      </c>
      <c r="E29" s="321" t="s">
        <v>111</v>
      </c>
      <c r="F29" s="321" t="s">
        <v>109</v>
      </c>
      <c r="G29" s="322" t="s">
        <v>95</v>
      </c>
      <c r="H29" s="321" t="s">
        <v>221</v>
      </c>
      <c r="I29" s="321" t="s">
        <v>100</v>
      </c>
      <c r="J29" s="321" t="s">
        <v>96</v>
      </c>
      <c r="K29" s="321" t="s">
        <v>99</v>
      </c>
      <c r="L29" s="68"/>
      <c r="M29" s="116"/>
      <c r="N29" s="69"/>
      <c r="O29" s="67"/>
      <c r="P29" s="70"/>
      <c r="Q29" s="298">
        <f>SUM(Q28:Q28)</f>
        <v>0</v>
      </c>
      <c r="R29" s="71"/>
      <c r="S29" s="298">
        <f>SUM(S28:S28)</f>
        <v>0</v>
      </c>
      <c r="T29" s="72"/>
      <c r="U29" s="72"/>
      <c r="V29" s="73"/>
      <c r="W29" s="275">
        <f>SUM(W28:W28)</f>
        <v>0</v>
      </c>
      <c r="X29" s="275">
        <f>SUM(X28:X28)</f>
        <v>0</v>
      </c>
      <c r="Y29" s="275">
        <f>SUM(Y28:Y28)</f>
        <v>0</v>
      </c>
      <c r="Z29" s="275">
        <f>SUM(Z28:Z28)</f>
        <v>0</v>
      </c>
      <c r="AA29" s="275">
        <f>SUM(AA28:AA28)</f>
        <v>0</v>
      </c>
      <c r="AB29" s="275">
        <f>SUM(AB28:AB28)</f>
        <v>0</v>
      </c>
      <c r="AC29" s="275">
        <f>SUM(AC28:AC28)</f>
        <v>0</v>
      </c>
      <c r="AD29" s="275">
        <f>SUM(AD28:AD28)</f>
        <v>0</v>
      </c>
      <c r="AE29" s="275">
        <f>SUM(AE28:AE28)</f>
        <v>0</v>
      </c>
      <c r="AF29" s="275">
        <f>SUM(AF28:AF28)</f>
        <v>0</v>
      </c>
      <c r="AG29" s="275">
        <f>SUM(AG28:AG28)</f>
        <v>0</v>
      </c>
      <c r="AH29" s="276">
        <f>SUM(AH28:AH28)</f>
        <v>0</v>
      </c>
      <c r="AI29" s="254">
        <f>SUM(AI28:AI28)</f>
        <v>0</v>
      </c>
      <c r="AJ29" s="254">
        <f>SUM(AJ28:AJ28)</f>
        <v>0</v>
      </c>
    </row>
    <row r="30" spans="1:37" s="157" customFormat="1" ht="25.5" x14ac:dyDescent="0.2">
      <c r="A30" s="136" t="s">
        <v>101</v>
      </c>
      <c r="B30" s="137">
        <v>119998000</v>
      </c>
      <c r="C30" s="138"/>
      <c r="D30" s="138"/>
      <c r="E30" s="138"/>
      <c r="F30" s="138"/>
      <c r="G30" s="128"/>
      <c r="H30" s="138"/>
      <c r="I30" s="138"/>
      <c r="J30" s="138"/>
      <c r="K30" s="138"/>
      <c r="L30" s="139"/>
      <c r="M30" s="140"/>
      <c r="N30" s="141"/>
      <c r="O30" s="141"/>
      <c r="P30" s="142"/>
      <c r="Q30" s="299"/>
      <c r="R30" s="142"/>
      <c r="S30" s="299"/>
      <c r="T30" s="143"/>
      <c r="U30" s="144"/>
      <c r="V30" s="145"/>
      <c r="W30" s="314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315"/>
      <c r="AI30" s="316">
        <f>SUM(W30:AH30)</f>
        <v>0</v>
      </c>
      <c r="AJ30" s="317">
        <f>+S30-AI30</f>
        <v>0</v>
      </c>
      <c r="AK30" s="156"/>
    </row>
    <row r="31" spans="1:37" s="153" customFormat="1" x14ac:dyDescent="0.2">
      <c r="A31" s="55"/>
      <c r="B31" s="123"/>
      <c r="C31" s="57"/>
      <c r="D31" s="57"/>
      <c r="E31" s="57"/>
      <c r="F31" s="57"/>
      <c r="G31" s="57" t="s">
        <v>95</v>
      </c>
      <c r="H31" s="57" t="s">
        <v>221</v>
      </c>
      <c r="I31" s="57" t="s">
        <v>100</v>
      </c>
      <c r="J31" s="57" t="s">
        <v>96</v>
      </c>
      <c r="K31" s="57" t="s">
        <v>99</v>
      </c>
      <c r="L31" s="58"/>
      <c r="M31" s="115"/>
      <c r="N31" s="56"/>
      <c r="O31" s="56"/>
      <c r="P31" s="59"/>
      <c r="Q31" s="272"/>
      <c r="R31" s="59"/>
      <c r="S31" s="272"/>
      <c r="T31" s="118"/>
      <c r="U31" s="60"/>
      <c r="V31" s="61"/>
      <c r="W31" s="271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3"/>
      <c r="AI31" s="274">
        <f t="shared" ref="AI31" si="2">SUM(W31:AH31)</f>
        <v>0</v>
      </c>
      <c r="AJ31" s="253">
        <f t="shared" ref="AJ31" si="3">+S31-AI31</f>
        <v>0</v>
      </c>
      <c r="AK31" s="152"/>
    </row>
    <row r="32" spans="1:37" s="153" customFormat="1" x14ac:dyDescent="0.2">
      <c r="A32" s="55"/>
      <c r="B32" s="123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115"/>
      <c r="N32" s="65"/>
      <c r="O32" s="65"/>
      <c r="P32" s="59"/>
      <c r="Q32" s="272"/>
      <c r="R32" s="59"/>
      <c r="S32" s="272"/>
      <c r="T32" s="60"/>
      <c r="U32" s="60"/>
      <c r="V32" s="61"/>
      <c r="W32" s="271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3"/>
      <c r="AI32" s="274">
        <f>SUM(W32:AH32)</f>
        <v>0</v>
      </c>
      <c r="AJ32" s="253">
        <f>+S32-AI32</f>
        <v>0</v>
      </c>
      <c r="AK32" s="152"/>
    </row>
    <row r="33" spans="1:37" s="154" customFormat="1" ht="79.5" customHeight="1" x14ac:dyDescent="0.2">
      <c r="A33" s="66" t="s">
        <v>8</v>
      </c>
      <c r="B33" s="124">
        <f>B30-SUM(B31)</f>
        <v>119998000</v>
      </c>
      <c r="C33" s="320" t="s">
        <v>104</v>
      </c>
      <c r="D33" s="321" t="s">
        <v>98</v>
      </c>
      <c r="E33" s="321" t="s">
        <v>111</v>
      </c>
      <c r="F33" s="321" t="s">
        <v>109</v>
      </c>
      <c r="G33" s="322" t="s">
        <v>95</v>
      </c>
      <c r="H33" s="321" t="s">
        <v>221</v>
      </c>
      <c r="I33" s="321" t="s">
        <v>100</v>
      </c>
      <c r="J33" s="321" t="s">
        <v>96</v>
      </c>
      <c r="K33" s="321" t="s">
        <v>99</v>
      </c>
      <c r="L33" s="68"/>
      <c r="M33" s="116"/>
      <c r="N33" s="69"/>
      <c r="O33" s="67"/>
      <c r="P33" s="70"/>
      <c r="Q33" s="298">
        <f>SUM(Q31:Q32)</f>
        <v>0</v>
      </c>
      <c r="R33" s="71"/>
      <c r="S33" s="298">
        <f>SUM(S31:S32)</f>
        <v>0</v>
      </c>
      <c r="T33" s="72"/>
      <c r="U33" s="72"/>
      <c r="V33" s="73"/>
      <c r="W33" s="275">
        <f>SUM(W31:W32)</f>
        <v>0</v>
      </c>
      <c r="X33" s="275">
        <f>SUM(X31:X32)</f>
        <v>0</v>
      </c>
      <c r="Y33" s="275">
        <f>SUM(Y31:Y32)</f>
        <v>0</v>
      </c>
      <c r="Z33" s="275">
        <f>SUM(Z31:Z32)</f>
        <v>0</v>
      </c>
      <c r="AA33" s="275">
        <f>SUM(AA31:AA32)</f>
        <v>0</v>
      </c>
      <c r="AB33" s="275">
        <f>SUM(AB31:AB32)</f>
        <v>0</v>
      </c>
      <c r="AC33" s="275">
        <f>SUM(AC31:AC32)</f>
        <v>0</v>
      </c>
      <c r="AD33" s="275">
        <f>SUM(AD31:AD32)</f>
        <v>0</v>
      </c>
      <c r="AE33" s="275">
        <f>SUM(AE31:AE32)</f>
        <v>0</v>
      </c>
      <c r="AF33" s="275">
        <f>SUM(AF31:AF32)</f>
        <v>0</v>
      </c>
      <c r="AG33" s="275">
        <f>SUM(AG31:AG32)</f>
        <v>0</v>
      </c>
      <c r="AH33" s="276">
        <f>SUM(AH31:AH32)</f>
        <v>0</v>
      </c>
      <c r="AI33" s="254">
        <f>SUM(AI31:AI32)</f>
        <v>0</v>
      </c>
      <c r="AJ33" s="254">
        <f>SUM(AJ31:AJ32)</f>
        <v>0</v>
      </c>
    </row>
    <row r="34" spans="1:37" s="151" customFormat="1" ht="12.75" x14ac:dyDescent="0.2">
      <c r="A34" s="41" t="s">
        <v>103</v>
      </c>
      <c r="B34" s="122">
        <f>930000000</f>
        <v>930000000</v>
      </c>
      <c r="C34" s="138"/>
      <c r="D34" s="138"/>
      <c r="E34" s="138"/>
      <c r="F34" s="138"/>
      <c r="G34" s="128"/>
      <c r="H34" s="138"/>
      <c r="I34" s="138"/>
      <c r="J34" s="138"/>
      <c r="K34" s="138"/>
      <c r="L34" s="43"/>
      <c r="M34" s="114"/>
      <c r="N34" s="44"/>
      <c r="O34" s="45"/>
      <c r="P34" s="46"/>
      <c r="Q34" s="296"/>
      <c r="R34" s="48"/>
      <c r="S34" s="296"/>
      <c r="T34" s="49"/>
      <c r="U34" s="49"/>
      <c r="V34" s="50"/>
      <c r="W34" s="268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70"/>
      <c r="AI34" s="252"/>
      <c r="AJ34" s="252"/>
    </row>
    <row r="35" spans="1:37" s="153" customFormat="1" x14ac:dyDescent="0.2">
      <c r="A35" s="55"/>
      <c r="B35" s="123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115"/>
      <c r="N35" s="65"/>
      <c r="O35" s="65"/>
      <c r="P35" s="59"/>
      <c r="Q35" s="272"/>
      <c r="R35" s="59"/>
      <c r="S35" s="272"/>
      <c r="T35" s="60"/>
      <c r="U35" s="60"/>
      <c r="V35" s="61"/>
      <c r="W35" s="271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3"/>
      <c r="AI35" s="274">
        <f>SUM(W35:AH35)</f>
        <v>0</v>
      </c>
      <c r="AJ35" s="253">
        <f t="shared" ref="AJ35" si="4">+S35-AI35</f>
        <v>0</v>
      </c>
      <c r="AK35" s="152"/>
    </row>
    <row r="36" spans="1:37" s="154" customFormat="1" ht="66" customHeight="1" x14ac:dyDescent="0.2">
      <c r="A36" s="66" t="s">
        <v>8</v>
      </c>
      <c r="B36" s="124">
        <f>B34-SUM(B35:B35)</f>
        <v>930000000</v>
      </c>
      <c r="C36" s="320" t="s">
        <v>102</v>
      </c>
      <c r="D36" s="321" t="s">
        <v>98</v>
      </c>
      <c r="E36" s="321" t="s">
        <v>111</v>
      </c>
      <c r="F36" s="321" t="s">
        <v>109</v>
      </c>
      <c r="G36" s="322" t="s">
        <v>95</v>
      </c>
      <c r="H36" s="321" t="s">
        <v>221</v>
      </c>
      <c r="I36" s="321" t="s">
        <v>100</v>
      </c>
      <c r="J36" s="321" t="s">
        <v>96</v>
      </c>
      <c r="K36" s="321" t="s">
        <v>99</v>
      </c>
      <c r="L36" s="68"/>
      <c r="M36" s="116"/>
      <c r="N36" s="69"/>
      <c r="O36" s="67"/>
      <c r="P36" s="70"/>
      <c r="Q36" s="300">
        <f>SUM(Q35:Q35)</f>
        <v>0</v>
      </c>
      <c r="R36" s="71"/>
      <c r="S36" s="300">
        <f>SUM(S35:S35)</f>
        <v>0</v>
      </c>
      <c r="T36" s="72"/>
      <c r="U36" s="72"/>
      <c r="V36" s="73"/>
      <c r="W36" s="275">
        <f>SUM(W35:W35)</f>
        <v>0</v>
      </c>
      <c r="X36" s="275">
        <f>SUM(X35:X35)</f>
        <v>0</v>
      </c>
      <c r="Y36" s="275">
        <f>SUM(Y35:Y35)</f>
        <v>0</v>
      </c>
      <c r="Z36" s="275">
        <f>SUM(Z35:Z35)</f>
        <v>0</v>
      </c>
      <c r="AA36" s="275">
        <f>SUM(AA35:AA35)</f>
        <v>0</v>
      </c>
      <c r="AB36" s="275">
        <f>SUM(AB35:AB35)</f>
        <v>0</v>
      </c>
      <c r="AC36" s="275">
        <f>SUM(AC35:AC35)</f>
        <v>0</v>
      </c>
      <c r="AD36" s="275">
        <f>SUM(AD35:AD35)</f>
        <v>0</v>
      </c>
      <c r="AE36" s="275">
        <f>SUM(AE35:AE35)</f>
        <v>0</v>
      </c>
      <c r="AF36" s="275">
        <f>SUM(AF35:AF35)</f>
        <v>0</v>
      </c>
      <c r="AG36" s="275">
        <f>SUM(AG35:AG35)</f>
        <v>0</v>
      </c>
      <c r="AH36" s="276">
        <f>SUM(AH35:AH35)</f>
        <v>0</v>
      </c>
      <c r="AI36" s="254">
        <f>SUM(AI35:AI35)</f>
        <v>0</v>
      </c>
      <c r="AJ36" s="254">
        <f>SUM(AJ35:AJ35)</f>
        <v>0</v>
      </c>
    </row>
    <row r="37" spans="1:37" s="157" customFormat="1" ht="25.5" x14ac:dyDescent="0.2">
      <c r="A37" s="136" t="s">
        <v>105</v>
      </c>
      <c r="B37" s="137">
        <v>300000000</v>
      </c>
      <c r="C37" s="138"/>
      <c r="D37" s="138"/>
      <c r="E37" s="138"/>
      <c r="F37" s="138"/>
      <c r="G37" s="128"/>
      <c r="H37" s="138"/>
      <c r="I37" s="138"/>
      <c r="J37" s="138"/>
      <c r="K37" s="138"/>
      <c r="L37" s="139"/>
      <c r="M37" s="140"/>
      <c r="N37" s="141"/>
      <c r="O37" s="141"/>
      <c r="P37" s="142"/>
      <c r="Q37" s="301"/>
      <c r="R37" s="142"/>
      <c r="S37" s="299"/>
      <c r="T37" s="143"/>
      <c r="U37" s="144"/>
      <c r="V37" s="145"/>
      <c r="W37" s="314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315"/>
      <c r="AI37" s="316">
        <f t="shared" ref="AI37:AI38" si="5">SUM(W37:AH37)</f>
        <v>0</v>
      </c>
      <c r="AJ37" s="317">
        <f t="shared" ref="AJ37:AJ38" si="6">+S37-AI37</f>
        <v>0</v>
      </c>
      <c r="AK37" s="156"/>
    </row>
    <row r="38" spans="1:37" s="153" customFormat="1" x14ac:dyDescent="0.2">
      <c r="A38" s="55"/>
      <c r="B38" s="123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115"/>
      <c r="N38" s="56"/>
      <c r="O38" s="56"/>
      <c r="P38" s="59"/>
      <c r="Q38" s="302"/>
      <c r="R38" s="59"/>
      <c r="S38" s="272"/>
      <c r="T38" s="118"/>
      <c r="U38" s="60"/>
      <c r="V38" s="61"/>
      <c r="W38" s="271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3"/>
      <c r="AI38" s="253">
        <f t="shared" si="5"/>
        <v>0</v>
      </c>
      <c r="AJ38" s="253">
        <f t="shared" si="6"/>
        <v>0</v>
      </c>
      <c r="AK38" s="152"/>
    </row>
    <row r="39" spans="1:37" s="154" customFormat="1" ht="66" customHeight="1" x14ac:dyDescent="0.2">
      <c r="A39" s="66" t="s">
        <v>8</v>
      </c>
      <c r="B39" s="124">
        <f>B37-SUM(B38:B38)</f>
        <v>300000000</v>
      </c>
      <c r="C39" s="320" t="s">
        <v>102</v>
      </c>
      <c r="D39" s="321" t="s">
        <v>106</v>
      </c>
      <c r="E39" s="321" t="s">
        <v>112</v>
      </c>
      <c r="F39" s="321" t="s">
        <v>110</v>
      </c>
      <c r="G39" s="322" t="s">
        <v>95</v>
      </c>
      <c r="H39" s="321" t="s">
        <v>222</v>
      </c>
      <c r="I39" s="321" t="s">
        <v>108</v>
      </c>
      <c r="J39" s="321" t="s">
        <v>96</v>
      </c>
      <c r="K39" s="321" t="s">
        <v>99</v>
      </c>
      <c r="L39" s="68"/>
      <c r="M39" s="300">
        <f>SUM(M38:M38)</f>
        <v>0</v>
      </c>
      <c r="N39" s="69"/>
      <c r="O39" s="67"/>
      <c r="P39" s="70"/>
      <c r="Q39" s="300">
        <f>SUM(Q38:Q38)</f>
        <v>0</v>
      </c>
      <c r="R39" s="71"/>
      <c r="S39" s="300">
        <f>SUM(S38:S38)</f>
        <v>0</v>
      </c>
      <c r="T39" s="72"/>
      <c r="U39" s="72"/>
      <c r="V39" s="73"/>
      <c r="W39" s="276">
        <f>SUM(W38:W38)</f>
        <v>0</v>
      </c>
      <c r="X39" s="276">
        <f>SUM(X38:X38)</f>
        <v>0</v>
      </c>
      <c r="Y39" s="276">
        <f>SUM(Y38:Y38)</f>
        <v>0</v>
      </c>
      <c r="Z39" s="276">
        <f>SUM(Z38:Z38)</f>
        <v>0</v>
      </c>
      <c r="AA39" s="276">
        <f>SUM(AA38:AA38)</f>
        <v>0</v>
      </c>
      <c r="AB39" s="276">
        <f>SUM(AB38:AB38)</f>
        <v>0</v>
      </c>
      <c r="AC39" s="276">
        <f>SUM(AC38:AC38)</f>
        <v>0</v>
      </c>
      <c r="AD39" s="276">
        <f>SUM(AD38:AD38)</f>
        <v>0</v>
      </c>
      <c r="AE39" s="276">
        <f>SUM(AE38:AE38)</f>
        <v>0</v>
      </c>
      <c r="AF39" s="276">
        <f>SUM(AF38:AF38)</f>
        <v>0</v>
      </c>
      <c r="AG39" s="276">
        <f>SUM(AG38:AG38)</f>
        <v>0</v>
      </c>
      <c r="AH39" s="276">
        <f>SUM(AH38:AH38)</f>
        <v>0</v>
      </c>
      <c r="AI39" s="254">
        <f>SUM(AI38:AI38)</f>
        <v>0</v>
      </c>
      <c r="AJ39" s="254">
        <f>SUM(AJ38:AJ38)</f>
        <v>0</v>
      </c>
    </row>
    <row r="40" spans="1:37" s="157" customFormat="1" ht="25.5" x14ac:dyDescent="0.2">
      <c r="A40" s="136" t="s">
        <v>105</v>
      </c>
      <c r="B40" s="137">
        <f>498700307-498700307</f>
        <v>0</v>
      </c>
      <c r="C40" s="138"/>
      <c r="D40" s="138"/>
      <c r="E40" s="138"/>
      <c r="F40" s="138"/>
      <c r="G40" s="128"/>
      <c r="H40" s="138"/>
      <c r="I40" s="138"/>
      <c r="J40" s="138"/>
      <c r="K40" s="138"/>
      <c r="L40" s="139"/>
      <c r="M40" s="140"/>
      <c r="N40" s="141"/>
      <c r="O40" s="141"/>
      <c r="P40" s="142"/>
      <c r="Q40" s="301"/>
      <c r="R40" s="142"/>
      <c r="S40" s="299"/>
      <c r="T40" s="143"/>
      <c r="U40" s="144"/>
      <c r="V40" s="145"/>
      <c r="W40" s="314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315"/>
      <c r="AI40" s="316">
        <f>SUM(W40:AH40)</f>
        <v>0</v>
      </c>
      <c r="AJ40" s="317">
        <f>+S40-AI40</f>
        <v>0</v>
      </c>
      <c r="AK40" s="156"/>
    </row>
    <row r="41" spans="1:37" s="154" customFormat="1" x14ac:dyDescent="0.2">
      <c r="A41" s="126"/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9"/>
      <c r="M41" s="130"/>
      <c r="N41" s="131"/>
      <c r="O41" s="131"/>
      <c r="P41" s="132"/>
      <c r="Q41" s="303"/>
      <c r="R41" s="132"/>
      <c r="S41" s="310"/>
      <c r="T41" s="133"/>
      <c r="U41" s="134"/>
      <c r="V41" s="135"/>
      <c r="W41" s="318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9"/>
      <c r="AI41" s="274">
        <f>SUM(W41:AH41)</f>
        <v>0</v>
      </c>
      <c r="AJ41" s="253">
        <f>+S41-AI41</f>
        <v>0</v>
      </c>
      <c r="AK41" s="158"/>
    </row>
    <row r="42" spans="1:37" s="153" customFormat="1" x14ac:dyDescent="0.2">
      <c r="A42" s="55"/>
      <c r="B42" s="123"/>
      <c r="C42" s="57"/>
      <c r="D42" s="57"/>
      <c r="E42" s="57"/>
      <c r="F42" s="57"/>
      <c r="G42" s="57"/>
      <c r="H42" s="57"/>
      <c r="I42" s="57"/>
      <c r="J42" s="57"/>
      <c r="K42" s="57"/>
      <c r="L42" s="58"/>
      <c r="M42" s="115"/>
      <c r="N42" s="65"/>
      <c r="O42" s="65"/>
      <c r="P42" s="59"/>
      <c r="Q42" s="302"/>
      <c r="R42" s="59"/>
      <c r="S42" s="272"/>
      <c r="T42" s="60"/>
      <c r="U42" s="60"/>
      <c r="V42" s="61"/>
      <c r="W42" s="271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3"/>
      <c r="AI42" s="274">
        <f>SUM(W42:AH42)</f>
        <v>0</v>
      </c>
      <c r="AJ42" s="253">
        <f>+S42-AI42</f>
        <v>0</v>
      </c>
      <c r="AK42" s="152"/>
    </row>
    <row r="43" spans="1:37" s="154" customFormat="1" ht="135" x14ac:dyDescent="0.2">
      <c r="A43" s="66" t="s">
        <v>8</v>
      </c>
      <c r="B43" s="124">
        <f>B40-SUM(B41:B42)</f>
        <v>0</v>
      </c>
      <c r="C43" s="320" t="s">
        <v>107</v>
      </c>
      <c r="D43" s="321" t="s">
        <v>106</v>
      </c>
      <c r="E43" s="321" t="s">
        <v>112</v>
      </c>
      <c r="F43" s="321" t="s">
        <v>110</v>
      </c>
      <c r="G43" s="322" t="s">
        <v>95</v>
      </c>
      <c r="H43" s="321" t="s">
        <v>222</v>
      </c>
      <c r="I43" s="321" t="s">
        <v>108</v>
      </c>
      <c r="J43" s="321" t="s">
        <v>96</v>
      </c>
      <c r="K43" s="321" t="s">
        <v>99</v>
      </c>
      <c r="L43" s="68"/>
      <c r="M43" s="116"/>
      <c r="N43" s="69"/>
      <c r="O43" s="67"/>
      <c r="P43" s="70"/>
      <c r="Q43" s="300">
        <f>SUM(Q41:Q42)</f>
        <v>0</v>
      </c>
      <c r="R43" s="71"/>
      <c r="S43" s="300">
        <f>SUM(S41:S42)</f>
        <v>0</v>
      </c>
      <c r="T43" s="72"/>
      <c r="U43" s="72"/>
      <c r="V43" s="73"/>
      <c r="W43" s="275">
        <f t="shared" ref="W43:AJ43" si="7">SUM(W41:W42)</f>
        <v>0</v>
      </c>
      <c r="X43" s="275">
        <f t="shared" si="7"/>
        <v>0</v>
      </c>
      <c r="Y43" s="275">
        <f t="shared" si="7"/>
        <v>0</v>
      </c>
      <c r="Z43" s="275">
        <f t="shared" si="7"/>
        <v>0</v>
      </c>
      <c r="AA43" s="275">
        <f t="shared" si="7"/>
        <v>0</v>
      </c>
      <c r="AB43" s="275">
        <f t="shared" si="7"/>
        <v>0</v>
      </c>
      <c r="AC43" s="275">
        <f t="shared" si="7"/>
        <v>0</v>
      </c>
      <c r="AD43" s="275">
        <f t="shared" si="7"/>
        <v>0</v>
      </c>
      <c r="AE43" s="275">
        <f t="shared" si="7"/>
        <v>0</v>
      </c>
      <c r="AF43" s="275">
        <f t="shared" si="7"/>
        <v>0</v>
      </c>
      <c r="AG43" s="275">
        <f t="shared" si="7"/>
        <v>0</v>
      </c>
      <c r="AH43" s="276">
        <f t="shared" si="7"/>
        <v>0</v>
      </c>
      <c r="AI43" s="254">
        <f t="shared" si="7"/>
        <v>0</v>
      </c>
      <c r="AJ43" s="254">
        <f t="shared" si="7"/>
        <v>0</v>
      </c>
    </row>
    <row r="44" spans="1:37" s="157" customFormat="1" x14ac:dyDescent="0.2">
      <c r="A44" s="136" t="s">
        <v>113</v>
      </c>
      <c r="B44" s="137">
        <f>1204000000</f>
        <v>1204000000</v>
      </c>
      <c r="C44" s="138"/>
      <c r="D44" s="138"/>
      <c r="E44" s="138"/>
      <c r="F44" s="138"/>
      <c r="G44" s="128"/>
      <c r="H44" s="138"/>
      <c r="I44" s="138"/>
      <c r="J44" s="138"/>
      <c r="K44" s="138"/>
      <c r="L44" s="139"/>
      <c r="M44" s="140"/>
      <c r="N44" s="141"/>
      <c r="O44" s="141"/>
      <c r="P44" s="142"/>
      <c r="Q44" s="301"/>
      <c r="R44" s="142"/>
      <c r="S44" s="299"/>
      <c r="T44" s="143"/>
      <c r="U44" s="144"/>
      <c r="V44" s="145"/>
      <c r="W44" s="314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315"/>
      <c r="AI44" s="316">
        <f t="shared" ref="AI44:AI45" si="8">SUM(W44:AH44)</f>
        <v>0</v>
      </c>
      <c r="AJ44" s="317">
        <f t="shared" ref="AJ44:AJ45" si="9">+S44-AI44</f>
        <v>0</v>
      </c>
      <c r="AK44" s="156"/>
    </row>
    <row r="45" spans="1:37" s="153" customFormat="1" x14ac:dyDescent="0.2">
      <c r="A45" s="55"/>
      <c r="B45" s="123"/>
      <c r="C45" s="57"/>
      <c r="D45" s="57"/>
      <c r="E45" s="57"/>
      <c r="F45" s="57"/>
      <c r="G45" s="57"/>
      <c r="H45" s="57"/>
      <c r="I45" s="57"/>
      <c r="J45" s="57"/>
      <c r="K45" s="57"/>
      <c r="L45" s="58"/>
      <c r="M45" s="115"/>
      <c r="N45" s="65"/>
      <c r="O45" s="65"/>
      <c r="P45" s="59"/>
      <c r="Q45" s="272"/>
      <c r="R45" s="59"/>
      <c r="S45" s="272"/>
      <c r="T45" s="118"/>
      <c r="U45" s="60"/>
      <c r="V45" s="61"/>
      <c r="W45" s="271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3"/>
      <c r="AI45" s="274">
        <f t="shared" si="8"/>
        <v>0</v>
      </c>
      <c r="AJ45" s="253">
        <f t="shared" si="9"/>
        <v>0</v>
      </c>
      <c r="AK45" s="152"/>
    </row>
    <row r="46" spans="1:37" s="154" customFormat="1" ht="94.5" x14ac:dyDescent="0.2">
      <c r="A46" s="66" t="s">
        <v>8</v>
      </c>
      <c r="B46" s="124">
        <f>B44-SUM(B45:B45)</f>
        <v>1204000000</v>
      </c>
      <c r="C46" s="320" t="s">
        <v>57</v>
      </c>
      <c r="D46" s="321" t="s">
        <v>116</v>
      </c>
      <c r="E46" s="321" t="s">
        <v>111</v>
      </c>
      <c r="F46" s="321" t="s">
        <v>115</v>
      </c>
      <c r="G46" s="322" t="s">
        <v>114</v>
      </c>
      <c r="H46" s="321" t="s">
        <v>223</v>
      </c>
      <c r="I46" s="321" t="s">
        <v>119</v>
      </c>
      <c r="J46" s="321" t="s">
        <v>117</v>
      </c>
      <c r="K46" s="321" t="s">
        <v>118</v>
      </c>
      <c r="L46" s="68"/>
      <c r="M46" s="116"/>
      <c r="N46" s="69"/>
      <c r="O46" s="67"/>
      <c r="P46" s="70"/>
      <c r="Q46" s="300">
        <f>SUM(Q45:Q45)</f>
        <v>0</v>
      </c>
      <c r="R46" s="71"/>
      <c r="S46" s="300">
        <f>SUM(S45:S45)</f>
        <v>0</v>
      </c>
      <c r="T46" s="72"/>
      <c r="U46" s="72"/>
      <c r="V46" s="73"/>
      <c r="W46" s="275">
        <f>SUM(W45:W45)</f>
        <v>0</v>
      </c>
      <c r="X46" s="275">
        <f>SUM(X45:X45)</f>
        <v>0</v>
      </c>
      <c r="Y46" s="275">
        <f>SUM(Y45:Y45)</f>
        <v>0</v>
      </c>
      <c r="Z46" s="275">
        <f>SUM(Z45:Z45)</f>
        <v>0</v>
      </c>
      <c r="AA46" s="275">
        <f>SUM(AA45:AA45)</f>
        <v>0</v>
      </c>
      <c r="AB46" s="275">
        <f>SUM(AB45:AB45)</f>
        <v>0</v>
      </c>
      <c r="AC46" s="275">
        <f>SUM(AC45:AC45)</f>
        <v>0</v>
      </c>
      <c r="AD46" s="275">
        <f>SUM(AD45:AD45)</f>
        <v>0</v>
      </c>
      <c r="AE46" s="275">
        <f>SUM(AE45:AE45)</f>
        <v>0</v>
      </c>
      <c r="AF46" s="275">
        <f>SUM(AF45:AF45)</f>
        <v>0</v>
      </c>
      <c r="AG46" s="275">
        <f>SUM(AG45:AG45)</f>
        <v>0</v>
      </c>
      <c r="AH46" s="276">
        <f>SUM(AH45:AH45)</f>
        <v>0</v>
      </c>
      <c r="AI46" s="254">
        <f>SUM(AI45:AI45)</f>
        <v>0</v>
      </c>
      <c r="AJ46" s="254">
        <f>SUM(AJ45:AJ45)</f>
        <v>0</v>
      </c>
    </row>
    <row r="47" spans="1:37" s="153" customFormat="1" x14ac:dyDescent="0.2">
      <c r="A47" s="79"/>
      <c r="B47" s="125"/>
      <c r="C47" s="81"/>
      <c r="D47" s="82"/>
      <c r="E47" s="81"/>
      <c r="F47" s="81"/>
      <c r="G47" s="329"/>
      <c r="H47" s="83"/>
      <c r="I47" s="83"/>
      <c r="J47" s="83"/>
      <c r="K47" s="83"/>
      <c r="L47" s="84"/>
      <c r="M47" s="117"/>
      <c r="N47" s="82"/>
      <c r="O47" s="85"/>
      <c r="P47" s="86"/>
      <c r="Q47" s="304"/>
      <c r="R47" s="87"/>
      <c r="S47" s="304"/>
      <c r="T47" s="88"/>
      <c r="U47" s="88"/>
      <c r="V47" s="89"/>
      <c r="W47" s="277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9"/>
      <c r="AI47" s="255"/>
      <c r="AJ47" s="255"/>
    </row>
    <row r="48" spans="1:37" s="172" customFormat="1" x14ac:dyDescent="0.2">
      <c r="A48" s="159" t="s">
        <v>38</v>
      </c>
      <c r="B48" s="160">
        <f>B27+B24+B20+B30+B34+B37+B40+B44</f>
        <v>4507109068</v>
      </c>
      <c r="C48" s="161"/>
      <c r="D48" s="162"/>
      <c r="E48" s="161"/>
      <c r="F48" s="161"/>
      <c r="G48" s="330"/>
      <c r="H48" s="163"/>
      <c r="I48" s="163"/>
      <c r="J48" s="164"/>
      <c r="K48" s="163"/>
      <c r="L48" s="165"/>
      <c r="M48" s="166"/>
      <c r="N48" s="162"/>
      <c r="O48" s="167"/>
      <c r="P48" s="168"/>
      <c r="Q48" s="305">
        <f>+Q23+Q26+Q29+Q33+Q36+Q39+Q43+Q46</f>
        <v>0</v>
      </c>
      <c r="R48" s="169"/>
      <c r="S48" s="305">
        <f>+S23+S26+S29+S33+S36+S39+S43+S46</f>
        <v>0</v>
      </c>
      <c r="T48" s="170"/>
      <c r="U48" s="170"/>
      <c r="V48" s="171"/>
      <c r="W48" s="280">
        <f>+W23+W26+W29+W33+W36+W39+W43+W46</f>
        <v>0</v>
      </c>
      <c r="X48" s="280">
        <f>+X23+X26+X29+X33+X36+X39+X43+X46</f>
        <v>0</v>
      </c>
      <c r="Y48" s="280">
        <f>+Y23+Y26+Y29+Y33+Y36+Y39+Y43+Y46</f>
        <v>0</v>
      </c>
      <c r="Z48" s="280">
        <f>+Z23+Z26+Z29+Z33+Z36+Z39+Z43+Z46</f>
        <v>0</v>
      </c>
      <c r="AA48" s="280">
        <f>+AA23+AA26+AA29+AA33+AA36+AA39+AA43+AA46</f>
        <v>0</v>
      </c>
      <c r="AB48" s="280">
        <f>+AB23+AB26+AB29+AB33+AB36+AB39+AB43+AB46</f>
        <v>0</v>
      </c>
      <c r="AC48" s="280">
        <f>+AC23+AC26+AC29+AC33+AC36+AC39+AC43+AC46</f>
        <v>0</v>
      </c>
      <c r="AD48" s="280">
        <f>+AD23+AD26+AD29+AD33+AD36+AD39+AD43+AD46</f>
        <v>0</v>
      </c>
      <c r="AE48" s="280">
        <f>+AE23+AE26+AE29+AE33+AE36+AE39+AE43+AE46</f>
        <v>0</v>
      </c>
      <c r="AF48" s="280">
        <f>+AF23+AF26+AF29+AF33+AF36+AF39+AF43+AF46</f>
        <v>0</v>
      </c>
      <c r="AG48" s="280">
        <f>+AG23+AG26+AG29+AG33+AG36+AG39+AG43+AG46</f>
        <v>0</v>
      </c>
      <c r="AH48" s="281">
        <f>+AH23+AH26+AH29+AH33+AH36+AH39+AH43+AH46</f>
        <v>0</v>
      </c>
      <c r="AI48" s="256">
        <f>+AI23+AI26+AI29+AI33+AI36+AI39+AI43+AI46</f>
        <v>0</v>
      </c>
      <c r="AJ48" s="256">
        <f>+AJ23+AJ26+AJ29+AJ33+AJ36+AJ39+AJ43+AJ46</f>
        <v>0</v>
      </c>
    </row>
    <row r="49" spans="1:37" ht="14.25" x14ac:dyDescent="0.2">
      <c r="A49" s="335"/>
      <c r="B49" s="336"/>
      <c r="C49" s="337"/>
      <c r="D49" s="337"/>
      <c r="E49" s="337"/>
      <c r="F49" s="337"/>
      <c r="G49" s="338"/>
      <c r="H49" s="337"/>
      <c r="I49" s="337"/>
      <c r="J49" s="337"/>
      <c r="K49" s="337"/>
      <c r="L49" s="339"/>
      <c r="M49" s="339"/>
      <c r="N49" s="337"/>
      <c r="O49" s="340"/>
      <c r="P49" s="177"/>
      <c r="Q49" s="336"/>
      <c r="R49" s="341"/>
      <c r="S49" s="342"/>
      <c r="T49" s="343"/>
      <c r="U49" s="343"/>
      <c r="V49" s="344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57"/>
    </row>
    <row r="50" spans="1:37" x14ac:dyDescent="0.2">
      <c r="A50" s="173"/>
      <c r="B50" s="334">
        <f>+B49-B48</f>
        <v>-4507109068</v>
      </c>
      <c r="C50" s="175"/>
      <c r="D50" s="175"/>
      <c r="E50" s="175"/>
      <c r="F50" s="175"/>
      <c r="G50" s="331"/>
      <c r="H50" s="175"/>
      <c r="I50" s="175"/>
      <c r="J50" s="175"/>
      <c r="K50" s="175"/>
      <c r="L50" s="176"/>
      <c r="M50" s="176"/>
      <c r="N50" s="175"/>
      <c r="O50" s="174"/>
      <c r="P50" s="177"/>
      <c r="Q50" s="334">
        <f>+Q49-Q48</f>
        <v>0</v>
      </c>
      <c r="R50" s="179"/>
      <c r="S50" s="334">
        <f>+S49-S48</f>
        <v>0</v>
      </c>
      <c r="T50" s="178"/>
      <c r="U50" s="178"/>
      <c r="V50" s="180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334">
        <f>+AI49-AI48</f>
        <v>0</v>
      </c>
      <c r="AJ50" s="345">
        <f>+AJ49-AJ48</f>
        <v>0</v>
      </c>
      <c r="AK50" s="346"/>
    </row>
    <row r="51" spans="1:37" ht="12.75" customHeight="1" x14ac:dyDescent="0.2">
      <c r="A51" s="173"/>
      <c r="B51" s="174"/>
      <c r="C51" s="181"/>
      <c r="D51" s="181"/>
      <c r="E51" s="181"/>
      <c r="F51" s="181"/>
      <c r="G51" s="332"/>
      <c r="H51" s="181"/>
      <c r="I51" s="181"/>
      <c r="J51" s="181"/>
      <c r="K51" s="181"/>
      <c r="L51" s="182"/>
      <c r="M51" s="182"/>
      <c r="N51" s="175"/>
      <c r="O51" s="174"/>
      <c r="P51" s="177"/>
      <c r="Q51" s="306"/>
      <c r="R51" s="179"/>
      <c r="S51" s="306"/>
      <c r="T51" s="178"/>
      <c r="U51" s="178"/>
      <c r="V51" s="180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3"/>
      <c r="AJ51" s="257"/>
      <c r="AK51" s="346"/>
    </row>
    <row r="52" spans="1:37" ht="22.5" customHeight="1" x14ac:dyDescent="0.2">
      <c r="A52" s="221" t="s">
        <v>228</v>
      </c>
      <c r="B52" s="222" t="s">
        <v>2</v>
      </c>
      <c r="C52" s="172"/>
      <c r="D52" s="172"/>
      <c r="E52" s="181"/>
      <c r="F52" s="181"/>
      <c r="G52" s="332"/>
      <c r="M52" s="182"/>
      <c r="Q52" s="307" t="s">
        <v>6</v>
      </c>
      <c r="S52" s="307" t="s">
        <v>7</v>
      </c>
      <c r="W52" s="284" t="s">
        <v>13</v>
      </c>
      <c r="X52" s="285" t="s">
        <v>14</v>
      </c>
      <c r="Y52" s="285" t="s">
        <v>15</v>
      </c>
      <c r="Z52" s="285" t="s">
        <v>16</v>
      </c>
      <c r="AA52" s="285" t="s">
        <v>17</v>
      </c>
      <c r="AB52" s="285" t="s">
        <v>18</v>
      </c>
      <c r="AC52" s="285" t="s">
        <v>19</v>
      </c>
      <c r="AD52" s="285" t="s">
        <v>20</v>
      </c>
      <c r="AE52" s="285" t="s">
        <v>21</v>
      </c>
      <c r="AF52" s="285" t="s">
        <v>22</v>
      </c>
      <c r="AG52" s="285" t="s">
        <v>23</v>
      </c>
      <c r="AH52" s="286" t="s">
        <v>24</v>
      </c>
      <c r="AI52" s="287" t="s">
        <v>25</v>
      </c>
      <c r="AJ52" s="258" t="s">
        <v>26</v>
      </c>
      <c r="AK52" s="346"/>
    </row>
    <row r="53" spans="1:37" ht="40.5" x14ac:dyDescent="0.2">
      <c r="A53" s="228" t="s">
        <v>221</v>
      </c>
      <c r="B53" s="288">
        <f>+SUMIF($H$19:$H$46,$A53,B$19:B$46)</f>
        <v>3003109068</v>
      </c>
      <c r="C53" s="172"/>
      <c r="D53" s="172"/>
      <c r="E53" s="172"/>
      <c r="F53" s="172"/>
      <c r="G53" s="172"/>
      <c r="M53" s="230"/>
      <c r="Q53" s="288">
        <f>+SUMIF($H$19:$H$46,$A53,Q$19:Q$46)/2</f>
        <v>0</v>
      </c>
      <c r="S53" s="288">
        <f>+SUMIF($H$19:$H$46,$A53,S$19:S$46)/2</f>
        <v>0</v>
      </c>
      <c r="V53" s="188"/>
      <c r="W53" s="288">
        <f>+SUMIF($H$19:$H$46,$A53,W$19:W$46)/2</f>
        <v>0</v>
      </c>
      <c r="X53" s="288">
        <f>+SUMIF($H$19:$H$46,$A53,X$19:X$46)/2</f>
        <v>0</v>
      </c>
      <c r="Y53" s="288">
        <f>+SUMIF($H$19:$H$46,$A53,Y$19:Y$46)/2</f>
        <v>0</v>
      </c>
      <c r="Z53" s="288">
        <f>+SUMIF($H$19:$H$46,$A53,Z$19:Z$46)/2</f>
        <v>0</v>
      </c>
      <c r="AA53" s="288">
        <f>+SUMIF($H$19:$H$46,$A53,AA$19:AA$46)/2</f>
        <v>0</v>
      </c>
      <c r="AB53" s="288">
        <f>+SUMIF($H$19:$H$46,$A53,AB$19:AB$46)/2</f>
        <v>0</v>
      </c>
      <c r="AC53" s="288">
        <f>+SUMIF($H$19:$H$46,$A53,AC$19:AC$46)/2</f>
        <v>0</v>
      </c>
      <c r="AD53" s="288">
        <f>+SUMIF($H$19:$H$46,$A53,AD$19:AD$46)/2</f>
        <v>0</v>
      </c>
      <c r="AE53" s="288">
        <f>+SUMIF($H$19:$H$46,$A53,AE$19:AE$46)/2</f>
        <v>0</v>
      </c>
      <c r="AF53" s="288">
        <f>+SUMIF($H$19:$H$46,$A53,AF$19:AF$46)/2</f>
        <v>0</v>
      </c>
      <c r="AG53" s="288">
        <f>+SUMIF($H$19:$H$46,$A53,AG$19:AG$46)/2</f>
        <v>0</v>
      </c>
      <c r="AH53" s="288">
        <f>+SUMIF($H$19:$H$46,$A53,AH$19:AH$46)/2</f>
        <v>0</v>
      </c>
      <c r="AI53" s="288">
        <f>+SUMIF($H$19:$H$46,$A53,AI$19:AI$46)/2</f>
        <v>0</v>
      </c>
      <c r="AJ53" s="259">
        <f>+SUMIF($H$19:$H$46,$A53,AJ$19:AJ$46)/2</f>
        <v>0</v>
      </c>
      <c r="AK53" s="346"/>
    </row>
    <row r="54" spans="1:37" ht="27" x14ac:dyDescent="0.2">
      <c r="A54" s="228" t="s">
        <v>222</v>
      </c>
      <c r="B54" s="288">
        <f>+SUMIF($H$19:$H$46,$A54,B$19:B$46)</f>
        <v>300000000</v>
      </c>
      <c r="C54" s="172"/>
      <c r="D54" s="172"/>
      <c r="E54" s="172"/>
      <c r="F54" s="172"/>
      <c r="G54" s="172"/>
      <c r="M54" s="230"/>
      <c r="Q54" s="288">
        <f>+SUMIF($H$19:$H$46,$A54,Q$19:Q$46)/2</f>
        <v>0</v>
      </c>
      <c r="S54" s="288">
        <f>+SUMIF($H$19:$H$46,$A54,S$19:S$46)/2</f>
        <v>0</v>
      </c>
      <c r="V54" s="188"/>
      <c r="W54" s="288">
        <f>+SUMIF($H$19:$H$46,$A54,W$19:W$46)/2</f>
        <v>0</v>
      </c>
      <c r="X54" s="288">
        <f>+SUMIF($H$19:$H$46,$A54,X$19:X$46)/2</f>
        <v>0</v>
      </c>
      <c r="Y54" s="288">
        <f>+SUMIF($H$19:$H$46,$A54,Y$19:Y$46)/2</f>
        <v>0</v>
      </c>
      <c r="Z54" s="288">
        <f>+SUMIF($H$19:$H$46,$A54,Z$19:Z$46)/2</f>
        <v>0</v>
      </c>
      <c r="AA54" s="288">
        <f>+SUMIF($H$19:$H$46,$A54,AA$19:AA$46)/2</f>
        <v>0</v>
      </c>
      <c r="AB54" s="288">
        <f>+SUMIF($H$19:$H$46,$A54,AB$19:AB$46)/2</f>
        <v>0</v>
      </c>
      <c r="AC54" s="288">
        <f>+SUMIF($H$19:$H$46,$A54,AC$19:AC$46)/2</f>
        <v>0</v>
      </c>
      <c r="AD54" s="288">
        <f>+SUMIF($H$19:$H$46,$A54,AD$19:AD$46)/2</f>
        <v>0</v>
      </c>
      <c r="AE54" s="288">
        <f>+SUMIF($H$19:$H$46,$A54,AE$19:AE$46)/2</f>
        <v>0</v>
      </c>
      <c r="AF54" s="288">
        <f>+SUMIF($H$19:$H$46,$A54,AF$19:AF$46)/2</f>
        <v>0</v>
      </c>
      <c r="AG54" s="288">
        <f>+SUMIF($H$19:$H$46,$A54,AG$19:AG$46)/2</f>
        <v>0</v>
      </c>
      <c r="AH54" s="288">
        <f>+SUMIF($H$19:$H$46,$A54,AH$19:AH$46)/2</f>
        <v>0</v>
      </c>
      <c r="AI54" s="288">
        <f>+SUMIF($H$19:$H$46,$A54,AI$19:AI$46)/2</f>
        <v>0</v>
      </c>
      <c r="AJ54" s="259">
        <f>+SUMIF($H$19:$H$46,$A54,AJ$19:AJ$46)/2</f>
        <v>0</v>
      </c>
      <c r="AK54" s="346"/>
    </row>
    <row r="55" spans="1:37" ht="40.5" x14ac:dyDescent="0.2">
      <c r="A55" s="228" t="s">
        <v>223</v>
      </c>
      <c r="B55" s="288">
        <f>+SUMIF($H$19:$H$46,$A55,B$19:B$46)</f>
        <v>1204000000</v>
      </c>
      <c r="C55" s="172"/>
      <c r="D55" s="172"/>
      <c r="E55" s="172"/>
      <c r="F55" s="172"/>
      <c r="G55" s="172"/>
      <c r="M55" s="230"/>
      <c r="Q55" s="288">
        <f>+SUMIF($H$19:$H$46,$A55,Q$19:Q$46)/2</f>
        <v>0</v>
      </c>
      <c r="S55" s="288">
        <f>+SUMIF($H$19:$H$46,$A55,S$19:S$46)/2</f>
        <v>0</v>
      </c>
      <c r="V55" s="188"/>
      <c r="W55" s="288">
        <f>+SUMIF($H$19:$H$46,$A55,W$19:W$46)/2</f>
        <v>0</v>
      </c>
      <c r="X55" s="288">
        <f>+SUMIF($H$19:$H$46,$A55,X$19:X$46)/2</f>
        <v>0</v>
      </c>
      <c r="Y55" s="288">
        <f>+SUMIF($H$19:$H$46,$A55,Y$19:Y$46)/2</f>
        <v>0</v>
      </c>
      <c r="Z55" s="288">
        <f>+SUMIF($H$19:$H$46,$A55,Z$19:Z$46)/2</f>
        <v>0</v>
      </c>
      <c r="AA55" s="288">
        <f>+SUMIF($H$19:$H$46,$A55,AA$19:AA$46)/2</f>
        <v>0</v>
      </c>
      <c r="AB55" s="288">
        <f>+SUMIF($H$19:$H$46,$A55,AB$19:AB$46)/2</f>
        <v>0</v>
      </c>
      <c r="AC55" s="288">
        <f>+SUMIF($H$19:$H$46,$A55,AC$19:AC$46)/2</f>
        <v>0</v>
      </c>
      <c r="AD55" s="288">
        <f>+SUMIF($H$19:$H$46,$A55,AD$19:AD$46)/2</f>
        <v>0</v>
      </c>
      <c r="AE55" s="288">
        <f>+SUMIF($H$19:$H$46,$A55,AE$19:AE$46)/2</f>
        <v>0</v>
      </c>
      <c r="AF55" s="288">
        <f>+SUMIF($H$19:$H$46,$A55,AF$19:AF$46)/2</f>
        <v>0</v>
      </c>
      <c r="AG55" s="288">
        <f>+SUMIF($H$19:$H$46,$A55,AG$19:AG$46)/2</f>
        <v>0</v>
      </c>
      <c r="AH55" s="288">
        <f>+SUMIF($H$19:$H$46,$A55,AH$19:AH$46)/2</f>
        <v>0</v>
      </c>
      <c r="AI55" s="288">
        <f>+SUMIF($H$19:$H$46,$A55,AI$19:AI$46)/2</f>
        <v>0</v>
      </c>
      <c r="AJ55" s="259">
        <f>+SUMIF($H$19:$H$46,$A55,AJ$19:AJ$46)/2</f>
        <v>0</v>
      </c>
      <c r="AK55" s="346"/>
    </row>
    <row r="56" spans="1:37" x14ac:dyDescent="0.2">
      <c r="AJ56" s="257"/>
      <c r="AK56" s="346"/>
    </row>
    <row r="57" spans="1:37" ht="12.75" customHeight="1" x14ac:dyDescent="0.2">
      <c r="A57" s="173"/>
      <c r="B57" s="174"/>
      <c r="C57" s="181"/>
      <c r="D57" s="181"/>
      <c r="E57" s="181"/>
      <c r="F57" s="181"/>
      <c r="G57" s="332"/>
      <c r="H57" s="181"/>
      <c r="I57" s="181"/>
      <c r="J57" s="181"/>
      <c r="K57" s="181"/>
      <c r="L57" s="182"/>
      <c r="M57" s="182"/>
      <c r="N57" s="175"/>
      <c r="O57" s="174"/>
      <c r="P57" s="177"/>
      <c r="Q57" s="306"/>
      <c r="R57" s="179"/>
      <c r="S57" s="306"/>
      <c r="T57" s="178"/>
      <c r="U57" s="178"/>
      <c r="V57" s="180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3"/>
      <c r="AJ57" s="257"/>
      <c r="AK57" s="346"/>
    </row>
    <row r="58" spans="1:37" ht="22.5" customHeight="1" x14ac:dyDescent="0.2">
      <c r="A58" s="221" t="s">
        <v>229</v>
      </c>
      <c r="B58" s="222" t="s">
        <v>2</v>
      </c>
      <c r="C58" s="172"/>
      <c r="D58" s="172"/>
      <c r="E58" s="181"/>
      <c r="F58" s="181"/>
      <c r="G58" s="332"/>
      <c r="M58" s="182"/>
      <c r="Q58" s="307" t="s">
        <v>6</v>
      </c>
      <c r="S58" s="307" t="s">
        <v>7</v>
      </c>
      <c r="W58" s="284" t="s">
        <v>13</v>
      </c>
      <c r="X58" s="285" t="s">
        <v>14</v>
      </c>
      <c r="Y58" s="285" t="s">
        <v>15</v>
      </c>
      <c r="Z58" s="285" t="s">
        <v>16</v>
      </c>
      <c r="AA58" s="285" t="s">
        <v>17</v>
      </c>
      <c r="AB58" s="285" t="s">
        <v>18</v>
      </c>
      <c r="AC58" s="285" t="s">
        <v>19</v>
      </c>
      <c r="AD58" s="285" t="s">
        <v>20</v>
      </c>
      <c r="AE58" s="285" t="s">
        <v>21</v>
      </c>
      <c r="AF58" s="285" t="s">
        <v>22</v>
      </c>
      <c r="AG58" s="285" t="s">
        <v>23</v>
      </c>
      <c r="AH58" s="286" t="s">
        <v>24</v>
      </c>
      <c r="AI58" s="287" t="s">
        <v>25</v>
      </c>
      <c r="AJ58" s="258" t="s">
        <v>26</v>
      </c>
      <c r="AK58" s="346"/>
    </row>
    <row r="59" spans="1:37" ht="67.5" x14ac:dyDescent="0.2">
      <c r="A59" s="228" t="s">
        <v>96</v>
      </c>
      <c r="B59" s="288">
        <f>+SUMIF($J$19:$J$46,$A59,B$19:B$46)</f>
        <v>3303109068</v>
      </c>
      <c r="C59" s="172"/>
      <c r="D59" s="172"/>
      <c r="E59" s="172"/>
      <c r="F59" s="172"/>
      <c r="G59" s="172"/>
      <c r="M59" s="230"/>
      <c r="Q59" s="288">
        <f>+SUMIF($J$19:$J$46,$A59,Q$19:Q$46)/2</f>
        <v>0</v>
      </c>
      <c r="S59" s="288">
        <f>+SUMIF($J$19:$J$46,$A59,S$19:S$46)/2</f>
        <v>0</v>
      </c>
      <c r="V59" s="188"/>
      <c r="W59" s="288">
        <f>+SUMIF($J$19:$J$46,$A59,W$19:W$46)/2</f>
        <v>0</v>
      </c>
      <c r="X59" s="288">
        <f>+SUMIF($J$19:$J$46,$A59,X$19:X$46)/2</f>
        <v>0</v>
      </c>
      <c r="Y59" s="288">
        <f>+SUMIF($J$19:$J$46,$A59,Y$19:Y$46)/2</f>
        <v>0</v>
      </c>
      <c r="Z59" s="288">
        <f>+SUMIF($J$19:$J$46,$A59,Z$19:Z$46)/2</f>
        <v>0</v>
      </c>
      <c r="AA59" s="288">
        <f>+SUMIF($J$19:$J$46,$A59,AA$19:AA$46)/2</f>
        <v>0</v>
      </c>
      <c r="AB59" s="288">
        <f>+SUMIF($J$19:$J$46,$A59,AB$19:AB$46)/2</f>
        <v>0</v>
      </c>
      <c r="AC59" s="288">
        <f>+SUMIF($J$19:$J$46,$A59,AC$19:AC$46)/2</f>
        <v>0</v>
      </c>
      <c r="AD59" s="288">
        <f>+SUMIF($J$19:$J$46,$A59,AD$19:AD$46)/2</f>
        <v>0</v>
      </c>
      <c r="AE59" s="288">
        <f>+SUMIF($J$19:$J$46,$A59,AE$19:AE$46)/2</f>
        <v>0</v>
      </c>
      <c r="AF59" s="288">
        <f>+SUMIF($J$19:$J$46,$A59,AF$19:AF$46)/2</f>
        <v>0</v>
      </c>
      <c r="AG59" s="288">
        <f>+SUMIF($J$19:$J$46,$A59,AG$19:AG$46)/2</f>
        <v>0</v>
      </c>
      <c r="AH59" s="288">
        <f>+SUMIF($J$19:$J$46,$A59,AH$19:AH$46)/2</f>
        <v>0</v>
      </c>
      <c r="AI59" s="288">
        <f>+SUMIF($J$19:$J$46,$A59,AI$19:AI$46)/2</f>
        <v>0</v>
      </c>
      <c r="AJ59" s="259">
        <f>+SUMIF($J$19:$J$46,$A59,AJ$19:AJ$46)/2</f>
        <v>0</v>
      </c>
      <c r="AK59" s="346"/>
    </row>
    <row r="60" spans="1:37" ht="18.75" customHeight="1" x14ac:dyDescent="0.2">
      <c r="A60" s="228" t="s">
        <v>117</v>
      </c>
      <c r="B60" s="288">
        <f>+SUMIF($J$19:$J$46,$A60,B$19:B$46)</f>
        <v>1204000000</v>
      </c>
      <c r="C60" s="172"/>
      <c r="D60" s="172"/>
      <c r="M60" s="232"/>
      <c r="Q60" s="288">
        <f>+SUMIF($J$19:$J$46,$A60,Q$19:Q$46)/2</f>
        <v>0</v>
      </c>
      <c r="S60" s="288">
        <f>+SUMIF($J$19:$J$46,$A60,S$19:S$46)/2</f>
        <v>0</v>
      </c>
      <c r="V60" s="188"/>
      <c r="W60" s="288">
        <f>+SUMIF($J$19:$J$46,$A60,W$19:W$46)/2</f>
        <v>0</v>
      </c>
      <c r="X60" s="288">
        <f>+SUMIF($J$19:$J$46,$A60,X$19:X$46)/2</f>
        <v>0</v>
      </c>
      <c r="Y60" s="288">
        <f>+SUMIF($J$19:$J$46,$A60,Y$19:Y$46)/2</f>
        <v>0</v>
      </c>
      <c r="Z60" s="288">
        <f>+SUMIF($J$19:$J$46,$A60,Z$19:Z$46)/2</f>
        <v>0</v>
      </c>
      <c r="AA60" s="288">
        <f>+SUMIF($J$19:$J$46,$A60,AA$19:AA$46)/2</f>
        <v>0</v>
      </c>
      <c r="AB60" s="288">
        <f>+SUMIF($J$19:$J$46,$A60,AB$19:AB$46)/2</f>
        <v>0</v>
      </c>
      <c r="AC60" s="288">
        <f>+SUMIF($J$19:$J$46,$A60,AC$19:AC$46)/2</f>
        <v>0</v>
      </c>
      <c r="AD60" s="288">
        <f>+SUMIF($J$19:$J$46,$A60,AD$19:AD$46)/2</f>
        <v>0</v>
      </c>
      <c r="AE60" s="288">
        <f>+SUMIF($J$19:$J$46,$A60,AE$19:AE$46)/2</f>
        <v>0</v>
      </c>
      <c r="AF60" s="288">
        <f>+SUMIF($J$19:$J$46,$A60,AF$19:AF$46)/2</f>
        <v>0</v>
      </c>
      <c r="AG60" s="288">
        <f>+SUMIF($J$19:$J$46,$A60,AG$19:AG$46)/2</f>
        <v>0</v>
      </c>
      <c r="AH60" s="288">
        <f>+SUMIF($J$19:$J$46,$A60,AH$19:AH$46)/2</f>
        <v>0</v>
      </c>
      <c r="AI60" s="288">
        <f>+SUMIF($J$19:$J$46,$A60,AI$19:AI$46)/2</f>
        <v>0</v>
      </c>
      <c r="AJ60" s="259">
        <f>+SUMIF($J$19:$J$46,$A60,AJ$19:AJ$46)/2</f>
        <v>0</v>
      </c>
      <c r="AK60" s="346"/>
    </row>
    <row r="61" spans="1:37" ht="14.25" thickBot="1" x14ac:dyDescent="0.25">
      <c r="A61" s="189"/>
      <c r="B61" s="190"/>
      <c r="C61" s="191"/>
      <c r="D61" s="191"/>
      <c r="E61" s="191"/>
      <c r="F61" s="191"/>
      <c r="G61" s="333"/>
      <c r="H61" s="191"/>
      <c r="I61" s="191"/>
      <c r="J61" s="191"/>
      <c r="K61" s="191"/>
      <c r="L61" s="192"/>
      <c r="M61" s="192"/>
      <c r="N61" s="193"/>
      <c r="O61" s="109"/>
      <c r="P61" s="194"/>
      <c r="Q61" s="308"/>
      <c r="R61" s="194"/>
      <c r="S61" s="308"/>
      <c r="T61" s="190"/>
      <c r="U61" s="190"/>
      <c r="V61" s="193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1"/>
      <c r="AJ61" s="261"/>
      <c r="AK61" s="346"/>
    </row>
    <row r="62" spans="1:37" x14ac:dyDescent="0.2">
      <c r="Q62" s="292"/>
      <c r="R62" s="113"/>
      <c r="S62" s="292"/>
      <c r="T62" s="113"/>
      <c r="U62" s="113"/>
    </row>
    <row r="63" spans="1:37" x14ac:dyDescent="0.2">
      <c r="Q63" s="292"/>
      <c r="R63" s="113"/>
      <c r="S63" s="292"/>
      <c r="T63" s="113"/>
      <c r="U63" s="113"/>
    </row>
    <row r="65" spans="1:11" x14ac:dyDescent="0.2">
      <c r="A65" s="195"/>
      <c r="B65" s="183"/>
      <c r="C65" s="196"/>
      <c r="D65" s="197"/>
      <c r="K65" s="198"/>
    </row>
    <row r="66" spans="1:11" x14ac:dyDescent="0.2">
      <c r="A66" s="199"/>
      <c r="B66" s="200"/>
      <c r="C66" s="201"/>
      <c r="D66" s="202"/>
    </row>
    <row r="67" spans="1:11" x14ac:dyDescent="0.2">
      <c r="A67" s="199"/>
      <c r="B67" s="200"/>
      <c r="C67" s="201"/>
      <c r="D67" s="202"/>
    </row>
    <row r="68" spans="1:11" x14ac:dyDescent="0.2">
      <c r="A68" s="199"/>
      <c r="B68" s="200"/>
      <c r="C68" s="201"/>
    </row>
    <row r="69" spans="1:11" x14ac:dyDescent="0.2">
      <c r="B69" s="200"/>
    </row>
    <row r="70" spans="1:11" x14ac:dyDescent="0.2">
      <c r="B70" s="200"/>
    </row>
    <row r="71" spans="1:11" x14ac:dyDescent="0.2">
      <c r="B71" s="200"/>
    </row>
    <row r="72" spans="1:11" x14ac:dyDescent="0.2">
      <c r="B72" s="200"/>
    </row>
    <row r="73" spans="1:11" x14ac:dyDescent="0.2">
      <c r="B73" s="200"/>
    </row>
    <row r="74" spans="1:11" x14ac:dyDescent="0.2">
      <c r="B74" s="200"/>
    </row>
    <row r="75" spans="1:11" x14ac:dyDescent="0.2">
      <c r="A75" s="199"/>
      <c r="C75" s="200"/>
    </row>
    <row r="76" spans="1:11" x14ac:dyDescent="0.2">
      <c r="A76" s="199"/>
      <c r="C76" s="200"/>
    </row>
    <row r="77" spans="1:11" x14ac:dyDescent="0.2">
      <c r="A77" s="195"/>
      <c r="B77" s="200"/>
      <c r="C77" s="200"/>
    </row>
    <row r="78" spans="1:11" x14ac:dyDescent="0.2">
      <c r="A78" s="199"/>
      <c r="B78" s="200"/>
      <c r="C78" s="200"/>
      <c r="F78" s="203"/>
      <c r="G78" s="203"/>
      <c r="H78" s="203"/>
      <c r="I78" s="203"/>
      <c r="J78" s="203"/>
    </row>
    <row r="79" spans="1:11" x14ac:dyDescent="0.2">
      <c r="A79" s="199"/>
    </row>
    <row r="80" spans="1:11" x14ac:dyDescent="0.2">
      <c r="B80" s="200"/>
      <c r="C80" s="200"/>
    </row>
    <row r="81" spans="1:2" x14ac:dyDescent="0.2">
      <c r="A81" s="199"/>
    </row>
    <row r="82" spans="1:2" x14ac:dyDescent="0.2">
      <c r="A82" s="199"/>
    </row>
    <row r="83" spans="1:2" x14ac:dyDescent="0.2">
      <c r="A83" s="199"/>
    </row>
    <row r="84" spans="1:2" x14ac:dyDescent="0.2">
      <c r="A84" s="199"/>
    </row>
    <row r="85" spans="1:2" x14ac:dyDescent="0.2">
      <c r="A85" s="199"/>
    </row>
    <row r="86" spans="1:2" x14ac:dyDescent="0.2">
      <c r="A86" s="199"/>
      <c r="B86" s="200"/>
    </row>
    <row r="87" spans="1:2" x14ac:dyDescent="0.2">
      <c r="A87" s="199"/>
      <c r="B87" s="200"/>
    </row>
    <row r="88" spans="1:2" x14ac:dyDescent="0.2">
      <c r="A88" s="199"/>
      <c r="B88" s="200"/>
    </row>
    <row r="89" spans="1:2" x14ac:dyDescent="0.2">
      <c r="A89" s="199"/>
      <c r="B89" s="200"/>
    </row>
    <row r="90" spans="1:2" x14ac:dyDescent="0.2">
      <c r="A90" s="199"/>
      <c r="B90" s="200"/>
    </row>
    <row r="91" spans="1:2" x14ac:dyDescent="0.2">
      <c r="A91" s="199"/>
      <c r="B91" s="200"/>
    </row>
    <row r="92" spans="1:2" x14ac:dyDescent="0.2">
      <c r="A92" s="199"/>
      <c r="B92" s="200"/>
    </row>
    <row r="93" spans="1:2" x14ac:dyDescent="0.2">
      <c r="A93" s="199"/>
      <c r="B93" s="200"/>
    </row>
    <row r="94" spans="1:2" x14ac:dyDescent="0.2">
      <c r="A94" s="199"/>
      <c r="B94" s="200"/>
    </row>
    <row r="95" spans="1:2" x14ac:dyDescent="0.2">
      <c r="A95" s="199"/>
      <c r="B95" s="200"/>
    </row>
    <row r="96" spans="1:2" x14ac:dyDescent="0.2">
      <c r="A96" s="199"/>
      <c r="B96" s="200"/>
    </row>
  </sheetData>
  <autoFilter ref="A19:AJ46" xr:uid="{00000000-0009-0000-0000-000001000000}"/>
  <mergeCells count="16">
    <mergeCell ref="B11:F11"/>
    <mergeCell ref="B6:F6"/>
    <mergeCell ref="B7:F7"/>
    <mergeCell ref="B8:F8"/>
    <mergeCell ref="B9:F9"/>
    <mergeCell ref="B10:F10"/>
    <mergeCell ref="A1:A3"/>
    <mergeCell ref="B1:AJ1"/>
    <mergeCell ref="B2:AJ2"/>
    <mergeCell ref="B3:AJ3"/>
    <mergeCell ref="B5:F5"/>
    <mergeCell ref="B13:F13"/>
    <mergeCell ref="B14:F14"/>
    <mergeCell ref="B15:F15"/>
    <mergeCell ref="A16:A17"/>
    <mergeCell ref="B12:F12"/>
  </mergeCells>
  <conditionalFormatting sqref="R64:R1048576 R61 R5:R10 R48:R51 R13:R22 R25:R26">
    <cfRule type="duplicateValues" dxfId="400" priority="286"/>
  </conditionalFormatting>
  <conditionalFormatting sqref="AJ49 AJ61:AJ1048576 AJ5:AJ10 AJ13:AJ22 AJ25 AJ51 AJ38 AJ45">
    <cfRule type="cellIs" dxfId="399" priority="282" operator="lessThan">
      <formula>0</formula>
    </cfRule>
    <cfRule type="cellIs" dxfId="398" priority="285" operator="lessThan">
      <formula>0</formula>
    </cfRule>
  </conditionalFormatting>
  <conditionalFormatting sqref="P61:P1048576 P5:P10 P48:P51 P13:P22 P25:P26">
    <cfRule type="duplicateValues" dxfId="397" priority="284"/>
  </conditionalFormatting>
  <conditionalFormatting sqref="R63:R1048576 R5:R10 R61 R48:R51 R13:R22 R25:R26">
    <cfRule type="duplicateValues" dxfId="396" priority="283"/>
  </conditionalFormatting>
  <conditionalFormatting sqref="R27">
    <cfRule type="duplicateValues" dxfId="395" priority="281"/>
  </conditionalFormatting>
  <conditionalFormatting sqref="AJ27">
    <cfRule type="cellIs" dxfId="394" priority="277" operator="lessThan">
      <formula>0</formula>
    </cfRule>
    <cfRule type="cellIs" dxfId="393" priority="280" operator="lessThan">
      <formula>0</formula>
    </cfRule>
  </conditionalFormatting>
  <conditionalFormatting sqref="P27">
    <cfRule type="duplicateValues" dxfId="392" priority="279"/>
  </conditionalFormatting>
  <conditionalFormatting sqref="R27">
    <cfRule type="duplicateValues" dxfId="391" priority="278"/>
  </conditionalFormatting>
  <conditionalFormatting sqref="R24">
    <cfRule type="duplicateValues" dxfId="390" priority="276"/>
  </conditionalFormatting>
  <conditionalFormatting sqref="AJ24">
    <cfRule type="cellIs" dxfId="389" priority="272" operator="lessThan">
      <formula>0</formula>
    </cfRule>
    <cfRule type="cellIs" dxfId="388" priority="275" operator="lessThan">
      <formula>0</formula>
    </cfRule>
  </conditionalFormatting>
  <conditionalFormatting sqref="P24">
    <cfRule type="duplicateValues" dxfId="387" priority="274"/>
  </conditionalFormatting>
  <conditionalFormatting sqref="R24">
    <cfRule type="duplicateValues" dxfId="386" priority="273"/>
  </conditionalFormatting>
  <conditionalFormatting sqref="R23">
    <cfRule type="duplicateValues" dxfId="385" priority="271"/>
  </conditionalFormatting>
  <conditionalFormatting sqref="P23">
    <cfRule type="duplicateValues" dxfId="384" priority="270"/>
  </conditionalFormatting>
  <conditionalFormatting sqref="R23">
    <cfRule type="duplicateValues" dxfId="383" priority="269"/>
  </conditionalFormatting>
  <conditionalFormatting sqref="R33">
    <cfRule type="duplicateValues" dxfId="382" priority="268"/>
  </conditionalFormatting>
  <conditionalFormatting sqref="P33">
    <cfRule type="duplicateValues" dxfId="381" priority="267"/>
  </conditionalFormatting>
  <conditionalFormatting sqref="R33">
    <cfRule type="duplicateValues" dxfId="380" priority="266"/>
  </conditionalFormatting>
  <conditionalFormatting sqref="R11:R12">
    <cfRule type="duplicateValues" dxfId="379" priority="265"/>
  </conditionalFormatting>
  <conditionalFormatting sqref="AJ11:AJ12">
    <cfRule type="cellIs" dxfId="378" priority="261" operator="lessThan">
      <formula>0</formula>
    </cfRule>
    <cfRule type="cellIs" dxfId="377" priority="264" operator="lessThan">
      <formula>0</formula>
    </cfRule>
  </conditionalFormatting>
  <conditionalFormatting sqref="P11:P12">
    <cfRule type="duplicateValues" dxfId="376" priority="263"/>
  </conditionalFormatting>
  <conditionalFormatting sqref="R11:R12">
    <cfRule type="duplicateValues" dxfId="375" priority="262"/>
  </conditionalFormatting>
  <conditionalFormatting sqref="S52">
    <cfRule type="duplicateValues" dxfId="374" priority="260"/>
  </conditionalFormatting>
  <conditionalFormatting sqref="S52">
    <cfRule type="duplicateValues" dxfId="373" priority="259"/>
  </conditionalFormatting>
  <conditionalFormatting sqref="AJ52">
    <cfRule type="cellIs" dxfId="372" priority="255" operator="lessThan">
      <formula>0</formula>
    </cfRule>
    <cfRule type="cellIs" dxfId="371" priority="256" operator="lessThan">
      <formula>0</formula>
    </cfRule>
  </conditionalFormatting>
  <conditionalFormatting sqref="R30 R32">
    <cfRule type="duplicateValues" dxfId="370" priority="287"/>
  </conditionalFormatting>
  <conditionalFormatting sqref="P30 P32">
    <cfRule type="duplicateValues" dxfId="369" priority="288"/>
  </conditionalFormatting>
  <conditionalFormatting sqref="R47">
    <cfRule type="duplicateValues" dxfId="368" priority="228"/>
  </conditionalFormatting>
  <conditionalFormatting sqref="AJ47">
    <cfRule type="cellIs" dxfId="367" priority="224" operator="lessThan">
      <formula>0</formula>
    </cfRule>
    <cfRule type="cellIs" dxfId="366" priority="227" operator="lessThan">
      <formula>0</formula>
    </cfRule>
  </conditionalFormatting>
  <conditionalFormatting sqref="P47">
    <cfRule type="duplicateValues" dxfId="365" priority="226"/>
  </conditionalFormatting>
  <conditionalFormatting sqref="R47">
    <cfRule type="duplicateValues" dxfId="364" priority="225"/>
  </conditionalFormatting>
  <conditionalFormatting sqref="R34">
    <cfRule type="duplicateValues" dxfId="363" priority="223"/>
  </conditionalFormatting>
  <conditionalFormatting sqref="AJ34">
    <cfRule type="cellIs" dxfId="362" priority="219" operator="lessThan">
      <formula>0</formula>
    </cfRule>
    <cfRule type="cellIs" dxfId="361" priority="222" operator="lessThan">
      <formula>0</formula>
    </cfRule>
  </conditionalFormatting>
  <conditionalFormatting sqref="P34">
    <cfRule type="duplicateValues" dxfId="360" priority="221"/>
  </conditionalFormatting>
  <conditionalFormatting sqref="R34">
    <cfRule type="duplicateValues" dxfId="359" priority="220"/>
  </conditionalFormatting>
  <conditionalFormatting sqref="R36">
    <cfRule type="duplicateValues" dxfId="358" priority="218"/>
  </conditionalFormatting>
  <conditionalFormatting sqref="P36">
    <cfRule type="duplicateValues" dxfId="357" priority="217"/>
  </conditionalFormatting>
  <conditionalFormatting sqref="R36">
    <cfRule type="duplicateValues" dxfId="356" priority="216"/>
  </conditionalFormatting>
  <conditionalFormatting sqref="R35">
    <cfRule type="duplicateValues" dxfId="355" priority="229"/>
  </conditionalFormatting>
  <conditionalFormatting sqref="P35">
    <cfRule type="duplicateValues" dxfId="354" priority="230"/>
  </conditionalFormatting>
  <conditionalFormatting sqref="R29">
    <cfRule type="duplicateValues" dxfId="353" priority="207"/>
  </conditionalFormatting>
  <conditionalFormatting sqref="P29">
    <cfRule type="duplicateValues" dxfId="352" priority="206"/>
  </conditionalFormatting>
  <conditionalFormatting sqref="R29">
    <cfRule type="duplicateValues" dxfId="351" priority="205"/>
  </conditionalFormatting>
  <conditionalFormatting sqref="R28">
    <cfRule type="duplicateValues" dxfId="350" priority="210"/>
  </conditionalFormatting>
  <conditionalFormatting sqref="P28">
    <cfRule type="duplicateValues" dxfId="349" priority="211"/>
  </conditionalFormatting>
  <conditionalFormatting sqref="AJ42">
    <cfRule type="cellIs" dxfId="348" priority="191" operator="lessThan">
      <formula>0</formula>
    </cfRule>
    <cfRule type="cellIs" dxfId="347" priority="192" operator="lessThan">
      <formula>0</formula>
    </cfRule>
  </conditionalFormatting>
  <conditionalFormatting sqref="R43">
    <cfRule type="duplicateValues" dxfId="346" priority="190"/>
  </conditionalFormatting>
  <conditionalFormatting sqref="P43">
    <cfRule type="duplicateValues" dxfId="345" priority="189"/>
  </conditionalFormatting>
  <conditionalFormatting sqref="R43">
    <cfRule type="duplicateValues" dxfId="344" priority="188"/>
  </conditionalFormatting>
  <conditionalFormatting sqref="AJ37 AJ41">
    <cfRule type="cellIs" dxfId="343" priority="186" operator="lessThan">
      <formula>0</formula>
    </cfRule>
    <cfRule type="cellIs" dxfId="342" priority="187" operator="lessThan">
      <formula>0</formula>
    </cfRule>
  </conditionalFormatting>
  <conditionalFormatting sqref="R46">
    <cfRule type="duplicateValues" dxfId="341" priority="181"/>
  </conditionalFormatting>
  <conditionalFormatting sqref="P46">
    <cfRule type="duplicateValues" dxfId="340" priority="180"/>
  </conditionalFormatting>
  <conditionalFormatting sqref="R46">
    <cfRule type="duplicateValues" dxfId="339" priority="179"/>
  </conditionalFormatting>
  <conditionalFormatting sqref="R44">
    <cfRule type="duplicateValues" dxfId="338" priority="184"/>
  </conditionalFormatting>
  <conditionalFormatting sqref="P44">
    <cfRule type="duplicateValues" dxfId="337" priority="185"/>
  </conditionalFormatting>
  <conditionalFormatting sqref="AJ44">
    <cfRule type="cellIs" dxfId="336" priority="177" operator="lessThan">
      <formula>0</formula>
    </cfRule>
    <cfRule type="cellIs" dxfId="335" priority="178" operator="lessThan">
      <formula>0</formula>
    </cfRule>
  </conditionalFormatting>
  <conditionalFormatting sqref="R40">
    <cfRule type="duplicateValues" dxfId="334" priority="175"/>
  </conditionalFormatting>
  <conditionalFormatting sqref="P40">
    <cfRule type="duplicateValues" dxfId="333" priority="176"/>
  </conditionalFormatting>
  <conditionalFormatting sqref="AJ40">
    <cfRule type="cellIs" dxfId="332" priority="173" operator="lessThan">
      <formula>0</formula>
    </cfRule>
    <cfRule type="cellIs" dxfId="331" priority="174" operator="lessThan">
      <formula>0</formula>
    </cfRule>
  </conditionalFormatting>
  <conditionalFormatting sqref="R39">
    <cfRule type="duplicateValues" dxfId="330" priority="172"/>
  </conditionalFormatting>
  <conditionalFormatting sqref="P39">
    <cfRule type="duplicateValues" dxfId="329" priority="171"/>
  </conditionalFormatting>
  <conditionalFormatting sqref="R39">
    <cfRule type="duplicateValues" dxfId="328" priority="170"/>
  </conditionalFormatting>
  <conditionalFormatting sqref="R41:R42 R37:R38">
    <cfRule type="duplicateValues" dxfId="327" priority="303"/>
  </conditionalFormatting>
  <conditionalFormatting sqref="P41:P42 P37:P38">
    <cfRule type="duplicateValues" dxfId="326" priority="306"/>
  </conditionalFormatting>
  <conditionalFormatting sqref="AJ30">
    <cfRule type="cellIs" dxfId="325" priority="168" operator="lessThan">
      <formula>0</formula>
    </cfRule>
    <cfRule type="cellIs" dxfId="324" priority="169" operator="lessThan">
      <formula>0</formula>
    </cfRule>
  </conditionalFormatting>
  <conditionalFormatting sqref="AJ28">
    <cfRule type="cellIs" dxfId="323" priority="158" operator="lessThan">
      <formula>0</formula>
    </cfRule>
    <cfRule type="cellIs" dxfId="322" priority="159" operator="lessThan">
      <formula>0</formula>
    </cfRule>
  </conditionalFormatting>
  <conditionalFormatting sqref="AJ32">
    <cfRule type="cellIs" dxfId="321" priority="156" operator="lessThan">
      <formula>0</formula>
    </cfRule>
    <cfRule type="cellIs" dxfId="320" priority="157" operator="lessThan">
      <formula>0</formula>
    </cfRule>
  </conditionalFormatting>
  <conditionalFormatting sqref="AJ35">
    <cfRule type="cellIs" dxfId="319" priority="154" operator="lessThan">
      <formula>0</formula>
    </cfRule>
    <cfRule type="cellIs" dxfId="318" priority="155" operator="lessThan">
      <formula>0</formula>
    </cfRule>
  </conditionalFormatting>
  <conditionalFormatting sqref="AJ31">
    <cfRule type="cellIs" dxfId="317" priority="82" operator="lessThan">
      <formula>0</formula>
    </cfRule>
    <cfRule type="cellIs" dxfId="316" priority="83" operator="lessThan">
      <formula>0</formula>
    </cfRule>
  </conditionalFormatting>
  <conditionalFormatting sqref="R31">
    <cfRule type="duplicateValues" dxfId="315" priority="84"/>
  </conditionalFormatting>
  <conditionalFormatting sqref="P31">
    <cfRule type="duplicateValues" dxfId="314" priority="85"/>
  </conditionalFormatting>
  <conditionalFormatting sqref="R57">
    <cfRule type="duplicateValues" dxfId="313" priority="11"/>
  </conditionalFormatting>
  <conditionalFormatting sqref="AJ57">
    <cfRule type="cellIs" dxfId="312" priority="7" operator="lessThan">
      <formula>0</formula>
    </cfRule>
    <cfRule type="cellIs" dxfId="311" priority="10" operator="lessThan">
      <formula>0</formula>
    </cfRule>
  </conditionalFormatting>
  <conditionalFormatting sqref="P57">
    <cfRule type="duplicateValues" dxfId="310" priority="9"/>
  </conditionalFormatting>
  <conditionalFormatting sqref="R57">
    <cfRule type="duplicateValues" dxfId="309" priority="8"/>
  </conditionalFormatting>
  <conditionalFormatting sqref="S58">
    <cfRule type="duplicateValues" dxfId="308" priority="6"/>
  </conditionalFormatting>
  <conditionalFormatting sqref="R58">
    <cfRule type="duplicateValues" dxfId="307" priority="4"/>
  </conditionalFormatting>
  <conditionalFormatting sqref="AJ58">
    <cfRule type="cellIs" dxfId="306" priority="1" operator="lessThan">
      <formula>0</formula>
    </cfRule>
    <cfRule type="cellIs" dxfId="305" priority="2" operator="lessThan">
      <formula>0</formula>
    </cfRule>
  </conditionalFormatting>
  <conditionalFormatting sqref="R52:R55 R59:R60">
    <cfRule type="duplicateValues" dxfId="304" priority="650"/>
  </conditionalFormatting>
  <conditionalFormatting sqref="R52:R55 R59">
    <cfRule type="duplicateValues" dxfId="303" priority="653"/>
  </conditionalFormatting>
  <conditionalFormatting sqref="R45">
    <cfRule type="duplicateValues" dxfId="302" priority="780"/>
  </conditionalFormatting>
  <conditionalFormatting sqref="P45">
    <cfRule type="duplicateValues" dxfId="301" priority="781"/>
  </conditionalFormatting>
  <printOptions horizontalCentered="1" verticalCentered="1"/>
  <pageMargins left="0.31496062992125984" right="0.27559055118110237" top="0.31496062992125984" bottom="0" header="0" footer="0"/>
  <pageSetup scale="58" fitToWidth="2" fitToHeight="2" orientation="landscape" r:id="rId1"/>
  <headerFooter alignWithMargins="0">
    <oddFooter>&amp;LVersión 3. 23/07/2019</oddFooter>
  </headerFooter>
  <rowBreaks count="1" manualBreakCount="1">
    <brk id="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80"/>
  <sheetViews>
    <sheetView showGridLines="0" zoomScale="70" zoomScaleNormal="70" workbookViewId="0">
      <pane xSplit="6" ySplit="19" topLeftCell="I20" activePane="bottomRight" state="frozen"/>
      <selection pane="topRight" activeCell="G1" sqref="G1"/>
      <selection pane="bottomLeft" activeCell="A20" sqref="A20"/>
      <selection pane="bottomRight" activeCell="S9" sqref="S9:S14"/>
    </sheetView>
  </sheetViews>
  <sheetFormatPr baseColWidth="10" defaultRowHeight="13.5" outlineLevelRow="1" outlineLevelCol="1" x14ac:dyDescent="0.2"/>
  <cols>
    <col min="1" max="1" width="33.140625" style="148" customWidth="1"/>
    <col min="2" max="2" width="18.140625" style="186" customWidth="1"/>
    <col min="3" max="3" width="20" style="148" customWidth="1"/>
    <col min="4" max="4" width="23.7109375" style="148" customWidth="1"/>
    <col min="5" max="6" width="23.5703125" style="148" customWidth="1"/>
    <col min="7" max="10" width="32.7109375" style="148" customWidth="1" outlineLevel="1"/>
    <col min="11" max="11" width="41.42578125" style="148" customWidth="1" outlineLevel="1"/>
    <col min="12" max="12" width="13.85546875" style="184" customWidth="1"/>
    <col min="13" max="13" width="14.85546875" style="184" customWidth="1"/>
    <col min="14" max="14" width="11" style="187" customWidth="1"/>
    <col min="15" max="15" width="13.140625" style="112" customWidth="1"/>
    <col min="16" max="16" width="9" style="185" customWidth="1"/>
    <col min="17" max="17" width="16.85546875" style="186" customWidth="1"/>
    <col min="18" max="18" width="8.7109375" style="185" customWidth="1"/>
    <col min="19" max="19" width="17.28515625" style="186" customWidth="1"/>
    <col min="20" max="21" width="15" style="186" customWidth="1"/>
    <col min="22" max="22" width="13.5703125" style="187" customWidth="1"/>
    <col min="23" max="24" width="11.42578125" style="112" customWidth="1"/>
    <col min="25" max="29" width="12.7109375" style="112" customWidth="1"/>
    <col min="30" max="30" width="14.28515625" style="112" customWidth="1"/>
    <col min="31" max="31" width="15.85546875" style="112" customWidth="1"/>
    <col min="32" max="32" width="14.42578125" style="112" customWidth="1"/>
    <col min="33" max="33" width="13.42578125" style="112" customWidth="1"/>
    <col min="34" max="34" width="16.42578125" style="112" bestFit="1" customWidth="1"/>
    <col min="35" max="35" width="18.28515625" style="113" customWidth="1"/>
    <col min="36" max="36" width="15.7109375" style="112" customWidth="1"/>
    <col min="37" max="37" width="11.42578125" style="148" customWidth="1"/>
    <col min="38" max="16384" width="11.42578125" style="148"/>
  </cols>
  <sheetData>
    <row r="1" spans="1:36" ht="24" customHeight="1" outlineLevel="1" thickBot="1" x14ac:dyDescent="0.25">
      <c r="A1" s="372"/>
      <c r="B1" s="369" t="s">
        <v>33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1"/>
    </row>
    <row r="2" spans="1:36" ht="24" customHeight="1" outlineLevel="1" thickBot="1" x14ac:dyDescent="0.25">
      <c r="A2" s="373"/>
      <c r="B2" s="369" t="s">
        <v>37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1"/>
    </row>
    <row r="3" spans="1:36" ht="24" customHeight="1" outlineLevel="1" thickBot="1" x14ac:dyDescent="0.25">
      <c r="A3" s="374"/>
      <c r="B3" s="369" t="s">
        <v>36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1"/>
    </row>
    <row r="4" spans="1:36" ht="12.75" customHeight="1" x14ac:dyDescent="0.2">
      <c r="A4" s="14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</row>
    <row r="5" spans="1:36" s="7" customFormat="1" ht="15.75" customHeight="1" outlineLevel="1" x14ac:dyDescent="0.2">
      <c r="A5" s="3" t="s">
        <v>80</v>
      </c>
      <c r="B5" s="376" t="s">
        <v>46</v>
      </c>
      <c r="C5" s="376"/>
      <c r="D5" s="376"/>
      <c r="E5" s="376"/>
      <c r="F5" s="376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s="7" customFormat="1" ht="15.75" customHeight="1" outlineLevel="1" x14ac:dyDescent="0.2">
      <c r="A6" s="8" t="s">
        <v>47</v>
      </c>
      <c r="B6" s="376" t="s">
        <v>48</v>
      </c>
      <c r="C6" s="376" t="s">
        <v>48</v>
      </c>
      <c r="D6" s="376" t="s">
        <v>48</v>
      </c>
      <c r="E6" s="376" t="s">
        <v>48</v>
      </c>
      <c r="F6" s="376" t="s">
        <v>48</v>
      </c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</row>
    <row r="7" spans="1:36" s="7" customFormat="1" ht="15.75" customHeight="1" outlineLevel="1" x14ac:dyDescent="0.2">
      <c r="A7" s="9" t="s">
        <v>39</v>
      </c>
      <c r="B7" s="376" t="s">
        <v>86</v>
      </c>
      <c r="C7" s="376" t="s">
        <v>49</v>
      </c>
      <c r="D7" s="376" t="s">
        <v>49</v>
      </c>
      <c r="E7" s="376" t="s">
        <v>49</v>
      </c>
      <c r="F7" s="376" t="s">
        <v>49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</row>
    <row r="8" spans="1:36" s="7" customFormat="1" ht="15.75" customHeight="1" outlineLevel="1" x14ac:dyDescent="0.2">
      <c r="A8" s="10" t="s">
        <v>81</v>
      </c>
      <c r="B8" s="376" t="s">
        <v>50</v>
      </c>
      <c r="C8" s="376" t="s">
        <v>50</v>
      </c>
      <c r="D8" s="376" t="s">
        <v>50</v>
      </c>
      <c r="E8" s="376" t="s">
        <v>50</v>
      </c>
      <c r="F8" s="376" t="s">
        <v>50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s="7" customFormat="1" ht="15.75" customHeight="1" outlineLevel="1" x14ac:dyDescent="0.2">
      <c r="A9" s="10" t="s">
        <v>82</v>
      </c>
      <c r="B9" s="376" t="s">
        <v>87</v>
      </c>
      <c r="C9" s="376" t="s">
        <v>51</v>
      </c>
      <c r="D9" s="376" t="s">
        <v>51</v>
      </c>
      <c r="E9" s="376" t="s">
        <v>51</v>
      </c>
      <c r="F9" s="376" t="s">
        <v>51</v>
      </c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1:36" s="12" customFormat="1" ht="15.75" customHeight="1" outlineLevel="1" x14ac:dyDescent="0.2">
      <c r="A10" s="8" t="s">
        <v>53</v>
      </c>
      <c r="B10" s="377" t="s">
        <v>120</v>
      </c>
      <c r="C10" s="377" t="s">
        <v>54</v>
      </c>
      <c r="D10" s="377" t="s">
        <v>54</v>
      </c>
      <c r="E10" s="377" t="s">
        <v>54</v>
      </c>
      <c r="F10" s="377" t="s">
        <v>54</v>
      </c>
      <c r="G10" s="11"/>
      <c r="H10" s="11"/>
      <c r="I10" s="11"/>
      <c r="J10" s="11"/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</row>
    <row r="11" spans="1:36" s="7" customFormat="1" ht="15.75" customHeight="1" outlineLevel="1" x14ac:dyDescent="0.2">
      <c r="A11" s="8" t="s">
        <v>76</v>
      </c>
      <c r="B11" s="378" t="s">
        <v>122</v>
      </c>
      <c r="C11" s="376" t="s">
        <v>43</v>
      </c>
      <c r="D11" s="376" t="s">
        <v>43</v>
      </c>
      <c r="E11" s="376" t="s">
        <v>43</v>
      </c>
      <c r="F11" s="376" t="s">
        <v>43</v>
      </c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1:36" s="7" customFormat="1" ht="15.75" customHeight="1" outlineLevel="1" x14ac:dyDescent="0.2">
      <c r="A12" s="8" t="s">
        <v>69</v>
      </c>
      <c r="B12" s="378" t="s">
        <v>121</v>
      </c>
      <c r="C12" s="376">
        <v>2020110010174</v>
      </c>
      <c r="D12" s="376">
        <v>2020110010174</v>
      </c>
      <c r="E12" s="376">
        <v>2020110010174</v>
      </c>
      <c r="F12" s="376">
        <v>2020110010174</v>
      </c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1:36" s="15" customFormat="1" ht="15.75" customHeight="1" outlineLevel="1" x14ac:dyDescent="0.2">
      <c r="A13" s="13" t="s">
        <v>0</v>
      </c>
      <c r="B13" s="376" t="s">
        <v>40</v>
      </c>
      <c r="C13" s="376" t="s">
        <v>40</v>
      </c>
      <c r="D13" s="376" t="s">
        <v>40</v>
      </c>
      <c r="E13" s="376" t="s">
        <v>40</v>
      </c>
      <c r="F13" s="376" t="s">
        <v>40</v>
      </c>
      <c r="G13" s="14"/>
      <c r="H13" s="14"/>
      <c r="I13" s="14"/>
      <c r="J13" s="14"/>
      <c r="K13" s="1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</row>
    <row r="14" spans="1:36" s="15" customFormat="1" ht="15.75" customHeight="1" outlineLevel="1" x14ac:dyDescent="0.2">
      <c r="A14" s="13" t="s">
        <v>41</v>
      </c>
      <c r="B14" s="376" t="s">
        <v>123</v>
      </c>
      <c r="C14" s="376" t="s">
        <v>55</v>
      </c>
      <c r="D14" s="376" t="s">
        <v>55</v>
      </c>
      <c r="E14" s="376" t="s">
        <v>55</v>
      </c>
      <c r="F14" s="376" t="s">
        <v>55</v>
      </c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6" s="15" customFormat="1" ht="15.75" customHeight="1" outlineLevel="1" x14ac:dyDescent="0.2">
      <c r="A15" s="13" t="s">
        <v>42</v>
      </c>
      <c r="B15" s="379">
        <v>44230</v>
      </c>
      <c r="C15" s="379"/>
      <c r="D15" s="379"/>
      <c r="E15" s="379"/>
      <c r="F15" s="379"/>
      <c r="G15" s="16"/>
      <c r="H15" s="16"/>
      <c r="I15" s="16"/>
      <c r="J15" s="16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1:36" s="15" customFormat="1" ht="15" x14ac:dyDescent="0.2">
      <c r="A16" s="375" t="s">
        <v>70</v>
      </c>
      <c r="B16" s="150" t="s">
        <v>31</v>
      </c>
      <c r="C16" s="150" t="s">
        <v>34</v>
      </c>
      <c r="D16" s="150" t="s">
        <v>35</v>
      </c>
      <c r="E16" s="150" t="s">
        <v>68</v>
      </c>
      <c r="F16" s="150" t="s">
        <v>67</v>
      </c>
      <c r="G16" s="11"/>
      <c r="H16" s="11"/>
      <c r="I16" s="11"/>
      <c r="J16" s="11"/>
      <c r="K16" s="1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1:37" s="15" customFormat="1" ht="15" x14ac:dyDescent="0.2">
      <c r="A17" s="375"/>
      <c r="B17" s="17">
        <v>5714000000</v>
      </c>
      <c r="C17" s="18">
        <v>0</v>
      </c>
      <c r="D17" s="18">
        <v>0</v>
      </c>
      <c r="E17" s="19">
        <f>C17-D17</f>
        <v>0</v>
      </c>
      <c r="F17" s="20">
        <f>+B17+E17</f>
        <v>5714000000</v>
      </c>
      <c r="G17" s="11"/>
      <c r="H17" s="11"/>
      <c r="I17" s="11"/>
      <c r="J17" s="11"/>
      <c r="K17" s="1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1:37" s="4" customFormat="1" ht="15" x14ac:dyDescent="0.2">
      <c r="A18" s="21"/>
      <c r="B18" s="22"/>
      <c r="C18" s="23"/>
      <c r="D18" s="23"/>
      <c r="E18" s="24"/>
      <c r="F18" s="5"/>
      <c r="G18" s="11"/>
      <c r="H18" s="11"/>
      <c r="I18" s="11"/>
      <c r="J18" s="11"/>
      <c r="K18" s="1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5"/>
    </row>
    <row r="19" spans="1:37" ht="25.5" x14ac:dyDescent="0.2">
      <c r="A19" s="26" t="s">
        <v>1</v>
      </c>
      <c r="B19" s="27" t="s">
        <v>2</v>
      </c>
      <c r="C19" s="27" t="s">
        <v>3</v>
      </c>
      <c r="D19" s="28" t="s">
        <v>4</v>
      </c>
      <c r="E19" s="28" t="s">
        <v>74</v>
      </c>
      <c r="F19" s="28" t="s">
        <v>75</v>
      </c>
      <c r="G19" s="28" t="s">
        <v>59</v>
      </c>
      <c r="H19" s="28" t="s">
        <v>63</v>
      </c>
      <c r="I19" s="28" t="s">
        <v>73</v>
      </c>
      <c r="J19" s="28" t="s">
        <v>5</v>
      </c>
      <c r="K19" s="29" t="s">
        <v>64</v>
      </c>
      <c r="L19" s="30" t="s">
        <v>32</v>
      </c>
      <c r="M19" s="31" t="s">
        <v>29</v>
      </c>
      <c r="N19" s="32" t="s">
        <v>9</v>
      </c>
      <c r="O19" s="33" t="s">
        <v>30</v>
      </c>
      <c r="P19" s="34" t="s">
        <v>10</v>
      </c>
      <c r="Q19" s="31" t="s">
        <v>6</v>
      </c>
      <c r="R19" s="35" t="s">
        <v>11</v>
      </c>
      <c r="S19" s="31" t="s">
        <v>7</v>
      </c>
      <c r="T19" s="31" t="s">
        <v>27</v>
      </c>
      <c r="U19" s="31" t="s">
        <v>28</v>
      </c>
      <c r="V19" s="36" t="s">
        <v>12</v>
      </c>
      <c r="W19" s="37" t="s">
        <v>13</v>
      </c>
      <c r="X19" s="38" t="s">
        <v>14</v>
      </c>
      <c r="Y19" s="38" t="s">
        <v>15</v>
      </c>
      <c r="Z19" s="38" t="s">
        <v>16</v>
      </c>
      <c r="AA19" s="38" t="s">
        <v>17</v>
      </c>
      <c r="AB19" s="38" t="s">
        <v>18</v>
      </c>
      <c r="AC19" s="38" t="s">
        <v>19</v>
      </c>
      <c r="AD19" s="38" t="s">
        <v>20</v>
      </c>
      <c r="AE19" s="38" t="s">
        <v>21</v>
      </c>
      <c r="AF19" s="38" t="s">
        <v>22</v>
      </c>
      <c r="AG19" s="38" t="s">
        <v>23</v>
      </c>
      <c r="AH19" s="39" t="s">
        <v>24</v>
      </c>
      <c r="AI19" s="40" t="s">
        <v>25</v>
      </c>
      <c r="AJ19" s="40" t="s">
        <v>26</v>
      </c>
    </row>
    <row r="20" spans="1:37" s="151" customFormat="1" ht="25.5" x14ac:dyDescent="0.2">
      <c r="A20" s="41" t="s">
        <v>124</v>
      </c>
      <c r="B20" s="122">
        <f>3399000000</f>
        <v>3399000000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43"/>
      <c r="M20" s="114"/>
      <c r="N20" s="44"/>
      <c r="O20" s="45"/>
      <c r="P20" s="46"/>
      <c r="Q20" s="47"/>
      <c r="R20" s="48"/>
      <c r="S20" s="47"/>
      <c r="T20" s="49"/>
      <c r="U20" s="49"/>
      <c r="V20" s="50"/>
      <c r="W20" s="5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/>
      <c r="AI20" s="54"/>
      <c r="AJ20" s="54"/>
    </row>
    <row r="21" spans="1:37" s="153" customFormat="1" x14ac:dyDescent="0.2">
      <c r="A21" s="55"/>
      <c r="B21" s="123"/>
      <c r="C21" s="57"/>
      <c r="D21" s="57"/>
      <c r="E21" s="57"/>
      <c r="F21" s="57"/>
      <c r="G21" s="57"/>
      <c r="H21" s="57"/>
      <c r="I21" s="57"/>
      <c r="J21" s="57"/>
      <c r="K21" s="363"/>
      <c r="L21" s="58"/>
      <c r="M21" s="115"/>
      <c r="N21" s="56"/>
      <c r="O21" s="56"/>
      <c r="P21" s="59"/>
      <c r="Q21" s="56"/>
      <c r="R21" s="59"/>
      <c r="S21" s="60"/>
      <c r="T21" s="118"/>
      <c r="U21" s="118"/>
      <c r="V21" s="61"/>
      <c r="W21" s="62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60"/>
      <c r="AI21" s="63">
        <f t="shared" ref="AI21" si="0">SUM(W21:AH21)</f>
        <v>0</v>
      </c>
      <c r="AJ21" s="64">
        <f t="shared" ref="AJ21" si="1">+S21-AI21</f>
        <v>0</v>
      </c>
      <c r="AK21" s="152"/>
    </row>
    <row r="22" spans="1:37" s="154" customFormat="1" ht="66.75" customHeight="1" x14ac:dyDescent="0.2">
      <c r="A22" s="66" t="s">
        <v>8</v>
      </c>
      <c r="B22" s="124">
        <f>B20-SUM(B21:B21)</f>
        <v>3399000000</v>
      </c>
      <c r="C22" s="320" t="s">
        <v>57</v>
      </c>
      <c r="D22" s="321" t="s">
        <v>125</v>
      </c>
      <c r="E22" s="321" t="s">
        <v>127</v>
      </c>
      <c r="F22" s="321" t="s">
        <v>128</v>
      </c>
      <c r="G22" s="321" t="s">
        <v>126</v>
      </c>
      <c r="H22" s="321" t="s">
        <v>217</v>
      </c>
      <c r="I22" s="321" t="s">
        <v>130</v>
      </c>
      <c r="J22" s="321" t="s">
        <v>129</v>
      </c>
      <c r="K22" s="321" t="s">
        <v>131</v>
      </c>
      <c r="L22" s="68"/>
      <c r="M22" s="116"/>
      <c r="N22" s="69"/>
      <c r="O22" s="67"/>
      <c r="P22" s="70"/>
      <c r="Q22" s="67">
        <f>SUM(Q21:Q21)</f>
        <v>0</v>
      </c>
      <c r="R22" s="71"/>
      <c r="S22" s="67">
        <f>SUM(S21:S21)</f>
        <v>0</v>
      </c>
      <c r="T22" s="72"/>
      <c r="U22" s="72"/>
      <c r="V22" s="73"/>
      <c r="W22" s="74">
        <f>SUM(W21:W21)</f>
        <v>0</v>
      </c>
      <c r="X22" s="74">
        <f>SUM(X21:X21)</f>
        <v>0</v>
      </c>
      <c r="Y22" s="74">
        <f>SUM(Y21:Y21)</f>
        <v>0</v>
      </c>
      <c r="Z22" s="74">
        <f>SUM(Z21:Z21)</f>
        <v>0</v>
      </c>
      <c r="AA22" s="74">
        <f>SUM(AA21:AA21)</f>
        <v>0</v>
      </c>
      <c r="AB22" s="74">
        <f>SUM(AB21:AB21)</f>
        <v>0</v>
      </c>
      <c r="AC22" s="74">
        <f>SUM(AC21:AC21)</f>
        <v>0</v>
      </c>
      <c r="AD22" s="74">
        <f>SUM(AD21:AD21)</f>
        <v>0</v>
      </c>
      <c r="AE22" s="74">
        <f>SUM(AE21:AE21)</f>
        <v>0</v>
      </c>
      <c r="AF22" s="74">
        <f>SUM(AF21:AF21)</f>
        <v>0</v>
      </c>
      <c r="AG22" s="74">
        <f>SUM(AG21:AG21)</f>
        <v>0</v>
      </c>
      <c r="AH22" s="72">
        <f>SUM(AH21:AH21)</f>
        <v>0</v>
      </c>
      <c r="AI22" s="75">
        <f>SUM(AI21:AI21)</f>
        <v>0</v>
      </c>
      <c r="AJ22" s="75">
        <f>SUM(AJ21:AJ21)</f>
        <v>0</v>
      </c>
    </row>
    <row r="23" spans="1:37" s="151" customFormat="1" ht="63" customHeight="1" x14ac:dyDescent="0.2">
      <c r="A23" s="41" t="s">
        <v>132</v>
      </c>
      <c r="B23" s="122">
        <f>1520000000</f>
        <v>1520000000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43"/>
      <c r="M23" s="114"/>
      <c r="N23" s="44"/>
      <c r="O23" s="45"/>
      <c r="P23" s="46"/>
      <c r="Q23" s="47"/>
      <c r="R23" s="48"/>
      <c r="S23" s="47"/>
      <c r="T23" s="49"/>
      <c r="U23" s="49"/>
      <c r="V23" s="50"/>
      <c r="W23" s="5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3"/>
      <c r="AI23" s="54"/>
      <c r="AJ23" s="54"/>
    </row>
    <row r="24" spans="1:37" s="151" customFormat="1" x14ac:dyDescent="0.2">
      <c r="A24" s="55"/>
      <c r="B24" s="123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115"/>
      <c r="N24" s="56"/>
      <c r="O24" s="65"/>
      <c r="P24" s="59"/>
      <c r="Q24" s="65"/>
      <c r="R24" s="59"/>
      <c r="S24" s="65"/>
      <c r="T24" s="118"/>
      <c r="U24" s="120"/>
      <c r="V24" s="61"/>
      <c r="W24" s="62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60"/>
      <c r="AI24" s="63">
        <f t="shared" ref="AI24" si="2">SUM(W24:AH24)</f>
        <v>0</v>
      </c>
      <c r="AJ24" s="64">
        <f t="shared" ref="AJ24" si="3">+S24-AI24</f>
        <v>0</v>
      </c>
    </row>
    <row r="25" spans="1:37" s="154" customFormat="1" ht="54" customHeight="1" x14ac:dyDescent="0.2">
      <c r="A25" s="66" t="s">
        <v>8</v>
      </c>
      <c r="B25" s="124">
        <f>B23-SUM(B24:B24)</f>
        <v>1520000000</v>
      </c>
      <c r="C25" s="320" t="s">
        <v>57</v>
      </c>
      <c r="D25" s="321" t="s">
        <v>125</v>
      </c>
      <c r="E25" s="321" t="s">
        <v>134</v>
      </c>
      <c r="F25" s="321" t="s">
        <v>135</v>
      </c>
      <c r="G25" s="321" t="s">
        <v>133</v>
      </c>
      <c r="H25" s="321" t="s">
        <v>218</v>
      </c>
      <c r="I25" s="321" t="s">
        <v>137</v>
      </c>
      <c r="J25" s="321" t="s">
        <v>129</v>
      </c>
      <c r="K25" s="321" t="s">
        <v>136</v>
      </c>
      <c r="L25" s="68"/>
      <c r="M25" s="116"/>
      <c r="N25" s="69"/>
      <c r="O25" s="67"/>
      <c r="P25" s="70"/>
      <c r="Q25" s="67">
        <f>SUM(Q24:Q24)</f>
        <v>0</v>
      </c>
      <c r="R25" s="71"/>
      <c r="S25" s="67">
        <f>SUM(S24:S24)</f>
        <v>0</v>
      </c>
      <c r="T25" s="72"/>
      <c r="U25" s="72"/>
      <c r="V25" s="73"/>
      <c r="W25" s="74">
        <f>SUM(W24:W24)</f>
        <v>0</v>
      </c>
      <c r="X25" s="74">
        <f>SUM(X24:X24)</f>
        <v>0</v>
      </c>
      <c r="Y25" s="74">
        <f>SUM(Y24:Y24)</f>
        <v>0</v>
      </c>
      <c r="Z25" s="74">
        <f>SUM(Z24:Z24)</f>
        <v>0</v>
      </c>
      <c r="AA25" s="74">
        <f>SUM(AA24:AA24)</f>
        <v>0</v>
      </c>
      <c r="AB25" s="74">
        <f>SUM(AB24:AB24)</f>
        <v>0</v>
      </c>
      <c r="AC25" s="74">
        <f>SUM(AC24:AC24)</f>
        <v>0</v>
      </c>
      <c r="AD25" s="74">
        <f>SUM(AD24:AD24)</f>
        <v>0</v>
      </c>
      <c r="AE25" s="74">
        <f>SUM(AE24:AE24)</f>
        <v>0</v>
      </c>
      <c r="AF25" s="74">
        <f>SUM(AF24:AF24)</f>
        <v>0</v>
      </c>
      <c r="AG25" s="74">
        <f>SUM(AG24:AG24)</f>
        <v>0</v>
      </c>
      <c r="AH25" s="72">
        <f>SUM(AH24:AH24)</f>
        <v>0</v>
      </c>
      <c r="AI25" s="75">
        <f>SUM(AI24:AI24)</f>
        <v>0</v>
      </c>
      <c r="AJ25" s="75">
        <f>SUM(AJ24:AJ24)</f>
        <v>0</v>
      </c>
    </row>
    <row r="26" spans="1:37" s="155" customFormat="1" ht="38.25" x14ac:dyDescent="0.2">
      <c r="A26" s="41" t="s">
        <v>138</v>
      </c>
      <c r="B26" s="122">
        <v>610000000</v>
      </c>
      <c r="C26" s="138"/>
      <c r="D26" s="138"/>
      <c r="E26" s="138"/>
      <c r="F26" s="138"/>
      <c r="G26" s="138"/>
      <c r="H26" s="138"/>
      <c r="I26" s="138"/>
      <c r="J26" s="138"/>
      <c r="K26" s="138"/>
      <c r="L26" s="43"/>
      <c r="M26" s="114"/>
      <c r="N26" s="44"/>
      <c r="O26" s="45"/>
      <c r="P26" s="46"/>
      <c r="Q26" s="47"/>
      <c r="R26" s="48"/>
      <c r="S26" s="47"/>
      <c r="T26" s="49"/>
      <c r="U26" s="49"/>
      <c r="V26" s="50"/>
      <c r="W26" s="146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9"/>
      <c r="AI26" s="147"/>
      <c r="AJ26" s="147"/>
    </row>
    <row r="27" spans="1:37" s="153" customFormat="1" x14ac:dyDescent="0.2">
      <c r="A27" s="55"/>
      <c r="B27" s="123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115"/>
      <c r="N27" s="56"/>
      <c r="O27" s="56"/>
      <c r="P27" s="59"/>
      <c r="Q27" s="56"/>
      <c r="R27" s="59"/>
      <c r="S27" s="56"/>
      <c r="T27" s="118"/>
      <c r="U27" s="60"/>
      <c r="V27" s="61"/>
      <c r="W27" s="62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60"/>
      <c r="AI27" s="63">
        <f t="shared" ref="AI27" si="4">SUM(W27:AH27)</f>
        <v>0</v>
      </c>
      <c r="AJ27" s="64">
        <f t="shared" ref="AJ27" si="5">+S27-AI27</f>
        <v>0</v>
      </c>
      <c r="AK27" s="152"/>
    </row>
    <row r="28" spans="1:37" s="154" customFormat="1" ht="53.25" customHeight="1" x14ac:dyDescent="0.2">
      <c r="A28" s="66" t="s">
        <v>8</v>
      </c>
      <c r="B28" s="124">
        <f>B26-SUM(B27:B27)</f>
        <v>610000000</v>
      </c>
      <c r="C28" s="320" t="s">
        <v>57</v>
      </c>
      <c r="D28" s="321" t="s">
        <v>106</v>
      </c>
      <c r="E28" s="321" t="s">
        <v>140</v>
      </c>
      <c r="F28" s="321" t="s">
        <v>141</v>
      </c>
      <c r="G28" s="321" t="s">
        <v>139</v>
      </c>
      <c r="H28" s="321" t="s">
        <v>219</v>
      </c>
      <c r="I28" s="321" t="s">
        <v>83</v>
      </c>
      <c r="J28" s="321" t="s">
        <v>129</v>
      </c>
      <c r="K28" s="321" t="s">
        <v>131</v>
      </c>
      <c r="L28" s="68"/>
      <c r="M28" s="116"/>
      <c r="N28" s="69"/>
      <c r="O28" s="67"/>
      <c r="P28" s="70"/>
      <c r="Q28" s="67">
        <f>SUM(Q27:Q27)</f>
        <v>0</v>
      </c>
      <c r="R28" s="71"/>
      <c r="S28" s="67">
        <f>SUM(S27:S27)</f>
        <v>0</v>
      </c>
      <c r="T28" s="72"/>
      <c r="U28" s="72"/>
      <c r="V28" s="73"/>
      <c r="W28" s="74">
        <f>SUM(W27:W27)</f>
        <v>0</v>
      </c>
      <c r="X28" s="74">
        <f>SUM(X27:X27)</f>
        <v>0</v>
      </c>
      <c r="Y28" s="74">
        <f>SUM(Y27:Y27)</f>
        <v>0</v>
      </c>
      <c r="Z28" s="74">
        <f>SUM(Z27:Z27)</f>
        <v>0</v>
      </c>
      <c r="AA28" s="74">
        <f>SUM(AA27:AA27)</f>
        <v>0</v>
      </c>
      <c r="AB28" s="74">
        <f>SUM(AB27:AB27)</f>
        <v>0</v>
      </c>
      <c r="AC28" s="74">
        <f>SUM(AC27:AC27)</f>
        <v>0</v>
      </c>
      <c r="AD28" s="74">
        <f>SUM(AD27:AD27)</f>
        <v>0</v>
      </c>
      <c r="AE28" s="74">
        <f>SUM(AE27:AE27)</f>
        <v>0</v>
      </c>
      <c r="AF28" s="74">
        <f>SUM(AF27:AF27)</f>
        <v>0</v>
      </c>
      <c r="AG28" s="74">
        <f>SUM(AG27:AG27)</f>
        <v>0</v>
      </c>
      <c r="AH28" s="72">
        <f>SUM(AH27:AH27)</f>
        <v>0</v>
      </c>
      <c r="AI28" s="75">
        <f>SUM(AI27:AI27)</f>
        <v>0</v>
      </c>
      <c r="AJ28" s="75">
        <f>SUM(AJ27:AJ27)</f>
        <v>0</v>
      </c>
    </row>
    <row r="29" spans="1:37" s="151" customFormat="1" ht="25.5" x14ac:dyDescent="0.2">
      <c r="A29" s="41" t="s">
        <v>142</v>
      </c>
      <c r="B29" s="122">
        <f>185000000</f>
        <v>185000000</v>
      </c>
      <c r="C29" s="138"/>
      <c r="D29" s="138"/>
      <c r="E29" s="138"/>
      <c r="F29" s="138"/>
      <c r="G29" s="138"/>
      <c r="H29" s="138"/>
      <c r="I29" s="138"/>
      <c r="J29" s="138"/>
      <c r="K29" s="138"/>
      <c r="L29" s="205"/>
      <c r="M29" s="206"/>
      <c r="N29" s="207"/>
      <c r="O29" s="208"/>
      <c r="P29" s="209"/>
      <c r="Q29" s="210"/>
      <c r="R29" s="211"/>
      <c r="S29" s="210"/>
      <c r="T29" s="212"/>
      <c r="U29" s="212"/>
      <c r="V29" s="213"/>
      <c r="W29" s="214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6"/>
      <c r="AI29" s="217"/>
      <c r="AJ29" s="217"/>
    </row>
    <row r="30" spans="1:37" s="153" customFormat="1" x14ac:dyDescent="0.2">
      <c r="A30" s="55"/>
      <c r="B30" s="123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115"/>
      <c r="N30" s="56"/>
      <c r="O30" s="56"/>
      <c r="P30" s="59"/>
      <c r="Q30" s="56"/>
      <c r="R30" s="59"/>
      <c r="S30" s="56"/>
      <c r="T30" s="118"/>
      <c r="U30" s="60"/>
      <c r="V30" s="61"/>
      <c r="W30" s="62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60"/>
      <c r="AI30" s="63">
        <f t="shared" ref="AI30" si="6">SUM(W30:AH30)</f>
        <v>0</v>
      </c>
      <c r="AJ30" s="64">
        <f t="shared" ref="AJ30" si="7">+S30-AI30</f>
        <v>0</v>
      </c>
      <c r="AK30" s="152"/>
    </row>
    <row r="31" spans="1:37" s="154" customFormat="1" ht="55.5" customHeight="1" x14ac:dyDescent="0.2">
      <c r="A31" s="66" t="s">
        <v>8</v>
      </c>
      <c r="B31" s="124">
        <f>B29-SUM(B30:B30)</f>
        <v>185000000</v>
      </c>
      <c r="C31" s="320" t="s">
        <v>57</v>
      </c>
      <c r="D31" s="321" t="s">
        <v>106</v>
      </c>
      <c r="E31" s="321" t="s">
        <v>112</v>
      </c>
      <c r="F31" s="321" t="s">
        <v>143</v>
      </c>
      <c r="G31" s="321" t="s">
        <v>139</v>
      </c>
      <c r="H31" s="321" t="s">
        <v>220</v>
      </c>
      <c r="I31" s="321" t="s">
        <v>137</v>
      </c>
      <c r="J31" s="321" t="s">
        <v>129</v>
      </c>
      <c r="K31" s="321" t="s">
        <v>131</v>
      </c>
      <c r="L31" s="68"/>
      <c r="M31" s="116"/>
      <c r="N31" s="69"/>
      <c r="O31" s="67"/>
      <c r="P31" s="70"/>
      <c r="Q31" s="124">
        <f>SUM(Q30:Q30)</f>
        <v>0</v>
      </c>
      <c r="R31" s="71"/>
      <c r="S31" s="124">
        <f>SUM(S30:S30)</f>
        <v>0</v>
      </c>
      <c r="T31" s="72"/>
      <c r="U31" s="72"/>
      <c r="V31" s="73"/>
      <c r="W31" s="74">
        <f>SUM(W30:W30)</f>
        <v>0</v>
      </c>
      <c r="X31" s="74">
        <f>SUM(X30:X30)</f>
        <v>0</v>
      </c>
      <c r="Y31" s="74">
        <f>SUM(Y30:Y30)</f>
        <v>0</v>
      </c>
      <c r="Z31" s="74">
        <f>SUM(Z30:Z30)</f>
        <v>0</v>
      </c>
      <c r="AA31" s="74">
        <f>SUM(AA30:AA30)</f>
        <v>0</v>
      </c>
      <c r="AB31" s="74">
        <f>SUM(AB30:AB30)</f>
        <v>0</v>
      </c>
      <c r="AC31" s="74">
        <f>SUM(AC30:AC30)</f>
        <v>0</v>
      </c>
      <c r="AD31" s="74">
        <f>SUM(AD30:AD30)</f>
        <v>0</v>
      </c>
      <c r="AE31" s="74">
        <f>SUM(AE30:AE30)</f>
        <v>0</v>
      </c>
      <c r="AF31" s="74">
        <f>SUM(AF30:AF30)</f>
        <v>0</v>
      </c>
      <c r="AG31" s="74">
        <f>SUM(AG30:AG30)</f>
        <v>0</v>
      </c>
      <c r="AH31" s="72">
        <f>SUM(AH30:AH30)</f>
        <v>0</v>
      </c>
      <c r="AI31" s="75">
        <f>SUM(AI30:AI30)</f>
        <v>0</v>
      </c>
      <c r="AJ31" s="75">
        <f>SUM(AJ30:AJ30)</f>
        <v>0</v>
      </c>
    </row>
    <row r="32" spans="1:37" s="153" customFormat="1" x14ac:dyDescent="0.2">
      <c r="A32" s="79"/>
      <c r="B32" s="125"/>
      <c r="C32" s="81"/>
      <c r="D32" s="82"/>
      <c r="E32" s="81"/>
      <c r="F32" s="81"/>
      <c r="G32" s="83"/>
      <c r="H32" s="83"/>
      <c r="I32" s="83"/>
      <c r="J32" s="83"/>
      <c r="K32" s="83"/>
      <c r="L32" s="84"/>
      <c r="M32" s="117"/>
      <c r="N32" s="82"/>
      <c r="O32" s="85"/>
      <c r="P32" s="86"/>
      <c r="Q32" s="80"/>
      <c r="R32" s="87"/>
      <c r="S32" s="80"/>
      <c r="T32" s="88"/>
      <c r="U32" s="88"/>
      <c r="V32" s="89"/>
      <c r="W32" s="90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2"/>
      <c r="AI32" s="93"/>
      <c r="AJ32" s="93"/>
    </row>
    <row r="33" spans="1:37" s="172" customFormat="1" x14ac:dyDescent="0.2">
      <c r="A33" s="159" t="s">
        <v>38</v>
      </c>
      <c r="B33" s="160">
        <f>B26+B23+B20+B29</f>
        <v>5714000000</v>
      </c>
      <c r="C33" s="161"/>
      <c r="D33" s="162"/>
      <c r="E33" s="161"/>
      <c r="F33" s="161"/>
      <c r="G33" s="163"/>
      <c r="H33" s="163"/>
      <c r="I33" s="163"/>
      <c r="J33" s="164"/>
      <c r="K33" s="163"/>
      <c r="L33" s="165"/>
      <c r="M33" s="166"/>
      <c r="N33" s="162"/>
      <c r="O33" s="167"/>
      <c r="P33" s="168"/>
      <c r="Q33" s="160">
        <f>+Q22+Q25+Q28+Q31</f>
        <v>0</v>
      </c>
      <c r="R33" s="169"/>
      <c r="S33" s="160">
        <f>+S22+S25+S28+S31</f>
        <v>0</v>
      </c>
      <c r="T33" s="170"/>
      <c r="U33" s="170"/>
      <c r="V33" s="171"/>
      <c r="W33" s="94">
        <f>+W22+W25+W28+W31</f>
        <v>0</v>
      </c>
      <c r="X33" s="94">
        <f>+X22+X25+X28+X31</f>
        <v>0</v>
      </c>
      <c r="Y33" s="94">
        <f>+Y22+Y25+Y28+Y31</f>
        <v>0</v>
      </c>
      <c r="Z33" s="94">
        <f>+Z22+Z25+Z28+Z31</f>
        <v>0</v>
      </c>
      <c r="AA33" s="94">
        <f>+AA22+AA25+AA28+AA31</f>
        <v>0</v>
      </c>
      <c r="AB33" s="94">
        <f>+AB22+AB25+AB28+AB31</f>
        <v>0</v>
      </c>
      <c r="AC33" s="94">
        <f>+AC22+AC25+AC28+AC31</f>
        <v>0</v>
      </c>
      <c r="AD33" s="94">
        <f>+AD22+AD25+AD28+AD31</f>
        <v>0</v>
      </c>
      <c r="AE33" s="94">
        <f>+AE22+AE25+AE28+AE31</f>
        <v>0</v>
      </c>
      <c r="AF33" s="94">
        <f>+AF22+AF25+AF28+AF31</f>
        <v>0</v>
      </c>
      <c r="AG33" s="94">
        <f>+AG22+AG25+AG28+AG31</f>
        <v>0</v>
      </c>
      <c r="AH33" s="95">
        <f>+AH22+AH25+AH28+AH31</f>
        <v>0</v>
      </c>
      <c r="AI33" s="96">
        <f>+AI22+AI25+AI28+AI31</f>
        <v>0</v>
      </c>
      <c r="AJ33" s="96">
        <f>+AJ22+AJ25+AJ28+AJ31</f>
        <v>0</v>
      </c>
    </row>
    <row r="34" spans="1:37" s="357" customFormat="1" ht="14.25" x14ac:dyDescent="0.2">
      <c r="A34" s="347"/>
      <c r="B34" s="348"/>
      <c r="C34" s="349"/>
      <c r="D34" s="349"/>
      <c r="E34" s="349"/>
      <c r="F34" s="349"/>
      <c r="G34" s="349"/>
      <c r="H34" s="349"/>
      <c r="I34" s="349"/>
      <c r="J34" s="349"/>
      <c r="K34" s="349"/>
      <c r="L34" s="350"/>
      <c r="M34" s="348"/>
      <c r="N34" s="349"/>
      <c r="O34" s="348"/>
      <c r="P34" s="351"/>
      <c r="Q34" s="348"/>
      <c r="R34" s="352"/>
      <c r="S34" s="348"/>
      <c r="T34" s="348"/>
      <c r="U34" s="348"/>
      <c r="V34" s="34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60"/>
      <c r="AJ34" s="362"/>
    </row>
    <row r="35" spans="1:37" s="357" customFormat="1" ht="14.25" x14ac:dyDescent="0.2">
      <c r="A35" s="347"/>
      <c r="B35" s="348">
        <f>+B34-B33</f>
        <v>-5714000000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50"/>
      <c r="M35" s="348"/>
      <c r="N35" s="349"/>
      <c r="O35" s="348"/>
      <c r="P35" s="351"/>
      <c r="Q35" s="348">
        <f>+Q34-Q33</f>
        <v>0</v>
      </c>
      <c r="R35" s="352"/>
      <c r="S35" s="348">
        <f>+S34-S33</f>
        <v>0</v>
      </c>
      <c r="T35" s="348"/>
      <c r="U35" s="348"/>
      <c r="V35" s="34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48">
        <f>+AI34-AI33</f>
        <v>0</v>
      </c>
      <c r="AJ35" s="364">
        <f>+AJ34-AJ33</f>
        <v>0</v>
      </c>
      <c r="AK35" s="365"/>
    </row>
    <row r="36" spans="1:37" ht="12.75" customHeight="1" x14ac:dyDescent="0.2">
      <c r="A36" s="173"/>
      <c r="B36" s="174"/>
      <c r="C36" s="181"/>
      <c r="D36" s="181"/>
      <c r="E36" s="181"/>
      <c r="F36" s="181"/>
      <c r="G36" s="181"/>
      <c r="H36" s="181"/>
      <c r="I36" s="181"/>
      <c r="J36" s="181"/>
      <c r="K36" s="181"/>
      <c r="L36" s="182"/>
      <c r="M36" s="182"/>
      <c r="N36" s="175"/>
      <c r="O36" s="174"/>
      <c r="P36" s="177"/>
      <c r="Q36" s="178"/>
      <c r="R36" s="179"/>
      <c r="S36" s="178"/>
      <c r="T36" s="178"/>
      <c r="U36" s="178"/>
      <c r="V36" s="180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8"/>
      <c r="AJ36" s="99"/>
      <c r="AK36" s="346"/>
    </row>
    <row r="37" spans="1:37" ht="22.5" customHeight="1" x14ac:dyDescent="0.2">
      <c r="A37" s="221" t="s">
        <v>78</v>
      </c>
      <c r="B37" s="222" t="s">
        <v>2</v>
      </c>
      <c r="C37" s="172"/>
      <c r="D37" s="181"/>
      <c r="E37" s="181"/>
      <c r="F37" s="181"/>
      <c r="G37" s="181"/>
      <c r="M37" s="182"/>
      <c r="Q37" s="222" t="s">
        <v>6</v>
      </c>
      <c r="S37" s="223" t="s">
        <v>7</v>
      </c>
      <c r="W37" s="224" t="s">
        <v>13</v>
      </c>
      <c r="X37" s="33" t="s">
        <v>14</v>
      </c>
      <c r="Y37" s="33" t="s">
        <v>15</v>
      </c>
      <c r="Z37" s="33" t="s">
        <v>16</v>
      </c>
      <c r="AA37" s="33" t="s">
        <v>17</v>
      </c>
      <c r="AB37" s="33" t="s">
        <v>18</v>
      </c>
      <c r="AC37" s="33" t="s">
        <v>19</v>
      </c>
      <c r="AD37" s="33" t="s">
        <v>20</v>
      </c>
      <c r="AE37" s="33" t="s">
        <v>21</v>
      </c>
      <c r="AF37" s="33" t="s">
        <v>22</v>
      </c>
      <c r="AG37" s="33" t="s">
        <v>23</v>
      </c>
      <c r="AH37" s="225" t="s">
        <v>24</v>
      </c>
      <c r="AI37" s="226" t="s">
        <v>25</v>
      </c>
      <c r="AJ37" s="227" t="s">
        <v>26</v>
      </c>
      <c r="AK37" s="346"/>
    </row>
    <row r="38" spans="1:37" ht="15.75" customHeight="1" x14ac:dyDescent="0.2">
      <c r="A38" s="234" t="s">
        <v>217</v>
      </c>
      <c r="B38" s="229">
        <f>+SUMIF($H$19:$H$31,$A38,B$19:B$31)</f>
        <v>3399000000</v>
      </c>
      <c r="C38" s="172"/>
      <c r="D38" s="172"/>
      <c r="E38" s="172"/>
      <c r="F38" s="172"/>
      <c r="G38" s="172"/>
      <c r="M38" s="230"/>
      <c r="Q38" s="229">
        <f>+SUMIF($H$19:$H$31,$A38,Q$19:Q$31)/2</f>
        <v>0</v>
      </c>
      <c r="S38" s="229">
        <f>+SUMIF($H$19:$H$31,$A38,S$19:S$31)/2</f>
        <v>0</v>
      </c>
      <c r="V38" s="188"/>
      <c r="W38" s="229">
        <f>+SUMIF($H$19:$H$31,$A38,W$19:W$31)/2</f>
        <v>0</v>
      </c>
      <c r="X38" s="229">
        <f>+SUMIF($H$19:$H$31,$A38,X$19:X$31)/2</f>
        <v>0</v>
      </c>
      <c r="Y38" s="229">
        <f>+SUMIF($H$19:$H$31,$A38,Y$19:Y$31)/2</f>
        <v>0</v>
      </c>
      <c r="Z38" s="229">
        <f>+SUMIF($H$19:$H$31,$A38,Z$19:Z$31)/2</f>
        <v>0</v>
      </c>
      <c r="AA38" s="229">
        <f>+SUMIF($H$19:$H$31,$A38,AA$19:AA$31)/2</f>
        <v>0</v>
      </c>
      <c r="AB38" s="229">
        <f>+SUMIF($H$19:$H$31,$A38,AB$19:AB$31)/2</f>
        <v>0</v>
      </c>
      <c r="AC38" s="229">
        <f>+SUMIF($H$19:$H$31,$A38,AC$19:AC$31)/2</f>
        <v>0</v>
      </c>
      <c r="AD38" s="229">
        <f>+SUMIF($H$19:$H$31,$A38,AD$19:AD$31)/2</f>
        <v>0</v>
      </c>
      <c r="AE38" s="229">
        <f>+SUMIF($H$19:$H$31,$A38,AE$19:AE$31)/2</f>
        <v>0</v>
      </c>
      <c r="AF38" s="229">
        <f>+SUMIF($H$19:$H$31,$A38,AF$19:AF$31)/2</f>
        <v>0</v>
      </c>
      <c r="AG38" s="229">
        <f>+SUMIF($H$19:$H$31,$A38,AG$19:AG$31)/2</f>
        <v>0</v>
      </c>
      <c r="AH38" s="229">
        <f>+SUMIF($H$19:$H$31,$A38,AH$19:AH$31)/2</f>
        <v>0</v>
      </c>
      <c r="AI38" s="229">
        <f>+SUMIF($H$19:$H$31,$A38,AI$19:AI$31)/2</f>
        <v>0</v>
      </c>
      <c r="AJ38" s="231">
        <f>+SUMIF($H$19:$H$31,$A38,AJ$19:AJ$31)/2</f>
        <v>0</v>
      </c>
      <c r="AK38" s="346"/>
    </row>
    <row r="39" spans="1:37" ht="15.75" customHeight="1" x14ac:dyDescent="0.2">
      <c r="A39" s="234" t="s">
        <v>218</v>
      </c>
      <c r="B39" s="229">
        <f>+SUMIF($H$19:$H$31,$A39,B$19:B$31)</f>
        <v>1520000000</v>
      </c>
      <c r="C39" s="172"/>
      <c r="D39" s="172"/>
      <c r="E39" s="172"/>
      <c r="F39" s="172"/>
      <c r="G39" s="172"/>
      <c r="M39" s="230"/>
      <c r="Q39" s="229">
        <f>+SUMIF($H$19:$H$31,$A39,Q$19:Q$31)/2</f>
        <v>0</v>
      </c>
      <c r="S39" s="229">
        <f>+SUMIF($H$19:$H$31,$A39,S$19:S$31)/2</f>
        <v>0</v>
      </c>
      <c r="V39" s="188"/>
      <c r="W39" s="229">
        <f>+SUMIF($H$19:$H$31,$A39,W$19:W$31)/2</f>
        <v>0</v>
      </c>
      <c r="X39" s="229">
        <f>+SUMIF($H$19:$H$31,$A39,X$19:X$31)/2</f>
        <v>0</v>
      </c>
      <c r="Y39" s="229">
        <f>+SUMIF($H$19:$H$31,$A39,Y$19:Y$31)/2</f>
        <v>0</v>
      </c>
      <c r="Z39" s="229">
        <f>+SUMIF($H$19:$H$31,$A39,Z$19:Z$31)/2</f>
        <v>0</v>
      </c>
      <c r="AA39" s="229">
        <f>+SUMIF($H$19:$H$31,$A39,AA$19:AA$31)/2</f>
        <v>0</v>
      </c>
      <c r="AB39" s="229">
        <f>+SUMIF($H$19:$H$31,$A39,AB$19:AB$31)/2</f>
        <v>0</v>
      </c>
      <c r="AC39" s="229">
        <f>+SUMIF($H$19:$H$31,$A39,AC$19:AC$31)/2</f>
        <v>0</v>
      </c>
      <c r="AD39" s="229">
        <f>+SUMIF($H$19:$H$31,$A39,AD$19:AD$31)/2</f>
        <v>0</v>
      </c>
      <c r="AE39" s="229">
        <f>+SUMIF($H$19:$H$31,$A39,AE$19:AE$31)/2</f>
        <v>0</v>
      </c>
      <c r="AF39" s="229">
        <f>+SUMIF($H$19:$H$31,$A39,AF$19:AF$31)/2</f>
        <v>0</v>
      </c>
      <c r="AG39" s="229">
        <f>+SUMIF($H$19:$H$31,$A39,AG$19:AG$31)/2</f>
        <v>0</v>
      </c>
      <c r="AH39" s="229">
        <f>+SUMIF($H$19:$H$31,$A39,AH$19:AH$31)/2</f>
        <v>0</v>
      </c>
      <c r="AI39" s="229">
        <f>+SUMIF($H$19:$H$31,$A39,AI$19:AI$31)/2</f>
        <v>0</v>
      </c>
      <c r="AJ39" s="231">
        <f>+SUMIF($H$19:$H$31,$A39,AJ$19:AJ$31)/2</f>
        <v>0</v>
      </c>
      <c r="AK39" s="346"/>
    </row>
    <row r="40" spans="1:37" ht="15.75" customHeight="1" x14ac:dyDescent="0.2">
      <c r="A40" s="234" t="s">
        <v>219</v>
      </c>
      <c r="B40" s="229">
        <f>+SUMIF($H$19:$H$31,$A40,B$19:B$31)</f>
        <v>610000000</v>
      </c>
      <c r="C40" s="172"/>
      <c r="D40" s="172"/>
      <c r="E40" s="172"/>
      <c r="F40" s="172"/>
      <c r="G40" s="172"/>
      <c r="M40" s="230"/>
      <c r="Q40" s="229">
        <f>+SUMIF($H$19:$H$31,$A40,Q$19:Q$31)/2</f>
        <v>0</v>
      </c>
      <c r="S40" s="229">
        <f>+SUMIF($H$19:$H$31,$A40,S$19:S$31)/2</f>
        <v>0</v>
      </c>
      <c r="V40" s="188"/>
      <c r="W40" s="229">
        <f>+SUMIF($H$19:$H$31,$A40,W$19:W$31)/2</f>
        <v>0</v>
      </c>
      <c r="X40" s="229">
        <f>+SUMIF($H$19:$H$31,$A40,X$19:X$31)/2</f>
        <v>0</v>
      </c>
      <c r="Y40" s="229">
        <f>+SUMIF($H$19:$H$31,$A40,Y$19:Y$31)/2</f>
        <v>0</v>
      </c>
      <c r="Z40" s="229">
        <f>+SUMIF($H$19:$H$31,$A40,Z$19:Z$31)/2</f>
        <v>0</v>
      </c>
      <c r="AA40" s="229">
        <f>+SUMIF($H$19:$H$31,$A40,AA$19:AA$31)/2</f>
        <v>0</v>
      </c>
      <c r="AB40" s="229">
        <f>+SUMIF($H$19:$H$31,$A40,AB$19:AB$31)/2</f>
        <v>0</v>
      </c>
      <c r="AC40" s="229">
        <f>+SUMIF($H$19:$H$31,$A40,AC$19:AC$31)/2</f>
        <v>0</v>
      </c>
      <c r="AD40" s="229">
        <f>+SUMIF($H$19:$H$31,$A40,AD$19:AD$31)/2</f>
        <v>0</v>
      </c>
      <c r="AE40" s="229">
        <f>+SUMIF($H$19:$H$31,$A40,AE$19:AE$31)/2</f>
        <v>0</v>
      </c>
      <c r="AF40" s="229">
        <f>+SUMIF($H$19:$H$31,$A40,AF$19:AF$31)/2</f>
        <v>0</v>
      </c>
      <c r="AG40" s="229">
        <f>+SUMIF($H$19:$H$31,$A40,AG$19:AG$31)/2</f>
        <v>0</v>
      </c>
      <c r="AH40" s="229">
        <f>+SUMIF($H$19:$H$31,$A40,AH$19:AH$31)/2</f>
        <v>0</v>
      </c>
      <c r="AI40" s="229">
        <f>+SUMIF($H$19:$H$31,$A40,AI$19:AI$31)/2</f>
        <v>0</v>
      </c>
      <c r="AJ40" s="231">
        <f>+SUMIF($H$19:$H$31,$A40,AJ$19:AJ$31)/2</f>
        <v>0</v>
      </c>
      <c r="AK40" s="346"/>
    </row>
    <row r="41" spans="1:37" ht="15.75" customHeight="1" x14ac:dyDescent="0.2">
      <c r="A41" s="234" t="s">
        <v>220</v>
      </c>
      <c r="B41" s="229">
        <f>+SUMIF($H$19:$H$31,$A41,B$19:B$31)</f>
        <v>185000000</v>
      </c>
      <c r="C41" s="172"/>
      <c r="D41" s="172"/>
      <c r="E41" s="172"/>
      <c r="F41" s="172"/>
      <c r="G41" s="172"/>
      <c r="M41" s="230"/>
      <c r="Q41" s="229">
        <f>+SUMIF($H$19:$H$31,$A41,Q$19:Q$31)/2</f>
        <v>0</v>
      </c>
      <c r="S41" s="229">
        <f>+SUMIF($H$19:$H$31,$A41,S$19:S$31)/2</f>
        <v>0</v>
      </c>
      <c r="V41" s="188"/>
      <c r="W41" s="229">
        <f>+SUMIF($H$19:$H$31,$A41,W$19:W$31)/2</f>
        <v>0</v>
      </c>
      <c r="X41" s="229">
        <f>+SUMIF($H$19:$H$31,$A41,X$19:X$31)/2</f>
        <v>0</v>
      </c>
      <c r="Y41" s="229">
        <f>+SUMIF($H$19:$H$31,$A41,Y$19:Y$31)/2</f>
        <v>0</v>
      </c>
      <c r="Z41" s="229">
        <f>+SUMIF($H$19:$H$31,$A41,Z$19:Z$31)/2</f>
        <v>0</v>
      </c>
      <c r="AA41" s="229">
        <f>+SUMIF($H$19:$H$31,$A41,AA$19:AA$31)/2</f>
        <v>0</v>
      </c>
      <c r="AB41" s="229">
        <f>+SUMIF($H$19:$H$31,$A41,AB$19:AB$31)/2</f>
        <v>0</v>
      </c>
      <c r="AC41" s="229">
        <f>+SUMIF($H$19:$H$31,$A41,AC$19:AC$31)/2</f>
        <v>0</v>
      </c>
      <c r="AD41" s="229">
        <f>+SUMIF($H$19:$H$31,$A41,AD$19:AD$31)/2</f>
        <v>0</v>
      </c>
      <c r="AE41" s="229">
        <f>+SUMIF($H$19:$H$31,$A41,AE$19:AE$31)/2</f>
        <v>0</v>
      </c>
      <c r="AF41" s="229">
        <f>+SUMIF($H$19:$H$31,$A41,AF$19:AF$31)/2</f>
        <v>0</v>
      </c>
      <c r="AG41" s="229">
        <f>+SUMIF($H$19:$H$31,$A41,AG$19:AG$31)/2</f>
        <v>0</v>
      </c>
      <c r="AH41" s="229">
        <f>+SUMIF($H$19:$H$31,$A41,AH$19:AH$31)/2</f>
        <v>0</v>
      </c>
      <c r="AI41" s="229">
        <f>+SUMIF($H$19:$H$31,$A41,AI$19:AI$31)/2</f>
        <v>0</v>
      </c>
      <c r="AJ41" s="231">
        <f>+SUMIF($H$19:$H$31,$A41,AJ$19:AJ$31)/2</f>
        <v>0</v>
      </c>
      <c r="AK41" s="346"/>
    </row>
    <row r="42" spans="1:37" ht="12.75" customHeight="1" x14ac:dyDescent="0.2">
      <c r="A42" s="173"/>
      <c r="B42" s="174"/>
      <c r="C42" s="181"/>
      <c r="D42" s="181"/>
      <c r="E42" s="181"/>
      <c r="F42" s="181"/>
      <c r="G42" s="181"/>
      <c r="H42" s="181"/>
      <c r="I42" s="181"/>
      <c r="J42" s="181"/>
      <c r="K42" s="181"/>
      <c r="L42" s="182"/>
      <c r="M42" s="182"/>
      <c r="N42" s="175"/>
      <c r="O42" s="174"/>
      <c r="P42" s="177"/>
      <c r="Q42" s="178"/>
      <c r="R42" s="179"/>
      <c r="S42" s="178"/>
      <c r="T42" s="178"/>
      <c r="U42" s="178"/>
      <c r="V42" s="180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8"/>
      <c r="AJ42" s="99"/>
      <c r="AK42" s="346"/>
    </row>
    <row r="43" spans="1:37" ht="22.5" customHeight="1" x14ac:dyDescent="0.2">
      <c r="A43" s="221" t="s">
        <v>78</v>
      </c>
      <c r="B43" s="222" t="s">
        <v>2</v>
      </c>
      <c r="C43" s="172"/>
      <c r="D43" s="181"/>
      <c r="E43" s="181"/>
      <c r="F43" s="181"/>
      <c r="G43" s="181"/>
      <c r="M43" s="182"/>
      <c r="Q43" s="222" t="s">
        <v>6</v>
      </c>
      <c r="S43" s="223" t="s">
        <v>7</v>
      </c>
      <c r="W43" s="224" t="s">
        <v>13</v>
      </c>
      <c r="X43" s="33" t="s">
        <v>14</v>
      </c>
      <c r="Y43" s="33" t="s">
        <v>15</v>
      </c>
      <c r="Z43" s="33" t="s">
        <v>16</v>
      </c>
      <c r="AA43" s="33" t="s">
        <v>17</v>
      </c>
      <c r="AB43" s="33" t="s">
        <v>18</v>
      </c>
      <c r="AC43" s="33" t="s">
        <v>19</v>
      </c>
      <c r="AD43" s="33" t="s">
        <v>20</v>
      </c>
      <c r="AE43" s="33" t="s">
        <v>21</v>
      </c>
      <c r="AF43" s="33" t="s">
        <v>22</v>
      </c>
      <c r="AG43" s="33" t="s">
        <v>23</v>
      </c>
      <c r="AH43" s="225" t="s">
        <v>24</v>
      </c>
      <c r="AI43" s="226" t="s">
        <v>25</v>
      </c>
      <c r="AJ43" s="227" t="s">
        <v>26</v>
      </c>
      <c r="AK43" s="346"/>
    </row>
    <row r="44" spans="1:37" ht="18.75" customHeight="1" x14ac:dyDescent="0.2">
      <c r="A44" s="228" t="s">
        <v>129</v>
      </c>
      <c r="B44" s="229">
        <f>+SUMIF($J$19:$J$31,$A44,B$19:B$31)</f>
        <v>5714000000</v>
      </c>
      <c r="C44" s="172"/>
      <c r="M44" s="232"/>
      <c r="Q44" s="229">
        <f>+SUMIF($J$19:$J$31,$A44,Q$19:Q$31)/2</f>
        <v>0</v>
      </c>
      <c r="S44" s="229">
        <f>+SUMIF($J$19:$J$31,$A44,S$19:S$31)/2</f>
        <v>0</v>
      </c>
      <c r="V44" s="188"/>
      <c r="W44" s="229">
        <f>+SUMIF($J$19:$J$31,$A44,W$19:W$31)/2</f>
        <v>0</v>
      </c>
      <c r="X44" s="229">
        <f>+SUMIF($J$19:$J$31,$A44,X$19:X$31)/2</f>
        <v>0</v>
      </c>
      <c r="Y44" s="229">
        <f>+SUMIF($J$19:$J$31,$A44,Y$19:Y$31)/2</f>
        <v>0</v>
      </c>
      <c r="Z44" s="229">
        <f>+SUMIF($J$19:$J$31,$A44,Z$19:Z$31)/2</f>
        <v>0</v>
      </c>
      <c r="AA44" s="229">
        <f>+SUMIF($J$19:$J$31,$A44,AA$19:AA$31)/2</f>
        <v>0</v>
      </c>
      <c r="AB44" s="229">
        <f>+SUMIF($J$19:$J$31,$A44,AB$19:AB$31)/2</f>
        <v>0</v>
      </c>
      <c r="AC44" s="229">
        <f>+SUMIF($J$19:$J$31,$A44,AC$19:AC$31)/2</f>
        <v>0</v>
      </c>
      <c r="AD44" s="229">
        <f>+SUMIF($J$19:$J$31,$A44,AD$19:AD$31)/2</f>
        <v>0</v>
      </c>
      <c r="AE44" s="229">
        <f>+SUMIF($J$19:$J$31,$A44,AE$19:AE$31)/2</f>
        <v>0</v>
      </c>
      <c r="AF44" s="229">
        <f>+SUMIF($J$19:$J$31,$A44,AF$19:AF$31)/2</f>
        <v>0</v>
      </c>
      <c r="AG44" s="229">
        <f>+SUMIF($J$19:$J$31,$A44,AG$19:AG$31)/2</f>
        <v>0</v>
      </c>
      <c r="AH44" s="229">
        <f>+SUMIF($J$19:$J$31,$A44,AH$19:AH$31)/2</f>
        <v>0</v>
      </c>
      <c r="AI44" s="229">
        <f>+SUMIF($J$19:$J$31,$A44,AI$19:AI$31)/2</f>
        <v>0</v>
      </c>
      <c r="AJ44" s="231">
        <f>+SUMIF($J$19:$J$31,$A44,AJ$19:AJ$31)/2</f>
        <v>0</v>
      </c>
      <c r="AK44" s="346"/>
    </row>
    <row r="45" spans="1:37" ht="14.25" thickBot="1" x14ac:dyDescent="0.25">
      <c r="A45" s="189"/>
      <c r="B45" s="190"/>
      <c r="C45" s="191"/>
      <c r="D45" s="191"/>
      <c r="E45" s="191"/>
      <c r="F45" s="191"/>
      <c r="G45" s="191"/>
      <c r="H45" s="191"/>
      <c r="I45" s="191"/>
      <c r="J45" s="191"/>
      <c r="K45" s="191"/>
      <c r="L45" s="192"/>
      <c r="M45" s="192"/>
      <c r="N45" s="193"/>
      <c r="O45" s="109"/>
      <c r="P45" s="194"/>
      <c r="Q45" s="190"/>
      <c r="R45" s="194"/>
      <c r="S45" s="190"/>
      <c r="T45" s="190"/>
      <c r="U45" s="190"/>
      <c r="V45" s="193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10"/>
      <c r="AJ45" s="111"/>
      <c r="AK45" s="346"/>
    </row>
    <row r="46" spans="1:37" x14ac:dyDescent="0.2">
      <c r="Q46" s="113"/>
      <c r="R46" s="113"/>
      <c r="S46" s="113"/>
      <c r="T46" s="113"/>
      <c r="U46" s="113"/>
    </row>
    <row r="47" spans="1:37" x14ac:dyDescent="0.2">
      <c r="Q47" s="113"/>
      <c r="R47" s="113"/>
      <c r="S47" s="113"/>
      <c r="T47" s="113"/>
      <c r="U47" s="113"/>
    </row>
    <row r="49" spans="1:11" x14ac:dyDescent="0.2">
      <c r="A49" s="195"/>
      <c r="B49" s="183"/>
      <c r="C49" s="196"/>
      <c r="D49" s="197"/>
      <c r="K49" s="198"/>
    </row>
    <row r="50" spans="1:11" x14ac:dyDescent="0.2">
      <c r="A50" s="199"/>
      <c r="B50" s="200"/>
      <c r="C50" s="201"/>
      <c r="D50" s="202"/>
    </row>
    <row r="51" spans="1:11" x14ac:dyDescent="0.2">
      <c r="A51" s="199"/>
      <c r="B51" s="200"/>
      <c r="C51" s="201"/>
      <c r="D51" s="202"/>
    </row>
    <row r="52" spans="1:11" x14ac:dyDescent="0.2">
      <c r="A52" s="199"/>
      <c r="B52" s="200"/>
      <c r="C52" s="201"/>
    </row>
    <row r="53" spans="1:11" x14ac:dyDescent="0.2">
      <c r="B53" s="200"/>
    </row>
    <row r="54" spans="1:11" x14ac:dyDescent="0.2">
      <c r="B54" s="200"/>
    </row>
    <row r="55" spans="1:11" x14ac:dyDescent="0.2">
      <c r="B55" s="200"/>
    </row>
    <row r="56" spans="1:11" x14ac:dyDescent="0.2">
      <c r="B56" s="200"/>
    </row>
    <row r="57" spans="1:11" x14ac:dyDescent="0.2">
      <c r="B57" s="200"/>
    </row>
    <row r="58" spans="1:11" x14ac:dyDescent="0.2">
      <c r="B58" s="200"/>
    </row>
    <row r="59" spans="1:11" x14ac:dyDescent="0.2">
      <c r="A59" s="199"/>
      <c r="C59" s="200"/>
    </row>
    <row r="60" spans="1:11" x14ac:dyDescent="0.2">
      <c r="A60" s="199"/>
      <c r="C60" s="200"/>
    </row>
    <row r="61" spans="1:11" x14ac:dyDescent="0.2">
      <c r="A61" s="195"/>
      <c r="B61" s="200"/>
      <c r="C61" s="200"/>
    </row>
    <row r="62" spans="1:11" x14ac:dyDescent="0.2">
      <c r="A62" s="199"/>
      <c r="B62" s="200"/>
      <c r="C62" s="200"/>
      <c r="F62" s="203"/>
      <c r="G62" s="203"/>
      <c r="H62" s="203"/>
      <c r="I62" s="203"/>
      <c r="J62" s="203"/>
    </row>
    <row r="63" spans="1:11" x14ac:dyDescent="0.2">
      <c r="A63" s="199"/>
    </row>
    <row r="64" spans="1:11" x14ac:dyDescent="0.2">
      <c r="B64" s="200"/>
      <c r="C64" s="200"/>
    </row>
    <row r="65" spans="1:2" x14ac:dyDescent="0.2">
      <c r="A65" s="199"/>
    </row>
    <row r="66" spans="1:2" x14ac:dyDescent="0.2">
      <c r="A66" s="199"/>
    </row>
    <row r="67" spans="1:2" x14ac:dyDescent="0.2">
      <c r="A67" s="199"/>
    </row>
    <row r="68" spans="1:2" x14ac:dyDescent="0.2">
      <c r="A68" s="199"/>
    </row>
    <row r="69" spans="1:2" x14ac:dyDescent="0.2">
      <c r="A69" s="199"/>
    </row>
    <row r="70" spans="1:2" x14ac:dyDescent="0.2">
      <c r="A70" s="199"/>
      <c r="B70" s="200"/>
    </row>
    <row r="71" spans="1:2" x14ac:dyDescent="0.2">
      <c r="A71" s="199"/>
      <c r="B71" s="200"/>
    </row>
    <row r="72" spans="1:2" x14ac:dyDescent="0.2">
      <c r="A72" s="199"/>
      <c r="B72" s="200"/>
    </row>
    <row r="73" spans="1:2" x14ac:dyDescent="0.2">
      <c r="A73" s="199"/>
      <c r="B73" s="200"/>
    </row>
    <row r="74" spans="1:2" x14ac:dyDescent="0.2">
      <c r="A74" s="199"/>
      <c r="B74" s="200"/>
    </row>
    <row r="75" spans="1:2" x14ac:dyDescent="0.2">
      <c r="A75" s="199"/>
      <c r="B75" s="200"/>
    </row>
    <row r="76" spans="1:2" x14ac:dyDescent="0.2">
      <c r="A76" s="199"/>
      <c r="B76" s="200"/>
    </row>
    <row r="77" spans="1:2" x14ac:dyDescent="0.2">
      <c r="A77" s="199"/>
      <c r="B77" s="200"/>
    </row>
    <row r="78" spans="1:2" x14ac:dyDescent="0.2">
      <c r="A78" s="199"/>
      <c r="B78" s="200"/>
    </row>
    <row r="79" spans="1:2" x14ac:dyDescent="0.2">
      <c r="A79" s="199"/>
      <c r="B79" s="200"/>
    </row>
    <row r="80" spans="1:2" x14ac:dyDescent="0.2">
      <c r="A80" s="199"/>
      <c r="B80" s="200"/>
    </row>
  </sheetData>
  <autoFilter ref="A19:AJ25" xr:uid="{00000000-0009-0000-0000-000002000000}"/>
  <mergeCells count="16">
    <mergeCell ref="B13:F13"/>
    <mergeCell ref="B14:F14"/>
    <mergeCell ref="B15:F15"/>
    <mergeCell ref="A16:A17"/>
    <mergeCell ref="B12:F12"/>
    <mergeCell ref="A1:A3"/>
    <mergeCell ref="B1:AJ1"/>
    <mergeCell ref="B2:AJ2"/>
    <mergeCell ref="B3:AJ3"/>
    <mergeCell ref="B5:F5"/>
    <mergeCell ref="B11:F11"/>
    <mergeCell ref="B6:F6"/>
    <mergeCell ref="B7:F7"/>
    <mergeCell ref="B8:F8"/>
    <mergeCell ref="B9:F9"/>
    <mergeCell ref="B10:F10"/>
  </mergeCells>
  <conditionalFormatting sqref="R48:R1048576 R45 R5:R10 R25 R33:R36 R13:R21">
    <cfRule type="duplicateValues" dxfId="300" priority="165"/>
  </conditionalFormatting>
  <conditionalFormatting sqref="AJ34 AJ45:AJ1048576 AJ5:AJ10 AJ36 AJ30 AJ27 AJ24 AJ13:AJ21">
    <cfRule type="cellIs" dxfId="299" priority="161" operator="lessThan">
      <formula>0</formula>
    </cfRule>
    <cfRule type="cellIs" dxfId="298" priority="164" operator="lessThan">
      <formula>0</formula>
    </cfRule>
  </conditionalFormatting>
  <conditionalFormatting sqref="P45:P1048576 P5:P10 P25 P33:P36 P13:P21">
    <cfRule type="duplicateValues" dxfId="297" priority="163"/>
  </conditionalFormatting>
  <conditionalFormatting sqref="R47:R1048576 R5:R10 R45 R25 R33:R36 R13:R21">
    <cfRule type="duplicateValues" dxfId="296" priority="162"/>
  </conditionalFormatting>
  <conditionalFormatting sqref="R26">
    <cfRule type="duplicateValues" dxfId="295" priority="160"/>
  </conditionalFormatting>
  <conditionalFormatting sqref="AJ26">
    <cfRule type="cellIs" dxfId="294" priority="156" operator="lessThan">
      <formula>0</formula>
    </cfRule>
    <cfRule type="cellIs" dxfId="293" priority="159" operator="lessThan">
      <formula>0</formula>
    </cfRule>
  </conditionalFormatting>
  <conditionalFormatting sqref="P26">
    <cfRule type="duplicateValues" dxfId="292" priority="158"/>
  </conditionalFormatting>
  <conditionalFormatting sqref="R26">
    <cfRule type="duplicateValues" dxfId="291" priority="157"/>
  </conditionalFormatting>
  <conditionalFormatting sqref="R23">
    <cfRule type="duplicateValues" dxfId="290" priority="155"/>
  </conditionalFormatting>
  <conditionalFormatting sqref="AJ23">
    <cfRule type="cellIs" dxfId="289" priority="151" operator="lessThan">
      <formula>0</formula>
    </cfRule>
    <cfRule type="cellIs" dxfId="288" priority="154" operator="lessThan">
      <formula>0</formula>
    </cfRule>
  </conditionalFormatting>
  <conditionalFormatting sqref="P23">
    <cfRule type="duplicateValues" dxfId="287" priority="153"/>
  </conditionalFormatting>
  <conditionalFormatting sqref="R23">
    <cfRule type="duplicateValues" dxfId="286" priority="152"/>
  </conditionalFormatting>
  <conditionalFormatting sqref="R22">
    <cfRule type="duplicateValues" dxfId="285" priority="150"/>
  </conditionalFormatting>
  <conditionalFormatting sqref="P22">
    <cfRule type="duplicateValues" dxfId="284" priority="149"/>
  </conditionalFormatting>
  <conditionalFormatting sqref="R22">
    <cfRule type="duplicateValues" dxfId="283" priority="148"/>
  </conditionalFormatting>
  <conditionalFormatting sqref="R11:R12">
    <cfRule type="duplicateValues" dxfId="282" priority="144"/>
  </conditionalFormatting>
  <conditionalFormatting sqref="AJ11:AJ12">
    <cfRule type="cellIs" dxfId="281" priority="140" operator="lessThan">
      <formula>0</formula>
    </cfRule>
    <cfRule type="cellIs" dxfId="280" priority="143" operator="lessThan">
      <formula>0</formula>
    </cfRule>
  </conditionalFormatting>
  <conditionalFormatting sqref="P11:P12">
    <cfRule type="duplicateValues" dxfId="279" priority="142"/>
  </conditionalFormatting>
  <conditionalFormatting sqref="R11:R12">
    <cfRule type="duplicateValues" dxfId="278" priority="141"/>
  </conditionalFormatting>
  <conditionalFormatting sqref="S37">
    <cfRule type="duplicateValues" dxfId="277" priority="139"/>
  </conditionalFormatting>
  <conditionalFormatting sqref="S37">
    <cfRule type="duplicateValues" dxfId="276" priority="138"/>
  </conditionalFormatting>
  <conditionalFormatting sqref="R37:R41 R44">
    <cfRule type="duplicateValues" dxfId="275" priority="137"/>
  </conditionalFormatting>
  <conditionalFormatting sqref="R37:R41">
    <cfRule type="duplicateValues" dxfId="274" priority="136"/>
  </conditionalFormatting>
  <conditionalFormatting sqref="AJ37">
    <cfRule type="cellIs" dxfId="273" priority="134" operator="lessThan">
      <formula>0</formula>
    </cfRule>
    <cfRule type="cellIs" dxfId="272" priority="135" operator="lessThan">
      <formula>0</formula>
    </cfRule>
  </conditionalFormatting>
  <conditionalFormatting sqref="R32">
    <cfRule type="duplicateValues" dxfId="271" priority="109"/>
  </conditionalFormatting>
  <conditionalFormatting sqref="AJ32">
    <cfRule type="cellIs" dxfId="270" priority="105" operator="lessThan">
      <formula>0</formula>
    </cfRule>
    <cfRule type="cellIs" dxfId="269" priority="108" operator="lessThan">
      <formula>0</formula>
    </cfRule>
  </conditionalFormatting>
  <conditionalFormatting sqref="P32">
    <cfRule type="duplicateValues" dxfId="268" priority="107"/>
  </conditionalFormatting>
  <conditionalFormatting sqref="R32">
    <cfRule type="duplicateValues" dxfId="267" priority="106"/>
  </conditionalFormatting>
  <conditionalFormatting sqref="R29">
    <cfRule type="duplicateValues" dxfId="266" priority="104"/>
  </conditionalFormatting>
  <conditionalFormatting sqref="AJ29">
    <cfRule type="cellIs" dxfId="265" priority="100" operator="lessThan">
      <formula>0</formula>
    </cfRule>
    <cfRule type="cellIs" dxfId="264" priority="103" operator="lessThan">
      <formula>0</formula>
    </cfRule>
  </conditionalFormatting>
  <conditionalFormatting sqref="P29">
    <cfRule type="duplicateValues" dxfId="263" priority="102"/>
  </conditionalFormatting>
  <conditionalFormatting sqref="R29">
    <cfRule type="duplicateValues" dxfId="262" priority="101"/>
  </conditionalFormatting>
  <conditionalFormatting sqref="R31">
    <cfRule type="duplicateValues" dxfId="261" priority="99"/>
  </conditionalFormatting>
  <conditionalFormatting sqref="P31">
    <cfRule type="duplicateValues" dxfId="260" priority="98"/>
  </conditionalFormatting>
  <conditionalFormatting sqref="R31">
    <cfRule type="duplicateValues" dxfId="259" priority="97"/>
  </conditionalFormatting>
  <conditionalFormatting sqref="R28">
    <cfRule type="duplicateValues" dxfId="258" priority="92"/>
  </conditionalFormatting>
  <conditionalFormatting sqref="P28">
    <cfRule type="duplicateValues" dxfId="257" priority="91"/>
  </conditionalFormatting>
  <conditionalFormatting sqref="R28">
    <cfRule type="duplicateValues" dxfId="256" priority="90"/>
  </conditionalFormatting>
  <conditionalFormatting sqref="R42">
    <cfRule type="duplicateValues" dxfId="255" priority="39"/>
  </conditionalFormatting>
  <conditionalFormatting sqref="AJ42">
    <cfRule type="cellIs" dxfId="254" priority="35" operator="lessThan">
      <formula>0</formula>
    </cfRule>
    <cfRule type="cellIs" dxfId="253" priority="38" operator="lessThan">
      <formula>0</formula>
    </cfRule>
  </conditionalFormatting>
  <conditionalFormatting sqref="P42">
    <cfRule type="duplicateValues" dxfId="252" priority="37"/>
  </conditionalFormatting>
  <conditionalFormatting sqref="R42">
    <cfRule type="duplicateValues" dxfId="251" priority="36"/>
  </conditionalFormatting>
  <conditionalFormatting sqref="S43">
    <cfRule type="duplicateValues" dxfId="250" priority="34"/>
  </conditionalFormatting>
  <conditionalFormatting sqref="S43">
    <cfRule type="duplicateValues" dxfId="249" priority="33"/>
  </conditionalFormatting>
  <conditionalFormatting sqref="R43">
    <cfRule type="duplicateValues" dxfId="248" priority="32"/>
  </conditionalFormatting>
  <conditionalFormatting sqref="R43">
    <cfRule type="duplicateValues" dxfId="247" priority="31"/>
  </conditionalFormatting>
  <conditionalFormatting sqref="AJ43">
    <cfRule type="cellIs" dxfId="246" priority="29" operator="lessThan">
      <formula>0</formula>
    </cfRule>
    <cfRule type="cellIs" dxfId="245" priority="30" operator="lessThan">
      <formula>0</formula>
    </cfRule>
  </conditionalFormatting>
  <conditionalFormatting sqref="R30">
    <cfRule type="duplicateValues" dxfId="244" priority="802"/>
  </conditionalFormatting>
  <conditionalFormatting sqref="P30">
    <cfRule type="duplicateValues" dxfId="243" priority="803"/>
  </conditionalFormatting>
  <conditionalFormatting sqref="R27">
    <cfRule type="duplicateValues" dxfId="242" priority="824"/>
  </conditionalFormatting>
  <conditionalFormatting sqref="P27">
    <cfRule type="duplicateValues" dxfId="241" priority="825"/>
  </conditionalFormatting>
  <conditionalFormatting sqref="R24">
    <cfRule type="duplicateValues" dxfId="240" priority="846"/>
  </conditionalFormatting>
  <conditionalFormatting sqref="P24">
    <cfRule type="duplicateValues" dxfId="239" priority="847"/>
  </conditionalFormatting>
  <printOptions horizontalCentered="1" verticalCentered="1"/>
  <pageMargins left="0.31496062992125984" right="0.27559055118110237" top="0.31496062992125984" bottom="0" header="0" footer="0"/>
  <pageSetup scale="58" fitToWidth="2" fitToHeight="2" orientation="landscape" r:id="rId1"/>
  <headerFooter alignWithMargins="0">
    <oddFooter>&amp;LVersión 3. 23/07/2019</oddFooter>
  </headerFooter>
  <rowBreaks count="1" manualBreakCount="1">
    <brk id="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85"/>
  <sheetViews>
    <sheetView showGridLines="0" zoomScale="70" zoomScaleNormal="70" workbookViewId="0">
      <pane xSplit="6" ySplit="19" topLeftCell="G20" activePane="bottomRight" state="frozen"/>
      <selection pane="topRight" activeCell="G1" sqref="G1"/>
      <selection pane="bottomLeft" activeCell="A20" sqref="A20"/>
      <selection pane="bottomRight" activeCell="A39" sqref="A39:XFD39"/>
    </sheetView>
  </sheetViews>
  <sheetFormatPr baseColWidth="10" defaultRowHeight="13.5" outlineLevelRow="1" outlineLevelCol="1" x14ac:dyDescent="0.2"/>
  <cols>
    <col min="1" max="1" width="28.85546875" style="148" customWidth="1"/>
    <col min="2" max="2" width="18.140625" style="186" customWidth="1"/>
    <col min="3" max="6" width="19.140625" style="148" customWidth="1"/>
    <col min="7" max="10" width="32.7109375" style="148" customWidth="1" outlineLevel="1"/>
    <col min="11" max="11" width="41.42578125" style="148" customWidth="1" outlineLevel="1"/>
    <col min="12" max="12" width="13.85546875" style="184" customWidth="1"/>
    <col min="13" max="13" width="12.140625" style="184" customWidth="1"/>
    <col min="14" max="14" width="11" style="187" customWidth="1"/>
    <col min="15" max="15" width="13.140625" style="112" customWidth="1"/>
    <col min="16" max="16" width="9" style="185" customWidth="1"/>
    <col min="17" max="17" width="16.5703125" style="186" customWidth="1"/>
    <col min="18" max="18" width="8.7109375" style="185" customWidth="1"/>
    <col min="19" max="20" width="15" style="186" customWidth="1"/>
    <col min="21" max="21" width="26.42578125" style="186" customWidth="1"/>
    <col min="22" max="22" width="13.5703125" style="187" customWidth="1"/>
    <col min="23" max="24" width="11.42578125" style="112" customWidth="1"/>
    <col min="25" max="29" width="12.7109375" style="112" customWidth="1"/>
    <col min="30" max="30" width="14.28515625" style="112" customWidth="1"/>
    <col min="31" max="31" width="15.85546875" style="112" customWidth="1"/>
    <col min="32" max="32" width="14.42578125" style="112" customWidth="1"/>
    <col min="33" max="33" width="13.42578125" style="112" customWidth="1"/>
    <col min="34" max="34" width="16.42578125" style="112" bestFit="1" customWidth="1"/>
    <col min="35" max="35" width="18.28515625" style="113" customWidth="1"/>
    <col min="36" max="36" width="15.7109375" style="112" customWidth="1"/>
    <col min="37" max="37" width="11.42578125" style="148" customWidth="1"/>
    <col min="38" max="16384" width="11.42578125" style="148"/>
  </cols>
  <sheetData>
    <row r="1" spans="1:36" ht="24" customHeight="1" outlineLevel="1" thickBot="1" x14ac:dyDescent="0.25">
      <c r="A1" s="372"/>
      <c r="B1" s="369" t="s">
        <v>33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1"/>
    </row>
    <row r="2" spans="1:36" ht="24" customHeight="1" outlineLevel="1" thickBot="1" x14ac:dyDescent="0.25">
      <c r="A2" s="373"/>
      <c r="B2" s="369" t="s">
        <v>37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1"/>
    </row>
    <row r="3" spans="1:36" ht="24" customHeight="1" outlineLevel="1" thickBot="1" x14ac:dyDescent="0.25">
      <c r="A3" s="374"/>
      <c r="B3" s="369" t="s">
        <v>36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1"/>
    </row>
    <row r="4" spans="1:36" ht="12.75" customHeight="1" x14ac:dyDescent="0.2">
      <c r="A4" s="14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</row>
    <row r="5" spans="1:36" s="7" customFormat="1" ht="15.75" customHeight="1" outlineLevel="1" x14ac:dyDescent="0.2">
      <c r="A5" s="3" t="s">
        <v>80</v>
      </c>
      <c r="B5" s="376" t="s">
        <v>46</v>
      </c>
      <c r="C5" s="376"/>
      <c r="D5" s="376"/>
      <c r="E5" s="376"/>
      <c r="F5" s="376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s="7" customFormat="1" ht="15.75" customHeight="1" outlineLevel="1" x14ac:dyDescent="0.2">
      <c r="A6" s="8" t="s">
        <v>47</v>
      </c>
      <c r="B6" s="376" t="s">
        <v>149</v>
      </c>
      <c r="C6" s="376" t="s">
        <v>48</v>
      </c>
      <c r="D6" s="376" t="s">
        <v>48</v>
      </c>
      <c r="E6" s="376" t="s">
        <v>48</v>
      </c>
      <c r="F6" s="376" t="s">
        <v>48</v>
      </c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</row>
    <row r="7" spans="1:36" s="7" customFormat="1" ht="15.75" customHeight="1" outlineLevel="1" x14ac:dyDescent="0.2">
      <c r="A7" s="9" t="s">
        <v>39</v>
      </c>
      <c r="B7" s="376" t="s">
        <v>150</v>
      </c>
      <c r="C7" s="376" t="s">
        <v>49</v>
      </c>
      <c r="D7" s="376" t="s">
        <v>49</v>
      </c>
      <c r="E7" s="376" t="s">
        <v>49</v>
      </c>
      <c r="F7" s="376" t="s">
        <v>49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</row>
    <row r="8" spans="1:36" s="7" customFormat="1" ht="15.75" customHeight="1" outlineLevel="1" x14ac:dyDescent="0.2">
      <c r="A8" s="10" t="s">
        <v>81</v>
      </c>
      <c r="B8" s="376" t="s">
        <v>50</v>
      </c>
      <c r="C8" s="376" t="s">
        <v>50</v>
      </c>
      <c r="D8" s="376" t="s">
        <v>50</v>
      </c>
      <c r="E8" s="376" t="s">
        <v>50</v>
      </c>
      <c r="F8" s="376" t="s">
        <v>50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s="7" customFormat="1" ht="15.75" customHeight="1" outlineLevel="1" x14ac:dyDescent="0.2">
      <c r="A9" s="10" t="s">
        <v>82</v>
      </c>
      <c r="B9" s="376" t="s">
        <v>148</v>
      </c>
      <c r="C9" s="376" t="s">
        <v>51</v>
      </c>
      <c r="D9" s="376" t="s">
        <v>51</v>
      </c>
      <c r="E9" s="376" t="s">
        <v>51</v>
      </c>
      <c r="F9" s="376" t="s">
        <v>51</v>
      </c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36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1:36" s="12" customFormat="1" ht="15.75" customHeight="1" outlineLevel="1" x14ac:dyDescent="0.2">
      <c r="A10" s="8" t="s">
        <v>53</v>
      </c>
      <c r="B10" s="377" t="s">
        <v>144</v>
      </c>
      <c r="C10" s="377" t="s">
        <v>54</v>
      </c>
      <c r="D10" s="377" t="s">
        <v>54</v>
      </c>
      <c r="E10" s="377" t="s">
        <v>54</v>
      </c>
      <c r="F10" s="377" t="s">
        <v>54</v>
      </c>
      <c r="G10" s="11"/>
      <c r="H10" s="11"/>
      <c r="I10" s="11"/>
      <c r="J10" s="11"/>
      <c r="K10" s="11"/>
      <c r="L10" s="5"/>
      <c r="M10" s="5"/>
      <c r="N10" s="5"/>
      <c r="O10" s="5"/>
      <c r="P10" s="5"/>
      <c r="Q10" s="5"/>
      <c r="R10" s="36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</row>
    <row r="11" spans="1:36" s="7" customFormat="1" ht="15.75" customHeight="1" outlineLevel="1" x14ac:dyDescent="0.2">
      <c r="A11" s="8" t="s">
        <v>76</v>
      </c>
      <c r="B11" s="378" t="s">
        <v>146</v>
      </c>
      <c r="C11" s="376" t="s">
        <v>43</v>
      </c>
      <c r="D11" s="376" t="s">
        <v>43</v>
      </c>
      <c r="E11" s="376" t="s">
        <v>43</v>
      </c>
      <c r="F11" s="376" t="s">
        <v>43</v>
      </c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36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1:36" s="7" customFormat="1" ht="15.75" customHeight="1" outlineLevel="1" x14ac:dyDescent="0.2">
      <c r="A12" s="8" t="s">
        <v>69</v>
      </c>
      <c r="B12" s="378" t="s">
        <v>145</v>
      </c>
      <c r="C12" s="376">
        <v>2020110010174</v>
      </c>
      <c r="D12" s="376">
        <v>2020110010174</v>
      </c>
      <c r="E12" s="376">
        <v>2020110010174</v>
      </c>
      <c r="F12" s="376">
        <v>2020110010174</v>
      </c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36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1:36" s="15" customFormat="1" ht="15.75" customHeight="1" outlineLevel="1" x14ac:dyDescent="0.2">
      <c r="A13" s="13" t="s">
        <v>0</v>
      </c>
      <c r="B13" s="376" t="s">
        <v>147</v>
      </c>
      <c r="C13" s="376" t="s">
        <v>40</v>
      </c>
      <c r="D13" s="376" t="s">
        <v>40</v>
      </c>
      <c r="E13" s="376" t="s">
        <v>40</v>
      </c>
      <c r="F13" s="376" t="s">
        <v>40</v>
      </c>
      <c r="G13" s="14"/>
      <c r="H13" s="14"/>
      <c r="I13" s="14"/>
      <c r="J13" s="14"/>
      <c r="K13" s="1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</row>
    <row r="14" spans="1:36" s="15" customFormat="1" ht="15.75" customHeight="1" outlineLevel="1" x14ac:dyDescent="0.2">
      <c r="A14" s="13" t="s">
        <v>41</v>
      </c>
      <c r="B14" s="376" t="s">
        <v>151</v>
      </c>
      <c r="C14" s="376" t="s">
        <v>55</v>
      </c>
      <c r="D14" s="376" t="s">
        <v>55</v>
      </c>
      <c r="E14" s="376" t="s">
        <v>55</v>
      </c>
      <c r="F14" s="376" t="s">
        <v>55</v>
      </c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6" s="15" customFormat="1" ht="15.75" customHeight="1" outlineLevel="1" x14ac:dyDescent="0.2">
      <c r="A15" s="13" t="s">
        <v>42</v>
      </c>
      <c r="B15" s="379">
        <v>44230</v>
      </c>
      <c r="C15" s="379"/>
      <c r="D15" s="379"/>
      <c r="E15" s="379"/>
      <c r="F15" s="379"/>
      <c r="G15" s="16"/>
      <c r="H15" s="16"/>
      <c r="I15" s="16"/>
      <c r="J15" s="16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1:36" s="15" customFormat="1" ht="15" x14ac:dyDescent="0.2">
      <c r="A16" s="375" t="s">
        <v>70</v>
      </c>
      <c r="B16" s="150" t="s">
        <v>31</v>
      </c>
      <c r="C16" s="150" t="s">
        <v>34</v>
      </c>
      <c r="D16" s="150" t="s">
        <v>35</v>
      </c>
      <c r="E16" s="150" t="s">
        <v>68</v>
      </c>
      <c r="F16" s="150" t="s">
        <v>67</v>
      </c>
      <c r="G16" s="11"/>
      <c r="H16" s="11"/>
      <c r="I16" s="11"/>
      <c r="J16" s="11"/>
      <c r="K16" s="1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1:37" s="15" customFormat="1" ht="15" x14ac:dyDescent="0.2">
      <c r="A17" s="375"/>
      <c r="B17" s="17">
        <v>2606998876</v>
      </c>
      <c r="C17" s="18">
        <v>0</v>
      </c>
      <c r="D17" s="18">
        <v>0</v>
      </c>
      <c r="E17" s="19">
        <f>C17-D17</f>
        <v>0</v>
      </c>
      <c r="F17" s="20">
        <f>+B17+E17</f>
        <v>2606998876</v>
      </c>
      <c r="G17" s="11"/>
      <c r="H17" s="11"/>
      <c r="I17" s="11"/>
      <c r="J17" s="11"/>
      <c r="K17" s="1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1:37" s="4" customFormat="1" ht="15" x14ac:dyDescent="0.2">
      <c r="A18" s="21"/>
      <c r="B18" s="22"/>
      <c r="C18" s="23"/>
      <c r="D18" s="23"/>
      <c r="E18" s="24"/>
      <c r="F18" s="5"/>
      <c r="G18" s="11"/>
      <c r="H18" s="11"/>
      <c r="I18" s="11"/>
      <c r="J18" s="11"/>
      <c r="K18" s="1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5"/>
    </row>
    <row r="19" spans="1:37" ht="38.25" x14ac:dyDescent="0.2">
      <c r="A19" s="26" t="s">
        <v>1</v>
      </c>
      <c r="B19" s="27" t="s">
        <v>2</v>
      </c>
      <c r="C19" s="27" t="s">
        <v>3</v>
      </c>
      <c r="D19" s="28" t="s">
        <v>4</v>
      </c>
      <c r="E19" s="28" t="s">
        <v>74</v>
      </c>
      <c r="F19" s="28" t="s">
        <v>75</v>
      </c>
      <c r="G19" s="28" t="s">
        <v>59</v>
      </c>
      <c r="H19" s="28" t="s">
        <v>63</v>
      </c>
      <c r="I19" s="28" t="s">
        <v>73</v>
      </c>
      <c r="J19" s="28" t="s">
        <v>5</v>
      </c>
      <c r="K19" s="29" t="s">
        <v>64</v>
      </c>
      <c r="L19" s="30" t="s">
        <v>32</v>
      </c>
      <c r="M19" s="31" t="s">
        <v>29</v>
      </c>
      <c r="N19" s="32" t="s">
        <v>9</v>
      </c>
      <c r="O19" s="33" t="s">
        <v>30</v>
      </c>
      <c r="P19" s="34" t="s">
        <v>10</v>
      </c>
      <c r="Q19" s="31" t="s">
        <v>6</v>
      </c>
      <c r="R19" s="35" t="s">
        <v>11</v>
      </c>
      <c r="S19" s="31" t="s">
        <v>7</v>
      </c>
      <c r="T19" s="31" t="s">
        <v>27</v>
      </c>
      <c r="U19" s="31" t="s">
        <v>28</v>
      </c>
      <c r="V19" s="36" t="s">
        <v>12</v>
      </c>
      <c r="W19" s="37" t="s">
        <v>13</v>
      </c>
      <c r="X19" s="38" t="s">
        <v>14</v>
      </c>
      <c r="Y19" s="38" t="s">
        <v>15</v>
      </c>
      <c r="Z19" s="38" t="s">
        <v>16</v>
      </c>
      <c r="AA19" s="38" t="s">
        <v>17</v>
      </c>
      <c r="AB19" s="38" t="s">
        <v>18</v>
      </c>
      <c r="AC19" s="38" t="s">
        <v>19</v>
      </c>
      <c r="AD19" s="38" t="s">
        <v>20</v>
      </c>
      <c r="AE19" s="38" t="s">
        <v>21</v>
      </c>
      <c r="AF19" s="38" t="s">
        <v>22</v>
      </c>
      <c r="AG19" s="38" t="s">
        <v>23</v>
      </c>
      <c r="AH19" s="39" t="s">
        <v>24</v>
      </c>
      <c r="AI19" s="40" t="s">
        <v>25</v>
      </c>
      <c r="AJ19" s="40" t="s">
        <v>26</v>
      </c>
    </row>
    <row r="20" spans="1:37" s="151" customFormat="1" ht="25.5" x14ac:dyDescent="0.2">
      <c r="A20" s="41" t="s">
        <v>154</v>
      </c>
      <c r="B20" s="122">
        <f>410000000</f>
        <v>410000000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43"/>
      <c r="M20" s="114"/>
      <c r="N20" s="44"/>
      <c r="O20" s="45"/>
      <c r="P20" s="46"/>
      <c r="Q20" s="47"/>
      <c r="R20" s="48"/>
      <c r="S20" s="47"/>
      <c r="T20" s="49"/>
      <c r="U20" s="49"/>
      <c r="V20" s="50"/>
      <c r="W20" s="5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/>
      <c r="AI20" s="54"/>
      <c r="AJ20" s="54"/>
    </row>
    <row r="21" spans="1:37" s="153" customFormat="1" x14ac:dyDescent="0.2">
      <c r="A21" s="55"/>
      <c r="B21" s="123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115"/>
      <c r="N21" s="56"/>
      <c r="O21" s="56"/>
      <c r="P21" s="59"/>
      <c r="Q21" s="56"/>
      <c r="R21" s="59"/>
      <c r="S21" s="60"/>
      <c r="T21" s="118"/>
      <c r="U21" s="118"/>
      <c r="V21" s="61"/>
      <c r="W21" s="62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60"/>
      <c r="AI21" s="63">
        <f t="shared" ref="AI21" si="0">SUM(W21:AH21)</f>
        <v>0</v>
      </c>
      <c r="AJ21" s="64">
        <f t="shared" ref="AJ21" si="1">+S21-AI21</f>
        <v>0</v>
      </c>
      <c r="AK21" s="152"/>
    </row>
    <row r="22" spans="1:37" s="153" customFormat="1" x14ac:dyDescent="0.2">
      <c r="A22" s="55"/>
      <c r="B22" s="123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115"/>
      <c r="N22" s="56"/>
      <c r="O22" s="56"/>
      <c r="P22" s="59"/>
      <c r="Q22" s="56"/>
      <c r="R22" s="59"/>
      <c r="S22" s="60"/>
      <c r="T22" s="118"/>
      <c r="U22" s="118"/>
      <c r="V22" s="61"/>
      <c r="W22" s="62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60"/>
      <c r="AI22" s="63">
        <f t="shared" ref="AI22" si="2">SUM(W22:AH22)</f>
        <v>0</v>
      </c>
      <c r="AJ22" s="64">
        <f t="shared" ref="AJ22" si="3">+S22-AI22</f>
        <v>0</v>
      </c>
      <c r="AK22" s="152"/>
    </row>
    <row r="23" spans="1:37" s="154" customFormat="1" ht="50.25" customHeight="1" x14ac:dyDescent="0.2">
      <c r="A23" s="66" t="s">
        <v>8</v>
      </c>
      <c r="B23" s="124">
        <f>B20-SUM(B21:B22)</f>
        <v>410000000</v>
      </c>
      <c r="C23" s="320" t="s">
        <v>57</v>
      </c>
      <c r="D23" s="321" t="s">
        <v>98</v>
      </c>
      <c r="E23" s="321" t="s">
        <v>152</v>
      </c>
      <c r="F23" s="321" t="s">
        <v>155</v>
      </c>
      <c r="G23" s="321" t="s">
        <v>153</v>
      </c>
      <c r="H23" s="321" t="s">
        <v>226</v>
      </c>
      <c r="I23" s="321" t="s">
        <v>156</v>
      </c>
      <c r="J23" s="321" t="s">
        <v>96</v>
      </c>
      <c r="K23" s="321" t="s">
        <v>99</v>
      </c>
      <c r="L23" s="68"/>
      <c r="M23" s="116"/>
      <c r="N23" s="69"/>
      <c r="O23" s="67"/>
      <c r="P23" s="70"/>
      <c r="Q23" s="67">
        <f>SUM(Q21:Q22)</f>
        <v>0</v>
      </c>
      <c r="R23" s="71"/>
      <c r="S23" s="67">
        <f>SUM(S21:S22)</f>
        <v>0</v>
      </c>
      <c r="T23" s="72"/>
      <c r="U23" s="72"/>
      <c r="V23" s="73"/>
      <c r="W23" s="74">
        <f>SUM(W21:W22)</f>
        <v>0</v>
      </c>
      <c r="X23" s="74">
        <f>SUM(X21:X22)</f>
        <v>0</v>
      </c>
      <c r="Y23" s="74">
        <f>SUM(Y21:Y22)</f>
        <v>0</v>
      </c>
      <c r="Z23" s="74">
        <f>SUM(Z21:Z22)</f>
        <v>0</v>
      </c>
      <c r="AA23" s="74">
        <f>SUM(AA21:AA22)</f>
        <v>0</v>
      </c>
      <c r="AB23" s="74">
        <f>SUM(AB21:AB22)</f>
        <v>0</v>
      </c>
      <c r="AC23" s="74">
        <f>SUM(AC21:AC22)</f>
        <v>0</v>
      </c>
      <c r="AD23" s="74">
        <f>SUM(AD21:AD22)</f>
        <v>0</v>
      </c>
      <c r="AE23" s="74">
        <f>SUM(AE21:AE22)</f>
        <v>0</v>
      </c>
      <c r="AF23" s="74">
        <f>SUM(AF21:AF22)</f>
        <v>0</v>
      </c>
      <c r="AG23" s="74">
        <f>SUM(AG21:AG22)</f>
        <v>0</v>
      </c>
      <c r="AH23" s="72">
        <f>SUM(AH21:AH22)</f>
        <v>0</v>
      </c>
      <c r="AI23" s="75">
        <f>SUM(AI21:AI22)</f>
        <v>0</v>
      </c>
      <c r="AJ23" s="75">
        <f>SUM(AJ21:AJ22)</f>
        <v>0</v>
      </c>
    </row>
    <row r="24" spans="1:37" s="151" customFormat="1" ht="25.5" x14ac:dyDescent="0.2">
      <c r="A24" s="41" t="s">
        <v>230</v>
      </c>
      <c r="B24" s="122">
        <f>789000000</f>
        <v>789000000</v>
      </c>
      <c r="C24" s="138"/>
      <c r="D24" s="138"/>
      <c r="E24" s="138"/>
      <c r="F24" s="138"/>
      <c r="G24" s="138"/>
      <c r="H24" s="138"/>
      <c r="I24" s="138"/>
      <c r="J24" s="138"/>
      <c r="K24" s="138"/>
      <c r="L24" s="43"/>
      <c r="M24" s="114"/>
      <c r="N24" s="44"/>
      <c r="O24" s="45"/>
      <c r="P24" s="46"/>
      <c r="Q24" s="47"/>
      <c r="R24" s="48"/>
      <c r="S24" s="47"/>
      <c r="T24" s="49"/>
      <c r="U24" s="49"/>
      <c r="V24" s="50"/>
      <c r="W24" s="51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/>
      <c r="AI24" s="54"/>
      <c r="AJ24" s="54"/>
    </row>
    <row r="25" spans="1:37" s="151" customFormat="1" x14ac:dyDescent="0.2">
      <c r="A25" s="55"/>
      <c r="B25" s="123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115"/>
      <c r="N25" s="65"/>
      <c r="O25" s="65"/>
      <c r="P25" s="59"/>
      <c r="Q25" s="65"/>
      <c r="R25" s="59"/>
      <c r="S25" s="60"/>
      <c r="T25" s="118"/>
      <c r="U25" s="120"/>
      <c r="V25" s="61"/>
      <c r="W25" s="62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60"/>
      <c r="AI25" s="63">
        <f t="shared" ref="AI25" si="4">SUM(W25:AH25)</f>
        <v>0</v>
      </c>
      <c r="AJ25" s="64">
        <f t="shared" ref="AJ25" si="5">+S25-AI25</f>
        <v>0</v>
      </c>
    </row>
    <row r="26" spans="1:37" s="151" customFormat="1" x14ac:dyDescent="0.2">
      <c r="A26" s="55"/>
      <c r="B26" s="123"/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115"/>
      <c r="N26" s="56"/>
      <c r="O26" s="65"/>
      <c r="P26" s="59"/>
      <c r="Q26" s="65"/>
      <c r="R26" s="59"/>
      <c r="S26" s="65"/>
      <c r="T26" s="118"/>
      <c r="U26" s="120"/>
      <c r="V26" s="61"/>
      <c r="W26" s="62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60"/>
      <c r="AI26" s="63"/>
      <c r="AJ26" s="64"/>
    </row>
    <row r="27" spans="1:37" s="154" customFormat="1" ht="52.5" customHeight="1" x14ac:dyDescent="0.2">
      <c r="A27" s="66" t="s">
        <v>8</v>
      </c>
      <c r="B27" s="124">
        <f>B24-SUM(B25:B26)</f>
        <v>789000000</v>
      </c>
      <c r="C27" s="320" t="s">
        <v>107</v>
      </c>
      <c r="D27" s="321" t="s">
        <v>106</v>
      </c>
      <c r="E27" s="321" t="s">
        <v>159</v>
      </c>
      <c r="F27" s="321" t="s">
        <v>158</v>
      </c>
      <c r="G27" s="321" t="s">
        <v>157</v>
      </c>
      <c r="H27" s="321" t="s">
        <v>222</v>
      </c>
      <c r="I27" s="321" t="s">
        <v>108</v>
      </c>
      <c r="J27" s="321" t="s">
        <v>160</v>
      </c>
      <c r="K27" s="321" t="s">
        <v>161</v>
      </c>
      <c r="L27" s="68"/>
      <c r="M27" s="116"/>
      <c r="N27" s="69"/>
      <c r="O27" s="67"/>
      <c r="P27" s="70"/>
      <c r="Q27" s="67">
        <f>SUM(Q25:Q26)</f>
        <v>0</v>
      </c>
      <c r="R27" s="71"/>
      <c r="S27" s="67">
        <f>SUM(S25:S26)</f>
        <v>0</v>
      </c>
      <c r="T27" s="72"/>
      <c r="U27" s="72"/>
      <c r="V27" s="73"/>
      <c r="W27" s="74">
        <f>SUM(W25:W26)</f>
        <v>0</v>
      </c>
      <c r="X27" s="74">
        <f>SUM(X25:X26)</f>
        <v>0</v>
      </c>
      <c r="Y27" s="74">
        <f>SUM(Y25:Y26)</f>
        <v>0</v>
      </c>
      <c r="Z27" s="74">
        <f>SUM(Z25:Z26)</f>
        <v>0</v>
      </c>
      <c r="AA27" s="74">
        <f>SUM(AA25:AA26)</f>
        <v>0</v>
      </c>
      <c r="AB27" s="74">
        <f>SUM(AB25:AB26)</f>
        <v>0</v>
      </c>
      <c r="AC27" s="74">
        <f>SUM(AC25:AC26)</f>
        <v>0</v>
      </c>
      <c r="AD27" s="74">
        <f>SUM(AD25:AD26)</f>
        <v>0</v>
      </c>
      <c r="AE27" s="74">
        <f>SUM(AE25:AE26)</f>
        <v>0</v>
      </c>
      <c r="AF27" s="74">
        <f>SUM(AF25:AF26)</f>
        <v>0</v>
      </c>
      <c r="AG27" s="74">
        <f>SUM(AG25:AG26)</f>
        <v>0</v>
      </c>
      <c r="AH27" s="72">
        <f>SUM(AH25:AH26)</f>
        <v>0</v>
      </c>
      <c r="AI27" s="75">
        <f>SUM(AI25:AI26)</f>
        <v>0</v>
      </c>
      <c r="AJ27" s="75">
        <f>SUM(AJ25:AJ26)</f>
        <v>0</v>
      </c>
    </row>
    <row r="28" spans="1:37" s="155" customFormat="1" ht="25.5" x14ac:dyDescent="0.2">
      <c r="A28" s="41" t="s">
        <v>163</v>
      </c>
      <c r="B28" s="122">
        <f>360000000</f>
        <v>360000000</v>
      </c>
      <c r="C28" s="138"/>
      <c r="D28" s="138"/>
      <c r="E28" s="138"/>
      <c r="F28" s="138"/>
      <c r="G28" s="138"/>
      <c r="H28" s="138"/>
      <c r="I28" s="138"/>
      <c r="J28" s="138"/>
      <c r="K28" s="138"/>
      <c r="L28" s="43"/>
      <c r="M28" s="114"/>
      <c r="N28" s="44"/>
      <c r="O28" s="45"/>
      <c r="P28" s="46"/>
      <c r="Q28" s="47"/>
      <c r="R28" s="48"/>
      <c r="S28" s="47"/>
      <c r="T28" s="49"/>
      <c r="U28" s="49"/>
      <c r="V28" s="50"/>
      <c r="W28" s="146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9"/>
      <c r="AI28" s="147"/>
      <c r="AJ28" s="147"/>
    </row>
    <row r="29" spans="1:37" s="153" customFormat="1" x14ac:dyDescent="0.2">
      <c r="A29" s="55"/>
      <c r="B29" s="123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115"/>
      <c r="N29" s="56"/>
      <c r="O29" s="56"/>
      <c r="P29" s="59"/>
      <c r="Q29" s="56"/>
      <c r="R29" s="59"/>
      <c r="S29" s="56"/>
      <c r="T29" s="118"/>
      <c r="U29" s="60"/>
      <c r="V29" s="61"/>
      <c r="W29" s="62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60"/>
      <c r="AI29" s="63">
        <f t="shared" ref="AI29:AI30" si="6">SUM(W29:AH29)</f>
        <v>0</v>
      </c>
      <c r="AJ29" s="64">
        <f t="shared" ref="AJ29:AJ30" si="7">+S29-AI29</f>
        <v>0</v>
      </c>
      <c r="AK29" s="152"/>
    </row>
    <row r="30" spans="1:37" s="153" customFormat="1" x14ac:dyDescent="0.2">
      <c r="A30" s="55"/>
      <c r="B30" s="123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115"/>
      <c r="N30" s="56"/>
      <c r="O30" s="56"/>
      <c r="P30" s="59"/>
      <c r="Q30" s="56"/>
      <c r="R30" s="59"/>
      <c r="S30" s="56"/>
      <c r="T30" s="118"/>
      <c r="U30" s="60"/>
      <c r="V30" s="61"/>
      <c r="W30" s="62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60"/>
      <c r="AI30" s="63">
        <f t="shared" si="6"/>
        <v>0</v>
      </c>
      <c r="AJ30" s="64">
        <f t="shared" si="7"/>
        <v>0</v>
      </c>
      <c r="AK30" s="152"/>
    </row>
    <row r="31" spans="1:37" s="154" customFormat="1" ht="54.75" customHeight="1" x14ac:dyDescent="0.2">
      <c r="A31" s="66" t="s">
        <v>8</v>
      </c>
      <c r="B31" s="124">
        <f>B28-SUM(B29:B30)</f>
        <v>360000000</v>
      </c>
      <c r="C31" s="320" t="s">
        <v>107</v>
      </c>
      <c r="D31" s="321" t="s">
        <v>106</v>
      </c>
      <c r="E31" s="321" t="s">
        <v>162</v>
      </c>
      <c r="F31" s="321" t="s">
        <v>167</v>
      </c>
      <c r="G31" s="321" t="s">
        <v>157</v>
      </c>
      <c r="H31" s="321" t="s">
        <v>219</v>
      </c>
      <c r="I31" s="321" t="s">
        <v>83</v>
      </c>
      <c r="J31" s="321" t="s">
        <v>160</v>
      </c>
      <c r="K31" s="321" t="s">
        <v>161</v>
      </c>
      <c r="L31" s="68"/>
      <c r="M31" s="116"/>
      <c r="N31" s="69"/>
      <c r="O31" s="67"/>
      <c r="P31" s="70"/>
      <c r="Q31" s="67">
        <f>SUM(Q29:Q30)</f>
        <v>0</v>
      </c>
      <c r="R31" s="71"/>
      <c r="S31" s="67">
        <f>SUM(S29:S30)</f>
        <v>0</v>
      </c>
      <c r="T31" s="72"/>
      <c r="U31" s="72"/>
      <c r="V31" s="73"/>
      <c r="W31" s="74">
        <f>SUM(W29:W30)</f>
        <v>0</v>
      </c>
      <c r="X31" s="74">
        <f>SUM(X29:X30)</f>
        <v>0</v>
      </c>
      <c r="Y31" s="74">
        <f>SUM(Y29:Y30)</f>
        <v>0</v>
      </c>
      <c r="Z31" s="74">
        <f>SUM(Z29:Z30)</f>
        <v>0</v>
      </c>
      <c r="AA31" s="74">
        <f>SUM(AA29:AA30)</f>
        <v>0</v>
      </c>
      <c r="AB31" s="74">
        <f>SUM(AB29:AB30)</f>
        <v>0</v>
      </c>
      <c r="AC31" s="74">
        <f>SUM(AC29:AC30)</f>
        <v>0</v>
      </c>
      <c r="AD31" s="74">
        <f>SUM(AD29:AD30)</f>
        <v>0</v>
      </c>
      <c r="AE31" s="74">
        <f>SUM(AE29:AE30)</f>
        <v>0</v>
      </c>
      <c r="AF31" s="74">
        <f>SUM(AF29:AF30)</f>
        <v>0</v>
      </c>
      <c r="AG31" s="74">
        <f>SUM(AG29:AG30)</f>
        <v>0</v>
      </c>
      <c r="AH31" s="72">
        <f>SUM(AH29:AH30)</f>
        <v>0</v>
      </c>
      <c r="AI31" s="75">
        <f>SUM(AI29:AI30)</f>
        <v>0</v>
      </c>
      <c r="AJ31" s="75">
        <f>SUM(AJ29:AJ30)</f>
        <v>0</v>
      </c>
    </row>
    <row r="32" spans="1:37" s="151" customFormat="1" ht="25.5" x14ac:dyDescent="0.2">
      <c r="A32" s="41" t="s">
        <v>164</v>
      </c>
      <c r="B32" s="122">
        <f>1047998876</f>
        <v>1047998876</v>
      </c>
      <c r="C32" s="138"/>
      <c r="D32" s="138"/>
      <c r="E32" s="138"/>
      <c r="F32" s="138"/>
      <c r="G32" s="138"/>
      <c r="H32" s="138"/>
      <c r="I32" s="138"/>
      <c r="J32" s="138"/>
      <c r="K32" s="138"/>
      <c r="L32" s="205"/>
      <c r="M32" s="206"/>
      <c r="N32" s="207"/>
      <c r="O32" s="208"/>
      <c r="P32" s="209"/>
      <c r="Q32" s="210"/>
      <c r="R32" s="211"/>
      <c r="S32" s="210"/>
      <c r="T32" s="212"/>
      <c r="U32" s="212"/>
      <c r="V32" s="213"/>
      <c r="W32" s="214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6"/>
      <c r="AI32" s="217"/>
      <c r="AJ32" s="217"/>
    </row>
    <row r="33" spans="1:37" s="153" customFormat="1" x14ac:dyDescent="0.2">
      <c r="A33" s="55"/>
      <c r="B33" s="123"/>
      <c r="C33" s="57"/>
      <c r="D33" s="57"/>
      <c r="E33" s="57"/>
      <c r="F33" s="57"/>
      <c r="G33" s="57"/>
      <c r="H33" s="57"/>
      <c r="I33" s="57"/>
      <c r="J33" s="57"/>
      <c r="K33" s="57"/>
      <c r="L33" s="58"/>
      <c r="M33" s="115"/>
      <c r="N33" s="56"/>
      <c r="O33" s="56"/>
      <c r="P33" s="59"/>
      <c r="Q33" s="56"/>
      <c r="R33" s="59"/>
      <c r="S33" s="56"/>
      <c r="T33" s="118"/>
      <c r="U33" s="60"/>
      <c r="V33" s="61"/>
      <c r="W33" s="62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60"/>
      <c r="AI33" s="63">
        <f t="shared" ref="AI33:AI35" si="8">SUM(W33:AH33)</f>
        <v>0</v>
      </c>
      <c r="AJ33" s="64">
        <f t="shared" ref="AJ33:AJ35" si="9">+S33-AI33</f>
        <v>0</v>
      </c>
      <c r="AK33" s="152"/>
    </row>
    <row r="34" spans="1:37" s="153" customFormat="1" x14ac:dyDescent="0.2">
      <c r="A34" s="55"/>
      <c r="B34" s="123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115"/>
      <c r="N34" s="56"/>
      <c r="O34" s="56"/>
      <c r="P34" s="59"/>
      <c r="Q34" s="56"/>
      <c r="R34" s="59"/>
      <c r="S34" s="56"/>
      <c r="T34" s="118"/>
      <c r="U34" s="60"/>
      <c r="V34" s="61"/>
      <c r="W34" s="62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60"/>
      <c r="AI34" s="63">
        <f t="shared" si="8"/>
        <v>0</v>
      </c>
      <c r="AJ34" s="64">
        <f t="shared" si="9"/>
        <v>0</v>
      </c>
      <c r="AK34" s="152"/>
    </row>
    <row r="35" spans="1:37" s="153" customFormat="1" x14ac:dyDescent="0.2">
      <c r="A35" s="55"/>
      <c r="B35" s="123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115"/>
      <c r="N35" s="56"/>
      <c r="O35" s="56"/>
      <c r="P35" s="59"/>
      <c r="Q35" s="56"/>
      <c r="R35" s="59"/>
      <c r="S35" s="56"/>
      <c r="T35" s="118"/>
      <c r="U35" s="60"/>
      <c r="V35" s="61"/>
      <c r="W35" s="62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60"/>
      <c r="AI35" s="63">
        <f t="shared" si="8"/>
        <v>0</v>
      </c>
      <c r="AJ35" s="64">
        <f t="shared" si="9"/>
        <v>0</v>
      </c>
      <c r="AK35" s="152"/>
    </row>
    <row r="36" spans="1:37" s="154" customFormat="1" ht="51.75" customHeight="1" x14ac:dyDescent="0.2">
      <c r="A36" s="66" t="s">
        <v>8</v>
      </c>
      <c r="B36" s="124">
        <f>B32-SUM(B33:B35)</f>
        <v>1047998876</v>
      </c>
      <c r="C36" s="320" t="s">
        <v>57</v>
      </c>
      <c r="D36" s="321" t="s">
        <v>98</v>
      </c>
      <c r="E36" s="321" t="s">
        <v>168</v>
      </c>
      <c r="F36" s="321" t="s">
        <v>166</v>
      </c>
      <c r="G36" s="321" t="s">
        <v>165</v>
      </c>
      <c r="H36" s="321" t="s">
        <v>227</v>
      </c>
      <c r="I36" s="321" t="s">
        <v>84</v>
      </c>
      <c r="J36" s="321" t="s">
        <v>96</v>
      </c>
      <c r="K36" s="321" t="s">
        <v>169</v>
      </c>
      <c r="L36" s="68"/>
      <c r="M36" s="116"/>
      <c r="N36" s="69"/>
      <c r="O36" s="67"/>
      <c r="P36" s="70"/>
      <c r="Q36" s="124">
        <f>SUM(Q33:Q35)</f>
        <v>0</v>
      </c>
      <c r="R36" s="71"/>
      <c r="S36" s="124">
        <f>SUM(S33:S35)</f>
        <v>0</v>
      </c>
      <c r="T36" s="72"/>
      <c r="U36" s="72"/>
      <c r="V36" s="73"/>
      <c r="W36" s="74">
        <f>SUM(W33:W35)</f>
        <v>0</v>
      </c>
      <c r="X36" s="74">
        <f>SUM(X33:X35)</f>
        <v>0</v>
      </c>
      <c r="Y36" s="74">
        <f>SUM(Y33:Y35)</f>
        <v>0</v>
      </c>
      <c r="Z36" s="74">
        <f>SUM(Z33:Z35)</f>
        <v>0</v>
      </c>
      <c r="AA36" s="74">
        <f>SUM(AA33:AA35)</f>
        <v>0</v>
      </c>
      <c r="AB36" s="74">
        <f>SUM(AB33:AB35)</f>
        <v>0</v>
      </c>
      <c r="AC36" s="74">
        <f>SUM(AC33:AC35)</f>
        <v>0</v>
      </c>
      <c r="AD36" s="74">
        <f>SUM(AD33:AD35)</f>
        <v>0</v>
      </c>
      <c r="AE36" s="74">
        <f>SUM(AE33:AE35)</f>
        <v>0</v>
      </c>
      <c r="AF36" s="74">
        <f>SUM(AF33:AF35)</f>
        <v>0</v>
      </c>
      <c r="AG36" s="74">
        <f>SUM(AG33:AG35)</f>
        <v>0</v>
      </c>
      <c r="AH36" s="72">
        <f>SUM(AH33:AH35)</f>
        <v>0</v>
      </c>
      <c r="AI36" s="75">
        <f>SUM(AI33:AI35)</f>
        <v>0</v>
      </c>
      <c r="AJ36" s="75">
        <f>SUM(AJ33:AJ35)</f>
        <v>0</v>
      </c>
    </row>
    <row r="37" spans="1:37" s="153" customFormat="1" x14ac:dyDescent="0.2">
      <c r="A37" s="79"/>
      <c r="B37" s="125"/>
      <c r="C37" s="81"/>
      <c r="D37" s="82"/>
      <c r="E37" s="81"/>
      <c r="F37" s="81"/>
      <c r="G37" s="83"/>
      <c r="H37" s="83"/>
      <c r="I37" s="83"/>
      <c r="J37" s="83"/>
      <c r="K37" s="83"/>
      <c r="L37" s="84"/>
      <c r="M37" s="117"/>
      <c r="N37" s="82"/>
      <c r="O37" s="85"/>
      <c r="P37" s="86"/>
      <c r="Q37" s="80"/>
      <c r="R37" s="87"/>
      <c r="S37" s="80"/>
      <c r="T37" s="88"/>
      <c r="U37" s="88"/>
      <c r="V37" s="89"/>
      <c r="W37" s="90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2"/>
      <c r="AI37" s="93"/>
      <c r="AJ37" s="93"/>
    </row>
    <row r="38" spans="1:37" s="172" customFormat="1" x14ac:dyDescent="0.2">
      <c r="A38" s="159" t="s">
        <v>38</v>
      </c>
      <c r="B38" s="160">
        <f>B28+B24+B20+B32</f>
        <v>2606998876</v>
      </c>
      <c r="C38" s="161"/>
      <c r="D38" s="162"/>
      <c r="E38" s="161"/>
      <c r="F38" s="161"/>
      <c r="G38" s="163"/>
      <c r="H38" s="163"/>
      <c r="I38" s="163"/>
      <c r="J38" s="164"/>
      <c r="K38" s="163"/>
      <c r="L38" s="165"/>
      <c r="M38" s="166"/>
      <c r="N38" s="162"/>
      <c r="O38" s="167"/>
      <c r="P38" s="168"/>
      <c r="Q38" s="160">
        <f>+Q23+Q27+Q31+Q36</f>
        <v>0</v>
      </c>
      <c r="R38" s="169"/>
      <c r="S38" s="160">
        <f>+S23+S27+S31+S36</f>
        <v>0</v>
      </c>
      <c r="T38" s="170"/>
      <c r="U38" s="170"/>
      <c r="V38" s="171"/>
      <c r="W38" s="94">
        <f>+W23+W27+W31+W36</f>
        <v>0</v>
      </c>
      <c r="X38" s="94">
        <f>+X23+X27+X31+X36</f>
        <v>0</v>
      </c>
      <c r="Y38" s="94">
        <f>+Y23+Y27+Y31+Y36</f>
        <v>0</v>
      </c>
      <c r="Z38" s="94">
        <f>+Z23+Z27+Z31+Z36</f>
        <v>0</v>
      </c>
      <c r="AA38" s="94">
        <f>+AA23+AA27+AA31+AA36</f>
        <v>0</v>
      </c>
      <c r="AB38" s="94">
        <f>+AB23+AB27+AB31+AB36</f>
        <v>0</v>
      </c>
      <c r="AC38" s="94">
        <f>+AC23+AC27+AC31+AC36</f>
        <v>0</v>
      </c>
      <c r="AD38" s="94">
        <f>+AD23+AD27+AD31+AD36</f>
        <v>0</v>
      </c>
      <c r="AE38" s="94">
        <f>+AE23+AE27+AE31+AE36</f>
        <v>0</v>
      </c>
      <c r="AF38" s="94">
        <f>+AF23+AF27+AF31+AF36</f>
        <v>0</v>
      </c>
      <c r="AG38" s="94">
        <f>+AG23+AG27+AG31+AG36</f>
        <v>0</v>
      </c>
      <c r="AH38" s="95">
        <f>+AH23+AH27+AH31+AH36</f>
        <v>0</v>
      </c>
      <c r="AI38" s="96">
        <f>+AI23+AI27+AI31+AI36</f>
        <v>0</v>
      </c>
      <c r="AJ38" s="96">
        <f>+AJ23+AJ27+AJ31+AJ36</f>
        <v>0</v>
      </c>
    </row>
    <row r="39" spans="1:37" s="357" customFormat="1" ht="14.25" x14ac:dyDescent="0.2">
      <c r="A39" s="347"/>
      <c r="B39" s="348"/>
      <c r="C39" s="349"/>
      <c r="D39" s="349"/>
      <c r="E39" s="349"/>
      <c r="F39" s="349"/>
      <c r="G39" s="349"/>
      <c r="H39" s="349"/>
      <c r="I39" s="349"/>
      <c r="J39" s="349"/>
      <c r="K39" s="349"/>
      <c r="L39" s="350"/>
      <c r="M39" s="350"/>
      <c r="N39" s="349"/>
      <c r="O39" s="348"/>
      <c r="P39" s="351"/>
      <c r="Q39" s="348"/>
      <c r="R39" s="352"/>
      <c r="S39" s="348"/>
      <c r="T39" s="348"/>
      <c r="U39" s="348"/>
      <c r="V39" s="34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60"/>
      <c r="AJ39" s="362"/>
    </row>
    <row r="40" spans="1:37" s="357" customFormat="1" ht="14.25" x14ac:dyDescent="0.2">
      <c r="A40" s="347"/>
      <c r="B40" s="348">
        <f>+B39-B38</f>
        <v>-2606998876</v>
      </c>
      <c r="C40" s="349"/>
      <c r="D40" s="349"/>
      <c r="E40" s="349"/>
      <c r="F40" s="349"/>
      <c r="G40" s="349"/>
      <c r="H40" s="349"/>
      <c r="I40" s="349"/>
      <c r="J40" s="349"/>
      <c r="K40" s="349"/>
      <c r="L40" s="350"/>
      <c r="M40" s="350"/>
      <c r="N40" s="349"/>
      <c r="O40" s="348"/>
      <c r="P40" s="351"/>
      <c r="Q40" s="348">
        <f>+Q39-Q38</f>
        <v>0</v>
      </c>
      <c r="R40" s="352"/>
      <c r="S40" s="348">
        <f>+S39-S38</f>
        <v>0</v>
      </c>
      <c r="T40" s="348"/>
      <c r="U40" s="348"/>
      <c r="V40" s="34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48">
        <f>+AI39-AI38</f>
        <v>0</v>
      </c>
      <c r="AJ40" s="348">
        <f>+AJ39-AJ38</f>
        <v>0</v>
      </c>
    </row>
    <row r="41" spans="1:37" ht="12.75" customHeight="1" x14ac:dyDescent="0.2">
      <c r="A41" s="173"/>
      <c r="B41" s="174"/>
      <c r="C41" s="181"/>
      <c r="D41" s="181"/>
      <c r="E41" s="181"/>
      <c r="F41" s="181"/>
      <c r="G41" s="181"/>
      <c r="H41" s="181"/>
      <c r="I41" s="181"/>
      <c r="J41" s="181"/>
      <c r="K41" s="181"/>
      <c r="L41" s="182"/>
      <c r="M41" s="182"/>
      <c r="N41" s="175"/>
      <c r="O41" s="174"/>
      <c r="P41" s="177"/>
      <c r="Q41" s="178"/>
      <c r="R41" s="179"/>
      <c r="S41" s="178"/>
      <c r="T41" s="178"/>
      <c r="U41" s="178"/>
      <c r="V41" s="180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8"/>
      <c r="AJ41" s="99"/>
    </row>
    <row r="42" spans="1:37" ht="22.5" customHeight="1" x14ac:dyDescent="0.2">
      <c r="A42" s="219" t="s">
        <v>78</v>
      </c>
      <c r="B42" s="100" t="s">
        <v>2</v>
      </c>
      <c r="C42" s="103"/>
      <c r="D42" s="181"/>
      <c r="E42" s="181"/>
      <c r="F42" s="181"/>
      <c r="G42" s="181"/>
      <c r="M42" s="182"/>
      <c r="Q42" s="100" t="s">
        <v>6</v>
      </c>
      <c r="S42" s="101" t="s">
        <v>7</v>
      </c>
      <c r="W42" s="37" t="s">
        <v>13</v>
      </c>
      <c r="X42" s="38" t="s">
        <v>14</v>
      </c>
      <c r="Y42" s="38" t="s">
        <v>15</v>
      </c>
      <c r="Z42" s="38" t="s">
        <v>16</v>
      </c>
      <c r="AA42" s="38" t="s">
        <v>17</v>
      </c>
      <c r="AB42" s="38" t="s">
        <v>18</v>
      </c>
      <c r="AC42" s="38" t="s">
        <v>19</v>
      </c>
      <c r="AD42" s="38" t="s">
        <v>20</v>
      </c>
      <c r="AE42" s="38" t="s">
        <v>21</v>
      </c>
      <c r="AF42" s="38" t="s">
        <v>22</v>
      </c>
      <c r="AG42" s="38" t="s">
        <v>23</v>
      </c>
      <c r="AH42" s="39" t="s">
        <v>24</v>
      </c>
      <c r="AI42" s="40" t="s">
        <v>25</v>
      </c>
      <c r="AJ42" s="102" t="s">
        <v>26</v>
      </c>
    </row>
    <row r="43" spans="1:37" ht="38.25" x14ac:dyDescent="0.2">
      <c r="A43" s="235" t="s">
        <v>226</v>
      </c>
      <c r="B43" s="229">
        <f>+SUMIF($H$19:$H$36,$A43,B$19:B$36)</f>
        <v>410000000</v>
      </c>
      <c r="C43" s="172"/>
      <c r="D43" s="172"/>
      <c r="E43" s="172"/>
      <c r="F43" s="172"/>
      <c r="G43" s="172"/>
      <c r="M43" s="230"/>
      <c r="Q43" s="229">
        <f>+SUMIF($H$19:$H$36,$A43,Q$19:Q$36)/2</f>
        <v>0</v>
      </c>
      <c r="S43" s="229">
        <f>+SUMIF($H$19:$H$36,$A43,S$19:S$36)/2</f>
        <v>0</v>
      </c>
      <c r="V43" s="188"/>
      <c r="W43" s="229">
        <f>+SUMIF($H$19:$H$36,$A43,W$19:W$36)/2</f>
        <v>0</v>
      </c>
      <c r="X43" s="229">
        <f>+SUMIF($H$19:$H$36,$A43,X$19:X$36)/2</f>
        <v>0</v>
      </c>
      <c r="Y43" s="229">
        <f>+SUMIF($H$19:$H$36,$A43,Y$19:Y$36)/2</f>
        <v>0</v>
      </c>
      <c r="Z43" s="229">
        <f>+SUMIF($H$19:$H$36,$A43,Z$19:Z$36)/2</f>
        <v>0</v>
      </c>
      <c r="AA43" s="229">
        <f>+SUMIF($H$19:$H$36,$A43,AA$19:AA$36)/2</f>
        <v>0</v>
      </c>
      <c r="AB43" s="229">
        <f>+SUMIF($H$19:$H$36,$A43,AB$19:AB$36)/2</f>
        <v>0</v>
      </c>
      <c r="AC43" s="229">
        <f>+SUMIF($H$19:$H$36,$A43,AC$19:AC$36)/2</f>
        <v>0</v>
      </c>
      <c r="AD43" s="229">
        <f>+SUMIF($H$19:$H$36,$A43,AD$19:AD$36)/2</f>
        <v>0</v>
      </c>
      <c r="AE43" s="229">
        <f>+SUMIF($H$19:$H$36,$A43,AE$19:AE$36)/2</f>
        <v>0</v>
      </c>
      <c r="AF43" s="229">
        <f>+SUMIF($H$19:$H$36,$A43,AF$19:AF$36)/2</f>
        <v>0</v>
      </c>
      <c r="AG43" s="229">
        <f>+SUMIF($H$19:$H$36,$A43,AG$19:AG$36)/2</f>
        <v>0</v>
      </c>
      <c r="AH43" s="229">
        <f>+SUMIF($H$19:$H$36,$A43,AH$19:AH$36)/2</f>
        <v>0</v>
      </c>
      <c r="AI43" s="229">
        <f>+SUMIF($H$19:$H$36,$A43,AI$19:AI$36)/2</f>
        <v>0</v>
      </c>
      <c r="AJ43" s="231">
        <f>+SUMIF($H$19:$H$36,$A43,AJ$19:AJ$36)/2</f>
        <v>0</v>
      </c>
    </row>
    <row r="44" spans="1:37" ht="25.5" x14ac:dyDescent="0.2">
      <c r="A44" s="236" t="s">
        <v>222</v>
      </c>
      <c r="B44" s="229">
        <f>+SUMIF($H$19:$H$36,$A44,B$19:B$36)</f>
        <v>789000000</v>
      </c>
      <c r="C44" s="172"/>
      <c r="D44" s="172"/>
      <c r="E44" s="172"/>
      <c r="F44" s="172"/>
      <c r="G44" s="172"/>
      <c r="M44" s="230"/>
      <c r="Q44" s="229">
        <f>+SUMIF($H$19:$H$36,$A44,Q$19:Q$36)/2</f>
        <v>0</v>
      </c>
      <c r="S44" s="229">
        <f>+SUMIF($H$19:$H$36,$A44,S$19:S$36)/2</f>
        <v>0</v>
      </c>
      <c r="V44" s="188"/>
      <c r="W44" s="229">
        <f>+SUMIF($H$19:$H$36,$A44,W$19:W$36)/2</f>
        <v>0</v>
      </c>
      <c r="X44" s="229">
        <f>+SUMIF($H$19:$H$36,$A44,X$19:X$36)/2</f>
        <v>0</v>
      </c>
      <c r="Y44" s="229">
        <f>+SUMIF($H$19:$H$36,$A44,Y$19:Y$36)/2</f>
        <v>0</v>
      </c>
      <c r="Z44" s="229">
        <f>+SUMIF($H$19:$H$36,$A44,Z$19:Z$36)/2</f>
        <v>0</v>
      </c>
      <c r="AA44" s="229">
        <f>+SUMIF($H$19:$H$36,$A44,AA$19:AA$36)/2</f>
        <v>0</v>
      </c>
      <c r="AB44" s="229">
        <f>+SUMIF($H$19:$H$36,$A44,AB$19:AB$36)/2</f>
        <v>0</v>
      </c>
      <c r="AC44" s="229">
        <f>+SUMIF($H$19:$H$36,$A44,AC$19:AC$36)/2</f>
        <v>0</v>
      </c>
      <c r="AD44" s="229">
        <f>+SUMIF($H$19:$H$36,$A44,AD$19:AD$36)/2</f>
        <v>0</v>
      </c>
      <c r="AE44" s="229">
        <f>+SUMIF($H$19:$H$36,$A44,AE$19:AE$36)/2</f>
        <v>0</v>
      </c>
      <c r="AF44" s="229">
        <f>+SUMIF($H$19:$H$36,$A44,AF$19:AF$36)/2</f>
        <v>0</v>
      </c>
      <c r="AG44" s="229">
        <f>+SUMIF($H$19:$H$36,$A44,AG$19:AG$36)/2</f>
        <v>0</v>
      </c>
      <c r="AH44" s="229">
        <f>+SUMIF($H$19:$H$36,$A44,AH$19:AH$36)/2</f>
        <v>0</v>
      </c>
      <c r="AI44" s="229">
        <f>+SUMIF($H$19:$H$36,$A44,AI$19:AI$36)/2</f>
        <v>0</v>
      </c>
      <c r="AJ44" s="231">
        <f>+SUMIF($H$19:$H$36,$A44,AJ$19:AJ$36)/2</f>
        <v>0</v>
      </c>
    </row>
    <row r="45" spans="1:37" x14ac:dyDescent="0.2">
      <c r="A45" s="236" t="s">
        <v>219</v>
      </c>
      <c r="B45" s="229">
        <f>+SUMIF($H$19:$H$36,$A45,B$19:B$36)</f>
        <v>360000000</v>
      </c>
      <c r="C45" s="172"/>
      <c r="D45" s="172"/>
      <c r="E45" s="172"/>
      <c r="F45" s="172"/>
      <c r="G45" s="172"/>
      <c r="M45" s="230"/>
      <c r="Q45" s="229">
        <f>+SUMIF($H$19:$H$36,$A45,Q$19:Q$36)/2</f>
        <v>0</v>
      </c>
      <c r="S45" s="229">
        <f>+SUMIF($H$19:$H$36,$A45,S$19:S$36)/2</f>
        <v>0</v>
      </c>
      <c r="V45" s="188"/>
      <c r="W45" s="229">
        <f>+SUMIF($H$19:$H$36,$A45,W$19:W$36)/2</f>
        <v>0</v>
      </c>
      <c r="X45" s="229">
        <f>+SUMIF($H$19:$H$36,$A45,X$19:X$36)/2</f>
        <v>0</v>
      </c>
      <c r="Y45" s="229">
        <f>+SUMIF($H$19:$H$36,$A45,Y$19:Y$36)/2</f>
        <v>0</v>
      </c>
      <c r="Z45" s="229">
        <f>+SUMIF($H$19:$H$36,$A45,Z$19:Z$36)/2</f>
        <v>0</v>
      </c>
      <c r="AA45" s="229">
        <f>+SUMIF($H$19:$H$36,$A45,AA$19:AA$36)/2</f>
        <v>0</v>
      </c>
      <c r="AB45" s="229">
        <f>+SUMIF($H$19:$H$36,$A45,AB$19:AB$36)/2</f>
        <v>0</v>
      </c>
      <c r="AC45" s="229">
        <f>+SUMIF($H$19:$H$36,$A45,AC$19:AC$36)/2</f>
        <v>0</v>
      </c>
      <c r="AD45" s="229">
        <f>+SUMIF($H$19:$H$36,$A45,AD$19:AD$36)/2</f>
        <v>0</v>
      </c>
      <c r="AE45" s="229">
        <f>+SUMIF($H$19:$H$36,$A45,AE$19:AE$36)/2</f>
        <v>0</v>
      </c>
      <c r="AF45" s="229">
        <f>+SUMIF($H$19:$H$36,$A45,AF$19:AF$36)/2</f>
        <v>0</v>
      </c>
      <c r="AG45" s="229">
        <f>+SUMIF($H$19:$H$36,$A45,AG$19:AG$36)/2</f>
        <v>0</v>
      </c>
      <c r="AH45" s="229">
        <f>+SUMIF($H$19:$H$36,$A45,AH$19:AH$36)/2</f>
        <v>0</v>
      </c>
      <c r="AI45" s="229">
        <f>+SUMIF($H$19:$H$36,$A45,AI$19:AI$36)/2</f>
        <v>0</v>
      </c>
      <c r="AJ45" s="231">
        <f>+SUMIF($H$19:$H$36,$A45,AJ$19:AJ$36)/2</f>
        <v>0</v>
      </c>
    </row>
    <row r="46" spans="1:37" ht="51" x14ac:dyDescent="0.2">
      <c r="A46" s="236" t="s">
        <v>227</v>
      </c>
      <c r="B46" s="229">
        <f>+SUMIF($H$19:$H$36,$A46,B$19:B$36)</f>
        <v>1047998876</v>
      </c>
      <c r="C46" s="172"/>
      <c r="D46" s="172"/>
      <c r="E46" s="172"/>
      <c r="F46" s="172"/>
      <c r="G46" s="172"/>
      <c r="M46" s="230"/>
      <c r="Q46" s="229">
        <f>+SUMIF($H$19:$H$36,$A46,Q$19:Q$36)/2</f>
        <v>0</v>
      </c>
      <c r="S46" s="229">
        <f>+SUMIF($H$19:$H$36,$A46,S$19:S$36)/2</f>
        <v>0</v>
      </c>
      <c r="V46" s="188"/>
      <c r="W46" s="229">
        <f>+SUMIF($H$19:$H$36,$A46,W$19:W$36)/2</f>
        <v>0</v>
      </c>
      <c r="X46" s="229">
        <f>+SUMIF($H$19:$H$36,$A46,X$19:X$36)/2</f>
        <v>0</v>
      </c>
      <c r="Y46" s="229">
        <f>+SUMIF($H$19:$H$36,$A46,Y$19:Y$36)/2</f>
        <v>0</v>
      </c>
      <c r="Z46" s="229">
        <f>+SUMIF($H$19:$H$36,$A46,Z$19:Z$36)/2</f>
        <v>0</v>
      </c>
      <c r="AA46" s="229">
        <f>+SUMIF($H$19:$H$36,$A46,AA$19:AA$36)/2</f>
        <v>0</v>
      </c>
      <c r="AB46" s="229">
        <f>+SUMIF($H$19:$H$36,$A46,AB$19:AB$36)/2</f>
        <v>0</v>
      </c>
      <c r="AC46" s="229">
        <f>+SUMIF($H$19:$H$36,$A46,AC$19:AC$36)/2</f>
        <v>0</v>
      </c>
      <c r="AD46" s="229">
        <f>+SUMIF($H$19:$H$36,$A46,AD$19:AD$36)/2</f>
        <v>0</v>
      </c>
      <c r="AE46" s="229">
        <f>+SUMIF($H$19:$H$36,$A46,AE$19:AE$36)/2</f>
        <v>0</v>
      </c>
      <c r="AF46" s="229">
        <f>+SUMIF($H$19:$H$36,$A46,AF$19:AF$36)/2</f>
        <v>0</v>
      </c>
      <c r="AG46" s="229">
        <f>+SUMIF($H$19:$H$36,$A46,AG$19:AG$36)/2</f>
        <v>0</v>
      </c>
      <c r="AH46" s="229">
        <f>+SUMIF($H$19:$H$36,$A46,AH$19:AH$36)/2</f>
        <v>0</v>
      </c>
      <c r="AI46" s="229">
        <f>+SUMIF($H$19:$H$36,$A46,AI$19:AI$36)/2</f>
        <v>0</v>
      </c>
      <c r="AJ46" s="231">
        <f>+SUMIF($H$19:$H$36,$A46,AJ$19:AJ$36)/2</f>
        <v>0</v>
      </c>
    </row>
    <row r="47" spans="1:37" ht="12.75" customHeight="1" x14ac:dyDescent="0.2">
      <c r="A47" s="173"/>
      <c r="B47" s="174"/>
      <c r="C47" s="181"/>
      <c r="D47" s="181"/>
      <c r="E47" s="181"/>
      <c r="F47" s="181"/>
      <c r="G47" s="181"/>
      <c r="H47" s="181"/>
      <c r="I47" s="181"/>
      <c r="J47" s="181"/>
      <c r="K47" s="181"/>
      <c r="L47" s="182"/>
      <c r="M47" s="182"/>
      <c r="N47" s="175"/>
      <c r="O47" s="174"/>
      <c r="P47" s="177"/>
      <c r="Q47" s="178"/>
      <c r="R47" s="179"/>
      <c r="S47" s="178"/>
      <c r="T47" s="178"/>
      <c r="U47" s="178"/>
      <c r="V47" s="180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8"/>
      <c r="AJ47" s="99"/>
    </row>
    <row r="48" spans="1:37" ht="22.5" customHeight="1" x14ac:dyDescent="0.2">
      <c r="A48" s="219" t="s">
        <v>78</v>
      </c>
      <c r="B48" s="100" t="s">
        <v>2</v>
      </c>
      <c r="C48" s="103"/>
      <c r="D48" s="181"/>
      <c r="E48" s="181"/>
      <c r="F48" s="181"/>
      <c r="G48" s="181"/>
      <c r="M48" s="182"/>
      <c r="Q48" s="100" t="s">
        <v>6</v>
      </c>
      <c r="S48" s="101" t="s">
        <v>7</v>
      </c>
      <c r="W48" s="37" t="s">
        <v>13</v>
      </c>
      <c r="X48" s="38" t="s">
        <v>14</v>
      </c>
      <c r="Y48" s="38" t="s">
        <v>15</v>
      </c>
      <c r="Z48" s="38" t="s">
        <v>16</v>
      </c>
      <c r="AA48" s="38" t="s">
        <v>17</v>
      </c>
      <c r="AB48" s="38" t="s">
        <v>18</v>
      </c>
      <c r="AC48" s="38" t="s">
        <v>19</v>
      </c>
      <c r="AD48" s="38" t="s">
        <v>20</v>
      </c>
      <c r="AE48" s="38" t="s">
        <v>21</v>
      </c>
      <c r="AF48" s="38" t="s">
        <v>22</v>
      </c>
      <c r="AG48" s="38" t="s">
        <v>23</v>
      </c>
      <c r="AH48" s="39" t="s">
        <v>24</v>
      </c>
      <c r="AI48" s="40" t="s">
        <v>25</v>
      </c>
      <c r="AJ48" s="102" t="s">
        <v>26</v>
      </c>
    </row>
    <row r="49" spans="1:36" ht="63.75" x14ac:dyDescent="0.2">
      <c r="A49" s="235" t="s">
        <v>96</v>
      </c>
      <c r="B49" s="229">
        <f>+SUMIF($J$19:$J$36,$A49,B$19:B$36)</f>
        <v>1457998876</v>
      </c>
      <c r="C49" s="172"/>
      <c r="M49" s="232"/>
      <c r="Q49" s="229">
        <f>+SUMIF($J$19:$J$36,$A49,Q$19:Q$36)/2</f>
        <v>0</v>
      </c>
      <c r="S49" s="229">
        <f>+SUMIF($J$19:$J$36,$A49,S$19:S$36)/2</f>
        <v>0</v>
      </c>
      <c r="V49" s="188"/>
      <c r="W49" s="229">
        <f>+SUMIF($J$19:$J$36,$A49,W$19:W$36)/2</f>
        <v>0</v>
      </c>
      <c r="X49" s="229">
        <f>+SUMIF($J$19:$J$36,$A49,X$19:X$36)/2</f>
        <v>0</v>
      </c>
      <c r="Y49" s="229">
        <f>+SUMIF($J$19:$J$36,$A49,Y$19:Y$36)/2</f>
        <v>0</v>
      </c>
      <c r="Z49" s="229">
        <f>+SUMIF($J$19:$J$36,$A49,Z$19:Z$36)/2</f>
        <v>0</v>
      </c>
      <c r="AA49" s="229">
        <f>+SUMIF($J$19:$J$36,$A49,AA$19:AA$36)/2</f>
        <v>0</v>
      </c>
      <c r="AB49" s="229">
        <f>+SUMIF($J$19:$J$36,$A49,AB$19:AB$36)/2</f>
        <v>0</v>
      </c>
      <c r="AC49" s="229">
        <f>+SUMIF($J$19:$J$36,$A49,AC$19:AC$36)/2</f>
        <v>0</v>
      </c>
      <c r="AD49" s="229">
        <f>+SUMIF($J$19:$J$36,$A49,AD$19:AD$36)/2</f>
        <v>0</v>
      </c>
      <c r="AE49" s="229">
        <f>+SUMIF($J$19:$J$36,$A49,AE$19:AE$36)/2</f>
        <v>0</v>
      </c>
      <c r="AF49" s="229">
        <f>+SUMIF($J$19:$J$36,$A49,AF$19:AF$36)/2</f>
        <v>0</v>
      </c>
      <c r="AG49" s="229">
        <f>+SUMIF($J$19:$J$36,$A49,AG$19:AG$36)/2</f>
        <v>0</v>
      </c>
      <c r="AH49" s="229">
        <f>+SUMIF($J$19:$J$36,$A49,AH$19:AH$36)/2</f>
        <v>0</v>
      </c>
      <c r="AI49" s="229">
        <f>+SUMIF($J$19:$J$36,$A49,AI$19:AI$36)/2</f>
        <v>0</v>
      </c>
      <c r="AJ49" s="231">
        <f>+SUMIF($J$19:$J$36,$A49,AJ$19:AJ$36)/2</f>
        <v>0</v>
      </c>
    </row>
    <row r="50" spans="1:36" ht="38.25" x14ac:dyDescent="0.2">
      <c r="A50" s="236" t="s">
        <v>160</v>
      </c>
      <c r="B50" s="229">
        <f>+SUMIF($J$19:$J$36,$A50,B$19:B$36)</f>
        <v>1149000000</v>
      </c>
      <c r="C50" s="172"/>
      <c r="D50" s="172"/>
      <c r="E50" s="172"/>
      <c r="F50" s="172"/>
      <c r="G50" s="172"/>
      <c r="M50" s="230"/>
      <c r="Q50" s="229">
        <f>+SUMIF($J$19:$J$36,$A50,Q$19:Q$36)/2</f>
        <v>0</v>
      </c>
      <c r="S50" s="229">
        <f>+SUMIF($J$19:$J$36,$A50,S$19:S$36)/2</f>
        <v>0</v>
      </c>
      <c r="V50" s="188"/>
      <c r="W50" s="229">
        <f>+SUMIF($J$19:$J$36,$A50,W$19:W$36)/2</f>
        <v>0</v>
      </c>
      <c r="X50" s="229">
        <f>+SUMIF($J$19:$J$36,$A50,X$19:X$36)/2</f>
        <v>0</v>
      </c>
      <c r="Y50" s="229">
        <f>+SUMIF($J$19:$J$36,$A50,Y$19:Y$36)/2</f>
        <v>0</v>
      </c>
      <c r="Z50" s="229">
        <f>+SUMIF($J$19:$J$36,$A50,Z$19:Z$36)/2</f>
        <v>0</v>
      </c>
      <c r="AA50" s="229">
        <f>+SUMIF($J$19:$J$36,$A50,AA$19:AA$36)/2</f>
        <v>0</v>
      </c>
      <c r="AB50" s="229">
        <f>+SUMIF($J$19:$J$36,$A50,AB$19:AB$36)/2</f>
        <v>0</v>
      </c>
      <c r="AC50" s="229">
        <f>+SUMIF($J$19:$J$36,$A50,AC$19:AC$36)/2</f>
        <v>0</v>
      </c>
      <c r="AD50" s="229">
        <f>+SUMIF($J$19:$J$36,$A50,AD$19:AD$36)/2</f>
        <v>0</v>
      </c>
      <c r="AE50" s="229">
        <f>+SUMIF($J$19:$J$36,$A50,AE$19:AE$36)/2</f>
        <v>0</v>
      </c>
      <c r="AF50" s="229">
        <f>+SUMIF($J$19:$J$36,$A50,AF$19:AF$36)/2</f>
        <v>0</v>
      </c>
      <c r="AG50" s="229">
        <f>+SUMIF($J$19:$J$36,$A50,AG$19:AG$36)/2</f>
        <v>0</v>
      </c>
      <c r="AH50" s="229">
        <f>+SUMIF($J$19:$J$36,$A50,AH$19:AH$36)/2</f>
        <v>0</v>
      </c>
      <c r="AI50" s="229">
        <f>+SUMIF($J$19:$J$36,$A50,AI$19:AI$36)/2</f>
        <v>0</v>
      </c>
      <c r="AJ50" s="231">
        <f>+SUMIF($J$19:$J$36,$A50,AJ$19:AJ$36)/2</f>
        <v>0</v>
      </c>
    </row>
    <row r="51" spans="1:36" x14ac:dyDescent="0.2">
      <c r="Q51" s="113"/>
      <c r="R51" s="113"/>
      <c r="S51" s="113"/>
      <c r="T51" s="113"/>
      <c r="U51" s="113"/>
    </row>
    <row r="52" spans="1:36" x14ac:dyDescent="0.2">
      <c r="Q52" s="113"/>
      <c r="R52" s="113"/>
      <c r="S52" s="113"/>
      <c r="T52" s="113"/>
      <c r="U52" s="113"/>
    </row>
    <row r="54" spans="1:36" x14ac:dyDescent="0.2">
      <c r="A54" s="195"/>
      <c r="B54" s="183"/>
      <c r="C54" s="196"/>
      <c r="D54" s="197"/>
      <c r="K54" s="198"/>
    </row>
    <row r="55" spans="1:36" x14ac:dyDescent="0.2">
      <c r="A55" s="199"/>
      <c r="B55" s="200"/>
      <c r="C55" s="201"/>
      <c r="D55" s="202"/>
    </row>
    <row r="56" spans="1:36" x14ac:dyDescent="0.2">
      <c r="A56" s="199"/>
      <c r="B56" s="200"/>
      <c r="C56" s="201"/>
      <c r="D56" s="202"/>
    </row>
    <row r="57" spans="1:36" x14ac:dyDescent="0.2">
      <c r="A57" s="199"/>
      <c r="B57" s="200"/>
      <c r="C57" s="201"/>
    </row>
    <row r="58" spans="1:36" x14ac:dyDescent="0.2">
      <c r="B58" s="200"/>
    </row>
    <row r="59" spans="1:36" x14ac:dyDescent="0.2">
      <c r="B59" s="200"/>
    </row>
    <row r="60" spans="1:36" x14ac:dyDescent="0.2">
      <c r="B60" s="200"/>
    </row>
    <row r="61" spans="1:36" x14ac:dyDescent="0.2">
      <c r="B61" s="200"/>
    </row>
    <row r="62" spans="1:36" x14ac:dyDescent="0.2">
      <c r="B62" s="200"/>
    </row>
    <row r="63" spans="1:36" x14ac:dyDescent="0.2">
      <c r="B63" s="200"/>
    </row>
    <row r="64" spans="1:36" x14ac:dyDescent="0.2">
      <c r="A64" s="199"/>
      <c r="C64" s="200"/>
    </row>
    <row r="65" spans="1:10" x14ac:dyDescent="0.2">
      <c r="A65" s="199"/>
      <c r="C65" s="200"/>
    </row>
    <row r="66" spans="1:10" x14ac:dyDescent="0.2">
      <c r="A66" s="195"/>
      <c r="B66" s="200"/>
      <c r="C66" s="200"/>
    </row>
    <row r="67" spans="1:10" x14ac:dyDescent="0.2">
      <c r="A67" s="199"/>
      <c r="B67" s="200"/>
      <c r="C67" s="200"/>
      <c r="F67" s="203"/>
      <c r="G67" s="203"/>
      <c r="H67" s="203"/>
      <c r="I67" s="203"/>
      <c r="J67" s="203"/>
    </row>
    <row r="68" spans="1:10" x14ac:dyDescent="0.2">
      <c r="A68" s="199"/>
    </row>
    <row r="69" spans="1:10" x14ac:dyDescent="0.2">
      <c r="B69" s="200"/>
      <c r="C69" s="200"/>
    </row>
    <row r="70" spans="1:10" x14ac:dyDescent="0.2">
      <c r="A70" s="199"/>
    </row>
    <row r="71" spans="1:10" x14ac:dyDescent="0.2">
      <c r="A71" s="199"/>
    </row>
    <row r="72" spans="1:10" x14ac:dyDescent="0.2">
      <c r="A72" s="199"/>
    </row>
    <row r="73" spans="1:10" x14ac:dyDescent="0.2">
      <c r="A73" s="199"/>
    </row>
    <row r="74" spans="1:10" x14ac:dyDescent="0.2">
      <c r="A74" s="199"/>
    </row>
    <row r="75" spans="1:10" x14ac:dyDescent="0.2">
      <c r="A75" s="199"/>
      <c r="B75" s="200"/>
    </row>
    <row r="76" spans="1:10" x14ac:dyDescent="0.2">
      <c r="A76" s="199"/>
      <c r="B76" s="200"/>
    </row>
    <row r="77" spans="1:10" x14ac:dyDescent="0.2">
      <c r="A77" s="199"/>
      <c r="B77" s="200"/>
    </row>
    <row r="78" spans="1:10" x14ac:dyDescent="0.2">
      <c r="A78" s="199"/>
      <c r="B78" s="200"/>
    </row>
    <row r="79" spans="1:10" x14ac:dyDescent="0.2">
      <c r="A79" s="199"/>
      <c r="B79" s="200"/>
    </row>
    <row r="80" spans="1:10" x14ac:dyDescent="0.2">
      <c r="A80" s="199"/>
      <c r="B80" s="200"/>
    </row>
    <row r="81" spans="1:2" x14ac:dyDescent="0.2">
      <c r="A81" s="199"/>
      <c r="B81" s="200"/>
    </row>
    <row r="82" spans="1:2" x14ac:dyDescent="0.2">
      <c r="A82" s="199"/>
      <c r="B82" s="200"/>
    </row>
    <row r="83" spans="1:2" x14ac:dyDescent="0.2">
      <c r="A83" s="199"/>
      <c r="B83" s="200"/>
    </row>
    <row r="84" spans="1:2" x14ac:dyDescent="0.2">
      <c r="A84" s="199"/>
      <c r="B84" s="200"/>
    </row>
    <row r="85" spans="1:2" x14ac:dyDescent="0.2">
      <c r="A85" s="199"/>
      <c r="B85" s="200"/>
    </row>
  </sheetData>
  <autoFilter ref="A19:AJ27" xr:uid="{00000000-0009-0000-0000-000003000000}"/>
  <mergeCells count="16">
    <mergeCell ref="B13:F13"/>
    <mergeCell ref="B14:F14"/>
    <mergeCell ref="B15:F15"/>
    <mergeCell ref="A16:A17"/>
    <mergeCell ref="B12:F12"/>
    <mergeCell ref="A1:A3"/>
    <mergeCell ref="B1:AJ1"/>
    <mergeCell ref="B2:AJ2"/>
    <mergeCell ref="B3:AJ3"/>
    <mergeCell ref="B5:F5"/>
    <mergeCell ref="B11:F11"/>
    <mergeCell ref="B6:F6"/>
    <mergeCell ref="B7:F7"/>
    <mergeCell ref="B8:F8"/>
    <mergeCell ref="B9:F9"/>
    <mergeCell ref="B10:F10"/>
  </mergeCells>
  <conditionalFormatting sqref="R53:R1048576 R5:R10 R27 R38:R41 R13:R22">
    <cfRule type="duplicateValues" dxfId="238" priority="210"/>
  </conditionalFormatting>
  <conditionalFormatting sqref="AJ39 AJ51:AJ1048576 AJ5:AJ10 AJ34:AJ35 AJ41 AJ13:AJ22 AJ25:AJ26 AJ29:AJ30">
    <cfRule type="cellIs" dxfId="237" priority="206" operator="lessThan">
      <formula>0</formula>
    </cfRule>
    <cfRule type="cellIs" dxfId="236" priority="209" operator="lessThan">
      <formula>0</formula>
    </cfRule>
  </conditionalFormatting>
  <conditionalFormatting sqref="P51:P1048576 P5:P10 P27 P38:P41 P13:P22">
    <cfRule type="duplicateValues" dxfId="235" priority="208"/>
  </conditionalFormatting>
  <conditionalFormatting sqref="R52:R1048576 R5:R10 R27 R38:R41 R13:R22">
    <cfRule type="duplicateValues" dxfId="234" priority="207"/>
  </conditionalFormatting>
  <conditionalFormatting sqref="R28">
    <cfRule type="duplicateValues" dxfId="233" priority="205"/>
  </conditionalFormatting>
  <conditionalFormatting sqref="AJ28">
    <cfRule type="cellIs" dxfId="232" priority="201" operator="lessThan">
      <formula>0</formula>
    </cfRule>
    <cfRule type="cellIs" dxfId="231" priority="204" operator="lessThan">
      <formula>0</formula>
    </cfRule>
  </conditionalFormatting>
  <conditionalFormatting sqref="P28">
    <cfRule type="duplicateValues" dxfId="230" priority="203"/>
  </conditionalFormatting>
  <conditionalFormatting sqref="R28">
    <cfRule type="duplicateValues" dxfId="229" priority="202"/>
  </conditionalFormatting>
  <conditionalFormatting sqref="R24">
    <cfRule type="duplicateValues" dxfId="228" priority="200"/>
  </conditionalFormatting>
  <conditionalFormatting sqref="AJ24">
    <cfRule type="cellIs" dxfId="227" priority="196" operator="lessThan">
      <formula>0</formula>
    </cfRule>
    <cfRule type="cellIs" dxfId="226" priority="199" operator="lessThan">
      <formula>0</formula>
    </cfRule>
  </conditionalFormatting>
  <conditionalFormatting sqref="P24">
    <cfRule type="duplicateValues" dxfId="225" priority="198"/>
  </conditionalFormatting>
  <conditionalFormatting sqref="R24">
    <cfRule type="duplicateValues" dxfId="224" priority="197"/>
  </conditionalFormatting>
  <conditionalFormatting sqref="R23">
    <cfRule type="duplicateValues" dxfId="223" priority="195"/>
  </conditionalFormatting>
  <conditionalFormatting sqref="P23">
    <cfRule type="duplicateValues" dxfId="222" priority="194"/>
  </conditionalFormatting>
  <conditionalFormatting sqref="R23">
    <cfRule type="duplicateValues" dxfId="221" priority="193"/>
  </conditionalFormatting>
  <conditionalFormatting sqref="R11:R12">
    <cfRule type="duplicateValues" dxfId="220" priority="192"/>
  </conditionalFormatting>
  <conditionalFormatting sqref="AJ11:AJ12">
    <cfRule type="cellIs" dxfId="219" priority="188" operator="lessThan">
      <formula>0</formula>
    </cfRule>
    <cfRule type="cellIs" dxfId="218" priority="191" operator="lessThan">
      <formula>0</formula>
    </cfRule>
  </conditionalFormatting>
  <conditionalFormatting sqref="P11:P12">
    <cfRule type="duplicateValues" dxfId="217" priority="190"/>
  </conditionalFormatting>
  <conditionalFormatting sqref="R11:R12">
    <cfRule type="duplicateValues" dxfId="216" priority="189"/>
  </conditionalFormatting>
  <conditionalFormatting sqref="S42">
    <cfRule type="duplicateValues" dxfId="215" priority="187"/>
  </conditionalFormatting>
  <conditionalFormatting sqref="S42">
    <cfRule type="duplicateValues" dxfId="214" priority="186"/>
  </conditionalFormatting>
  <conditionalFormatting sqref="R42:R46 R49">
    <cfRule type="duplicateValues" dxfId="213" priority="185"/>
  </conditionalFormatting>
  <conditionalFormatting sqref="R42:R46">
    <cfRule type="duplicateValues" dxfId="212" priority="184"/>
  </conditionalFormatting>
  <conditionalFormatting sqref="AJ42">
    <cfRule type="cellIs" dxfId="211" priority="182" operator="lessThan">
      <formula>0</formula>
    </cfRule>
    <cfRule type="cellIs" dxfId="210" priority="183" operator="lessThan">
      <formula>0</formula>
    </cfRule>
  </conditionalFormatting>
  <conditionalFormatting sqref="R37">
    <cfRule type="duplicateValues" dxfId="209" priority="161"/>
  </conditionalFormatting>
  <conditionalFormatting sqref="AJ37">
    <cfRule type="cellIs" dxfId="208" priority="157" operator="lessThan">
      <formula>0</formula>
    </cfRule>
    <cfRule type="cellIs" dxfId="207" priority="160" operator="lessThan">
      <formula>0</formula>
    </cfRule>
  </conditionalFormatting>
  <conditionalFormatting sqref="P37">
    <cfRule type="duplicateValues" dxfId="206" priority="159"/>
  </conditionalFormatting>
  <conditionalFormatting sqref="R37">
    <cfRule type="duplicateValues" dxfId="205" priority="158"/>
  </conditionalFormatting>
  <conditionalFormatting sqref="R32">
    <cfRule type="duplicateValues" dxfId="204" priority="156"/>
  </conditionalFormatting>
  <conditionalFormatting sqref="AJ32">
    <cfRule type="cellIs" dxfId="203" priority="152" operator="lessThan">
      <formula>0</formula>
    </cfRule>
    <cfRule type="cellIs" dxfId="202" priority="155" operator="lessThan">
      <formula>0</formula>
    </cfRule>
  </conditionalFormatting>
  <conditionalFormatting sqref="P32">
    <cfRule type="duplicateValues" dxfId="201" priority="154"/>
  </conditionalFormatting>
  <conditionalFormatting sqref="R32">
    <cfRule type="duplicateValues" dxfId="200" priority="153"/>
  </conditionalFormatting>
  <conditionalFormatting sqref="R36">
    <cfRule type="duplicateValues" dxfId="199" priority="151"/>
  </conditionalFormatting>
  <conditionalFormatting sqref="P36">
    <cfRule type="duplicateValues" dxfId="198" priority="150"/>
  </conditionalFormatting>
  <conditionalFormatting sqref="R36">
    <cfRule type="duplicateValues" dxfId="197" priority="149"/>
  </conditionalFormatting>
  <conditionalFormatting sqref="R31">
    <cfRule type="duplicateValues" dxfId="196" priority="148"/>
  </conditionalFormatting>
  <conditionalFormatting sqref="P31">
    <cfRule type="duplicateValues" dxfId="195" priority="147"/>
  </conditionalFormatting>
  <conditionalFormatting sqref="R31">
    <cfRule type="duplicateValues" dxfId="194" priority="146"/>
  </conditionalFormatting>
  <conditionalFormatting sqref="R34:R35">
    <cfRule type="duplicateValues" dxfId="193" priority="213"/>
  </conditionalFormatting>
  <conditionalFormatting sqref="P34:P35">
    <cfRule type="duplicateValues" dxfId="192" priority="214"/>
  </conditionalFormatting>
  <conditionalFormatting sqref="AJ33">
    <cfRule type="cellIs" dxfId="191" priority="116" operator="lessThan">
      <formula>0</formula>
    </cfRule>
    <cfRule type="cellIs" dxfId="190" priority="117" operator="lessThan">
      <formula>0</formula>
    </cfRule>
  </conditionalFormatting>
  <conditionalFormatting sqref="R33">
    <cfRule type="duplicateValues" dxfId="189" priority="384"/>
  </conditionalFormatting>
  <conditionalFormatting sqref="P33">
    <cfRule type="duplicateValues" dxfId="188" priority="385"/>
  </conditionalFormatting>
  <conditionalFormatting sqref="R50">
    <cfRule type="duplicateValues" dxfId="187" priority="87"/>
  </conditionalFormatting>
  <conditionalFormatting sqref="R50">
    <cfRule type="duplicateValues" dxfId="186" priority="86"/>
  </conditionalFormatting>
  <conditionalFormatting sqref="R47">
    <cfRule type="duplicateValues" dxfId="185" priority="85"/>
  </conditionalFormatting>
  <conditionalFormatting sqref="AJ47">
    <cfRule type="cellIs" dxfId="184" priority="81" operator="lessThan">
      <formula>0</formula>
    </cfRule>
    <cfRule type="cellIs" dxfId="183" priority="84" operator="lessThan">
      <formula>0</formula>
    </cfRule>
  </conditionalFormatting>
  <conditionalFormatting sqref="P47">
    <cfRule type="duplicateValues" dxfId="182" priority="83"/>
  </conditionalFormatting>
  <conditionalFormatting sqref="R47">
    <cfRule type="duplicateValues" dxfId="181" priority="82"/>
  </conditionalFormatting>
  <conditionalFormatting sqref="S48">
    <cfRule type="duplicateValues" dxfId="180" priority="80"/>
  </conditionalFormatting>
  <conditionalFormatting sqref="S48">
    <cfRule type="duplicateValues" dxfId="179" priority="79"/>
  </conditionalFormatting>
  <conditionalFormatting sqref="R48">
    <cfRule type="duplicateValues" dxfId="178" priority="78"/>
  </conditionalFormatting>
  <conditionalFormatting sqref="R48">
    <cfRule type="duplicateValues" dxfId="177" priority="77"/>
  </conditionalFormatting>
  <conditionalFormatting sqref="AJ48">
    <cfRule type="cellIs" dxfId="176" priority="75" operator="lessThan">
      <formula>0</formula>
    </cfRule>
    <cfRule type="cellIs" dxfId="175" priority="76" operator="lessThan">
      <formula>0</formula>
    </cfRule>
  </conditionalFormatting>
  <conditionalFormatting sqref="R25:R26">
    <cfRule type="duplicateValues" dxfId="174" priority="710"/>
  </conditionalFormatting>
  <conditionalFormatting sqref="P25:P26">
    <cfRule type="duplicateValues" dxfId="173" priority="713"/>
  </conditionalFormatting>
  <conditionalFormatting sqref="R29:R30">
    <cfRule type="duplicateValues" dxfId="172" priority="863"/>
  </conditionalFormatting>
  <conditionalFormatting sqref="P29:P30">
    <cfRule type="duplicateValues" dxfId="171" priority="864"/>
  </conditionalFormatting>
  <printOptions horizontalCentered="1" verticalCentered="1"/>
  <pageMargins left="0.31496062992125984" right="0.27559055118110237" top="0.31496062992125984" bottom="0" header="0" footer="0"/>
  <pageSetup scale="58" fitToWidth="2" fitToHeight="2" orientation="landscape" r:id="rId1"/>
  <headerFooter alignWithMargins="0">
    <oddFooter>&amp;LVersión 3. 23/07/2019</oddFooter>
  </headerFooter>
  <rowBreaks count="1" manualBreakCount="1">
    <brk id="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80"/>
  <sheetViews>
    <sheetView showGridLines="0" zoomScale="65" zoomScaleNormal="65" workbookViewId="0">
      <pane xSplit="11" ySplit="19" topLeftCell="M20" activePane="bottomRight" state="frozen"/>
      <selection pane="topRight" activeCell="L1" sqref="L1"/>
      <selection pane="bottomLeft" activeCell="A20" sqref="A20"/>
      <selection pane="bottomRight" activeCell="S4" sqref="S4:S18"/>
    </sheetView>
  </sheetViews>
  <sheetFormatPr baseColWidth="10" defaultRowHeight="13.5" outlineLevelRow="1" outlineLevelCol="1" x14ac:dyDescent="0.2"/>
  <cols>
    <col min="1" max="1" width="33.140625" style="148" customWidth="1"/>
    <col min="2" max="2" width="18.140625" style="186" customWidth="1"/>
    <col min="3" max="3" width="20" style="148" customWidth="1"/>
    <col min="4" max="4" width="23.7109375" style="148" customWidth="1"/>
    <col min="5" max="6" width="24.85546875" style="148" customWidth="1"/>
    <col min="7" max="10" width="32.7109375" style="148" customWidth="1" outlineLevel="1"/>
    <col min="11" max="11" width="23.7109375" style="148" customWidth="1" outlineLevel="1"/>
    <col min="12" max="12" width="13.85546875" style="184" customWidth="1"/>
    <col min="13" max="13" width="17.42578125" style="184" customWidth="1"/>
    <col min="14" max="14" width="11" style="187" customWidth="1"/>
    <col min="15" max="15" width="13.7109375" style="112" customWidth="1"/>
    <col min="16" max="16" width="9" style="185" customWidth="1"/>
    <col min="17" max="17" width="21.28515625" style="186" bestFit="1" customWidth="1"/>
    <col min="18" max="18" width="8.7109375" style="185" customWidth="1"/>
    <col min="19" max="19" width="18.28515625" style="186" customWidth="1"/>
    <col min="20" max="20" width="15" style="245" customWidth="1"/>
    <col min="21" max="21" width="15" style="186" customWidth="1"/>
    <col min="22" max="22" width="13.5703125" style="187" customWidth="1"/>
    <col min="23" max="24" width="11.42578125" style="112" customWidth="1" outlineLevel="1"/>
    <col min="25" max="29" width="12.7109375" style="112" customWidth="1" outlineLevel="1"/>
    <col min="30" max="30" width="14.28515625" style="112" customWidth="1" outlineLevel="1"/>
    <col min="31" max="31" width="13.42578125" style="112" customWidth="1" outlineLevel="1"/>
    <col min="32" max="32" width="14.42578125" style="112" customWidth="1" outlineLevel="1"/>
    <col min="33" max="33" width="13.42578125" style="112" customWidth="1" outlineLevel="1"/>
    <col min="34" max="34" width="16.42578125" style="112" customWidth="1" outlineLevel="1"/>
    <col min="35" max="35" width="13.85546875" style="113" customWidth="1"/>
    <col min="36" max="36" width="19.7109375" style="112" bestFit="1" customWidth="1"/>
    <col min="37" max="37" width="11.42578125" style="148" customWidth="1"/>
    <col min="38" max="16384" width="11.42578125" style="148"/>
  </cols>
  <sheetData>
    <row r="1" spans="1:36" ht="24" customHeight="1" outlineLevel="1" thickBot="1" x14ac:dyDescent="0.25">
      <c r="A1" s="372"/>
      <c r="B1" s="369" t="s">
        <v>33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1"/>
    </row>
    <row r="2" spans="1:36" ht="24" customHeight="1" outlineLevel="1" thickBot="1" x14ac:dyDescent="0.25">
      <c r="A2" s="373"/>
      <c r="B2" s="369" t="s">
        <v>37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1"/>
    </row>
    <row r="3" spans="1:36" ht="24" customHeight="1" outlineLevel="1" thickBot="1" x14ac:dyDescent="0.25">
      <c r="A3" s="374"/>
      <c r="B3" s="369" t="s">
        <v>36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1"/>
    </row>
    <row r="4" spans="1:36" ht="12.75" customHeight="1" x14ac:dyDescent="0.2">
      <c r="A4" s="14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238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</row>
    <row r="5" spans="1:36" s="7" customFormat="1" ht="15.75" customHeight="1" outlineLevel="1" x14ac:dyDescent="0.2">
      <c r="A5" s="3" t="s">
        <v>80</v>
      </c>
      <c r="B5" s="376" t="s">
        <v>46</v>
      </c>
      <c r="C5" s="376"/>
      <c r="D5" s="376"/>
      <c r="E5" s="376"/>
      <c r="F5" s="376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23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s="7" customFormat="1" ht="15.75" customHeight="1" outlineLevel="1" x14ac:dyDescent="0.2">
      <c r="A6" s="8" t="s">
        <v>47</v>
      </c>
      <c r="B6" s="376" t="s">
        <v>171</v>
      </c>
      <c r="C6" s="376" t="s">
        <v>48</v>
      </c>
      <c r="D6" s="376" t="s">
        <v>48</v>
      </c>
      <c r="E6" s="376" t="s">
        <v>48</v>
      </c>
      <c r="F6" s="376" t="s">
        <v>48</v>
      </c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23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</row>
    <row r="7" spans="1:36" s="7" customFormat="1" ht="15.75" customHeight="1" outlineLevel="1" x14ac:dyDescent="0.2">
      <c r="A7" s="9" t="s">
        <v>39</v>
      </c>
      <c r="B7" s="376" t="s">
        <v>172</v>
      </c>
      <c r="C7" s="376" t="s">
        <v>49</v>
      </c>
      <c r="D7" s="376" t="s">
        <v>49</v>
      </c>
      <c r="E7" s="376" t="s">
        <v>49</v>
      </c>
      <c r="F7" s="376" t="s">
        <v>49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239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</row>
    <row r="8" spans="1:36" s="7" customFormat="1" ht="15.75" customHeight="1" outlineLevel="1" x14ac:dyDescent="0.2">
      <c r="A8" s="10" t="s">
        <v>81</v>
      </c>
      <c r="B8" s="376" t="s">
        <v>173</v>
      </c>
      <c r="C8" s="376" t="s">
        <v>50</v>
      </c>
      <c r="D8" s="376" t="s">
        <v>50</v>
      </c>
      <c r="E8" s="376" t="s">
        <v>50</v>
      </c>
      <c r="F8" s="376" t="s">
        <v>50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239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s="7" customFormat="1" ht="15.75" customHeight="1" outlineLevel="1" x14ac:dyDescent="0.2">
      <c r="A9" s="10" t="s">
        <v>82</v>
      </c>
      <c r="B9" s="376" t="s">
        <v>174</v>
      </c>
      <c r="C9" s="376" t="s">
        <v>51</v>
      </c>
      <c r="D9" s="376" t="s">
        <v>51</v>
      </c>
      <c r="E9" s="376" t="s">
        <v>51</v>
      </c>
      <c r="F9" s="376" t="s">
        <v>51</v>
      </c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239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1:36" s="12" customFormat="1" ht="15.75" customHeight="1" outlineLevel="1" x14ac:dyDescent="0.2">
      <c r="A10" s="8" t="s">
        <v>53</v>
      </c>
      <c r="B10" s="377" t="s">
        <v>175</v>
      </c>
      <c r="C10" s="377" t="s">
        <v>54</v>
      </c>
      <c r="D10" s="377" t="s">
        <v>54</v>
      </c>
      <c r="E10" s="377" t="s">
        <v>54</v>
      </c>
      <c r="F10" s="377" t="s">
        <v>54</v>
      </c>
      <c r="G10" s="11"/>
      <c r="H10" s="11"/>
      <c r="I10" s="11"/>
      <c r="J10" s="11"/>
      <c r="K10" s="11"/>
      <c r="L10" s="5"/>
      <c r="M10" s="5"/>
      <c r="N10" s="5"/>
      <c r="O10" s="5"/>
      <c r="P10" s="5"/>
      <c r="Q10" s="5"/>
      <c r="R10" s="5"/>
      <c r="S10" s="5"/>
      <c r="T10" s="239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</row>
    <row r="11" spans="1:36" s="7" customFormat="1" ht="15.75" customHeight="1" outlineLevel="1" x14ac:dyDescent="0.2">
      <c r="A11" s="8" t="s">
        <v>76</v>
      </c>
      <c r="B11" s="378" t="s">
        <v>176</v>
      </c>
      <c r="C11" s="376" t="s">
        <v>43</v>
      </c>
      <c r="D11" s="376" t="s">
        <v>43</v>
      </c>
      <c r="E11" s="376" t="s">
        <v>43</v>
      </c>
      <c r="F11" s="376" t="s">
        <v>43</v>
      </c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239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1:36" s="7" customFormat="1" ht="15.75" customHeight="1" outlineLevel="1" x14ac:dyDescent="0.2">
      <c r="A12" s="8" t="s">
        <v>69</v>
      </c>
      <c r="B12" s="378" t="s">
        <v>170</v>
      </c>
      <c r="C12" s="376">
        <v>2020110010174</v>
      </c>
      <c r="D12" s="376">
        <v>2020110010174</v>
      </c>
      <c r="E12" s="376">
        <v>2020110010174</v>
      </c>
      <c r="F12" s="376">
        <v>2020110010174</v>
      </c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239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1:36" s="15" customFormat="1" ht="15.75" customHeight="1" outlineLevel="1" x14ac:dyDescent="0.2">
      <c r="A13" s="13" t="s">
        <v>0</v>
      </c>
      <c r="B13" s="376" t="s">
        <v>91</v>
      </c>
      <c r="C13" s="376" t="s">
        <v>40</v>
      </c>
      <c r="D13" s="376" t="s">
        <v>40</v>
      </c>
      <c r="E13" s="376" t="s">
        <v>40</v>
      </c>
      <c r="F13" s="376" t="s">
        <v>40</v>
      </c>
      <c r="G13" s="14"/>
      <c r="H13" s="14"/>
      <c r="I13" s="14"/>
      <c r="J13" s="14"/>
      <c r="K13" s="14"/>
      <c r="L13" s="5"/>
      <c r="M13" s="5"/>
      <c r="N13" s="5"/>
      <c r="O13" s="5"/>
      <c r="P13" s="5"/>
      <c r="Q13" s="5"/>
      <c r="R13" s="5"/>
      <c r="S13" s="5"/>
      <c r="T13" s="239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</row>
    <row r="14" spans="1:36" s="15" customFormat="1" ht="15.75" customHeight="1" outlineLevel="1" x14ac:dyDescent="0.2">
      <c r="A14" s="13" t="s">
        <v>41</v>
      </c>
      <c r="B14" s="376" t="s">
        <v>177</v>
      </c>
      <c r="C14" s="376" t="s">
        <v>55</v>
      </c>
      <c r="D14" s="376" t="s">
        <v>55</v>
      </c>
      <c r="E14" s="376" t="s">
        <v>55</v>
      </c>
      <c r="F14" s="376" t="s">
        <v>55</v>
      </c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239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6" s="15" customFormat="1" ht="15.75" customHeight="1" outlineLevel="1" x14ac:dyDescent="0.2">
      <c r="A15" s="13" t="s">
        <v>42</v>
      </c>
      <c r="B15" s="379">
        <v>44230</v>
      </c>
      <c r="C15" s="379"/>
      <c r="D15" s="379"/>
      <c r="E15" s="379"/>
      <c r="F15" s="379"/>
      <c r="G15" s="16"/>
      <c r="H15" s="16"/>
      <c r="I15" s="16"/>
      <c r="J15" s="16"/>
      <c r="K15" s="16"/>
      <c r="L15" s="5"/>
      <c r="M15" s="5"/>
      <c r="N15" s="5"/>
      <c r="O15" s="5"/>
      <c r="P15" s="5"/>
      <c r="Q15" s="5"/>
      <c r="R15" s="5"/>
      <c r="S15" s="5"/>
      <c r="T15" s="239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1:36" s="15" customFormat="1" ht="15" x14ac:dyDescent="0.2">
      <c r="A16" s="375" t="s">
        <v>70</v>
      </c>
      <c r="B16" s="150" t="s">
        <v>31</v>
      </c>
      <c r="C16" s="150" t="s">
        <v>34</v>
      </c>
      <c r="D16" s="150" t="s">
        <v>35</v>
      </c>
      <c r="E16" s="150" t="s">
        <v>68</v>
      </c>
      <c r="F16" s="150" t="s">
        <v>67</v>
      </c>
      <c r="G16" s="11"/>
      <c r="H16" s="11"/>
      <c r="I16" s="11"/>
      <c r="J16" s="11"/>
      <c r="K16" s="11"/>
      <c r="L16" s="5"/>
      <c r="M16" s="5"/>
      <c r="N16" s="5"/>
      <c r="O16" s="5"/>
      <c r="P16" s="5"/>
      <c r="Q16" s="5"/>
      <c r="R16" s="5"/>
      <c r="S16" s="5"/>
      <c r="T16" s="239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1:37" s="15" customFormat="1" ht="15" x14ac:dyDescent="0.2">
      <c r="A17" s="375"/>
      <c r="B17" s="17">
        <v>920000000</v>
      </c>
      <c r="C17" s="18">
        <v>0</v>
      </c>
      <c r="D17" s="18">
        <v>0</v>
      </c>
      <c r="E17" s="19">
        <f>C17-D17</f>
        <v>0</v>
      </c>
      <c r="F17" s="358">
        <f>+B17+E17</f>
        <v>920000000</v>
      </c>
      <c r="G17" s="11"/>
      <c r="H17" s="11"/>
      <c r="I17" s="11"/>
      <c r="J17" s="11"/>
      <c r="K17" s="11"/>
      <c r="L17" s="5"/>
      <c r="M17" s="5"/>
      <c r="N17" s="5"/>
      <c r="O17" s="5"/>
      <c r="P17" s="5"/>
      <c r="Q17" s="5"/>
      <c r="R17" s="5"/>
      <c r="S17" s="5"/>
      <c r="T17" s="239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1:37" s="4" customFormat="1" ht="15" x14ac:dyDescent="0.2">
      <c r="A18" s="21"/>
      <c r="B18" s="22"/>
      <c r="C18" s="23"/>
      <c r="D18" s="23"/>
      <c r="E18" s="24"/>
      <c r="F18" s="5"/>
      <c r="G18" s="11"/>
      <c r="H18" s="11"/>
      <c r="I18" s="11"/>
      <c r="J18" s="11"/>
      <c r="K18" s="11"/>
      <c r="L18" s="5"/>
      <c r="M18" s="5"/>
      <c r="N18" s="5"/>
      <c r="O18" s="5"/>
      <c r="P18" s="5"/>
      <c r="Q18" s="5"/>
      <c r="R18" s="5"/>
      <c r="S18" s="5"/>
      <c r="T18" s="239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5"/>
    </row>
    <row r="19" spans="1:37" ht="25.5" x14ac:dyDescent="0.2">
      <c r="A19" s="26" t="s">
        <v>1</v>
      </c>
      <c r="B19" s="27" t="s">
        <v>2</v>
      </c>
      <c r="C19" s="27" t="s">
        <v>3</v>
      </c>
      <c r="D19" s="28" t="s">
        <v>4</v>
      </c>
      <c r="E19" s="28" t="s">
        <v>74</v>
      </c>
      <c r="F19" s="28" t="s">
        <v>75</v>
      </c>
      <c r="G19" s="28" t="s">
        <v>59</v>
      </c>
      <c r="H19" s="28" t="s">
        <v>63</v>
      </c>
      <c r="I19" s="28" t="s">
        <v>73</v>
      </c>
      <c r="J19" s="28" t="s">
        <v>5</v>
      </c>
      <c r="K19" s="29" t="s">
        <v>64</v>
      </c>
      <c r="L19" s="30" t="s">
        <v>32</v>
      </c>
      <c r="M19" s="31" t="s">
        <v>29</v>
      </c>
      <c r="N19" s="32" t="s">
        <v>9</v>
      </c>
      <c r="O19" s="33" t="s">
        <v>30</v>
      </c>
      <c r="P19" s="34" t="s">
        <v>10</v>
      </c>
      <c r="Q19" s="31" t="s">
        <v>6</v>
      </c>
      <c r="R19" s="35" t="s">
        <v>11</v>
      </c>
      <c r="S19" s="31" t="s">
        <v>7</v>
      </c>
      <c r="T19" s="31" t="s">
        <v>27</v>
      </c>
      <c r="U19" s="31" t="s">
        <v>28</v>
      </c>
      <c r="V19" s="36" t="s">
        <v>12</v>
      </c>
      <c r="W19" s="37" t="s">
        <v>13</v>
      </c>
      <c r="X19" s="38" t="s">
        <v>14</v>
      </c>
      <c r="Y19" s="38" t="s">
        <v>15</v>
      </c>
      <c r="Z19" s="38" t="s">
        <v>16</v>
      </c>
      <c r="AA19" s="38" t="s">
        <v>17</v>
      </c>
      <c r="AB19" s="38" t="s">
        <v>18</v>
      </c>
      <c r="AC19" s="38" t="s">
        <v>19</v>
      </c>
      <c r="AD19" s="38" t="s">
        <v>20</v>
      </c>
      <c r="AE19" s="38" t="s">
        <v>21</v>
      </c>
      <c r="AF19" s="38" t="s">
        <v>22</v>
      </c>
      <c r="AG19" s="38" t="s">
        <v>23</v>
      </c>
      <c r="AH19" s="39" t="s">
        <v>24</v>
      </c>
      <c r="AI19" s="40" t="s">
        <v>25</v>
      </c>
      <c r="AJ19" s="40" t="s">
        <v>26</v>
      </c>
    </row>
    <row r="20" spans="1:37" s="151" customFormat="1" ht="34.5" customHeight="1" x14ac:dyDescent="0.2">
      <c r="A20" s="41" t="s">
        <v>181</v>
      </c>
      <c r="B20" s="42">
        <v>820000000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43"/>
      <c r="M20" s="114"/>
      <c r="N20" s="44"/>
      <c r="O20" s="45"/>
      <c r="P20" s="46"/>
      <c r="Q20" s="47"/>
      <c r="R20" s="48"/>
      <c r="S20" s="47"/>
      <c r="T20" s="240"/>
      <c r="U20" s="49"/>
      <c r="V20" s="50"/>
      <c r="W20" s="5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/>
      <c r="AI20" s="54"/>
      <c r="AJ20" s="54"/>
    </row>
    <row r="21" spans="1:37" s="153" customFormat="1" x14ac:dyDescent="0.2">
      <c r="A21" s="5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115"/>
      <c r="N21" s="56"/>
      <c r="O21" s="65"/>
      <c r="P21" s="59"/>
      <c r="Q21" s="65"/>
      <c r="R21" s="59"/>
      <c r="S21" s="65"/>
      <c r="T21" s="118"/>
      <c r="U21" s="118"/>
      <c r="V21" s="61"/>
      <c r="W21" s="62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60"/>
      <c r="AI21" s="63">
        <f>SUM(W21:AH21)</f>
        <v>0</v>
      </c>
      <c r="AJ21" s="64">
        <f>+S21-AI21</f>
        <v>0</v>
      </c>
      <c r="AK21" s="152"/>
    </row>
    <row r="22" spans="1:37" s="153" customFormat="1" x14ac:dyDescent="0.2">
      <c r="A22" s="55"/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115"/>
      <c r="N22" s="65"/>
      <c r="O22" s="65"/>
      <c r="P22" s="59"/>
      <c r="Q22" s="65"/>
      <c r="R22" s="59"/>
      <c r="S22" s="60"/>
      <c r="T22" s="118"/>
      <c r="U22" s="60"/>
      <c r="V22" s="61"/>
      <c r="W22" s="62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60"/>
      <c r="AI22" s="63">
        <f>SUM(W22:AH22)</f>
        <v>0</v>
      </c>
      <c r="AJ22" s="64">
        <f>+S22-AI22</f>
        <v>0</v>
      </c>
      <c r="AK22" s="152"/>
    </row>
    <row r="23" spans="1:37" s="154" customFormat="1" ht="75" customHeight="1" x14ac:dyDescent="0.2">
      <c r="A23" s="66" t="s">
        <v>8</v>
      </c>
      <c r="B23" s="67">
        <f>B20-SUM(B21:B22)</f>
        <v>820000000</v>
      </c>
      <c r="C23" s="320" t="s">
        <v>57</v>
      </c>
      <c r="D23" s="321" t="s">
        <v>98</v>
      </c>
      <c r="E23" s="321" t="s">
        <v>195</v>
      </c>
      <c r="F23" s="321" t="s">
        <v>193</v>
      </c>
      <c r="G23" s="321" t="s">
        <v>178</v>
      </c>
      <c r="H23" s="321" t="s">
        <v>221</v>
      </c>
      <c r="I23" s="321" t="s">
        <v>100</v>
      </c>
      <c r="J23" s="321" t="s">
        <v>96</v>
      </c>
      <c r="K23" s="321" t="s">
        <v>183</v>
      </c>
      <c r="L23" s="68"/>
      <c r="M23" s="67"/>
      <c r="N23" s="69"/>
      <c r="O23" s="67"/>
      <c r="P23" s="70"/>
      <c r="Q23" s="67">
        <f>SUM(Q21:Q22)</f>
        <v>0</v>
      </c>
      <c r="R23" s="71"/>
      <c r="S23" s="67">
        <f>SUM(S21:S22)</f>
        <v>0</v>
      </c>
      <c r="T23" s="241"/>
      <c r="U23" s="72"/>
      <c r="V23" s="73"/>
      <c r="W23" s="74">
        <f>SUM(W21:W22)</f>
        <v>0</v>
      </c>
      <c r="X23" s="74">
        <f>SUM(X21:X22)</f>
        <v>0</v>
      </c>
      <c r="Y23" s="74">
        <f>SUM(Y21:Y22)</f>
        <v>0</v>
      </c>
      <c r="Z23" s="74">
        <f>SUM(Z21:Z22)</f>
        <v>0</v>
      </c>
      <c r="AA23" s="74">
        <f>SUM(AA21:AA22)</f>
        <v>0</v>
      </c>
      <c r="AB23" s="74">
        <f>SUM(AB21:AB22)</f>
        <v>0</v>
      </c>
      <c r="AC23" s="74">
        <f>SUM(AC21:AC22)</f>
        <v>0</v>
      </c>
      <c r="AD23" s="74">
        <f>SUM(AD21:AD22)</f>
        <v>0</v>
      </c>
      <c r="AE23" s="74">
        <f>SUM(AE21:AE22)</f>
        <v>0</v>
      </c>
      <c r="AF23" s="74">
        <f>SUM(AF21:AF22)</f>
        <v>0</v>
      </c>
      <c r="AG23" s="74">
        <f>SUM(AG21:AG22)</f>
        <v>0</v>
      </c>
      <c r="AH23" s="72">
        <f>SUM(AH21:AH22)</f>
        <v>0</v>
      </c>
      <c r="AI23" s="75">
        <f>SUM(AI21:AI22)</f>
        <v>0</v>
      </c>
      <c r="AJ23" s="75">
        <f>SUM(AJ21:AJ22)</f>
        <v>0</v>
      </c>
    </row>
    <row r="24" spans="1:37" s="151" customFormat="1" ht="34.5" customHeight="1" x14ac:dyDescent="0.2">
      <c r="A24" s="41" t="s">
        <v>182</v>
      </c>
      <c r="B24" s="42">
        <v>90000000</v>
      </c>
      <c r="C24" s="138"/>
      <c r="D24" s="138"/>
      <c r="E24" s="138"/>
      <c r="F24" s="138"/>
      <c r="G24" s="138"/>
      <c r="H24" s="138"/>
      <c r="I24" s="138"/>
      <c r="J24" s="138"/>
      <c r="K24" s="138"/>
      <c r="L24" s="43"/>
      <c r="M24" s="114"/>
      <c r="N24" s="44"/>
      <c r="O24" s="45"/>
      <c r="P24" s="46"/>
      <c r="Q24" s="47"/>
      <c r="R24" s="48"/>
      <c r="S24" s="47"/>
      <c r="T24" s="240"/>
      <c r="U24" s="49"/>
      <c r="V24" s="50"/>
      <c r="W24" s="51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/>
      <c r="AI24" s="54"/>
      <c r="AJ24" s="54"/>
    </row>
    <row r="25" spans="1:37" s="151" customFormat="1" x14ac:dyDescent="0.2">
      <c r="A25" s="55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115"/>
      <c r="N25" s="56"/>
      <c r="O25" s="56"/>
      <c r="P25" s="59"/>
      <c r="Q25" s="56"/>
      <c r="R25" s="59"/>
      <c r="S25" s="60"/>
      <c r="T25" s="118"/>
      <c r="U25" s="120"/>
      <c r="V25" s="61"/>
      <c r="W25" s="62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60"/>
      <c r="AI25" s="63">
        <f t="shared" ref="AI25" si="0">SUM(W25:AH25)</f>
        <v>0</v>
      </c>
      <c r="AJ25" s="64">
        <f t="shared" ref="AJ25:AJ26" si="1">+S25-AI25</f>
        <v>0</v>
      </c>
    </row>
    <row r="26" spans="1:37" s="153" customFormat="1" ht="14.25" x14ac:dyDescent="0.2">
      <c r="A26" s="55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115"/>
      <c r="N26" s="65"/>
      <c r="O26" s="65"/>
      <c r="P26" s="59"/>
      <c r="Q26" s="56"/>
      <c r="R26" s="76"/>
      <c r="S26" s="56"/>
      <c r="T26" s="119"/>
      <c r="U26" s="77"/>
      <c r="V26" s="61"/>
      <c r="W26" s="62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60"/>
      <c r="AI26" s="63">
        <f>SUM(W26:AH26)</f>
        <v>0</v>
      </c>
      <c r="AJ26" s="64">
        <f t="shared" si="1"/>
        <v>0</v>
      </c>
      <c r="AK26" s="152"/>
    </row>
    <row r="27" spans="1:37" s="154" customFormat="1" ht="75" customHeight="1" x14ac:dyDescent="0.2">
      <c r="A27" s="66" t="s">
        <v>8</v>
      </c>
      <c r="B27" s="67">
        <f>B24-SUM(B25:B26)</f>
        <v>90000000</v>
      </c>
      <c r="C27" s="320" t="s">
        <v>57</v>
      </c>
      <c r="D27" s="321" t="s">
        <v>98</v>
      </c>
      <c r="E27" s="321" t="s">
        <v>195</v>
      </c>
      <c r="F27" s="321" t="s">
        <v>193</v>
      </c>
      <c r="G27" s="321" t="s">
        <v>178</v>
      </c>
      <c r="H27" s="321" t="s">
        <v>221</v>
      </c>
      <c r="I27" s="321" t="s">
        <v>100</v>
      </c>
      <c r="J27" s="321" t="s">
        <v>96</v>
      </c>
      <c r="K27" s="321" t="s">
        <v>183</v>
      </c>
      <c r="L27" s="68"/>
      <c r="M27" s="67"/>
      <c r="N27" s="69"/>
      <c r="O27" s="67"/>
      <c r="P27" s="70"/>
      <c r="Q27" s="67">
        <f>SUM(Q25:Q26)</f>
        <v>0</v>
      </c>
      <c r="R27" s="71"/>
      <c r="S27" s="67">
        <f>SUM(S25:S26)</f>
        <v>0</v>
      </c>
      <c r="T27" s="241"/>
      <c r="U27" s="72"/>
      <c r="V27" s="73"/>
      <c r="W27" s="74">
        <f>SUM(W25:W26)</f>
        <v>0</v>
      </c>
      <c r="X27" s="74">
        <f>SUM(X25:X26)</f>
        <v>0</v>
      </c>
      <c r="Y27" s="74">
        <f>SUM(Y25:Y26)</f>
        <v>0</v>
      </c>
      <c r="Z27" s="74">
        <f>SUM(Z25:Z26)</f>
        <v>0</v>
      </c>
      <c r="AA27" s="74">
        <f>SUM(AA25:AA26)</f>
        <v>0</v>
      </c>
      <c r="AB27" s="74">
        <f>SUM(AB25:AB26)</f>
        <v>0</v>
      </c>
      <c r="AC27" s="74">
        <f>SUM(AC25:AC26)</f>
        <v>0</v>
      </c>
      <c r="AD27" s="74">
        <f>SUM(AD25:AD26)</f>
        <v>0</v>
      </c>
      <c r="AE27" s="74">
        <f>SUM(AE25:AE26)</f>
        <v>0</v>
      </c>
      <c r="AF27" s="74">
        <f>SUM(AF25:AF26)</f>
        <v>0</v>
      </c>
      <c r="AG27" s="74">
        <f>SUM(AG25:AG26)</f>
        <v>0</v>
      </c>
      <c r="AH27" s="72">
        <f>SUM(AH25:AH26)</f>
        <v>0</v>
      </c>
      <c r="AI27" s="75">
        <f>SUM(AI25:AI26)</f>
        <v>0</v>
      </c>
      <c r="AJ27" s="75">
        <f>SUM(AJ25:AJ26)</f>
        <v>0</v>
      </c>
    </row>
    <row r="28" spans="1:37" s="151" customFormat="1" ht="34.5" customHeight="1" x14ac:dyDescent="0.2">
      <c r="A28" s="41" t="s">
        <v>180</v>
      </c>
      <c r="B28" s="42">
        <v>10000000</v>
      </c>
      <c r="C28" s="138"/>
      <c r="D28" s="138"/>
      <c r="E28" s="138"/>
      <c r="F28" s="138"/>
      <c r="G28" s="138"/>
      <c r="H28" s="138"/>
      <c r="I28" s="138"/>
      <c r="J28" s="138"/>
      <c r="K28" s="138"/>
      <c r="L28" s="43"/>
      <c r="M28" s="114"/>
      <c r="N28" s="44"/>
      <c r="O28" s="45"/>
      <c r="P28" s="46"/>
      <c r="Q28" s="47"/>
      <c r="R28" s="48"/>
      <c r="S28" s="47"/>
      <c r="T28" s="240"/>
      <c r="U28" s="49"/>
      <c r="V28" s="50"/>
      <c r="W28" s="51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3"/>
      <c r="AI28" s="54"/>
      <c r="AJ28" s="54"/>
    </row>
    <row r="29" spans="1:37" s="153" customFormat="1" x14ac:dyDescent="0.2">
      <c r="A29" s="55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115"/>
      <c r="N29" s="65"/>
      <c r="O29" s="65"/>
      <c r="P29" s="59"/>
      <c r="Q29" s="56"/>
      <c r="R29" s="59"/>
      <c r="S29" s="56"/>
      <c r="T29" s="118"/>
      <c r="U29" s="60"/>
      <c r="V29" s="61"/>
      <c r="W29" s="62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60"/>
      <c r="AI29" s="63">
        <f>SUM(W29:AH29)</f>
        <v>0</v>
      </c>
      <c r="AJ29" s="64">
        <f>+S29-AI29</f>
        <v>0</v>
      </c>
      <c r="AK29" s="152"/>
    </row>
    <row r="30" spans="1:37" s="153" customFormat="1" x14ac:dyDescent="0.2">
      <c r="A30" s="55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115"/>
      <c r="N30" s="65"/>
      <c r="O30" s="65"/>
      <c r="P30" s="59"/>
      <c r="Q30" s="56"/>
      <c r="R30" s="59"/>
      <c r="S30" s="56"/>
      <c r="T30" s="118"/>
      <c r="U30" s="60"/>
      <c r="V30" s="61"/>
      <c r="W30" s="62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60"/>
      <c r="AI30" s="63">
        <f>SUM(W30:AH30)</f>
        <v>0</v>
      </c>
      <c r="AJ30" s="64">
        <f>+S30-AI30</f>
        <v>0</v>
      </c>
      <c r="AK30" s="152"/>
    </row>
    <row r="31" spans="1:37" s="154" customFormat="1" ht="75" customHeight="1" x14ac:dyDescent="0.2">
      <c r="A31" s="66" t="s">
        <v>8</v>
      </c>
      <c r="B31" s="67">
        <f>B28-SUM(B29:B30)</f>
        <v>10000000</v>
      </c>
      <c r="C31" s="320" t="s">
        <v>57</v>
      </c>
      <c r="D31" s="321" t="s">
        <v>98</v>
      </c>
      <c r="E31" s="321" t="s">
        <v>195</v>
      </c>
      <c r="F31" s="321" t="s">
        <v>194</v>
      </c>
      <c r="G31" s="321" t="s">
        <v>179</v>
      </c>
      <c r="H31" s="321" t="s">
        <v>227</v>
      </c>
      <c r="I31" s="321" t="s">
        <v>84</v>
      </c>
      <c r="J31" s="321" t="s">
        <v>96</v>
      </c>
      <c r="K31" s="321" t="s">
        <v>183</v>
      </c>
      <c r="L31" s="68"/>
      <c r="M31" s="67"/>
      <c r="N31" s="69"/>
      <c r="O31" s="67"/>
      <c r="P31" s="70"/>
      <c r="Q31" s="67">
        <f>SUM(Q29:Q30)</f>
        <v>0</v>
      </c>
      <c r="R31" s="71"/>
      <c r="S31" s="67">
        <f>SUM(S29:S30)</f>
        <v>0</v>
      </c>
      <c r="T31" s="241"/>
      <c r="U31" s="72"/>
      <c r="V31" s="73"/>
      <c r="W31" s="74">
        <f>SUM(W29:W30)</f>
        <v>0</v>
      </c>
      <c r="X31" s="74">
        <f>SUM(X29:X30)</f>
        <v>0</v>
      </c>
      <c r="Y31" s="74">
        <f>SUM(Y29:Y30)</f>
        <v>0</v>
      </c>
      <c r="Z31" s="74">
        <f>SUM(Z29:Z30)</f>
        <v>0</v>
      </c>
      <c r="AA31" s="74">
        <f>SUM(AA29:AA30)</f>
        <v>0</v>
      </c>
      <c r="AB31" s="74">
        <f>SUM(AB29:AB30)</f>
        <v>0</v>
      </c>
      <c r="AC31" s="74">
        <f>SUM(AC29:AC30)</f>
        <v>0</v>
      </c>
      <c r="AD31" s="74">
        <f>SUM(AD29:AD30)</f>
        <v>0</v>
      </c>
      <c r="AE31" s="74">
        <f>SUM(AE29:AE30)</f>
        <v>0</v>
      </c>
      <c r="AF31" s="74">
        <f>SUM(AF29:AF30)</f>
        <v>0</v>
      </c>
      <c r="AG31" s="74">
        <f>SUM(AG29:AG30)</f>
        <v>0</v>
      </c>
      <c r="AH31" s="72">
        <f>SUM(AH29:AH30)</f>
        <v>0</v>
      </c>
      <c r="AI31" s="75">
        <f>SUM(AI29:AI30)</f>
        <v>0</v>
      </c>
      <c r="AJ31" s="75">
        <f>SUM(AJ29:AJ30)</f>
        <v>0</v>
      </c>
    </row>
    <row r="32" spans="1:37" s="153" customFormat="1" x14ac:dyDescent="0.2">
      <c r="A32" s="79"/>
      <c r="B32" s="80"/>
      <c r="C32" s="81"/>
      <c r="D32" s="82"/>
      <c r="E32" s="81"/>
      <c r="F32" s="81"/>
      <c r="G32" s="83"/>
      <c r="H32" s="83"/>
      <c r="I32" s="83"/>
      <c r="J32" s="83"/>
      <c r="K32" s="83"/>
      <c r="L32" s="84"/>
      <c r="M32" s="117"/>
      <c r="N32" s="82"/>
      <c r="O32" s="85"/>
      <c r="P32" s="86"/>
      <c r="Q32" s="80"/>
      <c r="R32" s="87"/>
      <c r="S32" s="80"/>
      <c r="T32" s="242"/>
      <c r="U32" s="88"/>
      <c r="V32" s="89"/>
      <c r="W32" s="90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2"/>
      <c r="AI32" s="93"/>
      <c r="AJ32" s="93"/>
    </row>
    <row r="33" spans="1:37" s="172" customFormat="1" x14ac:dyDescent="0.2">
      <c r="A33" s="159" t="s">
        <v>38</v>
      </c>
      <c r="B33" s="204">
        <f>B28+B24+B20</f>
        <v>920000000</v>
      </c>
      <c r="C33" s="161"/>
      <c r="D33" s="162"/>
      <c r="E33" s="161"/>
      <c r="F33" s="161"/>
      <c r="G33" s="163"/>
      <c r="H33" s="163"/>
      <c r="I33" s="163"/>
      <c r="J33" s="164"/>
      <c r="K33" s="163"/>
      <c r="L33" s="165"/>
      <c r="M33" s="204"/>
      <c r="N33" s="162"/>
      <c r="O33" s="167"/>
      <c r="P33" s="168"/>
      <c r="Q33" s="204">
        <f>Q31+Q27+Q23</f>
        <v>0</v>
      </c>
      <c r="R33" s="169"/>
      <c r="S33" s="204">
        <f>S31+S27+S23</f>
        <v>0</v>
      </c>
      <c r="T33" s="243"/>
      <c r="U33" s="170"/>
      <c r="V33" s="171"/>
      <c r="W33" s="94">
        <f>W31+W27+W23</f>
        <v>0</v>
      </c>
      <c r="X33" s="94">
        <f>X31+X27+X23</f>
        <v>0</v>
      </c>
      <c r="Y33" s="94">
        <f>Y31+Y27+Y23</f>
        <v>0</v>
      </c>
      <c r="Z33" s="94">
        <f>Z31+Z27+Z23</f>
        <v>0</v>
      </c>
      <c r="AA33" s="94">
        <f>AA31+AA27+AA23</f>
        <v>0</v>
      </c>
      <c r="AB33" s="94">
        <f>AB31+AB27+AB23</f>
        <v>0</v>
      </c>
      <c r="AC33" s="94">
        <f>AC31+AC27+AC23</f>
        <v>0</v>
      </c>
      <c r="AD33" s="94">
        <f>AD31+AD27+AD23</f>
        <v>0</v>
      </c>
      <c r="AE33" s="94">
        <f>AE31+AE27+AE23</f>
        <v>0</v>
      </c>
      <c r="AF33" s="94">
        <f>AF31+AF27+AF23</f>
        <v>0</v>
      </c>
      <c r="AG33" s="94">
        <f>AG31+AG27+AG23</f>
        <v>0</v>
      </c>
      <c r="AH33" s="95">
        <f>AH31+AH27+AH23</f>
        <v>0</v>
      </c>
      <c r="AI33" s="96">
        <f>AI31+AI27+AI23</f>
        <v>0</v>
      </c>
      <c r="AJ33" s="96">
        <f>AJ31+AJ27+AJ23</f>
        <v>0</v>
      </c>
    </row>
    <row r="34" spans="1:37" s="357" customFormat="1" ht="14.25" x14ac:dyDescent="0.2">
      <c r="A34" s="347"/>
      <c r="B34" s="348"/>
      <c r="C34" s="349"/>
      <c r="D34" s="349"/>
      <c r="E34" s="349"/>
      <c r="F34" s="349"/>
      <c r="G34" s="349"/>
      <c r="H34" s="349"/>
      <c r="I34" s="349"/>
      <c r="J34" s="349"/>
      <c r="K34" s="349"/>
      <c r="L34" s="350"/>
      <c r="M34" s="350"/>
      <c r="N34" s="349"/>
      <c r="O34" s="348"/>
      <c r="P34" s="351"/>
      <c r="Q34" s="348"/>
      <c r="R34" s="352"/>
      <c r="S34" s="348"/>
      <c r="T34" s="353"/>
      <c r="U34" s="348"/>
      <c r="V34" s="34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60"/>
      <c r="AJ34" s="361"/>
    </row>
    <row r="35" spans="1:37" s="357" customFormat="1" ht="14.25" x14ac:dyDescent="0.2">
      <c r="A35" s="347"/>
      <c r="B35" s="348">
        <f>+B34-B33</f>
        <v>-920000000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50"/>
      <c r="M35" s="350"/>
      <c r="N35" s="349"/>
      <c r="O35" s="348"/>
      <c r="P35" s="351"/>
      <c r="Q35" s="348">
        <f>+Q34-Q33</f>
        <v>0</v>
      </c>
      <c r="R35" s="352"/>
      <c r="S35" s="348">
        <f>+S34-S33</f>
        <v>0</v>
      </c>
      <c r="T35" s="353"/>
      <c r="U35" s="348"/>
      <c r="V35" s="34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48">
        <f t="shared" ref="AI35:AJ35" si="2">+AI34-AI33</f>
        <v>0</v>
      </c>
      <c r="AJ35" s="364">
        <f t="shared" si="2"/>
        <v>0</v>
      </c>
      <c r="AK35" s="365"/>
    </row>
    <row r="36" spans="1:37" ht="12.75" customHeight="1" x14ac:dyDescent="0.2">
      <c r="A36" s="173"/>
      <c r="B36" s="174"/>
      <c r="C36" s="181"/>
      <c r="D36" s="181"/>
      <c r="E36" s="181"/>
      <c r="F36" s="181"/>
      <c r="G36" s="181"/>
      <c r="H36" s="181"/>
      <c r="I36" s="181"/>
      <c r="J36" s="181"/>
      <c r="K36" s="181"/>
      <c r="L36" s="182"/>
      <c r="M36" s="182"/>
      <c r="N36" s="175"/>
      <c r="O36" s="174"/>
      <c r="P36" s="177"/>
      <c r="Q36" s="178"/>
      <c r="R36" s="179"/>
      <c r="S36" s="178"/>
      <c r="T36" s="244"/>
      <c r="U36" s="178"/>
      <c r="V36" s="180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8"/>
      <c r="AJ36" s="99"/>
    </row>
    <row r="37" spans="1:37" ht="22.5" customHeight="1" x14ac:dyDescent="0.2">
      <c r="A37" s="219" t="s">
        <v>78</v>
      </c>
      <c r="B37" s="100" t="s">
        <v>2</v>
      </c>
      <c r="C37" s="103"/>
      <c r="D37" s="181"/>
      <c r="E37" s="181"/>
      <c r="F37" s="181"/>
      <c r="G37" s="181"/>
      <c r="M37" s="182"/>
      <c r="Q37" s="100" t="s">
        <v>6</v>
      </c>
      <c r="S37" s="101" t="s">
        <v>7</v>
      </c>
      <c r="W37" s="37" t="s">
        <v>13</v>
      </c>
      <c r="X37" s="38" t="s">
        <v>14</v>
      </c>
      <c r="Y37" s="38" t="s">
        <v>15</v>
      </c>
      <c r="Z37" s="38" t="s">
        <v>16</v>
      </c>
      <c r="AA37" s="38" t="s">
        <v>17</v>
      </c>
      <c r="AB37" s="38" t="s">
        <v>18</v>
      </c>
      <c r="AC37" s="38" t="s">
        <v>19</v>
      </c>
      <c r="AD37" s="38" t="s">
        <v>20</v>
      </c>
      <c r="AE37" s="38" t="s">
        <v>21</v>
      </c>
      <c r="AF37" s="38" t="s">
        <v>22</v>
      </c>
      <c r="AG37" s="38" t="s">
        <v>23</v>
      </c>
      <c r="AH37" s="39" t="s">
        <v>24</v>
      </c>
      <c r="AI37" s="40" t="s">
        <v>25</v>
      </c>
      <c r="AJ37" s="102" t="s">
        <v>26</v>
      </c>
    </row>
    <row r="38" spans="1:37" ht="40.5" x14ac:dyDescent="0.2">
      <c r="A38" s="228" t="s">
        <v>221</v>
      </c>
      <c r="B38" s="229">
        <f>+SUMIF($H$19:$H$31,$A38,B$19:B$31)</f>
        <v>910000000</v>
      </c>
      <c r="C38" s="172"/>
      <c r="D38" s="172"/>
      <c r="E38" s="172"/>
      <c r="F38" s="172"/>
      <c r="G38" s="172"/>
      <c r="M38" s="230"/>
      <c r="Q38" s="229">
        <f>+SUMIF($H$19:$H$31,$A38,Q$19:Q$31)/2</f>
        <v>0</v>
      </c>
      <c r="S38" s="229">
        <f>+SUMIF($H$19:$H$31,$A38,S$19:S$31)/2</f>
        <v>0</v>
      </c>
      <c r="V38" s="188"/>
      <c r="W38" s="229">
        <f>+SUMIF($H$19:$H$31,$A38,W$19:W$31)/2</f>
        <v>0</v>
      </c>
      <c r="X38" s="229">
        <f>+SUMIF($H$19:$H$31,$A38,X$19:X$31)/2</f>
        <v>0</v>
      </c>
      <c r="Y38" s="229">
        <f>+SUMIF($H$19:$H$31,$A38,Y$19:Y$31)/2</f>
        <v>0</v>
      </c>
      <c r="Z38" s="229">
        <f>+SUMIF($H$19:$H$31,$A38,Z$19:Z$31)/2</f>
        <v>0</v>
      </c>
      <c r="AA38" s="229">
        <f>+SUMIF($H$19:$H$31,$A38,AA$19:AA$31)/2</f>
        <v>0</v>
      </c>
      <c r="AB38" s="229">
        <f>+SUMIF($H$19:$H$31,$A38,AB$19:AB$31)/2</f>
        <v>0</v>
      </c>
      <c r="AC38" s="229">
        <f>+SUMIF($H$19:$H$31,$A38,AC$19:AC$31)/2</f>
        <v>0</v>
      </c>
      <c r="AD38" s="229">
        <f>+SUMIF($H$19:$H$31,$A38,AD$19:AD$31)/2</f>
        <v>0</v>
      </c>
      <c r="AE38" s="229">
        <f>+SUMIF($H$19:$H$31,$A38,AE$19:AE$31)/2</f>
        <v>0</v>
      </c>
      <c r="AF38" s="229">
        <f>+SUMIF($H$19:$H$31,$A38,AF$19:AF$31)/2</f>
        <v>0</v>
      </c>
      <c r="AG38" s="229">
        <f>+SUMIF($H$19:$H$31,$A38,AG$19:AG$31)/2</f>
        <v>0</v>
      </c>
      <c r="AH38" s="229">
        <f>+SUMIF($H$19:$H$31,$A38,AH$19:AH$31)/2</f>
        <v>0</v>
      </c>
      <c r="AI38" s="229">
        <f>+SUMIF($H$19:$H$31,$A38,AI$19:AI$31)/2</f>
        <v>0</v>
      </c>
      <c r="AJ38" s="231">
        <f>+SUMIF($H$19:$H$31,$A38,AJ$19:AJ$31)/2</f>
        <v>0</v>
      </c>
    </row>
    <row r="39" spans="1:37" ht="40.5" x14ac:dyDescent="0.2">
      <c r="A39" s="237" t="s">
        <v>227</v>
      </c>
      <c r="B39" s="229">
        <f>+SUMIF($H$19:$H$31,$A39,B$19:B$31)</f>
        <v>10000000</v>
      </c>
      <c r="C39" s="172"/>
      <c r="D39" s="172"/>
      <c r="E39" s="172"/>
      <c r="F39" s="172"/>
      <c r="G39" s="172"/>
      <c r="M39" s="230"/>
      <c r="Q39" s="229">
        <f>+SUMIF($H$19:$H$31,$A39,Q$19:Q$31)/2</f>
        <v>0</v>
      </c>
      <c r="S39" s="229">
        <f>+SUMIF($H$19:$H$31,$A39,S$19:S$31)/2</f>
        <v>0</v>
      </c>
      <c r="V39" s="188"/>
      <c r="W39" s="229">
        <f>+SUMIF($H$19:$H$31,$A39,W$19:W$31)/2</f>
        <v>0</v>
      </c>
      <c r="X39" s="229">
        <f>+SUMIF($H$19:$H$31,$A39,X$19:X$31)/2</f>
        <v>0</v>
      </c>
      <c r="Y39" s="229">
        <f>+SUMIF($H$19:$H$31,$A39,Y$19:Y$31)/2</f>
        <v>0</v>
      </c>
      <c r="Z39" s="229">
        <f>+SUMIF($H$19:$H$31,$A39,Z$19:Z$31)/2</f>
        <v>0</v>
      </c>
      <c r="AA39" s="229">
        <f>+SUMIF($H$19:$H$31,$A39,AA$19:AA$31)/2</f>
        <v>0</v>
      </c>
      <c r="AB39" s="229">
        <f>+SUMIF($H$19:$H$31,$A39,AB$19:AB$31)/2</f>
        <v>0</v>
      </c>
      <c r="AC39" s="229">
        <f>+SUMIF($H$19:$H$31,$A39,AC$19:AC$31)/2</f>
        <v>0</v>
      </c>
      <c r="AD39" s="229">
        <f>+SUMIF($H$19:$H$31,$A39,AD$19:AD$31)/2</f>
        <v>0</v>
      </c>
      <c r="AE39" s="229">
        <f>+SUMIF($H$19:$H$31,$A39,AE$19:AE$31)/2</f>
        <v>0</v>
      </c>
      <c r="AF39" s="229">
        <f>+SUMIF($H$19:$H$31,$A39,AF$19:AF$31)/2</f>
        <v>0</v>
      </c>
      <c r="AG39" s="229">
        <f>+SUMIF($H$19:$H$31,$A39,AG$19:AG$31)/2</f>
        <v>0</v>
      </c>
      <c r="AH39" s="229">
        <f>+SUMIF($H$19:$H$31,$A39,AH$19:AH$31)/2</f>
        <v>0</v>
      </c>
      <c r="AI39" s="229">
        <f>+SUMIF($H$19:$H$31,$A39,AI$19:AI$31)/2</f>
        <v>0</v>
      </c>
      <c r="AJ39" s="231">
        <f>+SUMIF($H$19:$H$31,$A39,AJ$19:AJ$31)/2</f>
        <v>0</v>
      </c>
    </row>
    <row r="40" spans="1:37" ht="12.75" customHeight="1" x14ac:dyDescent="0.2">
      <c r="A40" s="173"/>
      <c r="B40" s="174"/>
      <c r="C40" s="181"/>
      <c r="D40" s="181"/>
      <c r="E40" s="181"/>
      <c r="F40" s="181"/>
      <c r="G40" s="181"/>
      <c r="H40" s="181"/>
      <c r="I40" s="181"/>
      <c r="J40" s="181"/>
      <c r="K40" s="181"/>
      <c r="L40" s="182"/>
      <c r="M40" s="182"/>
      <c r="N40" s="175"/>
      <c r="O40" s="174"/>
      <c r="P40" s="177"/>
      <c r="Q40" s="178"/>
      <c r="R40" s="179"/>
      <c r="S40" s="178"/>
      <c r="T40" s="244"/>
      <c r="U40" s="178"/>
      <c r="V40" s="180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8"/>
      <c r="AJ40" s="99"/>
    </row>
    <row r="41" spans="1:37" ht="22.5" customHeight="1" x14ac:dyDescent="0.2">
      <c r="A41" s="219" t="s">
        <v>78</v>
      </c>
      <c r="B41" s="100" t="s">
        <v>2</v>
      </c>
      <c r="C41" s="103"/>
      <c r="D41" s="181"/>
      <c r="E41" s="181"/>
      <c r="F41" s="181"/>
      <c r="G41" s="181"/>
      <c r="M41" s="182"/>
      <c r="Q41" s="100" t="s">
        <v>6</v>
      </c>
      <c r="S41" s="101" t="s">
        <v>7</v>
      </c>
      <c r="W41" s="37" t="s">
        <v>13</v>
      </c>
      <c r="X41" s="38" t="s">
        <v>14</v>
      </c>
      <c r="Y41" s="38" t="s">
        <v>15</v>
      </c>
      <c r="Z41" s="38" t="s">
        <v>16</v>
      </c>
      <c r="AA41" s="38" t="s">
        <v>17</v>
      </c>
      <c r="AB41" s="38" t="s">
        <v>18</v>
      </c>
      <c r="AC41" s="38" t="s">
        <v>19</v>
      </c>
      <c r="AD41" s="38" t="s">
        <v>20</v>
      </c>
      <c r="AE41" s="38" t="s">
        <v>21</v>
      </c>
      <c r="AF41" s="38" t="s">
        <v>22</v>
      </c>
      <c r="AG41" s="38" t="s">
        <v>23</v>
      </c>
      <c r="AH41" s="39" t="s">
        <v>24</v>
      </c>
      <c r="AI41" s="40" t="s">
        <v>25</v>
      </c>
      <c r="AJ41" s="102" t="s">
        <v>26</v>
      </c>
    </row>
    <row r="42" spans="1:37" ht="15.75" customHeight="1" x14ac:dyDescent="0.2">
      <c r="A42" s="237" t="s">
        <v>96</v>
      </c>
      <c r="B42" s="229">
        <f>+SUMIF($J$19:$J$31,$A42,B$19:B$31)</f>
        <v>920000000</v>
      </c>
      <c r="C42" s="172"/>
      <c r="D42" s="172"/>
      <c r="E42" s="172"/>
      <c r="F42" s="172"/>
      <c r="G42" s="172"/>
      <c r="M42" s="230"/>
      <c r="Q42" s="229">
        <f>+SUMIF($J$19:$J$31,$A42,Q$19:Q$31)/2</f>
        <v>0</v>
      </c>
      <c r="S42" s="229">
        <f>+SUMIF($J$19:$J$31,$A42,S$19:S$31)/2</f>
        <v>0</v>
      </c>
      <c r="V42" s="188"/>
      <c r="W42" s="229">
        <f>+SUMIF($J$19:$J$31,$A42,W$19:W$31)/2</f>
        <v>0</v>
      </c>
      <c r="X42" s="229">
        <f>+SUMIF($J$19:$J$31,$A42,X$19:X$31)/2</f>
        <v>0</v>
      </c>
      <c r="Y42" s="229">
        <f>+SUMIF($J$19:$J$31,$A42,Y$19:Y$31)/2</f>
        <v>0</v>
      </c>
      <c r="Z42" s="229">
        <f>+SUMIF($J$19:$J$31,$A42,Z$19:Z$31)/2</f>
        <v>0</v>
      </c>
      <c r="AA42" s="229">
        <f>+SUMIF($J$19:$J$31,$A42,AA$19:AA$31)/2</f>
        <v>0</v>
      </c>
      <c r="AB42" s="229">
        <f>+SUMIF($J$19:$J$31,$A42,AB$19:AB$31)/2</f>
        <v>0</v>
      </c>
      <c r="AC42" s="229">
        <f>+SUMIF($J$19:$J$31,$A42,AC$19:AC$31)/2</f>
        <v>0</v>
      </c>
      <c r="AD42" s="229">
        <f>+SUMIF($J$19:$J$31,$A42,AD$19:AD$31)/2</f>
        <v>0</v>
      </c>
      <c r="AE42" s="229">
        <f>+SUMIF($J$19:$J$31,$A42,AE$19:AE$31)/2</f>
        <v>0</v>
      </c>
      <c r="AF42" s="229">
        <f>+SUMIF($J$19:$J$31,$A42,AF$19:AF$31)/2</f>
        <v>0</v>
      </c>
      <c r="AG42" s="229">
        <f>+SUMIF($J$19:$J$31,$A42,AG$19:AG$31)/2</f>
        <v>0</v>
      </c>
      <c r="AH42" s="229">
        <f>+SUMIF($J$19:$J$31,$A42,AH$19:AH$31)/2</f>
        <v>0</v>
      </c>
      <c r="AI42" s="229">
        <f>+SUMIF($J$19:$J$31,$A42,AI$19:AI$31)/2</f>
        <v>0</v>
      </c>
      <c r="AJ42" s="231">
        <f>+SUMIF($J$19:$J$31,$A42,AJ$19:AJ$31)/2</f>
        <v>0</v>
      </c>
    </row>
    <row r="43" spans="1:37" ht="15.75" customHeight="1" x14ac:dyDescent="0.2">
      <c r="A43" s="218"/>
      <c r="B43" s="105"/>
      <c r="C43" s="103"/>
      <c r="D43" s="103"/>
      <c r="E43" s="103"/>
      <c r="F43" s="103"/>
      <c r="G43" s="103"/>
      <c r="M43" s="104"/>
      <c r="Q43" s="105"/>
      <c r="S43" s="105"/>
      <c r="V43" s="188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6"/>
    </row>
    <row r="44" spans="1:37" ht="18.75" customHeight="1" x14ac:dyDescent="0.2">
      <c r="A44" s="233"/>
      <c r="B44" s="105"/>
      <c r="C44" s="103"/>
      <c r="D44" s="107"/>
      <c r="E44" s="107"/>
      <c r="F44" s="107"/>
      <c r="G44" s="107"/>
      <c r="M44" s="108"/>
      <c r="Q44" s="105"/>
      <c r="S44" s="105"/>
      <c r="V44" s="188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6"/>
    </row>
    <row r="45" spans="1:37" ht="14.25" thickBot="1" x14ac:dyDescent="0.25">
      <c r="A45" s="189"/>
      <c r="B45" s="190"/>
      <c r="C45" s="191"/>
      <c r="D45" s="191"/>
      <c r="E45" s="191"/>
      <c r="F45" s="191"/>
      <c r="G45" s="191"/>
      <c r="H45" s="191"/>
      <c r="I45" s="191"/>
      <c r="J45" s="191"/>
      <c r="K45" s="191"/>
      <c r="L45" s="192"/>
      <c r="M45" s="192"/>
      <c r="N45" s="193"/>
      <c r="O45" s="109"/>
      <c r="P45" s="194"/>
      <c r="Q45" s="190"/>
      <c r="R45" s="194"/>
      <c r="S45" s="190"/>
      <c r="T45" s="246"/>
      <c r="U45" s="190"/>
      <c r="V45" s="193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10"/>
      <c r="AJ45" s="111"/>
    </row>
    <row r="46" spans="1:37" x14ac:dyDescent="0.2">
      <c r="Q46" s="113"/>
      <c r="R46" s="113"/>
      <c r="S46" s="113"/>
      <c r="T46" s="247"/>
      <c r="U46" s="113"/>
    </row>
    <row r="47" spans="1:37" x14ac:dyDescent="0.2">
      <c r="Q47" s="113"/>
      <c r="R47" s="113"/>
      <c r="S47" s="113"/>
      <c r="T47" s="247"/>
      <c r="U47" s="113"/>
    </row>
    <row r="49" spans="1:10" x14ac:dyDescent="0.2">
      <c r="A49" s="195"/>
      <c r="B49" s="183"/>
      <c r="C49" s="196"/>
      <c r="D49" s="197"/>
    </row>
    <row r="50" spans="1:10" x14ac:dyDescent="0.2">
      <c r="A50" s="199"/>
      <c r="B50" s="200"/>
      <c r="C50" s="201"/>
      <c r="D50" s="202"/>
    </row>
    <row r="51" spans="1:10" x14ac:dyDescent="0.2">
      <c r="A51" s="199"/>
      <c r="B51" s="200"/>
      <c r="C51" s="201"/>
      <c r="D51" s="202"/>
    </row>
    <row r="52" spans="1:10" x14ac:dyDescent="0.2">
      <c r="A52" s="199"/>
      <c r="B52" s="200"/>
      <c r="C52" s="201"/>
    </row>
    <row r="53" spans="1:10" x14ac:dyDescent="0.2">
      <c r="B53" s="200"/>
    </row>
    <row r="54" spans="1:10" x14ac:dyDescent="0.2">
      <c r="B54" s="200"/>
    </row>
    <row r="55" spans="1:10" x14ac:dyDescent="0.2">
      <c r="B55" s="200"/>
    </row>
    <row r="56" spans="1:10" x14ac:dyDescent="0.2">
      <c r="B56" s="200"/>
    </row>
    <row r="57" spans="1:10" x14ac:dyDescent="0.2">
      <c r="B57" s="200"/>
    </row>
    <row r="58" spans="1:10" x14ac:dyDescent="0.2">
      <c r="B58" s="200"/>
    </row>
    <row r="59" spans="1:10" x14ac:dyDescent="0.2">
      <c r="A59" s="199"/>
      <c r="C59" s="200"/>
    </row>
    <row r="60" spans="1:10" x14ac:dyDescent="0.2">
      <c r="A60" s="199"/>
      <c r="C60" s="200"/>
    </row>
    <row r="61" spans="1:10" x14ac:dyDescent="0.2">
      <c r="A61" s="195"/>
      <c r="B61" s="200"/>
      <c r="C61" s="200"/>
    </row>
    <row r="62" spans="1:10" x14ac:dyDescent="0.2">
      <c r="A62" s="199"/>
      <c r="B62" s="200"/>
      <c r="C62" s="200"/>
      <c r="F62" s="203"/>
      <c r="G62" s="203"/>
      <c r="H62" s="203"/>
      <c r="I62" s="203"/>
      <c r="J62" s="203"/>
    </row>
    <row r="63" spans="1:10" x14ac:dyDescent="0.2">
      <c r="A63" s="199"/>
    </row>
    <row r="64" spans="1:10" x14ac:dyDescent="0.2">
      <c r="B64" s="200"/>
      <c r="C64" s="200"/>
    </row>
    <row r="65" spans="1:2" x14ac:dyDescent="0.2">
      <c r="A65" s="199"/>
    </row>
    <row r="66" spans="1:2" x14ac:dyDescent="0.2">
      <c r="A66" s="199"/>
    </row>
    <row r="67" spans="1:2" x14ac:dyDescent="0.2">
      <c r="A67" s="199"/>
    </row>
    <row r="68" spans="1:2" x14ac:dyDescent="0.2">
      <c r="A68" s="199"/>
    </row>
    <row r="69" spans="1:2" x14ac:dyDescent="0.2">
      <c r="A69" s="199"/>
    </row>
    <row r="70" spans="1:2" x14ac:dyDescent="0.2">
      <c r="A70" s="199"/>
      <c r="B70" s="200"/>
    </row>
    <row r="71" spans="1:2" x14ac:dyDescent="0.2">
      <c r="A71" s="199"/>
      <c r="B71" s="200"/>
    </row>
    <row r="72" spans="1:2" x14ac:dyDescent="0.2">
      <c r="A72" s="199"/>
      <c r="B72" s="200"/>
    </row>
    <row r="73" spans="1:2" x14ac:dyDescent="0.2">
      <c r="A73" s="199"/>
      <c r="B73" s="200"/>
    </row>
    <row r="74" spans="1:2" x14ac:dyDescent="0.2">
      <c r="A74" s="199"/>
      <c r="B74" s="200"/>
    </row>
    <row r="75" spans="1:2" x14ac:dyDescent="0.2">
      <c r="A75" s="199"/>
      <c r="B75" s="200"/>
    </row>
    <row r="76" spans="1:2" x14ac:dyDescent="0.2">
      <c r="A76" s="199"/>
      <c r="B76" s="200"/>
    </row>
    <row r="77" spans="1:2" x14ac:dyDescent="0.2">
      <c r="A77" s="199"/>
      <c r="B77" s="200"/>
    </row>
    <row r="78" spans="1:2" x14ac:dyDescent="0.2">
      <c r="A78" s="199"/>
      <c r="B78" s="200"/>
    </row>
    <row r="79" spans="1:2" x14ac:dyDescent="0.2">
      <c r="A79" s="199"/>
      <c r="B79" s="200"/>
    </row>
    <row r="80" spans="1:2" x14ac:dyDescent="0.2">
      <c r="A80" s="199"/>
      <c r="B80" s="200"/>
    </row>
  </sheetData>
  <autoFilter ref="A19:AJ27" xr:uid="{00000000-0009-0000-0000-000004000000}"/>
  <mergeCells count="16">
    <mergeCell ref="B11:F11"/>
    <mergeCell ref="B6:F6"/>
    <mergeCell ref="B7:F7"/>
    <mergeCell ref="B8:F8"/>
    <mergeCell ref="B9:F9"/>
    <mergeCell ref="B10:F10"/>
    <mergeCell ref="A1:A3"/>
    <mergeCell ref="B1:AJ1"/>
    <mergeCell ref="B2:AJ2"/>
    <mergeCell ref="B3:AJ3"/>
    <mergeCell ref="B5:F5"/>
    <mergeCell ref="B13:F13"/>
    <mergeCell ref="B14:F14"/>
    <mergeCell ref="B15:F15"/>
    <mergeCell ref="A16:A17"/>
    <mergeCell ref="B12:F12"/>
  </mergeCells>
  <conditionalFormatting sqref="R48:R1048576 R45 R5:R10 R32:R36 R26:R27 R13:R22">
    <cfRule type="duplicateValues" dxfId="170" priority="82"/>
  </conditionalFormatting>
  <conditionalFormatting sqref="AJ32 AJ34 AJ45:AJ1048576 AJ5:AJ10 AJ36 AJ13:AJ21">
    <cfRule type="cellIs" dxfId="169" priority="78" operator="lessThan">
      <formula>0</formula>
    </cfRule>
    <cfRule type="cellIs" dxfId="168" priority="81" operator="lessThan">
      <formula>0</formula>
    </cfRule>
  </conditionalFormatting>
  <conditionalFormatting sqref="P45:P1048576 P32:P36 P5:P10 P26:P27 P13:P22">
    <cfRule type="duplicateValues" dxfId="167" priority="80"/>
  </conditionalFormatting>
  <conditionalFormatting sqref="R47:R1048576 R5:R10 R45 R32:R36 R26:R27 R13:R22">
    <cfRule type="duplicateValues" dxfId="166" priority="79"/>
  </conditionalFormatting>
  <conditionalFormatting sqref="R24">
    <cfRule type="duplicateValues" dxfId="165" priority="72"/>
  </conditionalFormatting>
  <conditionalFormatting sqref="AJ24">
    <cfRule type="cellIs" dxfId="164" priority="68" operator="lessThan">
      <formula>0</formula>
    </cfRule>
    <cfRule type="cellIs" dxfId="163" priority="71" operator="lessThan">
      <formula>0</formula>
    </cfRule>
  </conditionalFormatting>
  <conditionalFormatting sqref="P24">
    <cfRule type="duplicateValues" dxfId="162" priority="70"/>
  </conditionalFormatting>
  <conditionalFormatting sqref="R24">
    <cfRule type="duplicateValues" dxfId="161" priority="69"/>
  </conditionalFormatting>
  <conditionalFormatting sqref="R23">
    <cfRule type="duplicateValues" dxfId="160" priority="67"/>
  </conditionalFormatting>
  <conditionalFormatting sqref="P23">
    <cfRule type="duplicateValues" dxfId="159" priority="66"/>
  </conditionalFormatting>
  <conditionalFormatting sqref="R23">
    <cfRule type="duplicateValues" dxfId="158" priority="65"/>
  </conditionalFormatting>
  <conditionalFormatting sqref="R31">
    <cfRule type="duplicateValues" dxfId="157" priority="64"/>
  </conditionalFormatting>
  <conditionalFormatting sqref="P31">
    <cfRule type="duplicateValues" dxfId="156" priority="63"/>
  </conditionalFormatting>
  <conditionalFormatting sqref="R31">
    <cfRule type="duplicateValues" dxfId="155" priority="62"/>
  </conditionalFormatting>
  <conditionalFormatting sqref="R11:R12">
    <cfRule type="duplicateValues" dxfId="154" priority="61"/>
  </conditionalFormatting>
  <conditionalFormatting sqref="AJ11:AJ12">
    <cfRule type="cellIs" dxfId="153" priority="57" operator="lessThan">
      <formula>0</formula>
    </cfRule>
    <cfRule type="cellIs" dxfId="152" priority="60" operator="lessThan">
      <formula>0</formula>
    </cfRule>
  </conditionalFormatting>
  <conditionalFormatting sqref="P11:P12">
    <cfRule type="duplicateValues" dxfId="151" priority="59"/>
  </conditionalFormatting>
  <conditionalFormatting sqref="R11:R12">
    <cfRule type="duplicateValues" dxfId="150" priority="58"/>
  </conditionalFormatting>
  <conditionalFormatting sqref="S37">
    <cfRule type="duplicateValues" dxfId="149" priority="56"/>
  </conditionalFormatting>
  <conditionalFormatting sqref="S37">
    <cfRule type="duplicateValues" dxfId="148" priority="55"/>
  </conditionalFormatting>
  <conditionalFormatting sqref="R37:R39 R42:R44">
    <cfRule type="duplicateValues" dxfId="147" priority="54"/>
  </conditionalFormatting>
  <conditionalFormatting sqref="R37:R39">
    <cfRule type="duplicateValues" dxfId="146" priority="53"/>
  </conditionalFormatting>
  <conditionalFormatting sqref="AJ37">
    <cfRule type="cellIs" dxfId="145" priority="51" operator="lessThan">
      <formula>0</formula>
    </cfRule>
    <cfRule type="cellIs" dxfId="144" priority="52" operator="lessThan">
      <formula>0</formula>
    </cfRule>
  </conditionalFormatting>
  <conditionalFormatting sqref="AJ25">
    <cfRule type="cellIs" dxfId="143" priority="41" operator="lessThan">
      <formula>0</formula>
    </cfRule>
    <cfRule type="cellIs" dxfId="142" priority="44" operator="lessThan">
      <formula>0</formula>
    </cfRule>
  </conditionalFormatting>
  <conditionalFormatting sqref="R30">
    <cfRule type="duplicateValues" dxfId="141" priority="83"/>
  </conditionalFormatting>
  <conditionalFormatting sqref="P30">
    <cfRule type="duplicateValues" dxfId="140" priority="84"/>
  </conditionalFormatting>
  <conditionalFormatting sqref="AJ22">
    <cfRule type="cellIs" dxfId="139" priority="29" operator="lessThan">
      <formula>0</formula>
    </cfRule>
    <cfRule type="cellIs" dxfId="138" priority="30" operator="lessThan">
      <formula>0</formula>
    </cfRule>
  </conditionalFormatting>
  <conditionalFormatting sqref="AJ26">
    <cfRule type="cellIs" dxfId="137" priority="27" operator="lessThan">
      <formula>0</formula>
    </cfRule>
    <cfRule type="cellIs" dxfId="136" priority="28" operator="lessThan">
      <formula>0</formula>
    </cfRule>
  </conditionalFormatting>
  <conditionalFormatting sqref="AJ30">
    <cfRule type="cellIs" dxfId="135" priority="25" operator="lessThan">
      <formula>0</formula>
    </cfRule>
    <cfRule type="cellIs" dxfId="134" priority="26" operator="lessThan">
      <formula>0</formula>
    </cfRule>
  </conditionalFormatting>
  <conditionalFormatting sqref="R25">
    <cfRule type="duplicateValues" dxfId="133" priority="337"/>
  </conditionalFormatting>
  <conditionalFormatting sqref="P25">
    <cfRule type="duplicateValues" dxfId="132" priority="338"/>
  </conditionalFormatting>
  <conditionalFormatting sqref="R28">
    <cfRule type="duplicateValues" dxfId="131" priority="22"/>
  </conditionalFormatting>
  <conditionalFormatting sqref="AJ28">
    <cfRule type="cellIs" dxfId="130" priority="18" operator="lessThan">
      <formula>0</formula>
    </cfRule>
    <cfRule type="cellIs" dxfId="129" priority="21" operator="lessThan">
      <formula>0</formula>
    </cfRule>
  </conditionalFormatting>
  <conditionalFormatting sqref="P28">
    <cfRule type="duplicateValues" dxfId="128" priority="20"/>
  </conditionalFormatting>
  <conditionalFormatting sqref="R28">
    <cfRule type="duplicateValues" dxfId="127" priority="19"/>
  </conditionalFormatting>
  <conditionalFormatting sqref="R29">
    <cfRule type="duplicateValues" dxfId="126" priority="14"/>
  </conditionalFormatting>
  <conditionalFormatting sqref="P29">
    <cfRule type="duplicateValues" dxfId="125" priority="15"/>
  </conditionalFormatting>
  <conditionalFormatting sqref="AJ29">
    <cfRule type="cellIs" dxfId="124" priority="12" operator="lessThan">
      <formula>0</formula>
    </cfRule>
    <cfRule type="cellIs" dxfId="123" priority="13" operator="lessThan">
      <formula>0</formula>
    </cfRule>
  </conditionalFormatting>
  <conditionalFormatting sqref="R40">
    <cfRule type="duplicateValues" dxfId="122" priority="11"/>
  </conditionalFormatting>
  <conditionalFormatting sqref="AJ40">
    <cfRule type="cellIs" dxfId="121" priority="7" operator="lessThan">
      <formula>0</formula>
    </cfRule>
    <cfRule type="cellIs" dxfId="120" priority="10" operator="lessThan">
      <formula>0</formula>
    </cfRule>
  </conditionalFormatting>
  <conditionalFormatting sqref="P40">
    <cfRule type="duplicateValues" dxfId="119" priority="9"/>
  </conditionalFormatting>
  <conditionalFormatting sqref="R40">
    <cfRule type="duplicateValues" dxfId="118" priority="8"/>
  </conditionalFormatting>
  <conditionalFormatting sqref="S41">
    <cfRule type="duplicateValues" dxfId="117" priority="6"/>
  </conditionalFormatting>
  <conditionalFormatting sqref="S41">
    <cfRule type="duplicateValues" dxfId="116" priority="5"/>
  </conditionalFormatting>
  <conditionalFormatting sqref="R41">
    <cfRule type="duplicateValues" dxfId="115" priority="4"/>
  </conditionalFormatting>
  <conditionalFormatting sqref="R41">
    <cfRule type="duplicateValues" dxfId="114" priority="3"/>
  </conditionalFormatting>
  <conditionalFormatting sqref="AJ41">
    <cfRule type="cellIs" dxfId="113" priority="1" operator="lessThan">
      <formula>0</formula>
    </cfRule>
    <cfRule type="cellIs" dxfId="112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58" fitToWidth="2" fitToHeight="2" orientation="landscape" r:id="rId1"/>
  <headerFooter alignWithMargins="0">
    <oddFooter>&amp;LVersión 3. 23/07/2019</oddFooter>
  </headerFooter>
  <rowBreaks count="1" manualBreakCount="1">
    <brk id="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224"/>
  <sheetViews>
    <sheetView showGridLines="0" zoomScale="70" zoomScaleNormal="70" workbookViewId="0">
      <pane xSplit="6" ySplit="19" topLeftCell="R20" activePane="bottomRight" state="frozen"/>
      <selection pane="topRight" activeCell="G1" sqref="G1"/>
      <selection pane="bottomLeft" activeCell="A20" sqref="A20"/>
      <selection pane="bottomRight" activeCell="F66" sqref="F66:T72"/>
    </sheetView>
  </sheetViews>
  <sheetFormatPr baseColWidth="10" defaultRowHeight="13.5" outlineLevelRow="1" outlineLevelCol="1" x14ac:dyDescent="0.2"/>
  <cols>
    <col min="1" max="1" width="27.5703125" style="148" customWidth="1"/>
    <col min="2" max="2" width="18.140625" style="186" customWidth="1"/>
    <col min="3" max="3" width="17.140625" style="148" customWidth="1"/>
    <col min="4" max="6" width="19.5703125" style="148" customWidth="1"/>
    <col min="7" max="7" width="32.7109375" style="148" hidden="1" customWidth="1" outlineLevel="1"/>
    <col min="8" max="9" width="21.42578125" style="148" hidden="1" customWidth="1" outlineLevel="1"/>
    <col min="10" max="10" width="27.140625" style="148" hidden="1" customWidth="1" outlineLevel="1"/>
    <col min="11" max="11" width="27.5703125" style="148" hidden="1" customWidth="1" outlineLevel="1"/>
    <col min="12" max="12" width="13.85546875" style="184" customWidth="1" collapsed="1"/>
    <col min="13" max="13" width="14.85546875" style="184" customWidth="1"/>
    <col min="14" max="14" width="11" style="187" customWidth="1"/>
    <col min="15" max="15" width="13.140625" style="112" customWidth="1"/>
    <col min="16" max="16" width="9" style="185" customWidth="1"/>
    <col min="17" max="17" width="16" style="186" customWidth="1"/>
    <col min="18" max="18" width="8.7109375" style="185" customWidth="1"/>
    <col min="19" max="19" width="15.85546875" style="186" customWidth="1"/>
    <col min="20" max="21" width="15" style="186" customWidth="1"/>
    <col min="22" max="22" width="13.5703125" style="187" customWidth="1"/>
    <col min="23" max="24" width="11.42578125" style="112" customWidth="1" outlineLevel="1"/>
    <col min="25" max="29" width="12.7109375" style="112" customWidth="1" outlineLevel="1"/>
    <col min="30" max="30" width="16.7109375" style="112" customWidth="1" outlineLevel="1"/>
    <col min="31" max="31" width="15.85546875" style="112" customWidth="1" outlineLevel="1"/>
    <col min="32" max="32" width="14.42578125" style="112" customWidth="1" outlineLevel="1"/>
    <col min="33" max="33" width="13.42578125" style="112" customWidth="1" outlineLevel="1"/>
    <col min="34" max="34" width="16.42578125" style="112" customWidth="1" outlineLevel="1"/>
    <col min="35" max="35" width="18.28515625" style="113" customWidth="1"/>
    <col min="36" max="36" width="15.7109375" style="112" customWidth="1"/>
    <col min="37" max="37" width="11.42578125" style="148" customWidth="1"/>
    <col min="38" max="16384" width="11.42578125" style="148"/>
  </cols>
  <sheetData>
    <row r="1" spans="1:36" ht="24" customHeight="1" outlineLevel="1" thickBot="1" x14ac:dyDescent="0.25">
      <c r="A1" s="372"/>
      <c r="B1" s="369" t="s">
        <v>33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1"/>
    </row>
    <row r="2" spans="1:36" ht="24" customHeight="1" outlineLevel="1" thickBot="1" x14ac:dyDescent="0.25">
      <c r="A2" s="373"/>
      <c r="B2" s="369" t="s">
        <v>37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1"/>
    </row>
    <row r="3" spans="1:36" ht="24" customHeight="1" outlineLevel="1" thickBot="1" x14ac:dyDescent="0.25">
      <c r="A3" s="374"/>
      <c r="B3" s="369" t="s">
        <v>36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1"/>
    </row>
    <row r="4" spans="1:36" ht="12.75" customHeight="1" x14ac:dyDescent="0.2">
      <c r="A4" s="14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</row>
    <row r="5" spans="1:36" s="7" customFormat="1" ht="15.75" customHeight="1" outlineLevel="1" x14ac:dyDescent="0.2">
      <c r="A5" s="3" t="s">
        <v>80</v>
      </c>
      <c r="B5" s="376" t="s">
        <v>46</v>
      </c>
      <c r="C5" s="376"/>
      <c r="D5" s="376"/>
      <c r="E5" s="376"/>
      <c r="F5" s="376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s="7" customFormat="1" ht="15.75" customHeight="1" outlineLevel="1" x14ac:dyDescent="0.2">
      <c r="A6" s="8" t="s">
        <v>47</v>
      </c>
      <c r="B6" s="376" t="s">
        <v>184</v>
      </c>
      <c r="C6" s="376" t="s">
        <v>48</v>
      </c>
      <c r="D6" s="376" t="s">
        <v>48</v>
      </c>
      <c r="E6" s="376" t="s">
        <v>48</v>
      </c>
      <c r="F6" s="376" t="s">
        <v>48</v>
      </c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</row>
    <row r="7" spans="1:36" s="7" customFormat="1" ht="15.75" customHeight="1" outlineLevel="1" x14ac:dyDescent="0.2">
      <c r="A7" s="9" t="s">
        <v>39</v>
      </c>
      <c r="B7" s="376" t="s">
        <v>185</v>
      </c>
      <c r="C7" s="376" t="s">
        <v>49</v>
      </c>
      <c r="D7" s="376" t="s">
        <v>49</v>
      </c>
      <c r="E7" s="376" t="s">
        <v>49</v>
      </c>
      <c r="F7" s="376" t="s">
        <v>49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</row>
    <row r="8" spans="1:36" s="7" customFormat="1" ht="15.75" customHeight="1" outlineLevel="1" x14ac:dyDescent="0.2">
      <c r="A8" s="10" t="s">
        <v>81</v>
      </c>
      <c r="B8" s="376" t="s">
        <v>186</v>
      </c>
      <c r="C8" s="376" t="s">
        <v>50</v>
      </c>
      <c r="D8" s="376" t="s">
        <v>50</v>
      </c>
      <c r="E8" s="376" t="s">
        <v>50</v>
      </c>
      <c r="F8" s="376" t="s">
        <v>50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s="7" customFormat="1" ht="15.75" customHeight="1" outlineLevel="1" x14ac:dyDescent="0.2">
      <c r="A9" s="10" t="s">
        <v>82</v>
      </c>
      <c r="B9" s="376" t="s">
        <v>187</v>
      </c>
      <c r="C9" s="376" t="s">
        <v>51</v>
      </c>
      <c r="D9" s="376" t="s">
        <v>51</v>
      </c>
      <c r="E9" s="376" t="s">
        <v>51</v>
      </c>
      <c r="F9" s="376" t="s">
        <v>51</v>
      </c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1:36" s="12" customFormat="1" ht="15.75" customHeight="1" outlineLevel="1" x14ac:dyDescent="0.2">
      <c r="A10" s="8" t="s">
        <v>53</v>
      </c>
      <c r="B10" s="377" t="s">
        <v>188</v>
      </c>
      <c r="C10" s="377" t="s">
        <v>54</v>
      </c>
      <c r="D10" s="377" t="s">
        <v>54</v>
      </c>
      <c r="E10" s="377" t="s">
        <v>54</v>
      </c>
      <c r="F10" s="377" t="s">
        <v>54</v>
      </c>
      <c r="G10" s="11"/>
      <c r="H10" s="11"/>
      <c r="I10" s="11"/>
      <c r="J10" s="11"/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</row>
    <row r="11" spans="1:36" s="7" customFormat="1" ht="15.75" customHeight="1" outlineLevel="1" x14ac:dyDescent="0.2">
      <c r="A11" s="8" t="s">
        <v>76</v>
      </c>
      <c r="B11" s="378" t="s">
        <v>189</v>
      </c>
      <c r="C11" s="376" t="s">
        <v>43</v>
      </c>
      <c r="D11" s="376" t="s">
        <v>43</v>
      </c>
      <c r="E11" s="376" t="s">
        <v>43</v>
      </c>
      <c r="F11" s="376" t="s">
        <v>43</v>
      </c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1:36" s="7" customFormat="1" ht="15.75" customHeight="1" outlineLevel="1" x14ac:dyDescent="0.2">
      <c r="A12" s="8" t="s">
        <v>69</v>
      </c>
      <c r="B12" s="378" t="s">
        <v>190</v>
      </c>
      <c r="C12" s="376">
        <v>2020110010174</v>
      </c>
      <c r="D12" s="376">
        <v>2020110010174</v>
      </c>
      <c r="E12" s="376">
        <v>2020110010174</v>
      </c>
      <c r="F12" s="376">
        <v>2020110010174</v>
      </c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1:36" s="15" customFormat="1" ht="15.75" customHeight="1" outlineLevel="1" x14ac:dyDescent="0.2">
      <c r="A13" s="13" t="s">
        <v>0</v>
      </c>
      <c r="B13" s="376" t="s">
        <v>191</v>
      </c>
      <c r="C13" s="376" t="s">
        <v>40</v>
      </c>
      <c r="D13" s="376" t="s">
        <v>40</v>
      </c>
      <c r="E13" s="376" t="s">
        <v>40</v>
      </c>
      <c r="F13" s="376" t="s">
        <v>40</v>
      </c>
      <c r="G13" s="14"/>
      <c r="H13" s="14"/>
      <c r="I13" s="14"/>
      <c r="J13" s="14"/>
      <c r="K13" s="1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</row>
    <row r="14" spans="1:36" s="15" customFormat="1" ht="15.75" customHeight="1" outlineLevel="1" x14ac:dyDescent="0.2">
      <c r="A14" s="13" t="s">
        <v>41</v>
      </c>
      <c r="B14" s="376" t="s">
        <v>192</v>
      </c>
      <c r="C14" s="376" t="s">
        <v>55</v>
      </c>
      <c r="D14" s="376" t="s">
        <v>55</v>
      </c>
      <c r="E14" s="376" t="s">
        <v>55</v>
      </c>
      <c r="F14" s="376" t="s">
        <v>55</v>
      </c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6" s="15" customFormat="1" ht="15.75" customHeight="1" outlineLevel="1" x14ac:dyDescent="0.2">
      <c r="A15" s="13" t="s">
        <v>42</v>
      </c>
      <c r="B15" s="379">
        <v>44230</v>
      </c>
      <c r="C15" s="379"/>
      <c r="D15" s="379"/>
      <c r="E15" s="379"/>
      <c r="F15" s="379"/>
      <c r="G15" s="16"/>
      <c r="H15" s="16"/>
      <c r="I15" s="16"/>
      <c r="J15" s="16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1:36" s="15" customFormat="1" ht="15" x14ac:dyDescent="0.2">
      <c r="A16" s="375" t="s">
        <v>70</v>
      </c>
      <c r="B16" s="150" t="s">
        <v>31</v>
      </c>
      <c r="C16" s="150" t="s">
        <v>34</v>
      </c>
      <c r="D16" s="150" t="s">
        <v>35</v>
      </c>
      <c r="E16" s="150" t="s">
        <v>68</v>
      </c>
      <c r="F16" s="150" t="s">
        <v>67</v>
      </c>
      <c r="G16" s="11"/>
      <c r="H16" s="11"/>
      <c r="I16" s="11"/>
      <c r="J16" s="11"/>
      <c r="K16" s="1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1:37" s="15" customFormat="1" ht="15" x14ac:dyDescent="0.2">
      <c r="A17" s="375"/>
      <c r="B17" s="17">
        <v>5615324094</v>
      </c>
      <c r="C17" s="18">
        <v>0</v>
      </c>
      <c r="D17" s="18">
        <v>0</v>
      </c>
      <c r="E17" s="19">
        <f>C17-D17</f>
        <v>0</v>
      </c>
      <c r="F17" s="20">
        <f>+B17+E17</f>
        <v>5615324094</v>
      </c>
      <c r="G17" s="11"/>
      <c r="H17" s="11"/>
      <c r="I17" s="11"/>
      <c r="J17" s="11"/>
      <c r="K17" s="1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1:37" s="4" customFormat="1" ht="15" x14ac:dyDescent="0.2">
      <c r="A18" s="21"/>
      <c r="B18" s="22"/>
      <c r="C18" s="23"/>
      <c r="D18" s="23"/>
      <c r="E18" s="24"/>
      <c r="F18" s="5"/>
      <c r="G18" s="11"/>
      <c r="H18" s="11"/>
      <c r="I18" s="11"/>
      <c r="J18" s="11"/>
      <c r="K18" s="1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5"/>
    </row>
    <row r="19" spans="1:37" ht="38.25" x14ac:dyDescent="0.2">
      <c r="A19" s="26" t="s">
        <v>1</v>
      </c>
      <c r="B19" s="27" t="s">
        <v>2</v>
      </c>
      <c r="C19" s="27" t="s">
        <v>3</v>
      </c>
      <c r="D19" s="28" t="s">
        <v>4</v>
      </c>
      <c r="E19" s="28" t="s">
        <v>74</v>
      </c>
      <c r="F19" s="28" t="s">
        <v>75</v>
      </c>
      <c r="G19" s="28" t="s">
        <v>59</v>
      </c>
      <c r="H19" s="28" t="s">
        <v>63</v>
      </c>
      <c r="I19" s="28" t="s">
        <v>73</v>
      </c>
      <c r="J19" s="28" t="s">
        <v>5</v>
      </c>
      <c r="K19" s="29" t="s">
        <v>64</v>
      </c>
      <c r="L19" s="30" t="s">
        <v>32</v>
      </c>
      <c r="M19" s="31" t="s">
        <v>29</v>
      </c>
      <c r="N19" s="32" t="s">
        <v>9</v>
      </c>
      <c r="O19" s="33" t="s">
        <v>30</v>
      </c>
      <c r="P19" s="34" t="s">
        <v>10</v>
      </c>
      <c r="Q19" s="31" t="s">
        <v>6</v>
      </c>
      <c r="R19" s="35" t="s">
        <v>11</v>
      </c>
      <c r="S19" s="31" t="s">
        <v>7</v>
      </c>
      <c r="T19" s="31" t="s">
        <v>27</v>
      </c>
      <c r="U19" s="31" t="s">
        <v>28</v>
      </c>
      <c r="V19" s="36" t="s">
        <v>12</v>
      </c>
      <c r="W19" s="37" t="s">
        <v>13</v>
      </c>
      <c r="X19" s="38" t="s">
        <v>14</v>
      </c>
      <c r="Y19" s="38" t="s">
        <v>15</v>
      </c>
      <c r="Z19" s="38" t="s">
        <v>16</v>
      </c>
      <c r="AA19" s="38" t="s">
        <v>17</v>
      </c>
      <c r="AB19" s="38" t="s">
        <v>18</v>
      </c>
      <c r="AC19" s="38" t="s">
        <v>19</v>
      </c>
      <c r="AD19" s="38" t="s">
        <v>20</v>
      </c>
      <c r="AE19" s="38" t="s">
        <v>21</v>
      </c>
      <c r="AF19" s="38" t="s">
        <v>22</v>
      </c>
      <c r="AG19" s="38" t="s">
        <v>23</v>
      </c>
      <c r="AH19" s="39" t="s">
        <v>24</v>
      </c>
      <c r="AI19" s="40" t="s">
        <v>25</v>
      </c>
      <c r="AJ19" s="40" t="s">
        <v>26</v>
      </c>
    </row>
    <row r="20" spans="1:37" s="151" customFormat="1" ht="38.25" x14ac:dyDescent="0.2">
      <c r="A20" s="41" t="s">
        <v>198</v>
      </c>
      <c r="B20" s="122">
        <f>1944000000</f>
        <v>1944000000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43"/>
      <c r="M20" s="114"/>
      <c r="N20" s="44"/>
      <c r="O20" s="45"/>
      <c r="P20" s="46"/>
      <c r="Q20" s="47"/>
      <c r="R20" s="48"/>
      <c r="S20" s="47"/>
      <c r="T20" s="49"/>
      <c r="U20" s="49"/>
      <c r="V20" s="50"/>
      <c r="W20" s="5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/>
      <c r="AI20" s="54"/>
      <c r="AJ20" s="54"/>
    </row>
    <row r="21" spans="1:37" s="153" customFormat="1" x14ac:dyDescent="0.2">
      <c r="A21" s="55"/>
      <c r="B21" s="123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115"/>
      <c r="N21" s="56"/>
      <c r="O21" s="56"/>
      <c r="P21" s="59"/>
      <c r="Q21" s="56"/>
      <c r="R21" s="59"/>
      <c r="S21" s="60"/>
      <c r="T21" s="118"/>
      <c r="U21" s="118"/>
      <c r="V21" s="59"/>
      <c r="W21" s="62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60"/>
      <c r="AI21" s="63">
        <f t="shared" ref="AI21" si="0">SUM(W21:AH21)</f>
        <v>0</v>
      </c>
      <c r="AJ21" s="64">
        <f t="shared" ref="AJ21:AJ22" si="1">+S21-AI21</f>
        <v>0</v>
      </c>
      <c r="AK21" s="152"/>
    </row>
    <row r="22" spans="1:37" s="153" customFormat="1" x14ac:dyDescent="0.2">
      <c r="A22" s="55"/>
      <c r="B22" s="123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115"/>
      <c r="N22" s="56"/>
      <c r="O22" s="56"/>
      <c r="P22" s="59"/>
      <c r="Q22" s="56"/>
      <c r="R22" s="59"/>
      <c r="S22" s="60"/>
      <c r="T22" s="118"/>
      <c r="U22" s="118"/>
      <c r="V22" s="59"/>
      <c r="W22" s="62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60"/>
      <c r="AI22" s="63">
        <f t="shared" ref="AI22" si="2">SUM(W22:AH22)</f>
        <v>0</v>
      </c>
      <c r="AJ22" s="64">
        <f t="shared" si="1"/>
        <v>0</v>
      </c>
      <c r="AK22" s="152"/>
    </row>
    <row r="23" spans="1:37" s="154" customFormat="1" ht="41.25" customHeight="1" x14ac:dyDescent="0.2">
      <c r="A23" s="66" t="s">
        <v>8</v>
      </c>
      <c r="B23" s="124">
        <f>B20-SUM(B21:B22)</f>
        <v>1944000000</v>
      </c>
      <c r="C23" s="320" t="s">
        <v>57</v>
      </c>
      <c r="D23" s="321" t="s">
        <v>197</v>
      </c>
      <c r="E23" s="321" t="s">
        <v>202</v>
      </c>
      <c r="F23" s="321" t="s">
        <v>203</v>
      </c>
      <c r="G23" s="321" t="s">
        <v>196</v>
      </c>
      <c r="H23" s="321" t="s">
        <v>201</v>
      </c>
      <c r="I23" s="321" t="s">
        <v>201</v>
      </c>
      <c r="J23" s="321" t="s">
        <v>199</v>
      </c>
      <c r="K23" s="321" t="s">
        <v>200</v>
      </c>
      <c r="L23" s="68"/>
      <c r="M23" s="116"/>
      <c r="N23" s="69"/>
      <c r="O23" s="67"/>
      <c r="P23" s="70"/>
      <c r="Q23" s="67">
        <f>SUM(Q21:Q22)</f>
        <v>0</v>
      </c>
      <c r="R23" s="71"/>
      <c r="S23" s="67">
        <f>SUM(S21:S22)</f>
        <v>0</v>
      </c>
      <c r="T23" s="72"/>
      <c r="U23" s="72"/>
      <c r="V23" s="73"/>
      <c r="W23" s="74">
        <f>SUM(W21:W22)</f>
        <v>0</v>
      </c>
      <c r="X23" s="74">
        <f>SUM(X21:X22)</f>
        <v>0</v>
      </c>
      <c r="Y23" s="74">
        <f>SUM(Y21:Y22)</f>
        <v>0</v>
      </c>
      <c r="Z23" s="74">
        <f>SUM(Z21:Z22)</f>
        <v>0</v>
      </c>
      <c r="AA23" s="74">
        <f>SUM(AA21:AA22)</f>
        <v>0</v>
      </c>
      <c r="AB23" s="74">
        <f>SUM(AB21:AB22)</f>
        <v>0</v>
      </c>
      <c r="AC23" s="74">
        <f>SUM(AC21:AC22)</f>
        <v>0</v>
      </c>
      <c r="AD23" s="74">
        <f>SUM(AD21:AD22)</f>
        <v>0</v>
      </c>
      <c r="AE23" s="74">
        <f>SUM(AE21:AE22)</f>
        <v>0</v>
      </c>
      <c r="AF23" s="74">
        <f>SUM(AF21:AF22)</f>
        <v>0</v>
      </c>
      <c r="AG23" s="74">
        <f>SUM(AG21:AG22)</f>
        <v>0</v>
      </c>
      <c r="AH23" s="72">
        <f>SUM(AH21:AH22)</f>
        <v>0</v>
      </c>
      <c r="AI23" s="75">
        <f>SUM(AI21:AI22)</f>
        <v>0</v>
      </c>
      <c r="AJ23" s="75">
        <f>SUM(AJ21:AJ22)</f>
        <v>0</v>
      </c>
    </row>
    <row r="24" spans="1:37" s="151" customFormat="1" ht="51" x14ac:dyDescent="0.2">
      <c r="A24" s="41" t="s">
        <v>204</v>
      </c>
      <c r="B24" s="122">
        <f>2459515241</f>
        <v>2459515241</v>
      </c>
      <c r="C24" s="138"/>
      <c r="D24" s="138"/>
      <c r="E24" s="138"/>
      <c r="F24" s="138"/>
      <c r="G24" s="138"/>
      <c r="H24" s="138"/>
      <c r="I24" s="138"/>
      <c r="J24" s="138"/>
      <c r="K24" s="138"/>
      <c r="L24" s="43"/>
      <c r="M24" s="114"/>
      <c r="N24" s="44"/>
      <c r="O24" s="45"/>
      <c r="P24" s="46"/>
      <c r="Q24" s="47"/>
      <c r="R24" s="48"/>
      <c r="S24" s="47"/>
      <c r="T24" s="49"/>
      <c r="U24" s="49"/>
      <c r="V24" s="50"/>
      <c r="W24" s="51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/>
      <c r="AI24" s="54"/>
      <c r="AJ24" s="54"/>
    </row>
    <row r="25" spans="1:37" s="151" customFormat="1" x14ac:dyDescent="0.2">
      <c r="A25" s="55"/>
      <c r="B25" s="123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115"/>
      <c r="N25" s="56"/>
      <c r="O25" s="65"/>
      <c r="P25" s="59"/>
      <c r="Q25" s="65"/>
      <c r="R25" s="59"/>
      <c r="S25" s="65"/>
      <c r="T25" s="118"/>
      <c r="U25" s="120"/>
      <c r="V25" s="59"/>
      <c r="W25" s="62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60"/>
      <c r="AI25" s="63">
        <f t="shared" ref="AI25" si="3">SUM(W25:AH25)</f>
        <v>0</v>
      </c>
      <c r="AJ25" s="64">
        <f t="shared" ref="AJ25" si="4">+S25-AI25</f>
        <v>0</v>
      </c>
    </row>
    <row r="26" spans="1:37" s="154" customFormat="1" ht="59.25" customHeight="1" x14ac:dyDescent="0.2">
      <c r="A26" s="66" t="s">
        <v>8</v>
      </c>
      <c r="B26" s="124">
        <f>B24-SUM(B25:B25)</f>
        <v>2459515241</v>
      </c>
      <c r="C26" s="320" t="s">
        <v>57</v>
      </c>
      <c r="D26" s="321" t="s">
        <v>205</v>
      </c>
      <c r="E26" s="321" t="s">
        <v>202</v>
      </c>
      <c r="F26" s="321" t="s">
        <v>207</v>
      </c>
      <c r="G26" s="321" t="s">
        <v>206</v>
      </c>
      <c r="H26" s="321" t="s">
        <v>208</v>
      </c>
      <c r="I26" s="321" t="s">
        <v>208</v>
      </c>
      <c r="J26" s="321" t="s">
        <v>199</v>
      </c>
      <c r="K26" s="321" t="s">
        <v>200</v>
      </c>
      <c r="L26" s="68"/>
      <c r="M26" s="116"/>
      <c r="N26" s="69"/>
      <c r="O26" s="67"/>
      <c r="P26" s="70"/>
      <c r="Q26" s="67">
        <f>SUM(Q25:Q25)</f>
        <v>0</v>
      </c>
      <c r="R26" s="71"/>
      <c r="S26" s="67">
        <f>SUM(S25:S25)</f>
        <v>0</v>
      </c>
      <c r="T26" s="72"/>
      <c r="U26" s="72"/>
      <c r="V26" s="73"/>
      <c r="W26" s="74">
        <f>SUM(W25:W25)</f>
        <v>0</v>
      </c>
      <c r="X26" s="74">
        <f>SUM(X25:X25)</f>
        <v>0</v>
      </c>
      <c r="Y26" s="74">
        <f>SUM(Y25:Y25)</f>
        <v>0</v>
      </c>
      <c r="Z26" s="74">
        <f>SUM(Z25:Z25)</f>
        <v>0</v>
      </c>
      <c r="AA26" s="74">
        <f>SUM(AA25:AA25)</f>
        <v>0</v>
      </c>
      <c r="AB26" s="74">
        <f>SUM(AB25:AB25)</f>
        <v>0</v>
      </c>
      <c r="AC26" s="74">
        <f>SUM(AC25:AC25)</f>
        <v>0</v>
      </c>
      <c r="AD26" s="74">
        <f>SUM(AD25:AD25)</f>
        <v>0</v>
      </c>
      <c r="AE26" s="74">
        <f>SUM(AE25:AE25)</f>
        <v>0</v>
      </c>
      <c r="AF26" s="74">
        <f>SUM(AF25:AF25)</f>
        <v>0</v>
      </c>
      <c r="AG26" s="74">
        <f>SUM(AG25:AG25)</f>
        <v>0</v>
      </c>
      <c r="AH26" s="72">
        <f>SUM(AH25:AH25)</f>
        <v>0</v>
      </c>
      <c r="AI26" s="75">
        <f>SUM(AI25:AI25)</f>
        <v>0</v>
      </c>
      <c r="AJ26" s="75">
        <f>SUM(AJ25:AJ25)</f>
        <v>0</v>
      </c>
    </row>
    <row r="27" spans="1:37" s="155" customFormat="1" ht="51" x14ac:dyDescent="0.2">
      <c r="A27" s="41" t="s">
        <v>204</v>
      </c>
      <c r="B27" s="122">
        <v>96486550</v>
      </c>
      <c r="C27" s="138"/>
      <c r="D27" s="138"/>
      <c r="E27" s="138"/>
      <c r="F27" s="138"/>
      <c r="G27" s="138"/>
      <c r="H27" s="138"/>
      <c r="I27" s="138"/>
      <c r="J27" s="138"/>
      <c r="K27" s="138"/>
      <c r="L27" s="43"/>
      <c r="M27" s="114"/>
      <c r="N27" s="44"/>
      <c r="O27" s="45"/>
      <c r="P27" s="46"/>
      <c r="Q27" s="47"/>
      <c r="R27" s="48"/>
      <c r="S27" s="47"/>
      <c r="T27" s="49"/>
      <c r="U27" s="49"/>
      <c r="V27" s="50"/>
      <c r="W27" s="146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9"/>
      <c r="AI27" s="147"/>
      <c r="AJ27" s="147"/>
    </row>
    <row r="28" spans="1:37" s="153" customFormat="1" x14ac:dyDescent="0.2">
      <c r="A28" s="55"/>
      <c r="B28" s="123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115"/>
      <c r="N28" s="56"/>
      <c r="O28" s="56"/>
      <c r="P28" s="59"/>
      <c r="Q28" s="56"/>
      <c r="R28" s="59"/>
      <c r="S28" s="56"/>
      <c r="T28" s="118"/>
      <c r="U28" s="60"/>
      <c r="V28" s="59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60"/>
      <c r="AI28" s="63">
        <f t="shared" ref="AI28" si="5">SUM(W28:AH28)</f>
        <v>0</v>
      </c>
      <c r="AJ28" s="64">
        <f t="shared" ref="AJ28" si="6">+S28-AI28</f>
        <v>0</v>
      </c>
      <c r="AK28" s="152"/>
    </row>
    <row r="29" spans="1:37" s="154" customFormat="1" ht="44.25" customHeight="1" x14ac:dyDescent="0.2">
      <c r="A29" s="66" t="s">
        <v>8</v>
      </c>
      <c r="B29" s="124">
        <f>B27-SUM(B28:B28)</f>
        <v>96486550</v>
      </c>
      <c r="C29" s="320" t="s">
        <v>209</v>
      </c>
      <c r="D29" s="321" t="s">
        <v>205</v>
      </c>
      <c r="E29" s="321" t="s">
        <v>202</v>
      </c>
      <c r="F29" s="321" t="s">
        <v>207</v>
      </c>
      <c r="G29" s="321" t="s">
        <v>206</v>
      </c>
      <c r="H29" s="321" t="s">
        <v>208</v>
      </c>
      <c r="I29" s="321" t="s">
        <v>208</v>
      </c>
      <c r="J29" s="321" t="s">
        <v>199</v>
      </c>
      <c r="K29" s="321" t="s">
        <v>200</v>
      </c>
      <c r="L29" s="68"/>
      <c r="M29" s="116"/>
      <c r="N29" s="69"/>
      <c r="O29" s="67"/>
      <c r="P29" s="70"/>
      <c r="Q29" s="67">
        <f>SUM(Q28:Q28)</f>
        <v>0</v>
      </c>
      <c r="R29" s="71"/>
      <c r="S29" s="67">
        <f>SUM(S28:S28)</f>
        <v>0</v>
      </c>
      <c r="T29" s="72"/>
      <c r="U29" s="72"/>
      <c r="V29" s="73"/>
      <c r="W29" s="74">
        <f>SUM(W28:W28)</f>
        <v>0</v>
      </c>
      <c r="X29" s="74">
        <f>SUM(X28:X28)</f>
        <v>0</v>
      </c>
      <c r="Y29" s="74">
        <f>SUM(Y28:Y28)</f>
        <v>0</v>
      </c>
      <c r="Z29" s="74">
        <f>SUM(Z28:Z28)</f>
        <v>0</v>
      </c>
      <c r="AA29" s="74">
        <f>SUM(AA28:AA28)</f>
        <v>0</v>
      </c>
      <c r="AB29" s="74">
        <f>SUM(AB28:AB28)</f>
        <v>0</v>
      </c>
      <c r="AC29" s="74">
        <f>SUM(AC28:AC28)</f>
        <v>0</v>
      </c>
      <c r="AD29" s="74">
        <f>SUM(AD28:AD28)</f>
        <v>0</v>
      </c>
      <c r="AE29" s="74">
        <f>SUM(AE28:AE28)</f>
        <v>0</v>
      </c>
      <c r="AF29" s="74">
        <f>SUM(AF28:AF28)</f>
        <v>0</v>
      </c>
      <c r="AG29" s="74">
        <f>SUM(AG28:AG28)</f>
        <v>0</v>
      </c>
      <c r="AH29" s="72">
        <f>SUM(AH28:AH28)</f>
        <v>0</v>
      </c>
      <c r="AI29" s="75">
        <f>SUM(AI28:AI28)</f>
        <v>0</v>
      </c>
      <c r="AJ29" s="75">
        <f>SUM(AJ28:AJ28)</f>
        <v>0</v>
      </c>
    </row>
    <row r="30" spans="1:37" s="151" customFormat="1" ht="51" x14ac:dyDescent="0.2">
      <c r="A30" s="41" t="s">
        <v>210</v>
      </c>
      <c r="B30" s="122">
        <f>423000000</f>
        <v>423000000</v>
      </c>
      <c r="C30" s="138"/>
      <c r="D30" s="138"/>
      <c r="E30" s="138"/>
      <c r="F30" s="138"/>
      <c r="G30" s="138"/>
      <c r="H30" s="138"/>
      <c r="I30" s="138"/>
      <c r="J30" s="138"/>
      <c r="K30" s="138"/>
      <c r="L30" s="205"/>
      <c r="M30" s="206"/>
      <c r="N30" s="207"/>
      <c r="O30" s="208"/>
      <c r="P30" s="209"/>
      <c r="Q30" s="210"/>
      <c r="R30" s="211"/>
      <c r="S30" s="210"/>
      <c r="T30" s="212"/>
      <c r="U30" s="212"/>
      <c r="V30" s="213"/>
      <c r="W30" s="214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6"/>
      <c r="AI30" s="217"/>
      <c r="AJ30" s="217"/>
    </row>
    <row r="31" spans="1:37" s="153" customFormat="1" x14ac:dyDescent="0.2">
      <c r="A31" s="55"/>
      <c r="B31" s="123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115"/>
      <c r="N31" s="56"/>
      <c r="O31" s="56"/>
      <c r="P31" s="59"/>
      <c r="Q31" s="56"/>
      <c r="R31" s="59"/>
      <c r="S31" s="56"/>
      <c r="T31" s="118"/>
      <c r="U31" s="60"/>
      <c r="V31" s="59"/>
      <c r="W31" s="62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60"/>
      <c r="AI31" s="63">
        <f t="shared" ref="AI31:AI32" si="7">SUM(W31:AH31)</f>
        <v>0</v>
      </c>
      <c r="AJ31" s="64">
        <f t="shared" ref="AJ31:AJ32" si="8">+S31-AI31</f>
        <v>0</v>
      </c>
      <c r="AK31" s="152"/>
    </row>
    <row r="32" spans="1:37" s="153" customFormat="1" x14ac:dyDescent="0.2">
      <c r="A32" s="55"/>
      <c r="B32" s="123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115"/>
      <c r="N32" s="56"/>
      <c r="O32" s="56"/>
      <c r="P32" s="59"/>
      <c r="Q32" s="56"/>
      <c r="R32" s="59"/>
      <c r="S32" s="56"/>
      <c r="T32" s="118"/>
      <c r="U32" s="60"/>
      <c r="V32" s="59"/>
      <c r="W32" s="62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60"/>
      <c r="AI32" s="63">
        <f t="shared" si="7"/>
        <v>0</v>
      </c>
      <c r="AJ32" s="64">
        <f t="shared" si="8"/>
        <v>0</v>
      </c>
      <c r="AK32" s="152"/>
    </row>
    <row r="33" spans="1:37" s="154" customFormat="1" ht="148.5" x14ac:dyDescent="0.2">
      <c r="A33" s="66" t="s">
        <v>8</v>
      </c>
      <c r="B33" s="124">
        <f>B30-SUM(B31:B32)</f>
        <v>423000000</v>
      </c>
      <c r="C33" s="320" t="s">
        <v>57</v>
      </c>
      <c r="D33" s="321" t="s">
        <v>212</v>
      </c>
      <c r="E33" s="321" t="s">
        <v>202</v>
      </c>
      <c r="F33" s="321" t="s">
        <v>207</v>
      </c>
      <c r="G33" s="321" t="s">
        <v>206</v>
      </c>
      <c r="H33" s="321" t="s">
        <v>208</v>
      </c>
      <c r="I33" s="321" t="s">
        <v>208</v>
      </c>
      <c r="J33" s="321" t="s">
        <v>199</v>
      </c>
      <c r="K33" s="321" t="s">
        <v>200</v>
      </c>
      <c r="L33" s="68"/>
      <c r="M33" s="116"/>
      <c r="N33" s="69"/>
      <c r="O33" s="67"/>
      <c r="P33" s="70"/>
      <c r="Q33" s="124">
        <f>SUM(Q31:Q32)</f>
        <v>0</v>
      </c>
      <c r="R33" s="71"/>
      <c r="S33" s="124">
        <f>SUM(S31:S32)</f>
        <v>0</v>
      </c>
      <c r="T33" s="72"/>
      <c r="U33" s="72"/>
      <c r="V33" s="73"/>
      <c r="W33" s="74">
        <f>SUM(W31:W32)</f>
        <v>0</v>
      </c>
      <c r="X33" s="74">
        <f>SUM(X31:X32)</f>
        <v>0</v>
      </c>
      <c r="Y33" s="74">
        <f>SUM(Y31:Y32)</f>
        <v>0</v>
      </c>
      <c r="Z33" s="74">
        <f>SUM(Z31:Z32)</f>
        <v>0</v>
      </c>
      <c r="AA33" s="74">
        <f>SUM(AA31:AA32)</f>
        <v>0</v>
      </c>
      <c r="AB33" s="74">
        <f>SUM(AB31:AB32)</f>
        <v>0</v>
      </c>
      <c r="AC33" s="74">
        <f>SUM(AC31:AC32)</f>
        <v>0</v>
      </c>
      <c r="AD33" s="74">
        <f>SUM(AD31:AD32)</f>
        <v>0</v>
      </c>
      <c r="AE33" s="74">
        <f>SUM(AE31:AE32)</f>
        <v>0</v>
      </c>
      <c r="AF33" s="74">
        <f>SUM(AF31:AF32)</f>
        <v>0</v>
      </c>
      <c r="AG33" s="74">
        <f>SUM(AG31:AG32)</f>
        <v>0</v>
      </c>
      <c r="AH33" s="72">
        <f>SUM(AH31:AH32)</f>
        <v>0</v>
      </c>
      <c r="AI33" s="75">
        <f>SUM(AI31:AI32)</f>
        <v>0</v>
      </c>
      <c r="AJ33" s="75">
        <f>SUM(AJ31:AJ32)</f>
        <v>0</v>
      </c>
    </row>
    <row r="34" spans="1:37" s="155" customFormat="1" ht="76.5" customHeight="1" x14ac:dyDescent="0.2">
      <c r="A34" s="41" t="s">
        <v>210</v>
      </c>
      <c r="B34" s="122">
        <f>492322303</f>
        <v>492322303</v>
      </c>
      <c r="C34" s="138"/>
      <c r="D34" s="138"/>
      <c r="E34" s="138"/>
      <c r="F34" s="138"/>
      <c r="G34" s="138"/>
      <c r="H34" s="138"/>
      <c r="I34" s="138"/>
      <c r="J34" s="138"/>
      <c r="K34" s="138"/>
      <c r="L34" s="43"/>
      <c r="M34" s="114"/>
      <c r="N34" s="44"/>
      <c r="O34" s="45"/>
      <c r="P34" s="46"/>
      <c r="Q34" s="47"/>
      <c r="R34" s="48"/>
      <c r="S34" s="47"/>
      <c r="T34" s="49"/>
      <c r="U34" s="49"/>
      <c r="V34" s="50"/>
      <c r="W34" s="146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9"/>
      <c r="AI34" s="147"/>
      <c r="AJ34" s="147"/>
    </row>
    <row r="35" spans="1:37" s="153" customFormat="1" x14ac:dyDescent="0.2">
      <c r="A35" s="55"/>
      <c r="B35" s="123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115"/>
      <c r="N35" s="56"/>
      <c r="O35" s="56"/>
      <c r="P35" s="59"/>
      <c r="Q35" s="56"/>
      <c r="R35" s="59"/>
      <c r="S35" s="56"/>
      <c r="T35" s="118"/>
      <c r="U35" s="60"/>
      <c r="V35" s="61"/>
      <c r="W35" s="62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60"/>
      <c r="AI35" s="63">
        <f t="shared" ref="AI35" si="9">SUM(W35:AH35)</f>
        <v>0</v>
      </c>
      <c r="AJ35" s="64">
        <f t="shared" ref="AJ35" si="10">+S35-AI35</f>
        <v>0</v>
      </c>
      <c r="AK35" s="152"/>
    </row>
    <row r="36" spans="1:37" s="154" customFormat="1" ht="148.5" x14ac:dyDescent="0.2">
      <c r="A36" s="66" t="s">
        <v>8</v>
      </c>
      <c r="B36" s="124">
        <f>B34-SUM(B35:B35)</f>
        <v>492322303</v>
      </c>
      <c r="C36" s="320" t="s">
        <v>57</v>
      </c>
      <c r="D36" s="321" t="s">
        <v>211</v>
      </c>
      <c r="E36" s="321" t="s">
        <v>202</v>
      </c>
      <c r="F36" s="321" t="s">
        <v>207</v>
      </c>
      <c r="G36" s="321" t="s">
        <v>206</v>
      </c>
      <c r="H36" s="321" t="s">
        <v>208</v>
      </c>
      <c r="I36" s="321" t="s">
        <v>208</v>
      </c>
      <c r="J36" s="321" t="s">
        <v>199</v>
      </c>
      <c r="K36" s="321" t="s">
        <v>200</v>
      </c>
      <c r="L36" s="68"/>
      <c r="M36" s="116"/>
      <c r="N36" s="69"/>
      <c r="O36" s="67"/>
      <c r="P36" s="70"/>
      <c r="Q36" s="67">
        <f>SUM(Q35:Q35)</f>
        <v>0</v>
      </c>
      <c r="R36" s="71"/>
      <c r="S36" s="67">
        <f>SUM(S35:S35)</f>
        <v>0</v>
      </c>
      <c r="T36" s="72"/>
      <c r="U36" s="72"/>
      <c r="V36" s="73"/>
      <c r="W36" s="74">
        <f>SUM(W35:W35)</f>
        <v>0</v>
      </c>
      <c r="X36" s="74">
        <f>SUM(X35:X35)</f>
        <v>0</v>
      </c>
      <c r="Y36" s="74">
        <f>SUM(Y35:Y35)</f>
        <v>0</v>
      </c>
      <c r="Z36" s="74">
        <f>SUM(Z35:Z35)</f>
        <v>0</v>
      </c>
      <c r="AA36" s="74">
        <f>SUM(AA35:AA35)</f>
        <v>0</v>
      </c>
      <c r="AB36" s="74">
        <f>SUM(AB35:AB35)</f>
        <v>0</v>
      </c>
      <c r="AC36" s="74">
        <f>SUM(AC35:AC35)</f>
        <v>0</v>
      </c>
      <c r="AD36" s="74">
        <f>SUM(AD35:AD35)</f>
        <v>0</v>
      </c>
      <c r="AE36" s="74">
        <f>SUM(AE35:AE35)</f>
        <v>0</v>
      </c>
      <c r="AF36" s="74">
        <f>SUM(AF35:AF35)</f>
        <v>0</v>
      </c>
      <c r="AG36" s="74">
        <f>SUM(AG35:AG35)</f>
        <v>0</v>
      </c>
      <c r="AH36" s="72">
        <f>SUM(AH35:AH35)</f>
        <v>0</v>
      </c>
      <c r="AI36" s="75">
        <f>SUM(AI35:AI35)</f>
        <v>0</v>
      </c>
      <c r="AJ36" s="75">
        <f>SUM(AJ35:AJ35)</f>
        <v>0</v>
      </c>
    </row>
    <row r="37" spans="1:37" s="155" customFormat="1" ht="25.5" x14ac:dyDescent="0.2">
      <c r="A37" s="41" t="s">
        <v>213</v>
      </c>
      <c r="B37" s="122">
        <f>7000000-2285402</f>
        <v>4714598</v>
      </c>
      <c r="C37" s="138"/>
      <c r="D37" s="138"/>
      <c r="E37" s="138"/>
      <c r="F37" s="138"/>
      <c r="G37" s="138"/>
      <c r="H37" s="138"/>
      <c r="I37" s="138"/>
      <c r="J37" s="138"/>
      <c r="K37" s="138"/>
      <c r="L37" s="43"/>
      <c r="M37" s="114"/>
      <c r="N37" s="44"/>
      <c r="O37" s="45"/>
      <c r="P37" s="46"/>
      <c r="Q37" s="47"/>
      <c r="R37" s="48"/>
      <c r="S37" s="47"/>
      <c r="T37" s="49"/>
      <c r="U37" s="49"/>
      <c r="V37" s="50"/>
      <c r="W37" s="146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9"/>
      <c r="AI37" s="147"/>
      <c r="AJ37" s="147"/>
    </row>
    <row r="38" spans="1:37" s="153" customFormat="1" x14ac:dyDescent="0.2">
      <c r="A38" s="55"/>
      <c r="B38" s="123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115"/>
      <c r="N38" s="56"/>
      <c r="O38" s="56"/>
      <c r="P38" s="59"/>
      <c r="Q38" s="56"/>
      <c r="R38" s="59"/>
      <c r="S38" s="56"/>
      <c r="T38" s="118"/>
      <c r="U38" s="60"/>
      <c r="V38" s="61"/>
      <c r="W38" s="62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60"/>
      <c r="AI38" s="63">
        <f t="shared" ref="AI38:AI40" si="11">SUM(W38:AH38)</f>
        <v>0</v>
      </c>
      <c r="AJ38" s="64">
        <f t="shared" ref="AJ38:AJ40" si="12">+S38-AI38</f>
        <v>0</v>
      </c>
      <c r="AK38" s="152"/>
    </row>
    <row r="39" spans="1:37" s="153" customFormat="1" x14ac:dyDescent="0.2">
      <c r="A39" s="55"/>
      <c r="B39" s="123"/>
      <c r="C39" s="57"/>
      <c r="D39" s="57"/>
      <c r="E39" s="57"/>
      <c r="F39" s="57"/>
      <c r="G39" s="57"/>
      <c r="H39" s="57"/>
      <c r="I39" s="57"/>
      <c r="J39" s="57"/>
      <c r="K39" s="57"/>
      <c r="L39" s="58"/>
      <c r="M39" s="115"/>
      <c r="N39" s="56"/>
      <c r="O39" s="56"/>
      <c r="P39" s="59"/>
      <c r="Q39" s="56"/>
      <c r="R39" s="59"/>
      <c r="S39" s="56"/>
      <c r="T39" s="118"/>
      <c r="U39" s="60"/>
      <c r="V39" s="61"/>
      <c r="W39" s="62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60"/>
      <c r="AI39" s="63">
        <f t="shared" si="11"/>
        <v>0</v>
      </c>
      <c r="AJ39" s="64">
        <f t="shared" si="12"/>
        <v>0</v>
      </c>
      <c r="AK39" s="152"/>
    </row>
    <row r="40" spans="1:37" s="153" customFormat="1" x14ac:dyDescent="0.2">
      <c r="A40" s="55"/>
      <c r="B40" s="123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115"/>
      <c r="N40" s="56"/>
      <c r="O40" s="56"/>
      <c r="P40" s="59"/>
      <c r="Q40" s="56"/>
      <c r="R40" s="59"/>
      <c r="S40" s="56"/>
      <c r="T40" s="118"/>
      <c r="U40" s="60"/>
      <c r="V40" s="61"/>
      <c r="W40" s="62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60"/>
      <c r="AI40" s="63">
        <f t="shared" si="11"/>
        <v>0</v>
      </c>
      <c r="AJ40" s="64">
        <f t="shared" si="12"/>
        <v>0</v>
      </c>
      <c r="AK40" s="152"/>
    </row>
    <row r="41" spans="1:37" s="154" customFormat="1" ht="81" x14ac:dyDescent="0.2">
      <c r="A41" s="66" t="s">
        <v>8</v>
      </c>
      <c r="B41" s="124">
        <f>B37-SUM(B38:B40)</f>
        <v>4714598</v>
      </c>
      <c r="C41" s="320" t="s">
        <v>57</v>
      </c>
      <c r="D41" s="321" t="s">
        <v>212</v>
      </c>
      <c r="E41" s="321" t="s">
        <v>216</v>
      </c>
      <c r="F41" s="321" t="s">
        <v>215</v>
      </c>
      <c r="G41" s="321" t="s">
        <v>214</v>
      </c>
      <c r="H41" s="321" t="s">
        <v>222</v>
      </c>
      <c r="I41" s="321" t="s">
        <v>108</v>
      </c>
      <c r="J41" s="321" t="s">
        <v>199</v>
      </c>
      <c r="K41" s="321" t="s">
        <v>200</v>
      </c>
      <c r="L41" s="68"/>
      <c r="M41" s="116"/>
      <c r="N41" s="69"/>
      <c r="O41" s="67"/>
      <c r="P41" s="70"/>
      <c r="Q41" s="67">
        <f>SUM(Q38:Q40)</f>
        <v>0</v>
      </c>
      <c r="R41" s="71"/>
      <c r="S41" s="67">
        <f>SUM(S38:S40)</f>
        <v>0</v>
      </c>
      <c r="T41" s="72"/>
      <c r="U41" s="72"/>
      <c r="V41" s="73"/>
      <c r="W41" s="74">
        <f>SUM(W38:W40)</f>
        <v>0</v>
      </c>
      <c r="X41" s="74">
        <f>SUM(X38:X40)</f>
        <v>0</v>
      </c>
      <c r="Y41" s="74">
        <f>SUM(Y38:Y40)</f>
        <v>0</v>
      </c>
      <c r="Z41" s="74">
        <f>SUM(Z38:Z40)</f>
        <v>0</v>
      </c>
      <c r="AA41" s="74">
        <f>SUM(AA38:AA40)</f>
        <v>0</v>
      </c>
      <c r="AB41" s="74">
        <f>SUM(AB38:AB40)</f>
        <v>0</v>
      </c>
      <c r="AC41" s="74">
        <f>SUM(AC38:AC40)</f>
        <v>0</v>
      </c>
      <c r="AD41" s="74">
        <f>SUM(AD38:AD40)</f>
        <v>0</v>
      </c>
      <c r="AE41" s="74">
        <f>SUM(AE38:AE40)</f>
        <v>0</v>
      </c>
      <c r="AF41" s="74">
        <f>SUM(AF38:AF40)</f>
        <v>0</v>
      </c>
      <c r="AG41" s="74">
        <f>SUM(AG38:AG40)</f>
        <v>0</v>
      </c>
      <c r="AH41" s="72">
        <f>SUM(AH38:AH40)</f>
        <v>0</v>
      </c>
      <c r="AI41" s="75">
        <f>SUM(AI38:AI40)</f>
        <v>0</v>
      </c>
      <c r="AJ41" s="75">
        <f>SUM(AJ38:AJ40)</f>
        <v>0</v>
      </c>
    </row>
    <row r="42" spans="1:37" s="155" customFormat="1" ht="25.5" x14ac:dyDescent="0.2">
      <c r="A42" s="41" t="s">
        <v>213</v>
      </c>
      <c r="B42" s="122">
        <f>33000000+2285402</f>
        <v>35285402</v>
      </c>
      <c r="C42" s="138"/>
      <c r="D42" s="138"/>
      <c r="E42" s="138"/>
      <c r="F42" s="138"/>
      <c r="G42" s="138"/>
      <c r="H42" s="138"/>
      <c r="I42" s="138"/>
      <c r="J42" s="138"/>
      <c r="K42" s="138"/>
      <c r="L42" s="43"/>
      <c r="M42" s="114"/>
      <c r="N42" s="44"/>
      <c r="O42" s="45"/>
      <c r="P42" s="46"/>
      <c r="Q42" s="47"/>
      <c r="R42" s="48"/>
      <c r="S42" s="47"/>
      <c r="T42" s="49"/>
      <c r="U42" s="49"/>
      <c r="V42" s="50"/>
      <c r="W42" s="146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9"/>
      <c r="AI42" s="147"/>
      <c r="AJ42" s="147"/>
    </row>
    <row r="43" spans="1:37" s="153" customFormat="1" x14ac:dyDescent="0.2">
      <c r="A43" s="55"/>
      <c r="B43" s="123"/>
      <c r="C43" s="57"/>
      <c r="D43" s="57"/>
      <c r="E43" s="57"/>
      <c r="F43" s="57"/>
      <c r="G43" s="57"/>
      <c r="H43" s="57"/>
      <c r="I43" s="57"/>
      <c r="J43" s="57"/>
      <c r="K43" s="57"/>
      <c r="L43" s="58"/>
      <c r="M43" s="115"/>
      <c r="N43" s="56"/>
      <c r="O43" s="56"/>
      <c r="P43" s="59"/>
      <c r="Q43" s="56"/>
      <c r="R43" s="59"/>
      <c r="S43" s="56"/>
      <c r="T43" s="118"/>
      <c r="U43" s="60"/>
      <c r="V43" s="61"/>
      <c r="W43" s="62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60"/>
      <c r="AI43" s="63">
        <f t="shared" ref="AI43:AI44" si="13">SUM(W43:AH43)</f>
        <v>0</v>
      </c>
      <c r="AJ43" s="64">
        <f t="shared" ref="AJ43:AJ44" si="14">+S43-AI43</f>
        <v>0</v>
      </c>
      <c r="AK43" s="152"/>
    </row>
    <row r="44" spans="1:37" s="153" customFormat="1" x14ac:dyDescent="0.2">
      <c r="A44" s="55"/>
      <c r="B44" s="123"/>
      <c r="C44" s="57"/>
      <c r="D44" s="57"/>
      <c r="E44" s="57"/>
      <c r="F44" s="57"/>
      <c r="G44" s="57"/>
      <c r="H44" s="57"/>
      <c r="I44" s="57"/>
      <c r="J44" s="57"/>
      <c r="K44" s="57"/>
      <c r="L44" s="58"/>
      <c r="M44" s="115"/>
      <c r="N44" s="56"/>
      <c r="O44" s="56"/>
      <c r="P44" s="59"/>
      <c r="Q44" s="56"/>
      <c r="R44" s="59"/>
      <c r="S44" s="56"/>
      <c r="T44" s="118"/>
      <c r="U44" s="60"/>
      <c r="V44" s="61"/>
      <c r="W44" s="62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60"/>
      <c r="AI44" s="63">
        <f t="shared" si="13"/>
        <v>0</v>
      </c>
      <c r="AJ44" s="64">
        <f t="shared" si="14"/>
        <v>0</v>
      </c>
      <c r="AK44" s="152"/>
    </row>
    <row r="45" spans="1:37" s="154" customFormat="1" ht="81" x14ac:dyDescent="0.2">
      <c r="A45" s="66" t="s">
        <v>8</v>
      </c>
      <c r="B45" s="124">
        <f>B42-SUM(B43:B44)</f>
        <v>35285402</v>
      </c>
      <c r="C45" s="320" t="s">
        <v>57</v>
      </c>
      <c r="D45" s="321" t="s">
        <v>212</v>
      </c>
      <c r="E45" s="321" t="s">
        <v>216</v>
      </c>
      <c r="F45" s="321" t="s">
        <v>215</v>
      </c>
      <c r="G45" s="321" t="s">
        <v>214</v>
      </c>
      <c r="H45" s="321" t="s">
        <v>222</v>
      </c>
      <c r="I45" s="321" t="s">
        <v>108</v>
      </c>
      <c r="J45" s="321" t="s">
        <v>199</v>
      </c>
      <c r="K45" s="321" t="s">
        <v>200</v>
      </c>
      <c r="L45" s="68"/>
      <c r="M45" s="116"/>
      <c r="N45" s="69"/>
      <c r="O45" s="67"/>
      <c r="P45" s="70"/>
      <c r="Q45" s="67">
        <f>SUM(Q43:Q44)</f>
        <v>0</v>
      </c>
      <c r="R45" s="71"/>
      <c r="S45" s="67">
        <f>SUM(S43:S44)</f>
        <v>0</v>
      </c>
      <c r="T45" s="72"/>
      <c r="U45" s="72"/>
      <c r="V45" s="73"/>
      <c r="W45" s="74">
        <f>SUM(W43:W44)</f>
        <v>0</v>
      </c>
      <c r="X45" s="74">
        <f>SUM(X43:X44)</f>
        <v>0</v>
      </c>
      <c r="Y45" s="74">
        <f>SUM(Y43:Y44)</f>
        <v>0</v>
      </c>
      <c r="Z45" s="74">
        <f>SUM(Z43:Z44)</f>
        <v>0</v>
      </c>
      <c r="AA45" s="74">
        <f>SUM(AA43:AA44)</f>
        <v>0</v>
      </c>
      <c r="AB45" s="74">
        <f>SUM(AB43:AB44)</f>
        <v>0</v>
      </c>
      <c r="AC45" s="74">
        <f>SUM(AC43:AC44)</f>
        <v>0</v>
      </c>
      <c r="AD45" s="74">
        <f>SUM(AD43:AD44)</f>
        <v>0</v>
      </c>
      <c r="AE45" s="74">
        <f>SUM(AE43:AE44)</f>
        <v>0</v>
      </c>
      <c r="AF45" s="74">
        <f>SUM(AF43:AF44)</f>
        <v>0</v>
      </c>
      <c r="AG45" s="74">
        <f>SUM(AG43:AG44)</f>
        <v>0</v>
      </c>
      <c r="AH45" s="72">
        <f>SUM(AH43:AH44)</f>
        <v>0</v>
      </c>
      <c r="AI45" s="75">
        <f>SUM(AI43:AI44)</f>
        <v>0</v>
      </c>
      <c r="AJ45" s="75">
        <f>SUM(AJ43:AJ44)</f>
        <v>0</v>
      </c>
    </row>
    <row r="46" spans="1:37" s="155" customFormat="1" ht="25.5" x14ac:dyDescent="0.2">
      <c r="A46" s="41" t="s">
        <v>213</v>
      </c>
      <c r="B46" s="122">
        <v>160000000</v>
      </c>
      <c r="C46" s="138"/>
      <c r="D46" s="138"/>
      <c r="E46" s="138"/>
      <c r="F46" s="138"/>
      <c r="G46" s="138"/>
      <c r="H46" s="138"/>
      <c r="I46" s="138"/>
      <c r="J46" s="138"/>
      <c r="K46" s="138"/>
      <c r="L46" s="43"/>
      <c r="M46" s="114"/>
      <c r="N46" s="44"/>
      <c r="O46" s="45"/>
      <c r="P46" s="46"/>
      <c r="Q46" s="47"/>
      <c r="R46" s="48"/>
      <c r="S46" s="47"/>
      <c r="T46" s="49"/>
      <c r="U46" s="49"/>
      <c r="V46" s="50"/>
      <c r="W46" s="146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9"/>
      <c r="AI46" s="147"/>
      <c r="AJ46" s="147"/>
    </row>
    <row r="47" spans="1:37" s="153" customFormat="1" x14ac:dyDescent="0.2">
      <c r="A47" s="55"/>
      <c r="B47" s="123"/>
      <c r="C47" s="57"/>
      <c r="D47" s="57"/>
      <c r="E47" s="57"/>
      <c r="F47" s="57"/>
      <c r="G47" s="57"/>
      <c r="H47" s="57"/>
      <c r="I47" s="57"/>
      <c r="J47" s="57"/>
      <c r="K47" s="57"/>
      <c r="L47" s="58"/>
      <c r="M47" s="115"/>
      <c r="N47" s="56"/>
      <c r="O47" s="56"/>
      <c r="P47" s="59"/>
      <c r="Q47" s="56"/>
      <c r="R47" s="59"/>
      <c r="S47" s="56"/>
      <c r="T47" s="118"/>
      <c r="U47" s="60"/>
      <c r="V47" s="61"/>
      <c r="W47" s="62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60"/>
      <c r="AI47" s="63">
        <f t="shared" ref="AI47:AI48" si="15">SUM(W47:AH47)</f>
        <v>0</v>
      </c>
      <c r="AJ47" s="64">
        <f t="shared" ref="AJ47:AJ48" si="16">+S47-AI47</f>
        <v>0</v>
      </c>
      <c r="AK47" s="152"/>
    </row>
    <row r="48" spans="1:37" s="153" customFormat="1" x14ac:dyDescent="0.2">
      <c r="A48" s="55"/>
      <c r="B48" s="123"/>
      <c r="C48" s="57"/>
      <c r="D48" s="57"/>
      <c r="E48" s="57"/>
      <c r="F48" s="57"/>
      <c r="G48" s="57"/>
      <c r="H48" s="57"/>
      <c r="I48" s="57"/>
      <c r="J48" s="57"/>
      <c r="K48" s="57"/>
      <c r="L48" s="58"/>
      <c r="M48" s="115"/>
      <c r="N48" s="56"/>
      <c r="O48" s="56"/>
      <c r="P48" s="59"/>
      <c r="Q48" s="56"/>
      <c r="R48" s="59"/>
      <c r="S48" s="56"/>
      <c r="T48" s="118"/>
      <c r="U48" s="60"/>
      <c r="V48" s="61"/>
      <c r="W48" s="62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60"/>
      <c r="AI48" s="63">
        <f t="shared" si="15"/>
        <v>0</v>
      </c>
      <c r="AJ48" s="64">
        <f t="shared" si="16"/>
        <v>0</v>
      </c>
      <c r="AK48" s="152"/>
    </row>
    <row r="49" spans="1:37" s="154" customFormat="1" ht="53.25" customHeight="1" x14ac:dyDescent="0.2">
      <c r="A49" s="66" t="s">
        <v>8</v>
      </c>
      <c r="B49" s="124">
        <f>B46-SUM(B47:B48)</f>
        <v>160000000</v>
      </c>
      <c r="C49" s="320" t="s">
        <v>57</v>
      </c>
      <c r="D49" s="321" t="s">
        <v>125</v>
      </c>
      <c r="E49" s="321" t="s">
        <v>216</v>
      </c>
      <c r="F49" s="321" t="s">
        <v>215</v>
      </c>
      <c r="G49" s="321" t="s">
        <v>214</v>
      </c>
      <c r="H49" s="321" t="s">
        <v>222</v>
      </c>
      <c r="I49" s="321" t="s">
        <v>108</v>
      </c>
      <c r="J49" s="321" t="s">
        <v>199</v>
      </c>
      <c r="K49" s="321" t="s">
        <v>200</v>
      </c>
      <c r="L49" s="68"/>
      <c r="M49" s="116"/>
      <c r="N49" s="69"/>
      <c r="O49" s="67"/>
      <c r="P49" s="70"/>
      <c r="Q49" s="67">
        <f>SUM(Q47:Q48)</f>
        <v>0</v>
      </c>
      <c r="R49" s="71"/>
      <c r="S49" s="67">
        <f>SUM(S47:S48)</f>
        <v>0</v>
      </c>
      <c r="T49" s="72"/>
      <c r="U49" s="72"/>
      <c r="V49" s="73"/>
      <c r="W49" s="74">
        <f>SUM(W47:W48)</f>
        <v>0</v>
      </c>
      <c r="X49" s="74">
        <f>SUM(X47:X48)</f>
        <v>0</v>
      </c>
      <c r="Y49" s="74">
        <f>SUM(Y47:Y48)</f>
        <v>0</v>
      </c>
      <c r="Z49" s="74">
        <f>SUM(Z47:Z48)</f>
        <v>0</v>
      </c>
      <c r="AA49" s="74">
        <f>SUM(AA47:AA48)</f>
        <v>0</v>
      </c>
      <c r="AB49" s="74">
        <f>SUM(AB47:AB48)</f>
        <v>0</v>
      </c>
      <c r="AC49" s="74">
        <f>SUM(AC47:AC48)</f>
        <v>0</v>
      </c>
      <c r="AD49" s="74">
        <f>SUM(AD47:AD48)</f>
        <v>0</v>
      </c>
      <c r="AE49" s="74">
        <f>SUM(AE47:AE48)</f>
        <v>0</v>
      </c>
      <c r="AF49" s="74">
        <f>SUM(AF47:AF48)</f>
        <v>0</v>
      </c>
      <c r="AG49" s="74">
        <f>SUM(AG47:AG48)</f>
        <v>0</v>
      </c>
      <c r="AH49" s="72">
        <f>SUM(AH47:AH48)</f>
        <v>0</v>
      </c>
      <c r="AI49" s="75">
        <f>SUM(AI47:AI48)</f>
        <v>0</v>
      </c>
      <c r="AJ49" s="75">
        <f>SUM(AJ47:AJ48)</f>
        <v>0</v>
      </c>
    </row>
    <row r="50" spans="1:37" s="153" customFormat="1" x14ac:dyDescent="0.2">
      <c r="A50" s="79"/>
      <c r="B50" s="125"/>
      <c r="C50" s="81"/>
      <c r="D50" s="82"/>
      <c r="E50" s="81"/>
      <c r="F50" s="81"/>
      <c r="G50" s="83"/>
      <c r="H50" s="83"/>
      <c r="I50" s="83"/>
      <c r="J50" s="83"/>
      <c r="K50" s="83"/>
      <c r="L50" s="84"/>
      <c r="M50" s="117"/>
      <c r="N50" s="82"/>
      <c r="O50" s="85"/>
      <c r="P50" s="86"/>
      <c r="Q50" s="80"/>
      <c r="R50" s="87"/>
      <c r="S50" s="80"/>
      <c r="T50" s="88"/>
      <c r="U50" s="88"/>
      <c r="V50" s="89"/>
      <c r="W50" s="90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2"/>
      <c r="AI50" s="93"/>
      <c r="AJ50" s="93"/>
    </row>
    <row r="51" spans="1:37" s="172" customFormat="1" x14ac:dyDescent="0.2">
      <c r="A51" s="159" t="s">
        <v>38</v>
      </c>
      <c r="B51" s="160">
        <f>B27+B24+B20+B30+B34+B37+B42++B46</f>
        <v>5615324094</v>
      </c>
      <c r="C51" s="161"/>
      <c r="D51" s="162"/>
      <c r="E51" s="161"/>
      <c r="F51" s="161"/>
      <c r="G51" s="163"/>
      <c r="H51" s="163"/>
      <c r="I51" s="163"/>
      <c r="J51" s="164"/>
      <c r="K51" s="163"/>
      <c r="L51" s="165"/>
      <c r="M51" s="166"/>
      <c r="N51" s="162"/>
      <c r="O51" s="167"/>
      <c r="P51" s="168"/>
      <c r="Q51" s="160">
        <f>+Q23+Q26+Q29+Q33+Q36+Q41+Q45+Q49</f>
        <v>0</v>
      </c>
      <c r="R51" s="169"/>
      <c r="S51" s="160">
        <f>+S23+S26+S29+S33+S36+S41+S45+S49</f>
        <v>0</v>
      </c>
      <c r="T51" s="170"/>
      <c r="U51" s="170"/>
      <c r="V51" s="171"/>
      <c r="W51" s="94">
        <f>+W23+W26+W29+W33+W36+W41+W45+W49</f>
        <v>0</v>
      </c>
      <c r="X51" s="94">
        <f>+X23+X26+X29+X33+X36+X41+X45+X49</f>
        <v>0</v>
      </c>
      <c r="Y51" s="94">
        <f>+Y23+Y26+Y29+Y33+Y36+Y41+Y45+Y49</f>
        <v>0</v>
      </c>
      <c r="Z51" s="94">
        <f>+Z23+Z26+Z29+Z33+Z36+Z41+Z45+Z49</f>
        <v>0</v>
      </c>
      <c r="AA51" s="94">
        <f>+AA23+AA26+AA29+AA33+AA36+AA41+AA45+AA49</f>
        <v>0</v>
      </c>
      <c r="AB51" s="94">
        <f>+AB23+AB26+AB29+AB33+AB36+AB41+AB45+AB49</f>
        <v>0</v>
      </c>
      <c r="AC51" s="94">
        <f>+AC23+AC26+AC29+AC33+AC36+AC41+AC45+AC49</f>
        <v>0</v>
      </c>
      <c r="AD51" s="94">
        <f>+AD23+AD26+AD29+AD33+AD36+AD41+AD45+AD49</f>
        <v>0</v>
      </c>
      <c r="AE51" s="94">
        <f>+AE23+AE26+AE29+AE33+AE36+AE41+AE45+AE49</f>
        <v>0</v>
      </c>
      <c r="AF51" s="94">
        <f>+AF23+AF26+AF29+AF33+AF36+AF41+AF45+AF49</f>
        <v>0</v>
      </c>
      <c r="AG51" s="94">
        <f>+AG23+AG26+AG29+AG33+AG36+AG41+AG45+AG49</f>
        <v>0</v>
      </c>
      <c r="AH51" s="95">
        <f>+AH23+AH26+AH29+AH33+AH36+AH41+AH45+AH49</f>
        <v>0</v>
      </c>
      <c r="AI51" s="96">
        <f>+AI23+AI26+AI29+AI33+AI36+AI41+AI45+AI49</f>
        <v>0</v>
      </c>
      <c r="AJ51" s="96">
        <f>+AJ23+AJ26+AJ29+AJ33+AJ36+AJ41+AJ45+AJ49</f>
        <v>0</v>
      </c>
    </row>
    <row r="52" spans="1:37" x14ac:dyDescent="0.2">
      <c r="A52" s="173"/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6"/>
      <c r="M52" s="176"/>
      <c r="N52" s="175"/>
      <c r="O52" s="174"/>
      <c r="P52" s="177"/>
      <c r="Q52" s="178"/>
      <c r="R52" s="179"/>
      <c r="S52" s="178"/>
      <c r="T52" s="178"/>
      <c r="U52" s="178"/>
      <c r="V52" s="180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8"/>
      <c r="AJ52" s="99"/>
    </row>
    <row r="53" spans="1:37" x14ac:dyDescent="0.2">
      <c r="A53" s="173"/>
      <c r="B53" s="174">
        <f>+B52-B51</f>
        <v>-5615324094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6"/>
      <c r="M53" s="176"/>
      <c r="N53" s="175"/>
      <c r="O53" s="174"/>
      <c r="P53" s="177"/>
      <c r="Q53" s="174">
        <f>+Q52-Q51</f>
        <v>0</v>
      </c>
      <c r="R53" s="179"/>
      <c r="S53" s="174">
        <f>+S52-S51</f>
        <v>0</v>
      </c>
      <c r="T53" s="178"/>
      <c r="U53" s="178"/>
      <c r="V53" s="180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174">
        <f>+AI52-AI51</f>
        <v>0</v>
      </c>
      <c r="AJ53" s="366">
        <f>+AJ52-AJ51</f>
        <v>0</v>
      </c>
      <c r="AK53" s="346"/>
    </row>
    <row r="54" spans="1:37" ht="12.75" customHeight="1" x14ac:dyDescent="0.2">
      <c r="A54" s="173"/>
      <c r="B54" s="174"/>
      <c r="C54" s="181"/>
      <c r="D54" s="181"/>
      <c r="E54" s="181"/>
      <c r="F54" s="181"/>
      <c r="G54" s="181"/>
      <c r="H54" s="181"/>
      <c r="I54" s="181"/>
      <c r="J54" s="181"/>
      <c r="K54" s="181"/>
      <c r="L54" s="182"/>
      <c r="M54" s="182"/>
      <c r="N54" s="175"/>
      <c r="O54" s="174"/>
      <c r="P54" s="177"/>
      <c r="Q54" s="178"/>
      <c r="R54" s="179"/>
      <c r="S54" s="178"/>
      <c r="T54" s="178"/>
      <c r="U54" s="178"/>
      <c r="V54" s="180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8"/>
      <c r="AJ54" s="99"/>
      <c r="AK54" s="346"/>
    </row>
    <row r="55" spans="1:37" ht="22.5" customHeight="1" x14ac:dyDescent="0.2">
      <c r="A55" s="219" t="s">
        <v>78</v>
      </c>
      <c r="B55" s="100" t="s">
        <v>2</v>
      </c>
      <c r="C55" s="103"/>
      <c r="D55" s="181"/>
      <c r="E55" s="181"/>
      <c r="F55" s="181"/>
      <c r="G55" s="181"/>
      <c r="M55" s="182"/>
      <c r="Q55" s="100" t="s">
        <v>6</v>
      </c>
      <c r="S55" s="101" t="s">
        <v>7</v>
      </c>
      <c r="W55" s="37" t="s">
        <v>13</v>
      </c>
      <c r="X55" s="38" t="s">
        <v>14</v>
      </c>
      <c r="Y55" s="38" t="s">
        <v>15</v>
      </c>
      <c r="Z55" s="38" t="s">
        <v>16</v>
      </c>
      <c r="AA55" s="38" t="s">
        <v>17</v>
      </c>
      <c r="AB55" s="38" t="s">
        <v>18</v>
      </c>
      <c r="AC55" s="38" t="s">
        <v>19</v>
      </c>
      <c r="AD55" s="38" t="s">
        <v>20</v>
      </c>
      <c r="AE55" s="38" t="s">
        <v>21</v>
      </c>
      <c r="AF55" s="38" t="s">
        <v>22</v>
      </c>
      <c r="AG55" s="38" t="s">
        <v>23</v>
      </c>
      <c r="AH55" s="39" t="s">
        <v>24</v>
      </c>
      <c r="AI55" s="40" t="s">
        <v>25</v>
      </c>
      <c r="AJ55" s="102" t="s">
        <v>26</v>
      </c>
      <c r="AK55" s="346"/>
    </row>
    <row r="56" spans="1:37" ht="15.75" customHeight="1" x14ac:dyDescent="0.2">
      <c r="A56" s="228" t="s">
        <v>201</v>
      </c>
      <c r="B56" s="229">
        <f>+SUMIF($H$19:$H$49,$A56,B$19:B$49)</f>
        <v>1944000000</v>
      </c>
      <c r="C56" s="172"/>
      <c r="D56" s="172"/>
      <c r="E56" s="172"/>
      <c r="F56" s="172"/>
      <c r="G56" s="172"/>
      <c r="M56" s="230"/>
      <c r="Q56" s="229">
        <f>+SUMIF($H$19:$H$49,$A56,Q$19:Q$49)/2</f>
        <v>0</v>
      </c>
      <c r="S56" s="229">
        <f>+SUMIF($H$19:$H$49,$A56,S$19:S$49)/2</f>
        <v>0</v>
      </c>
      <c r="V56" s="188"/>
      <c r="W56" s="229">
        <f>+SUMIF($H$19:$H$49,$A56,W$19:W$49)/2</f>
        <v>0</v>
      </c>
      <c r="X56" s="229">
        <f>+SUMIF($H$19:$H$49,$A56,X$19:X$49)/2</f>
        <v>0</v>
      </c>
      <c r="Y56" s="229">
        <f>+SUMIF($H$19:$H$49,$A56,Y$19:Y$49)/2</f>
        <v>0</v>
      </c>
      <c r="Z56" s="229">
        <f>+SUMIF($H$19:$H$49,$A56,Z$19:Z$49)/2</f>
        <v>0</v>
      </c>
      <c r="AA56" s="229">
        <f>+SUMIF($H$19:$H$49,$A56,AA$19:AA$49)/2</f>
        <v>0</v>
      </c>
      <c r="AB56" s="229">
        <f>+SUMIF($H$19:$H$49,$A56,AB$19:AB$49)/2</f>
        <v>0</v>
      </c>
      <c r="AC56" s="229">
        <f>+SUMIF($H$19:$H$49,$A56,AC$19:AC$49)/2</f>
        <v>0</v>
      </c>
      <c r="AD56" s="229">
        <f>+SUMIF($H$19:$H$49,$A56,AD$19:AD$49)/2</f>
        <v>0</v>
      </c>
      <c r="AE56" s="229">
        <f>+SUMIF($H$19:$H$49,$A56,AE$19:AE$49)/2</f>
        <v>0</v>
      </c>
      <c r="AF56" s="229">
        <f>+SUMIF($H$19:$H$49,$A56,AF$19:AF$49)/2</f>
        <v>0</v>
      </c>
      <c r="AG56" s="229">
        <f>+SUMIF($H$19:$H$49,$A56,AG$19:AG$49)/2</f>
        <v>0</v>
      </c>
      <c r="AH56" s="229">
        <f>+SUMIF($H$19:$H$49,$A56,AH$19:AH$49)/2</f>
        <v>0</v>
      </c>
      <c r="AI56" s="229">
        <f>+SUMIF($H$19:$H$49,$A56,AI$19:AI$49)/2</f>
        <v>0</v>
      </c>
      <c r="AJ56" s="231">
        <f>+SUMIF($H$19:$H$49,$A56,AJ$19:AJ$49)/2</f>
        <v>0</v>
      </c>
      <c r="AK56" s="346"/>
    </row>
    <row r="57" spans="1:37" ht="15.75" customHeight="1" x14ac:dyDescent="0.2">
      <c r="A57" s="237" t="s">
        <v>208</v>
      </c>
      <c r="B57" s="229">
        <f>+SUMIF($H$19:$H$49,$A57,B$19:B$49)</f>
        <v>3471324094</v>
      </c>
      <c r="C57" s="172"/>
      <c r="D57" s="172"/>
      <c r="E57" s="172"/>
      <c r="F57" s="172"/>
      <c r="G57" s="172"/>
      <c r="M57" s="230"/>
      <c r="Q57" s="229">
        <f>+SUMIF($H$19:$H$49,$A57,Q$19:Q$49)/2</f>
        <v>0</v>
      </c>
      <c r="S57" s="229">
        <f>+SUMIF($H$19:$H$49,$A57,S$19:S$49)/2</f>
        <v>0</v>
      </c>
      <c r="V57" s="188"/>
      <c r="W57" s="229">
        <f>+SUMIF($H$19:$H$49,$A57,W$19:W$49)/2</f>
        <v>0</v>
      </c>
      <c r="X57" s="229">
        <f>+SUMIF($H$19:$H$49,$A57,X$19:X$49)/2</f>
        <v>0</v>
      </c>
      <c r="Y57" s="229">
        <f>+SUMIF($H$19:$H$49,$A57,Y$19:Y$49)/2</f>
        <v>0</v>
      </c>
      <c r="Z57" s="229">
        <f>+SUMIF($H$19:$H$49,$A57,Z$19:Z$49)/2</f>
        <v>0</v>
      </c>
      <c r="AA57" s="229">
        <f>+SUMIF($H$19:$H$49,$A57,AA$19:AA$49)/2</f>
        <v>0</v>
      </c>
      <c r="AB57" s="229">
        <f>+SUMIF($H$19:$H$49,$A57,AB$19:AB$49)/2</f>
        <v>0</v>
      </c>
      <c r="AC57" s="229">
        <f>+SUMIF($H$19:$H$49,$A57,AC$19:AC$49)/2</f>
        <v>0</v>
      </c>
      <c r="AD57" s="229">
        <f>+SUMIF($H$19:$H$49,$A57,AD$19:AD$49)/2</f>
        <v>0</v>
      </c>
      <c r="AE57" s="229">
        <f>+SUMIF($H$19:$H$49,$A57,AE$19:AE$49)/2</f>
        <v>0</v>
      </c>
      <c r="AF57" s="229">
        <f>+SUMIF($H$19:$H$49,$A57,AF$19:AF$49)/2</f>
        <v>0</v>
      </c>
      <c r="AG57" s="229">
        <f>+SUMIF($H$19:$H$49,$A57,AG$19:AG$49)/2</f>
        <v>0</v>
      </c>
      <c r="AH57" s="229">
        <f>+SUMIF($H$19:$H$49,$A57,AH$19:AH$49)/2</f>
        <v>0</v>
      </c>
      <c r="AI57" s="229">
        <f>+SUMIF($H$19:$H$49,$A57,AI$19:AI$49)/2</f>
        <v>0</v>
      </c>
      <c r="AJ57" s="231">
        <f>+SUMIF($H$19:$H$49,$A57,AJ$19:AJ$49)/2</f>
        <v>0</v>
      </c>
      <c r="AK57" s="346"/>
    </row>
    <row r="58" spans="1:37" ht="15.75" customHeight="1" x14ac:dyDescent="0.2">
      <c r="A58" s="237" t="s">
        <v>222</v>
      </c>
      <c r="B58" s="229">
        <f>+SUMIF($H$19:$H$49,$A58,B$19:B$49)</f>
        <v>200000000</v>
      </c>
      <c r="C58" s="172"/>
      <c r="D58" s="172"/>
      <c r="E58" s="172"/>
      <c r="F58" s="172"/>
      <c r="G58" s="172"/>
      <c r="M58" s="230"/>
      <c r="Q58" s="229">
        <f>+SUMIF($H$19:$H$49,$A58,Q$19:Q$49)/2</f>
        <v>0</v>
      </c>
      <c r="S58" s="229">
        <f>+SUMIF($H$19:$H$49,$A58,S$19:S$49)/2</f>
        <v>0</v>
      </c>
      <c r="V58" s="188"/>
      <c r="W58" s="229">
        <f>+SUMIF($H$19:$H$49,$A58,W$19:W$49)/2</f>
        <v>0</v>
      </c>
      <c r="X58" s="229">
        <f>+SUMIF($H$19:$H$49,$A58,X$19:X$49)/2</f>
        <v>0</v>
      </c>
      <c r="Y58" s="229">
        <f>+SUMIF($H$19:$H$49,$A58,Y$19:Y$49)/2</f>
        <v>0</v>
      </c>
      <c r="Z58" s="229">
        <f>+SUMIF($H$19:$H$49,$A58,Z$19:Z$49)/2</f>
        <v>0</v>
      </c>
      <c r="AA58" s="229">
        <f>+SUMIF($H$19:$H$49,$A58,AA$19:AA$49)/2</f>
        <v>0</v>
      </c>
      <c r="AB58" s="229">
        <f>+SUMIF($H$19:$H$49,$A58,AB$19:AB$49)/2</f>
        <v>0</v>
      </c>
      <c r="AC58" s="229">
        <f>+SUMIF($H$19:$H$49,$A58,AC$19:AC$49)/2</f>
        <v>0</v>
      </c>
      <c r="AD58" s="229">
        <f>+SUMIF($H$19:$H$49,$A58,AD$19:AD$49)/2</f>
        <v>0</v>
      </c>
      <c r="AE58" s="229">
        <f>+SUMIF($H$19:$H$49,$A58,AE$19:AE$49)/2</f>
        <v>0</v>
      </c>
      <c r="AF58" s="229">
        <f>+SUMIF($H$19:$H$49,$A58,AF$19:AF$49)/2</f>
        <v>0</v>
      </c>
      <c r="AG58" s="229">
        <f>+SUMIF($H$19:$H$49,$A58,AG$19:AG$49)/2</f>
        <v>0</v>
      </c>
      <c r="AH58" s="229">
        <f>+SUMIF($H$19:$H$49,$A58,AH$19:AH$49)/2</f>
        <v>0</v>
      </c>
      <c r="AI58" s="229">
        <f>+SUMIF($H$19:$H$49,$A58,AI$19:AI$49)/2</f>
        <v>0</v>
      </c>
      <c r="AJ58" s="231">
        <f>+SUMIF($H$19:$H$49,$A58,AJ$19:AJ$49)/2</f>
        <v>0</v>
      </c>
      <c r="AK58" s="346"/>
    </row>
    <row r="59" spans="1:37" ht="12.75" customHeight="1" x14ac:dyDescent="0.2">
      <c r="A59" s="173"/>
      <c r="B59" s="174"/>
      <c r="C59" s="181"/>
      <c r="D59" s="181"/>
      <c r="E59" s="181"/>
      <c r="F59" s="181"/>
      <c r="G59" s="181"/>
      <c r="H59" s="181"/>
      <c r="I59" s="181"/>
      <c r="J59" s="181"/>
      <c r="K59" s="181"/>
      <c r="L59" s="182"/>
      <c r="M59" s="182"/>
      <c r="N59" s="175"/>
      <c r="O59" s="174"/>
      <c r="P59" s="177"/>
      <c r="Q59" s="178"/>
      <c r="R59" s="179"/>
      <c r="S59" s="178"/>
      <c r="T59" s="178"/>
      <c r="U59" s="178"/>
      <c r="V59" s="180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8"/>
      <c r="AJ59" s="99"/>
      <c r="AK59" s="346"/>
    </row>
    <row r="60" spans="1:37" ht="22.5" customHeight="1" x14ac:dyDescent="0.2">
      <c r="A60" s="219" t="s">
        <v>78</v>
      </c>
      <c r="B60" s="100" t="s">
        <v>2</v>
      </c>
      <c r="C60" s="103"/>
      <c r="D60" s="181"/>
      <c r="E60" s="181"/>
      <c r="F60" s="181"/>
      <c r="G60" s="181"/>
      <c r="M60" s="182"/>
      <c r="Q60" s="100" t="s">
        <v>6</v>
      </c>
      <c r="S60" s="101" t="s">
        <v>7</v>
      </c>
      <c r="W60" s="37" t="s">
        <v>13</v>
      </c>
      <c r="X60" s="38" t="s">
        <v>14</v>
      </c>
      <c r="Y60" s="38" t="s">
        <v>15</v>
      </c>
      <c r="Z60" s="38" t="s">
        <v>16</v>
      </c>
      <c r="AA60" s="38" t="s">
        <v>17</v>
      </c>
      <c r="AB60" s="38" t="s">
        <v>18</v>
      </c>
      <c r="AC60" s="38" t="s">
        <v>19</v>
      </c>
      <c r="AD60" s="38" t="s">
        <v>20</v>
      </c>
      <c r="AE60" s="38" t="s">
        <v>21</v>
      </c>
      <c r="AF60" s="38" t="s">
        <v>22</v>
      </c>
      <c r="AG60" s="38" t="s">
        <v>23</v>
      </c>
      <c r="AH60" s="39" t="s">
        <v>24</v>
      </c>
      <c r="AI60" s="40" t="s">
        <v>25</v>
      </c>
      <c r="AJ60" s="102" t="s">
        <v>26</v>
      </c>
      <c r="AK60" s="346"/>
    </row>
    <row r="61" spans="1:37" ht="40.5" x14ac:dyDescent="0.2">
      <c r="A61" s="237" t="s">
        <v>199</v>
      </c>
      <c r="B61" s="229">
        <f>+SUMIF($J$19:$J$49,$A61,B$19:B$49)</f>
        <v>5615324094</v>
      </c>
      <c r="C61" s="172"/>
      <c r="D61" s="172"/>
      <c r="E61" s="172"/>
      <c r="F61" s="172"/>
      <c r="G61" s="172"/>
      <c r="M61" s="230"/>
      <c r="Q61" s="229">
        <f>+SUMIF($J$19:$J$49,$A61,Q$19:Q$49)/2</f>
        <v>0</v>
      </c>
      <c r="S61" s="229">
        <f>+SUMIF($J$19:$J$49,$A61,S$19:S$49)/2</f>
        <v>0</v>
      </c>
      <c r="V61" s="188"/>
      <c r="W61" s="229">
        <f>+SUMIF($J$19:$J$49,$A61,W$19:W$49)/2</f>
        <v>0</v>
      </c>
      <c r="X61" s="229">
        <f>+SUMIF($J$19:$J$49,$A61,X$19:X$49)/2</f>
        <v>0</v>
      </c>
      <c r="Y61" s="229">
        <f>+SUMIF($J$19:$J$49,$A61,Y$19:Y$49)/2</f>
        <v>0</v>
      </c>
      <c r="Z61" s="229">
        <f>+SUMIF($J$19:$J$49,$A61,Z$19:Z$49)/2</f>
        <v>0</v>
      </c>
      <c r="AA61" s="229">
        <f>+SUMIF($J$19:$J$49,$A61,AA$19:AA$49)/2</f>
        <v>0</v>
      </c>
      <c r="AB61" s="229">
        <f>+SUMIF($J$19:$J$49,$A61,AB$19:AB$49)/2</f>
        <v>0</v>
      </c>
      <c r="AC61" s="229">
        <f>+SUMIF($J$19:$J$49,$A61,AC$19:AC$49)/2</f>
        <v>0</v>
      </c>
      <c r="AD61" s="229">
        <f>+SUMIF($J$19:$J$49,$A61,AD$19:AD$49)/2</f>
        <v>0</v>
      </c>
      <c r="AE61" s="229">
        <f>+SUMIF($J$19:$J$49,$A61,AE$19:AE$49)/2</f>
        <v>0</v>
      </c>
      <c r="AF61" s="229">
        <f>+SUMIF($J$19:$J$49,$A61,AF$19:AF$49)/2</f>
        <v>0</v>
      </c>
      <c r="AG61" s="229">
        <f>+SUMIF($J$19:$J$49,$A61,AG$19:AG$49)/2</f>
        <v>0</v>
      </c>
      <c r="AH61" s="229">
        <f>+SUMIF($J$19:$J$49,$A61,AH$19:AH$49)/2</f>
        <v>0</v>
      </c>
      <c r="AI61" s="229">
        <f>+SUMIF($J$19:$J$49,$A61,AI$19:AI$49)/2</f>
        <v>0</v>
      </c>
      <c r="AJ61" s="231">
        <f>+SUMIF($J$19:$J$49,$A61,AJ$19:AJ$49)/2</f>
        <v>0</v>
      </c>
      <c r="AK61" s="346"/>
    </row>
    <row r="62" spans="1:37" ht="18.75" customHeight="1" x14ac:dyDescent="0.2">
      <c r="A62" s="228"/>
      <c r="B62" s="229"/>
      <c r="C62" s="172"/>
      <c r="M62" s="232"/>
      <c r="Q62" s="229"/>
      <c r="S62" s="229"/>
      <c r="V62" s="188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31"/>
      <c r="AK62" s="346"/>
    </row>
    <row r="63" spans="1:37" ht="14.25" thickBot="1" x14ac:dyDescent="0.25">
      <c r="A63" s="189"/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2"/>
      <c r="M63" s="192"/>
      <c r="N63" s="193"/>
      <c r="O63" s="109"/>
      <c r="P63" s="194"/>
      <c r="Q63" s="190"/>
      <c r="R63" s="194"/>
      <c r="S63" s="190"/>
      <c r="T63" s="190"/>
      <c r="U63" s="190"/>
      <c r="V63" s="193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10"/>
      <c r="AJ63" s="111"/>
      <c r="AK63" s="346"/>
    </row>
    <row r="64" spans="1:37" x14ac:dyDescent="0.2">
      <c r="Q64" s="113"/>
      <c r="R64" s="113"/>
      <c r="S64" s="113"/>
      <c r="T64" s="113"/>
      <c r="U64" s="113"/>
    </row>
    <row r="65" spans="1:37" s="187" customFormat="1" x14ac:dyDescent="0.2">
      <c r="A65" s="148"/>
      <c r="B65" s="186"/>
      <c r="C65" s="148"/>
      <c r="D65" s="148"/>
      <c r="E65" s="148"/>
      <c r="F65" s="148"/>
      <c r="G65" s="148"/>
      <c r="H65" s="148"/>
      <c r="I65" s="148"/>
      <c r="J65" s="148"/>
      <c r="K65" s="148"/>
      <c r="L65" s="184"/>
      <c r="M65" s="184"/>
      <c r="O65" s="112"/>
      <c r="P65" s="185"/>
      <c r="Q65" s="113"/>
      <c r="R65" s="113"/>
      <c r="S65" s="113"/>
      <c r="T65" s="113"/>
      <c r="U65" s="113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3"/>
      <c r="AJ65" s="112"/>
      <c r="AK65" s="148"/>
    </row>
    <row r="67" spans="1:37" s="187" customFormat="1" x14ac:dyDescent="0.2">
      <c r="A67" s="195"/>
      <c r="B67" s="183"/>
      <c r="C67" s="196"/>
      <c r="D67" s="197"/>
      <c r="E67" s="148"/>
      <c r="F67" s="148"/>
      <c r="G67" s="148"/>
      <c r="H67" s="148"/>
      <c r="I67" s="148"/>
      <c r="J67" s="148"/>
      <c r="K67" s="198"/>
      <c r="L67" s="184"/>
      <c r="M67" s="184"/>
      <c r="O67" s="112"/>
      <c r="P67" s="185"/>
      <c r="Q67" s="186"/>
      <c r="R67" s="185"/>
      <c r="S67" s="186"/>
      <c r="T67" s="186"/>
      <c r="U67" s="186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3"/>
      <c r="AJ67" s="112"/>
      <c r="AK67" s="148"/>
    </row>
    <row r="68" spans="1:37" s="187" customFormat="1" x14ac:dyDescent="0.2">
      <c r="A68" s="199"/>
      <c r="B68" s="200"/>
      <c r="C68" s="201"/>
      <c r="D68" s="202"/>
      <c r="E68" s="148"/>
      <c r="F68" s="148"/>
      <c r="G68" s="148"/>
      <c r="H68" s="148"/>
      <c r="I68" s="148"/>
      <c r="J68" s="148"/>
      <c r="K68" s="148"/>
      <c r="L68" s="184"/>
      <c r="M68" s="184"/>
      <c r="O68" s="112"/>
      <c r="P68" s="185"/>
      <c r="Q68" s="229"/>
      <c r="R68" s="185"/>
      <c r="S68" s="186"/>
      <c r="T68" s="186"/>
      <c r="U68" s="186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3"/>
      <c r="AJ68" s="112"/>
      <c r="AK68" s="148"/>
    </row>
    <row r="69" spans="1:37" s="187" customFormat="1" x14ac:dyDescent="0.2">
      <c r="A69" s="199"/>
      <c r="B69" s="200"/>
      <c r="C69" s="201"/>
      <c r="D69" s="202"/>
      <c r="E69" s="148"/>
      <c r="F69" s="148"/>
      <c r="G69" s="148"/>
      <c r="H69" s="148"/>
      <c r="I69" s="148"/>
      <c r="J69" s="148"/>
      <c r="K69" s="148"/>
      <c r="L69" s="184"/>
      <c r="M69" s="184"/>
      <c r="O69" s="112"/>
      <c r="P69" s="185"/>
      <c r="Q69" s="229"/>
      <c r="R69" s="185"/>
      <c r="S69" s="186"/>
      <c r="T69" s="186"/>
      <c r="U69" s="186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3"/>
      <c r="AJ69" s="112"/>
      <c r="AK69" s="148"/>
    </row>
    <row r="70" spans="1:37" s="187" customFormat="1" x14ac:dyDescent="0.2">
      <c r="A70" s="199"/>
      <c r="B70" s="200"/>
      <c r="C70" s="201"/>
      <c r="D70" s="148"/>
      <c r="E70" s="148"/>
      <c r="F70" s="148"/>
      <c r="G70" s="148"/>
      <c r="H70" s="148"/>
      <c r="I70" s="148"/>
      <c r="J70" s="148"/>
      <c r="K70" s="148"/>
      <c r="L70" s="184"/>
      <c r="M70" s="184"/>
      <c r="O70" s="112"/>
      <c r="P70" s="185"/>
      <c r="Q70" s="229"/>
      <c r="R70" s="185"/>
      <c r="S70" s="186"/>
      <c r="T70" s="186"/>
      <c r="U70" s="186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3"/>
      <c r="AJ70" s="112"/>
      <c r="AK70" s="148"/>
    </row>
    <row r="71" spans="1:37" s="187" customFormat="1" x14ac:dyDescent="0.2">
      <c r="A71" s="148"/>
      <c r="B71" s="200"/>
      <c r="C71" s="148"/>
      <c r="D71" s="148"/>
      <c r="E71" s="148"/>
      <c r="F71"/>
      <c r="G71" s="148"/>
      <c r="H71" s="148"/>
      <c r="I71" s="148"/>
      <c r="J71" s="148"/>
      <c r="K71" s="148"/>
      <c r="L71" s="184"/>
      <c r="M71" s="184"/>
      <c r="O71" s="112"/>
      <c r="P71" s="185"/>
      <c r="Q71" s="100"/>
      <c r="R71" s="185"/>
      <c r="S71" s="186"/>
      <c r="T71" s="186"/>
      <c r="U71" s="186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3"/>
      <c r="AJ71" s="112"/>
      <c r="AK71" s="148"/>
    </row>
    <row r="72" spans="1:37" s="187" customFormat="1" x14ac:dyDescent="0.2">
      <c r="A72" s="148"/>
      <c r="B72" s="200"/>
      <c r="C72" s="148"/>
      <c r="D72" s="148"/>
      <c r="E72" s="148"/>
      <c r="F72"/>
      <c r="G72" s="148"/>
      <c r="H72" s="148"/>
      <c r="I72" s="148"/>
      <c r="J72" s="148"/>
      <c r="K72" s="148"/>
      <c r="L72" s="184"/>
      <c r="M72" s="184"/>
      <c r="O72" s="112"/>
      <c r="P72" s="185"/>
      <c r="Q72" s="186"/>
      <c r="R72" s="185"/>
      <c r="S72" s="186"/>
      <c r="T72" s="186"/>
      <c r="U72" s="186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3"/>
      <c r="AJ72" s="112"/>
      <c r="AK72" s="148"/>
    </row>
    <row r="73" spans="1:37" s="187" customFormat="1" x14ac:dyDescent="0.2">
      <c r="A73" s="148"/>
      <c r="B73" s="200"/>
      <c r="C73" s="148"/>
      <c r="D73" s="148"/>
      <c r="E73" s="148"/>
      <c r="F73"/>
      <c r="G73" s="148"/>
      <c r="H73" s="148"/>
      <c r="I73" s="148"/>
      <c r="J73" s="148"/>
      <c r="K73" s="148"/>
      <c r="L73" s="184"/>
      <c r="M73" s="184"/>
      <c r="O73" s="112"/>
      <c r="P73" s="185"/>
      <c r="Q73" s="186"/>
      <c r="R73" s="185"/>
      <c r="S73" s="186"/>
      <c r="T73" s="186"/>
      <c r="U73" s="186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3"/>
      <c r="AJ73" s="112"/>
      <c r="AK73" s="148"/>
    </row>
    <row r="74" spans="1:37" s="187" customFormat="1" x14ac:dyDescent="0.2">
      <c r="A74" s="148"/>
      <c r="B74" s="200"/>
      <c r="C74" s="148"/>
      <c r="D74" s="148"/>
      <c r="E74" s="148"/>
      <c r="F74"/>
      <c r="G74" s="148"/>
      <c r="H74" s="148"/>
      <c r="I74" s="148"/>
      <c r="J74" s="148"/>
      <c r="K74" s="148"/>
      <c r="L74" s="184"/>
      <c r="M74" s="184"/>
      <c r="O74" s="112"/>
      <c r="P74" s="185"/>
      <c r="Q74" s="186"/>
      <c r="R74" s="185"/>
      <c r="S74" s="186"/>
      <c r="T74" s="186"/>
      <c r="U74" s="186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3"/>
      <c r="AJ74" s="112"/>
      <c r="AK74" s="148"/>
    </row>
    <row r="75" spans="1:37" s="187" customFormat="1" x14ac:dyDescent="0.2">
      <c r="A75" s="148"/>
      <c r="B75" s="200"/>
      <c r="C75" s="148"/>
      <c r="D75" s="148"/>
      <c r="E75" s="148"/>
      <c r="F75"/>
      <c r="G75" s="148"/>
      <c r="H75" s="148"/>
      <c r="I75" s="148"/>
      <c r="J75" s="148"/>
      <c r="K75" s="148"/>
      <c r="L75" s="184"/>
      <c r="M75" s="184"/>
      <c r="O75" s="112"/>
      <c r="P75" s="185"/>
      <c r="Q75" s="186"/>
      <c r="R75" s="185"/>
      <c r="S75" s="186"/>
      <c r="T75" s="186"/>
      <c r="U75" s="186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3"/>
      <c r="AJ75" s="112"/>
      <c r="AK75" s="148"/>
    </row>
    <row r="76" spans="1:37" s="187" customFormat="1" x14ac:dyDescent="0.2">
      <c r="A76" s="148"/>
      <c r="B76" s="200"/>
      <c r="C76" s="148"/>
      <c r="D76" s="148"/>
      <c r="E76" s="148"/>
      <c r="F76"/>
      <c r="G76" s="148"/>
      <c r="H76" s="148"/>
      <c r="I76" s="148"/>
      <c r="J76" s="148"/>
      <c r="K76" s="148"/>
      <c r="L76" s="184"/>
      <c r="M76" s="184"/>
      <c r="O76" s="112"/>
      <c r="P76" s="185"/>
      <c r="Q76" s="186"/>
      <c r="R76" s="185"/>
      <c r="S76" s="186"/>
      <c r="T76" s="186"/>
      <c r="U76" s="186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3"/>
      <c r="AJ76" s="112"/>
      <c r="AK76" s="148"/>
    </row>
    <row r="77" spans="1:37" s="187" customFormat="1" x14ac:dyDescent="0.2">
      <c r="A77" s="199"/>
      <c r="B77" s="186"/>
      <c r="C77" s="200"/>
      <c r="D77" s="148"/>
      <c r="E77" s="148"/>
      <c r="F77"/>
      <c r="G77" s="148"/>
      <c r="H77" s="148"/>
      <c r="I77" s="148"/>
      <c r="J77" s="148"/>
      <c r="K77" s="148"/>
      <c r="L77" s="184"/>
      <c r="M77" s="184"/>
      <c r="O77" s="112"/>
      <c r="P77" s="185"/>
      <c r="Q77" s="186"/>
      <c r="R77" s="185"/>
      <c r="S77" s="186"/>
      <c r="T77" s="186"/>
      <c r="U77" s="186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3"/>
      <c r="AJ77" s="112"/>
      <c r="AK77" s="148"/>
    </row>
    <row r="78" spans="1:37" s="187" customFormat="1" x14ac:dyDescent="0.2">
      <c r="A78" s="199"/>
      <c r="B78" s="186"/>
      <c r="C78" s="200"/>
      <c r="D78" s="148"/>
      <c r="E78" s="148"/>
      <c r="F78"/>
      <c r="G78" s="148"/>
      <c r="H78" s="148"/>
      <c r="I78" s="148"/>
      <c r="J78" s="148"/>
      <c r="K78" s="148"/>
      <c r="L78" s="184"/>
      <c r="M78" s="184"/>
      <c r="O78" s="112"/>
      <c r="P78" s="185"/>
      <c r="Q78" s="186"/>
      <c r="R78" s="185"/>
      <c r="S78" s="186"/>
      <c r="T78" s="186"/>
      <c r="U78" s="186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3"/>
      <c r="AJ78" s="112"/>
      <c r="AK78" s="148"/>
    </row>
    <row r="79" spans="1:37" s="187" customFormat="1" x14ac:dyDescent="0.2">
      <c r="A79" s="195"/>
      <c r="B79" s="200"/>
      <c r="C79" s="200"/>
      <c r="D79" s="148"/>
      <c r="E79" s="148"/>
      <c r="F79"/>
      <c r="G79" s="148"/>
      <c r="H79" s="148"/>
      <c r="I79" s="148"/>
      <c r="J79" s="148"/>
      <c r="K79" s="148"/>
      <c r="L79" s="184"/>
      <c r="M79" s="184"/>
      <c r="O79" s="112"/>
      <c r="P79" s="185"/>
      <c r="Q79" s="186"/>
      <c r="R79" s="185"/>
      <c r="S79" s="186"/>
      <c r="T79" s="186"/>
      <c r="U79" s="186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3"/>
      <c r="AJ79" s="112"/>
      <c r="AK79" s="148"/>
    </row>
    <row r="80" spans="1:37" s="187" customFormat="1" x14ac:dyDescent="0.2">
      <c r="A80" s="199"/>
      <c r="B80" s="200"/>
      <c r="C80" s="200"/>
      <c r="D80" s="148"/>
      <c r="E80" s="148"/>
      <c r="F80"/>
      <c r="G80" s="203"/>
      <c r="H80" s="203"/>
      <c r="I80" s="203"/>
      <c r="J80" s="203"/>
      <c r="K80" s="148"/>
      <c r="L80" s="184"/>
      <c r="M80" s="184"/>
      <c r="O80" s="112"/>
      <c r="P80" s="185"/>
      <c r="Q80" s="186"/>
      <c r="R80" s="185"/>
      <c r="S80" s="186"/>
      <c r="T80" s="186"/>
      <c r="U80" s="186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3"/>
      <c r="AJ80" s="112"/>
      <c r="AK80" s="148"/>
    </row>
    <row r="81" spans="1:6" x14ac:dyDescent="0.2">
      <c r="A81" s="199"/>
      <c r="F81"/>
    </row>
    <row r="82" spans="1:6" x14ac:dyDescent="0.2">
      <c r="B82" s="200"/>
      <c r="C82" s="200"/>
      <c r="F82"/>
    </row>
    <row r="83" spans="1:6" x14ac:dyDescent="0.2">
      <c r="A83" s="199"/>
      <c r="F83"/>
    </row>
    <row r="84" spans="1:6" x14ac:dyDescent="0.2">
      <c r="A84" s="199"/>
      <c r="F84"/>
    </row>
    <row r="85" spans="1:6" x14ac:dyDescent="0.2">
      <c r="A85" s="199"/>
      <c r="F85"/>
    </row>
    <row r="86" spans="1:6" x14ac:dyDescent="0.2">
      <c r="A86" s="199"/>
      <c r="F86"/>
    </row>
    <row r="87" spans="1:6" x14ac:dyDescent="0.2">
      <c r="A87" s="199"/>
      <c r="F87"/>
    </row>
    <row r="88" spans="1:6" x14ac:dyDescent="0.2">
      <c r="A88" s="199"/>
      <c r="B88" s="200"/>
      <c r="F88"/>
    </row>
    <row r="89" spans="1:6" x14ac:dyDescent="0.2">
      <c r="A89" s="199"/>
      <c r="B89" s="200"/>
      <c r="F89"/>
    </row>
    <row r="90" spans="1:6" x14ac:dyDescent="0.2">
      <c r="A90" s="199"/>
      <c r="B90" s="200"/>
      <c r="F90"/>
    </row>
    <row r="91" spans="1:6" x14ac:dyDescent="0.2">
      <c r="A91" s="199"/>
      <c r="B91" s="200"/>
      <c r="F91"/>
    </row>
    <row r="92" spans="1:6" x14ac:dyDescent="0.2">
      <c r="A92" s="199"/>
      <c r="B92" s="200"/>
      <c r="F92"/>
    </row>
    <row r="93" spans="1:6" x14ac:dyDescent="0.2">
      <c r="A93" s="199"/>
      <c r="B93" s="200"/>
      <c r="F93"/>
    </row>
    <row r="94" spans="1:6" x14ac:dyDescent="0.2">
      <c r="A94" s="199"/>
      <c r="B94" s="200"/>
      <c r="F94"/>
    </row>
    <row r="95" spans="1:6" x14ac:dyDescent="0.2">
      <c r="A95" s="199"/>
      <c r="B95" s="200"/>
      <c r="F95"/>
    </row>
    <row r="96" spans="1:6" x14ac:dyDescent="0.2">
      <c r="A96" s="199"/>
      <c r="B96" s="200"/>
      <c r="F96"/>
    </row>
    <row r="97" spans="1:6" x14ac:dyDescent="0.2">
      <c r="A97" s="199"/>
      <c r="B97" s="200"/>
      <c r="F97"/>
    </row>
    <row r="98" spans="1:6" x14ac:dyDescent="0.2">
      <c r="A98" s="199"/>
      <c r="B98" s="200"/>
      <c r="F98"/>
    </row>
    <row r="99" spans="1:6" x14ac:dyDescent="0.2">
      <c r="F99"/>
    </row>
    <row r="100" spans="1:6" x14ac:dyDescent="0.2">
      <c r="F100"/>
    </row>
    <row r="101" spans="1:6" x14ac:dyDescent="0.2">
      <c r="F101"/>
    </row>
    <row r="102" spans="1:6" x14ac:dyDescent="0.2">
      <c r="F102"/>
    </row>
    <row r="103" spans="1:6" x14ac:dyDescent="0.2">
      <c r="F103"/>
    </row>
    <row r="104" spans="1:6" x14ac:dyDescent="0.2">
      <c r="F104"/>
    </row>
    <row r="105" spans="1:6" x14ac:dyDescent="0.2">
      <c r="F105"/>
    </row>
    <row r="106" spans="1:6" x14ac:dyDescent="0.2">
      <c r="F106"/>
    </row>
    <row r="107" spans="1:6" x14ac:dyDescent="0.2">
      <c r="F107"/>
    </row>
    <row r="108" spans="1:6" x14ac:dyDescent="0.2">
      <c r="F108"/>
    </row>
    <row r="109" spans="1:6" x14ac:dyDescent="0.2">
      <c r="F109"/>
    </row>
    <row r="110" spans="1:6" x14ac:dyDescent="0.2">
      <c r="F110"/>
    </row>
    <row r="111" spans="1:6" x14ac:dyDescent="0.2">
      <c r="F111"/>
    </row>
    <row r="112" spans="1:6" x14ac:dyDescent="0.2">
      <c r="F112"/>
    </row>
    <row r="113" spans="6:6" x14ac:dyDescent="0.2">
      <c r="F113"/>
    </row>
    <row r="114" spans="6:6" x14ac:dyDescent="0.2">
      <c r="F114"/>
    </row>
    <row r="115" spans="6:6" x14ac:dyDescent="0.2">
      <c r="F115"/>
    </row>
    <row r="116" spans="6:6" x14ac:dyDescent="0.2">
      <c r="F116"/>
    </row>
    <row r="117" spans="6:6" x14ac:dyDescent="0.2">
      <c r="F117"/>
    </row>
    <row r="118" spans="6:6" x14ac:dyDescent="0.2">
      <c r="F118"/>
    </row>
    <row r="119" spans="6:6" x14ac:dyDescent="0.2">
      <c r="F119"/>
    </row>
    <row r="120" spans="6:6" x14ac:dyDescent="0.2">
      <c r="F120"/>
    </row>
    <row r="121" spans="6:6" x14ac:dyDescent="0.2">
      <c r="F121"/>
    </row>
    <row r="122" spans="6:6" x14ac:dyDescent="0.2">
      <c r="F122"/>
    </row>
    <row r="123" spans="6:6" x14ac:dyDescent="0.2">
      <c r="F123"/>
    </row>
    <row r="124" spans="6:6" x14ac:dyDescent="0.2">
      <c r="F124"/>
    </row>
    <row r="125" spans="6:6" x14ac:dyDescent="0.2">
      <c r="F125"/>
    </row>
    <row r="126" spans="6:6" x14ac:dyDescent="0.2">
      <c r="F126"/>
    </row>
    <row r="127" spans="6:6" x14ac:dyDescent="0.2">
      <c r="F127"/>
    </row>
    <row r="128" spans="6:6" x14ac:dyDescent="0.2">
      <c r="F128"/>
    </row>
    <row r="129" spans="6:6" x14ac:dyDescent="0.2">
      <c r="F129"/>
    </row>
    <row r="130" spans="6:6" x14ac:dyDescent="0.2">
      <c r="F130"/>
    </row>
    <row r="131" spans="6:6" x14ac:dyDescent="0.2">
      <c r="F131"/>
    </row>
    <row r="132" spans="6:6" x14ac:dyDescent="0.2">
      <c r="F132"/>
    </row>
    <row r="133" spans="6:6" x14ac:dyDescent="0.2">
      <c r="F133"/>
    </row>
    <row r="134" spans="6:6" x14ac:dyDescent="0.2">
      <c r="F134"/>
    </row>
    <row r="135" spans="6:6" x14ac:dyDescent="0.2">
      <c r="F135"/>
    </row>
    <row r="136" spans="6:6" x14ac:dyDescent="0.2">
      <c r="F136"/>
    </row>
    <row r="137" spans="6:6" x14ac:dyDescent="0.2">
      <c r="F137"/>
    </row>
    <row r="138" spans="6:6" x14ac:dyDescent="0.2">
      <c r="F138"/>
    </row>
    <row r="139" spans="6:6" x14ac:dyDescent="0.2">
      <c r="F139"/>
    </row>
    <row r="140" spans="6:6" x14ac:dyDescent="0.2">
      <c r="F140"/>
    </row>
    <row r="141" spans="6:6" x14ac:dyDescent="0.2">
      <c r="F141"/>
    </row>
    <row r="142" spans="6:6" x14ac:dyDescent="0.2">
      <c r="F142"/>
    </row>
    <row r="143" spans="6:6" x14ac:dyDescent="0.2">
      <c r="F143"/>
    </row>
    <row r="144" spans="6:6" x14ac:dyDescent="0.2">
      <c r="F144"/>
    </row>
    <row r="145" spans="6:6" x14ac:dyDescent="0.2">
      <c r="F145"/>
    </row>
    <row r="146" spans="6:6" x14ac:dyDescent="0.2">
      <c r="F146"/>
    </row>
    <row r="147" spans="6:6" x14ac:dyDescent="0.2">
      <c r="F147"/>
    </row>
    <row r="148" spans="6:6" x14ac:dyDescent="0.2">
      <c r="F148"/>
    </row>
    <row r="149" spans="6:6" x14ac:dyDescent="0.2">
      <c r="F149"/>
    </row>
    <row r="150" spans="6:6" x14ac:dyDescent="0.2">
      <c r="F150"/>
    </row>
    <row r="151" spans="6:6" x14ac:dyDescent="0.2">
      <c r="F151"/>
    </row>
    <row r="152" spans="6:6" x14ac:dyDescent="0.2">
      <c r="F152"/>
    </row>
    <row r="153" spans="6:6" x14ac:dyDescent="0.2">
      <c r="F153"/>
    </row>
    <row r="154" spans="6:6" x14ac:dyDescent="0.2">
      <c r="F154"/>
    </row>
    <row r="155" spans="6:6" x14ac:dyDescent="0.2">
      <c r="F155"/>
    </row>
    <row r="156" spans="6:6" x14ac:dyDescent="0.2">
      <c r="F156"/>
    </row>
    <row r="157" spans="6:6" x14ac:dyDescent="0.2">
      <c r="F157"/>
    </row>
    <row r="158" spans="6:6" x14ac:dyDescent="0.2">
      <c r="F158"/>
    </row>
    <row r="159" spans="6:6" x14ac:dyDescent="0.2">
      <c r="F159"/>
    </row>
    <row r="160" spans="6:6" x14ac:dyDescent="0.2">
      <c r="F160"/>
    </row>
    <row r="161" spans="6:6" x14ac:dyDescent="0.2">
      <c r="F161"/>
    </row>
    <row r="162" spans="6:6" x14ac:dyDescent="0.2">
      <c r="F162"/>
    </row>
    <row r="163" spans="6:6" x14ac:dyDescent="0.2">
      <c r="F163"/>
    </row>
    <row r="164" spans="6:6" x14ac:dyDescent="0.2">
      <c r="F164"/>
    </row>
    <row r="165" spans="6:6" x14ac:dyDescent="0.2">
      <c r="F165"/>
    </row>
    <row r="166" spans="6:6" x14ac:dyDescent="0.2">
      <c r="F166"/>
    </row>
    <row r="167" spans="6:6" x14ac:dyDescent="0.2">
      <c r="F167"/>
    </row>
    <row r="168" spans="6:6" x14ac:dyDescent="0.2">
      <c r="F168"/>
    </row>
    <row r="169" spans="6:6" x14ac:dyDescent="0.2">
      <c r="F169"/>
    </row>
    <row r="170" spans="6:6" x14ac:dyDescent="0.2">
      <c r="F170"/>
    </row>
    <row r="171" spans="6:6" x14ac:dyDescent="0.2">
      <c r="F171"/>
    </row>
    <row r="172" spans="6:6" x14ac:dyDescent="0.2">
      <c r="F172"/>
    </row>
    <row r="173" spans="6:6" x14ac:dyDescent="0.2">
      <c r="F173"/>
    </row>
    <row r="174" spans="6:6" x14ac:dyDescent="0.2">
      <c r="F174"/>
    </row>
    <row r="175" spans="6:6" x14ac:dyDescent="0.2">
      <c r="F175"/>
    </row>
    <row r="176" spans="6:6" x14ac:dyDescent="0.2">
      <c r="F176"/>
    </row>
    <row r="177" spans="6:6" x14ac:dyDescent="0.2">
      <c r="F177"/>
    </row>
    <row r="178" spans="6:6" x14ac:dyDescent="0.2">
      <c r="F178"/>
    </row>
    <row r="179" spans="6:6" x14ac:dyDescent="0.2">
      <c r="F179"/>
    </row>
    <row r="180" spans="6:6" x14ac:dyDescent="0.2">
      <c r="F180"/>
    </row>
    <row r="181" spans="6:6" x14ac:dyDescent="0.2">
      <c r="F181"/>
    </row>
    <row r="182" spans="6:6" x14ac:dyDescent="0.2">
      <c r="F182"/>
    </row>
    <row r="183" spans="6:6" x14ac:dyDescent="0.2">
      <c r="F183"/>
    </row>
    <row r="184" spans="6:6" x14ac:dyDescent="0.2">
      <c r="F184"/>
    </row>
    <row r="185" spans="6:6" x14ac:dyDescent="0.2">
      <c r="F185"/>
    </row>
    <row r="186" spans="6:6" x14ac:dyDescent="0.2">
      <c r="F186"/>
    </row>
    <row r="187" spans="6:6" x14ac:dyDescent="0.2">
      <c r="F187"/>
    </row>
    <row r="188" spans="6:6" x14ac:dyDescent="0.2">
      <c r="F188"/>
    </row>
    <row r="189" spans="6:6" x14ac:dyDescent="0.2">
      <c r="F189"/>
    </row>
    <row r="190" spans="6:6" x14ac:dyDescent="0.2">
      <c r="F190"/>
    </row>
    <row r="191" spans="6:6" x14ac:dyDescent="0.2">
      <c r="F191"/>
    </row>
    <row r="192" spans="6:6" x14ac:dyDescent="0.2">
      <c r="F192"/>
    </row>
    <row r="193" spans="6:6" x14ac:dyDescent="0.2">
      <c r="F193"/>
    </row>
    <row r="194" spans="6:6" x14ac:dyDescent="0.2">
      <c r="F194"/>
    </row>
    <row r="195" spans="6:6" x14ac:dyDescent="0.2">
      <c r="F195"/>
    </row>
    <row r="196" spans="6:6" x14ac:dyDescent="0.2">
      <c r="F196"/>
    </row>
    <row r="197" spans="6:6" x14ac:dyDescent="0.2">
      <c r="F197"/>
    </row>
    <row r="198" spans="6:6" x14ac:dyDescent="0.2">
      <c r="F198"/>
    </row>
    <row r="199" spans="6:6" x14ac:dyDescent="0.2">
      <c r="F199"/>
    </row>
    <row r="200" spans="6:6" x14ac:dyDescent="0.2">
      <c r="F200"/>
    </row>
    <row r="201" spans="6:6" x14ac:dyDescent="0.2">
      <c r="F201"/>
    </row>
    <row r="202" spans="6:6" x14ac:dyDescent="0.2">
      <c r="F202"/>
    </row>
    <row r="203" spans="6:6" x14ac:dyDescent="0.2">
      <c r="F203"/>
    </row>
    <row r="204" spans="6:6" x14ac:dyDescent="0.2">
      <c r="F204"/>
    </row>
    <row r="205" spans="6:6" x14ac:dyDescent="0.2">
      <c r="F205"/>
    </row>
    <row r="206" spans="6:6" x14ac:dyDescent="0.2">
      <c r="F206"/>
    </row>
    <row r="207" spans="6:6" x14ac:dyDescent="0.2">
      <c r="F207"/>
    </row>
    <row r="208" spans="6:6" x14ac:dyDescent="0.2">
      <c r="F208"/>
    </row>
    <row r="209" spans="6:6" x14ac:dyDescent="0.2">
      <c r="F209"/>
    </row>
    <row r="210" spans="6:6" x14ac:dyDescent="0.2">
      <c r="F210"/>
    </row>
    <row r="211" spans="6:6" x14ac:dyDescent="0.2">
      <c r="F211"/>
    </row>
    <row r="212" spans="6:6" x14ac:dyDescent="0.2">
      <c r="F212"/>
    </row>
    <row r="213" spans="6:6" x14ac:dyDescent="0.2">
      <c r="F213"/>
    </row>
    <row r="214" spans="6:6" x14ac:dyDescent="0.2">
      <c r="F214"/>
    </row>
    <row r="215" spans="6:6" x14ac:dyDescent="0.2">
      <c r="F215"/>
    </row>
    <row r="216" spans="6:6" x14ac:dyDescent="0.2">
      <c r="F216"/>
    </row>
    <row r="217" spans="6:6" x14ac:dyDescent="0.2">
      <c r="F217"/>
    </row>
    <row r="218" spans="6:6" x14ac:dyDescent="0.2">
      <c r="F218"/>
    </row>
    <row r="219" spans="6:6" x14ac:dyDescent="0.2">
      <c r="F219"/>
    </row>
    <row r="220" spans="6:6" x14ac:dyDescent="0.2">
      <c r="F220"/>
    </row>
    <row r="221" spans="6:6" x14ac:dyDescent="0.2">
      <c r="F221"/>
    </row>
    <row r="222" spans="6:6" x14ac:dyDescent="0.2">
      <c r="F222"/>
    </row>
    <row r="223" spans="6:6" x14ac:dyDescent="0.2">
      <c r="F223"/>
    </row>
    <row r="224" spans="6:6" x14ac:dyDescent="0.2">
      <c r="F224"/>
    </row>
  </sheetData>
  <autoFilter ref="A19:AJ49" xr:uid="{00000000-0009-0000-0000-000005000000}"/>
  <mergeCells count="16">
    <mergeCell ref="B11:F11"/>
    <mergeCell ref="B6:F6"/>
    <mergeCell ref="B7:F7"/>
    <mergeCell ref="B8:F8"/>
    <mergeCell ref="B9:F9"/>
    <mergeCell ref="B10:F10"/>
    <mergeCell ref="A1:A3"/>
    <mergeCell ref="B1:AJ1"/>
    <mergeCell ref="B2:AJ2"/>
    <mergeCell ref="B3:AJ3"/>
    <mergeCell ref="B5:F5"/>
    <mergeCell ref="B13:F13"/>
    <mergeCell ref="B14:F14"/>
    <mergeCell ref="B15:F15"/>
    <mergeCell ref="A16:A17"/>
    <mergeCell ref="B12:F12"/>
  </mergeCells>
  <conditionalFormatting sqref="R66:R1048576 R63 R5:R10 R26 R13:R20 R51:R54">
    <cfRule type="duplicateValues" dxfId="111" priority="340"/>
  </conditionalFormatting>
  <conditionalFormatting sqref="AJ52 AJ63:AJ1048576 AJ5:AJ10 AJ31:AJ32 AJ13:AJ22 AJ25 AJ54 AJ28 AJ35 AJ38:AJ40 AJ47:AJ48 AJ43:AJ44">
    <cfRule type="cellIs" dxfId="110" priority="336" operator="lessThan">
      <formula>0</formula>
    </cfRule>
    <cfRule type="cellIs" dxfId="109" priority="339" operator="lessThan">
      <formula>0</formula>
    </cfRule>
  </conditionalFormatting>
  <conditionalFormatting sqref="P63:P1048576 P5:P10 P26 P51:P54 P13:P22">
    <cfRule type="duplicateValues" dxfId="108" priority="338"/>
  </conditionalFormatting>
  <conditionalFormatting sqref="R65:R1048576 R5:R10 R63 R26 R13:R20 R51:R54">
    <cfRule type="duplicateValues" dxfId="107" priority="337"/>
  </conditionalFormatting>
  <conditionalFormatting sqref="R27">
    <cfRule type="duplicateValues" dxfId="106" priority="335"/>
  </conditionalFormatting>
  <conditionalFormatting sqref="AJ27">
    <cfRule type="cellIs" dxfId="105" priority="331" operator="lessThan">
      <formula>0</formula>
    </cfRule>
    <cfRule type="cellIs" dxfId="104" priority="334" operator="lessThan">
      <formula>0</formula>
    </cfRule>
  </conditionalFormatting>
  <conditionalFormatting sqref="P27">
    <cfRule type="duplicateValues" dxfId="103" priority="333"/>
  </conditionalFormatting>
  <conditionalFormatting sqref="R27">
    <cfRule type="duplicateValues" dxfId="102" priority="332"/>
  </conditionalFormatting>
  <conditionalFormatting sqref="R24">
    <cfRule type="duplicateValues" dxfId="101" priority="330"/>
  </conditionalFormatting>
  <conditionalFormatting sqref="AJ24">
    <cfRule type="cellIs" dxfId="100" priority="326" operator="lessThan">
      <formula>0</formula>
    </cfRule>
    <cfRule type="cellIs" dxfId="99" priority="329" operator="lessThan">
      <formula>0</formula>
    </cfRule>
  </conditionalFormatting>
  <conditionalFormatting sqref="P24">
    <cfRule type="duplicateValues" dxfId="98" priority="328"/>
  </conditionalFormatting>
  <conditionalFormatting sqref="R24">
    <cfRule type="duplicateValues" dxfId="97" priority="327"/>
  </conditionalFormatting>
  <conditionalFormatting sqref="R23">
    <cfRule type="duplicateValues" dxfId="96" priority="325"/>
  </conditionalFormatting>
  <conditionalFormatting sqref="P23">
    <cfRule type="duplicateValues" dxfId="95" priority="324"/>
  </conditionalFormatting>
  <conditionalFormatting sqref="R23">
    <cfRule type="duplicateValues" dxfId="94" priority="323"/>
  </conditionalFormatting>
  <conditionalFormatting sqref="R11:R12">
    <cfRule type="duplicateValues" dxfId="93" priority="322"/>
  </conditionalFormatting>
  <conditionalFormatting sqref="AJ11:AJ12">
    <cfRule type="cellIs" dxfId="92" priority="318" operator="lessThan">
      <formula>0</formula>
    </cfRule>
    <cfRule type="cellIs" dxfId="91" priority="321" operator="lessThan">
      <formula>0</formula>
    </cfRule>
  </conditionalFormatting>
  <conditionalFormatting sqref="P11:P12">
    <cfRule type="duplicateValues" dxfId="90" priority="320"/>
  </conditionalFormatting>
  <conditionalFormatting sqref="R11:R12">
    <cfRule type="duplicateValues" dxfId="89" priority="319"/>
  </conditionalFormatting>
  <conditionalFormatting sqref="S55">
    <cfRule type="duplicateValues" dxfId="88" priority="317"/>
  </conditionalFormatting>
  <conditionalFormatting sqref="S55">
    <cfRule type="duplicateValues" dxfId="87" priority="316"/>
  </conditionalFormatting>
  <conditionalFormatting sqref="R55:R58 R61:R62">
    <cfRule type="duplicateValues" dxfId="86" priority="315"/>
  </conditionalFormatting>
  <conditionalFormatting sqref="R55:R58">
    <cfRule type="duplicateValues" dxfId="85" priority="314"/>
  </conditionalFormatting>
  <conditionalFormatting sqref="AJ55">
    <cfRule type="cellIs" dxfId="84" priority="312" operator="lessThan">
      <formula>0</formula>
    </cfRule>
    <cfRule type="cellIs" dxfId="83" priority="313" operator="lessThan">
      <formula>0</formula>
    </cfRule>
  </conditionalFormatting>
  <conditionalFormatting sqref="R50">
    <cfRule type="duplicateValues" dxfId="82" priority="299"/>
  </conditionalFormatting>
  <conditionalFormatting sqref="AJ50">
    <cfRule type="cellIs" dxfId="81" priority="295" operator="lessThan">
      <formula>0</formula>
    </cfRule>
    <cfRule type="cellIs" dxfId="80" priority="298" operator="lessThan">
      <formula>0</formula>
    </cfRule>
  </conditionalFormatting>
  <conditionalFormatting sqref="P50">
    <cfRule type="duplicateValues" dxfId="79" priority="297"/>
  </conditionalFormatting>
  <conditionalFormatting sqref="R50">
    <cfRule type="duplicateValues" dxfId="78" priority="296"/>
  </conditionalFormatting>
  <conditionalFormatting sqref="R30">
    <cfRule type="duplicateValues" dxfId="77" priority="294"/>
  </conditionalFormatting>
  <conditionalFormatting sqref="AJ30">
    <cfRule type="cellIs" dxfId="76" priority="290" operator="lessThan">
      <formula>0</formula>
    </cfRule>
    <cfRule type="cellIs" dxfId="75" priority="293" operator="lessThan">
      <formula>0</formula>
    </cfRule>
  </conditionalFormatting>
  <conditionalFormatting sqref="P30">
    <cfRule type="duplicateValues" dxfId="74" priority="292"/>
  </conditionalFormatting>
  <conditionalFormatting sqref="R30">
    <cfRule type="duplicateValues" dxfId="73" priority="291"/>
  </conditionalFormatting>
  <conditionalFormatting sqref="R33">
    <cfRule type="duplicateValues" dxfId="72" priority="289"/>
  </conditionalFormatting>
  <conditionalFormatting sqref="P33">
    <cfRule type="duplicateValues" dxfId="71" priority="288"/>
  </conditionalFormatting>
  <conditionalFormatting sqref="R33">
    <cfRule type="duplicateValues" dxfId="70" priority="287"/>
  </conditionalFormatting>
  <conditionalFormatting sqref="R29">
    <cfRule type="duplicateValues" dxfId="69" priority="286"/>
  </conditionalFormatting>
  <conditionalFormatting sqref="P29">
    <cfRule type="duplicateValues" dxfId="68" priority="285"/>
  </conditionalFormatting>
  <conditionalFormatting sqref="R29">
    <cfRule type="duplicateValues" dxfId="67" priority="284"/>
  </conditionalFormatting>
  <conditionalFormatting sqref="P25">
    <cfRule type="duplicateValues" dxfId="66" priority="265"/>
  </conditionalFormatting>
  <conditionalFormatting sqref="R28">
    <cfRule type="duplicateValues" dxfId="65" priority="576"/>
  </conditionalFormatting>
  <conditionalFormatting sqref="P28">
    <cfRule type="duplicateValues" dxfId="64" priority="578"/>
  </conditionalFormatting>
  <conditionalFormatting sqref="R34">
    <cfRule type="duplicateValues" dxfId="63" priority="177"/>
  </conditionalFormatting>
  <conditionalFormatting sqref="AJ34">
    <cfRule type="cellIs" dxfId="62" priority="173" operator="lessThan">
      <formula>0</formula>
    </cfRule>
    <cfRule type="cellIs" dxfId="61" priority="176" operator="lessThan">
      <formula>0</formula>
    </cfRule>
  </conditionalFormatting>
  <conditionalFormatting sqref="P34">
    <cfRule type="duplicateValues" dxfId="60" priority="175"/>
  </conditionalFormatting>
  <conditionalFormatting sqref="R34">
    <cfRule type="duplicateValues" dxfId="59" priority="174"/>
  </conditionalFormatting>
  <conditionalFormatting sqref="R35">
    <cfRule type="duplicateValues" dxfId="58" priority="180"/>
  </conditionalFormatting>
  <conditionalFormatting sqref="P35">
    <cfRule type="duplicateValues" dxfId="57" priority="181"/>
  </conditionalFormatting>
  <conditionalFormatting sqref="R37">
    <cfRule type="duplicateValues" dxfId="56" priority="168"/>
  </conditionalFormatting>
  <conditionalFormatting sqref="AJ37">
    <cfRule type="cellIs" dxfId="55" priority="164" operator="lessThan">
      <formula>0</formula>
    </cfRule>
    <cfRule type="cellIs" dxfId="54" priority="167" operator="lessThan">
      <formula>0</formula>
    </cfRule>
  </conditionalFormatting>
  <conditionalFormatting sqref="P37">
    <cfRule type="duplicateValues" dxfId="53" priority="166"/>
  </conditionalFormatting>
  <conditionalFormatting sqref="R37">
    <cfRule type="duplicateValues" dxfId="52" priority="165"/>
  </conditionalFormatting>
  <conditionalFormatting sqref="R36">
    <cfRule type="duplicateValues" dxfId="51" priority="163"/>
  </conditionalFormatting>
  <conditionalFormatting sqref="P36">
    <cfRule type="duplicateValues" dxfId="50" priority="162"/>
  </conditionalFormatting>
  <conditionalFormatting sqref="R36">
    <cfRule type="duplicateValues" dxfId="49" priority="161"/>
  </conditionalFormatting>
  <conditionalFormatting sqref="R41">
    <cfRule type="duplicateValues" dxfId="48" priority="160"/>
  </conditionalFormatting>
  <conditionalFormatting sqref="P41">
    <cfRule type="duplicateValues" dxfId="47" priority="159"/>
  </conditionalFormatting>
  <conditionalFormatting sqref="R41">
    <cfRule type="duplicateValues" dxfId="46" priority="158"/>
  </conditionalFormatting>
  <conditionalFormatting sqref="R42">
    <cfRule type="duplicateValues" dxfId="45" priority="153"/>
  </conditionalFormatting>
  <conditionalFormatting sqref="AJ42">
    <cfRule type="cellIs" dxfId="44" priority="149" operator="lessThan">
      <formula>0</formula>
    </cfRule>
    <cfRule type="cellIs" dxfId="43" priority="152" operator="lessThan">
      <formula>0</formula>
    </cfRule>
  </conditionalFormatting>
  <conditionalFormatting sqref="P42">
    <cfRule type="duplicateValues" dxfId="42" priority="151"/>
  </conditionalFormatting>
  <conditionalFormatting sqref="R42">
    <cfRule type="duplicateValues" dxfId="41" priority="150"/>
  </conditionalFormatting>
  <conditionalFormatting sqref="R45">
    <cfRule type="duplicateValues" dxfId="40" priority="148"/>
  </conditionalFormatting>
  <conditionalFormatting sqref="P45">
    <cfRule type="duplicateValues" dxfId="39" priority="147"/>
  </conditionalFormatting>
  <conditionalFormatting sqref="R45">
    <cfRule type="duplicateValues" dxfId="38" priority="146"/>
  </conditionalFormatting>
  <conditionalFormatting sqref="R46">
    <cfRule type="duplicateValues" dxfId="37" priority="141"/>
  </conditionalFormatting>
  <conditionalFormatting sqref="AJ46">
    <cfRule type="cellIs" dxfId="36" priority="137" operator="lessThan">
      <formula>0</formula>
    </cfRule>
    <cfRule type="cellIs" dxfId="35" priority="140" operator="lessThan">
      <formula>0</formula>
    </cfRule>
  </conditionalFormatting>
  <conditionalFormatting sqref="P46">
    <cfRule type="duplicateValues" dxfId="34" priority="139"/>
  </conditionalFormatting>
  <conditionalFormatting sqref="R46">
    <cfRule type="duplicateValues" dxfId="33" priority="138"/>
  </conditionalFormatting>
  <conditionalFormatting sqref="R49">
    <cfRule type="duplicateValues" dxfId="32" priority="136"/>
  </conditionalFormatting>
  <conditionalFormatting sqref="P49">
    <cfRule type="duplicateValues" dxfId="31" priority="135"/>
  </conditionalFormatting>
  <conditionalFormatting sqref="R49">
    <cfRule type="duplicateValues" dxfId="30" priority="134"/>
  </conditionalFormatting>
  <conditionalFormatting sqref="R59">
    <cfRule type="duplicateValues" dxfId="29" priority="133"/>
  </conditionalFormatting>
  <conditionalFormatting sqref="AJ59">
    <cfRule type="cellIs" dxfId="28" priority="129" operator="lessThan">
      <formula>0</formula>
    </cfRule>
    <cfRule type="cellIs" dxfId="27" priority="132" operator="lessThan">
      <formula>0</formula>
    </cfRule>
  </conditionalFormatting>
  <conditionalFormatting sqref="P59">
    <cfRule type="duplicateValues" dxfId="26" priority="131"/>
  </conditionalFormatting>
  <conditionalFormatting sqref="R59">
    <cfRule type="duplicateValues" dxfId="25" priority="130"/>
  </conditionalFormatting>
  <conditionalFormatting sqref="S60">
    <cfRule type="duplicateValues" dxfId="24" priority="128"/>
  </conditionalFormatting>
  <conditionalFormatting sqref="S60">
    <cfRule type="duplicateValues" dxfId="23" priority="127"/>
  </conditionalFormatting>
  <conditionalFormatting sqref="R60">
    <cfRule type="duplicateValues" dxfId="22" priority="126"/>
  </conditionalFormatting>
  <conditionalFormatting sqref="R60">
    <cfRule type="duplicateValues" dxfId="21" priority="125"/>
  </conditionalFormatting>
  <conditionalFormatting sqref="AJ60">
    <cfRule type="cellIs" dxfId="20" priority="123" operator="lessThan">
      <formula>0</formula>
    </cfRule>
    <cfRule type="cellIs" dxfId="19" priority="124" operator="lessThan">
      <formula>0</formula>
    </cfRule>
  </conditionalFormatting>
  <conditionalFormatting sqref="R21:R22">
    <cfRule type="duplicateValues" dxfId="18" priority="61"/>
  </conditionalFormatting>
  <conditionalFormatting sqref="R25">
    <cfRule type="duplicateValues" dxfId="17" priority="38"/>
  </conditionalFormatting>
  <conditionalFormatting sqref="V31:V32">
    <cfRule type="duplicateValues" dxfId="16" priority="11"/>
  </conditionalFormatting>
  <conditionalFormatting sqref="V31:V32">
    <cfRule type="duplicateValues" dxfId="15" priority="10"/>
  </conditionalFormatting>
  <conditionalFormatting sqref="R31:R32">
    <cfRule type="duplicateValues" dxfId="14" priority="9"/>
  </conditionalFormatting>
  <conditionalFormatting sqref="R31:R32">
    <cfRule type="duplicateValues" dxfId="13" priority="8"/>
  </conditionalFormatting>
  <conditionalFormatting sqref="R21:R22">
    <cfRule type="duplicateValues" dxfId="12" priority="886"/>
  </conditionalFormatting>
  <conditionalFormatting sqref="V21:V22">
    <cfRule type="duplicateValues" dxfId="11" priority="888"/>
  </conditionalFormatting>
  <conditionalFormatting sqref="V25">
    <cfRule type="duplicateValues" dxfId="10" priority="911"/>
  </conditionalFormatting>
  <conditionalFormatting sqref="P28">
    <cfRule type="duplicateValues" dxfId="9" priority="930"/>
  </conditionalFormatting>
  <conditionalFormatting sqref="V28">
    <cfRule type="duplicateValues" dxfId="8" priority="931"/>
  </conditionalFormatting>
  <conditionalFormatting sqref="P31:P32">
    <cfRule type="duplicateValues" dxfId="7" priority="949"/>
  </conditionalFormatting>
  <conditionalFormatting sqref="R38:R40">
    <cfRule type="duplicateValues" dxfId="6" priority="970"/>
  </conditionalFormatting>
  <conditionalFormatting sqref="P38:P40">
    <cfRule type="duplicateValues" dxfId="5" priority="971"/>
  </conditionalFormatting>
  <conditionalFormatting sqref="R47:R48">
    <cfRule type="duplicateValues" dxfId="4" priority="989"/>
  </conditionalFormatting>
  <conditionalFormatting sqref="P47:P48">
    <cfRule type="duplicateValues" dxfId="3" priority="990"/>
  </conditionalFormatting>
  <conditionalFormatting sqref="R43:R44">
    <cfRule type="duplicateValues" dxfId="2" priority="1009"/>
  </conditionalFormatting>
  <conditionalFormatting sqref="P43:P44">
    <cfRule type="duplicateValues" dxfId="1" priority="1010"/>
  </conditionalFormatting>
  <conditionalFormatting sqref="P33:P1295 P19:P30">
    <cfRule type="duplicateValues" dxfId="0" priority="1011"/>
  </conditionalFormatting>
  <printOptions horizontalCentered="1" verticalCentered="1"/>
  <pageMargins left="0.31496062992125984" right="0.27559055118110237" top="0.31496062992125984" bottom="0" header="0" footer="0"/>
  <pageSetup scale="58" fitToWidth="2" fitToHeight="2" orientation="landscape" r:id="rId1"/>
  <headerFooter alignWithMargins="0">
    <oddFooter>&amp;LVersión 3. 23/07/2019</oddFooter>
  </headerFooter>
  <rowBreaks count="1" manualBreakCount="1">
    <brk id="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7601_OK</vt:lpstr>
      <vt:lpstr>7611_OK</vt:lpstr>
      <vt:lpstr>7639_OK</vt:lpstr>
      <vt:lpstr>7649_OK</vt:lpstr>
      <vt:lpstr>7612_OK</vt:lpstr>
      <vt:lpstr>7597_OK</vt:lpstr>
      <vt:lpstr>'7597_OK'!Área_de_impresión</vt:lpstr>
      <vt:lpstr>'7601_OK'!Área_de_impresión</vt:lpstr>
      <vt:lpstr>'7611_OK'!Área_de_impresión</vt:lpstr>
      <vt:lpstr>'7612_OK'!Área_de_impresión</vt:lpstr>
      <vt:lpstr>'7639_OK'!Área_de_impresión</vt:lpstr>
      <vt:lpstr>'7649_OK'!Área_de_impresión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Arias</dc:creator>
  <cp:lastModifiedBy>Familia</cp:lastModifiedBy>
  <cp:lastPrinted>2019-07-28T23:58:51Z</cp:lastPrinted>
  <dcterms:created xsi:type="dcterms:W3CDTF">2018-05-03T21:24:38Z</dcterms:created>
  <dcterms:modified xsi:type="dcterms:W3CDTF">2021-05-13T03:37:18Z</dcterms:modified>
</cp:coreProperties>
</file>