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3er Trimetre 2021\"/>
    </mc:Choice>
  </mc:AlternateContent>
  <bookViews>
    <workbookView xWindow="-120" yWindow="-60" windowWidth="20730" windowHeight="1110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Estratégicas'!$B$8:$BI$143</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7" i="3" l="1"/>
  <c r="AJ65" i="3" l="1"/>
  <c r="AJ64" i="3"/>
  <c r="AJ63" i="3"/>
  <c r="AJ62" i="3"/>
  <c r="AU64" i="3"/>
  <c r="AU65" i="3"/>
  <c r="AU63" i="3"/>
  <c r="AU62" i="3"/>
  <c r="BB40" i="3"/>
  <c r="BB41" i="3"/>
  <c r="BB42" i="3"/>
  <c r="BB43" i="3"/>
  <c r="BB44" i="3"/>
  <c r="BB45" i="3"/>
  <c r="BB46" i="3"/>
  <c r="BB47" i="3"/>
  <c r="BB48" i="3"/>
  <c r="BB49" i="3"/>
  <c r="BB50" i="3"/>
  <c r="BB51" i="3"/>
  <c r="BB52" i="3"/>
  <c r="BB53" i="3"/>
  <c r="BB38" i="3"/>
  <c r="BB39" i="3"/>
  <c r="AU38" i="3"/>
  <c r="AU29" i="3"/>
  <c r="AQ47" i="3"/>
  <c r="AQ48" i="3"/>
  <c r="AQ49" i="3"/>
  <c r="AQ50" i="3"/>
  <c r="AQ51" i="3"/>
  <c r="AQ52" i="3"/>
  <c r="AQ53" i="3"/>
  <c r="AQ41" i="3"/>
  <c r="AQ42" i="3"/>
  <c r="AQ43" i="3"/>
  <c r="AQ44" i="3"/>
  <c r="AQ45" i="3"/>
  <c r="AQ46" i="3"/>
  <c r="AQ40" i="3"/>
  <c r="AQ39" i="3"/>
  <c r="AQ38" i="3"/>
  <c r="AJ38" i="3"/>
  <c r="AR20" i="3"/>
  <c r="AU20" i="3"/>
  <c r="AU19" i="3"/>
  <c r="AU17" i="3"/>
  <c r="AU18" i="3"/>
  <c r="AF15" i="3"/>
  <c r="F10" i="5" l="1"/>
  <c r="BG49" i="3"/>
  <c r="BG50" i="3"/>
  <c r="BH50" i="3" s="1"/>
  <c r="BG51" i="3"/>
  <c r="BG52" i="3"/>
  <c r="BH52" i="3" s="1"/>
  <c r="BG53" i="3"/>
  <c r="BH53" i="3" s="1"/>
  <c r="BG43" i="3"/>
  <c r="BG44" i="3"/>
  <c r="BG45" i="3"/>
  <c r="BG46" i="3"/>
  <c r="BH46" i="3" s="1"/>
  <c r="BG47" i="3"/>
  <c r="BG48" i="3"/>
  <c r="BG40" i="3"/>
  <c r="BG41" i="3"/>
  <c r="BG42" i="3"/>
  <c r="BH42" i="3" s="1"/>
  <c r="BF50" i="3"/>
  <c r="BF51" i="3"/>
  <c r="BF52" i="3"/>
  <c r="BF53" i="3"/>
  <c r="BF40" i="3"/>
  <c r="BF41" i="3"/>
  <c r="BF42" i="3"/>
  <c r="BF43" i="3"/>
  <c r="BF44" i="3"/>
  <c r="BF45" i="3"/>
  <c r="BH45" i="3" s="1"/>
  <c r="BF46" i="3"/>
  <c r="BF47" i="3"/>
  <c r="BF48" i="3"/>
  <c r="BF49" i="3"/>
  <c r="BF39" i="3"/>
  <c r="BF38" i="3"/>
  <c r="BF17" i="3"/>
  <c r="BF15" i="3"/>
  <c r="Y15" i="3"/>
  <c r="Y7" i="3"/>
  <c r="N7" i="3"/>
  <c r="AJ20" i="3"/>
  <c r="AJ19" i="3"/>
  <c r="AJ18" i="3"/>
  <c r="AJ7" i="3" s="1"/>
  <c r="AJ17" i="3"/>
  <c r="AJ16" i="3"/>
  <c r="AJ15" i="3"/>
  <c r="BH51" i="3" l="1"/>
  <c r="BH47" i="3"/>
  <c r="BH43" i="3"/>
  <c r="BH48" i="3"/>
  <c r="BH49" i="3"/>
  <c r="BH44" i="3"/>
  <c r="BH41" i="3"/>
  <c r="BH40" i="3"/>
  <c r="AF53" i="3" l="1"/>
  <c r="AF50" i="3"/>
  <c r="AF51" i="3"/>
  <c r="AF52" i="3"/>
  <c r="AF49" i="3"/>
  <c r="AF47" i="3"/>
  <c r="AF46" i="3"/>
  <c r="AF44" i="3"/>
  <c r="AF43" i="3"/>
  <c r="AF42" i="3"/>
  <c r="AF41" i="3"/>
  <c r="AF40" i="3"/>
  <c r="AG40" i="3" s="1"/>
  <c r="Y17" i="3"/>
  <c r="AU16" i="3"/>
  <c r="Y16" i="3"/>
  <c r="AU15" i="3"/>
  <c r="AU7" i="3" l="1"/>
  <c r="BD9" i="3" s="1"/>
  <c r="F3" i="5"/>
  <c r="U38" i="3"/>
  <c r="N29" i="3"/>
  <c r="BF29" i="3" s="1"/>
  <c r="H3" i="5" l="1"/>
  <c r="N17" i="3"/>
  <c r="N18" i="3"/>
  <c r="BF18" i="3" s="1"/>
  <c r="N19" i="3"/>
  <c r="BF19" i="3" s="1"/>
  <c r="N20" i="3"/>
  <c r="BF20" i="3" s="1"/>
  <c r="N16" i="3"/>
  <c r="BF16" i="3" s="1"/>
  <c r="N15" i="3"/>
  <c r="U15" i="3" l="1"/>
  <c r="V43" i="3" l="1"/>
  <c r="V47" i="3"/>
  <c r="U40" i="3"/>
  <c r="U41" i="3"/>
  <c r="U42" i="3"/>
  <c r="U43" i="3"/>
  <c r="U44" i="3"/>
  <c r="U45" i="3"/>
  <c r="U46" i="3"/>
  <c r="U47" i="3"/>
  <c r="U48" i="3"/>
  <c r="U49" i="3"/>
  <c r="U50" i="3"/>
  <c r="U51" i="3"/>
  <c r="U52" i="3"/>
  <c r="U53" i="3"/>
  <c r="U39" i="3"/>
  <c r="V39" i="3" l="1"/>
  <c r="V42" i="3"/>
  <c r="V53" i="3"/>
  <c r="V49" i="3"/>
  <c r="V41" i="3"/>
  <c r="V44" i="3"/>
  <c r="V50" i="3"/>
  <c r="V46" i="3"/>
  <c r="V45" i="3"/>
  <c r="V52" i="3"/>
  <c r="V48" i="3"/>
  <c r="V40" i="3"/>
  <c r="V51" i="3"/>
  <c r="U16" i="3"/>
  <c r="V38" i="3" l="1"/>
  <c r="U29" i="3"/>
  <c r="V29" i="3" s="1"/>
  <c r="BC38" i="3" l="1"/>
  <c r="BG39" i="3"/>
  <c r="BH39" i="3" s="1"/>
  <c r="BG38" i="3"/>
  <c r="BH38" i="3" s="1"/>
  <c r="AF48" i="3"/>
  <c r="AF45" i="3"/>
  <c r="AG38" i="3"/>
  <c r="BH66" i="3"/>
  <c r="BB65" i="3"/>
  <c r="BC65" i="3" s="1"/>
  <c r="BB64" i="3"/>
  <c r="BC64" i="3" s="1"/>
  <c r="BB63" i="3"/>
  <c r="BC63" i="3" s="1"/>
  <c r="BB62" i="3"/>
  <c r="BC62" i="3" s="1"/>
  <c r="AQ65" i="3"/>
  <c r="AR65" i="3" s="1"/>
  <c r="AQ64" i="3"/>
  <c r="AR64" i="3" s="1"/>
  <c r="G3" i="5"/>
  <c r="AQ63" i="3"/>
  <c r="AR63" i="3" s="1"/>
  <c r="AQ62" i="3"/>
  <c r="AR62" i="3" s="1"/>
  <c r="AF65" i="3"/>
  <c r="AG65" i="3" s="1"/>
  <c r="AF64" i="3"/>
  <c r="AG64" i="3" s="1"/>
  <c r="AF63" i="3"/>
  <c r="AG63" i="3" s="1"/>
  <c r="AF62" i="3"/>
  <c r="AG62" i="3" s="1"/>
  <c r="N62" i="3"/>
  <c r="BF62" i="3" l="1"/>
  <c r="AR38" i="3"/>
  <c r="BC53" i="3"/>
  <c r="BC52" i="3"/>
  <c r="BC51" i="3"/>
  <c r="BC50" i="3"/>
  <c r="BC49" i="3"/>
  <c r="BC48" i="3"/>
  <c r="BC47" i="3"/>
  <c r="BC46" i="3"/>
  <c r="BC45" i="3"/>
  <c r="BC44" i="3"/>
  <c r="BC43" i="3"/>
  <c r="BC42" i="3"/>
  <c r="BC41" i="3"/>
  <c r="BC40" i="3"/>
  <c r="BC39" i="3"/>
  <c r="AR53" i="3"/>
  <c r="AR52" i="3"/>
  <c r="AR51" i="3"/>
  <c r="AR50" i="3"/>
  <c r="AR49" i="3"/>
  <c r="AR48" i="3"/>
  <c r="AR47" i="3"/>
  <c r="AR46" i="3"/>
  <c r="AR45" i="3"/>
  <c r="AR44" i="3"/>
  <c r="AR43" i="3"/>
  <c r="AR42" i="3"/>
  <c r="AR41" i="3"/>
  <c r="AR40" i="3"/>
  <c r="AR39" i="3"/>
  <c r="AG53" i="3"/>
  <c r="AG52" i="3"/>
  <c r="AG51" i="3"/>
  <c r="AG50" i="3"/>
  <c r="AG49" i="3"/>
  <c r="AG48" i="3"/>
  <c r="AG47" i="3"/>
  <c r="AG46" i="3"/>
  <c r="AG45" i="3"/>
  <c r="AG44" i="3"/>
  <c r="AG43" i="3"/>
  <c r="AG42" i="3"/>
  <c r="AG41" i="3"/>
  <c r="V54" i="3"/>
  <c r="AG54" i="3"/>
  <c r="AR54" i="3"/>
  <c r="BC54" i="3"/>
  <c r="BZ54" i="3"/>
  <c r="BH54" i="3"/>
  <c r="BN54" i="3"/>
  <c r="BP54" i="3"/>
  <c r="BQ54" i="3" s="1"/>
  <c r="BR54" i="3" s="1"/>
  <c r="BT54" i="3"/>
  <c r="BV54" i="3"/>
  <c r="BW54" i="3" s="1"/>
  <c r="G57" i="3"/>
  <c r="BM57" i="3"/>
  <c r="BS57" i="3"/>
  <c r="BB20" i="3"/>
  <c r="BC20" i="3" s="1"/>
  <c r="BB19" i="3"/>
  <c r="AQ20" i="3"/>
  <c r="AQ19" i="3"/>
  <c r="BT20" i="3"/>
  <c r="AF17" i="3"/>
  <c r="AF18" i="3"/>
  <c r="AF19" i="3"/>
  <c r="AF20" i="3"/>
  <c r="AG20" i="3" s="1"/>
  <c r="U17" i="3"/>
  <c r="U18" i="3"/>
  <c r="V18" i="3" s="1"/>
  <c r="U19" i="3"/>
  <c r="V19" i="3" s="1"/>
  <c r="U20" i="3"/>
  <c r="V20" i="3" s="1"/>
  <c r="G10" i="3"/>
  <c r="BG20" i="3" l="1"/>
  <c r="BH20" i="3" s="1"/>
  <c r="Y88" i="3"/>
  <c r="BV94" i="3"/>
  <c r="BW94" i="3" s="1"/>
  <c r="BT94" i="3"/>
  <c r="BP94" i="3"/>
  <c r="BQ94" i="3" s="1"/>
  <c r="BR94" i="3" s="1"/>
  <c r="BN94" i="3"/>
  <c r="BZ94" i="3"/>
  <c r="BC94" i="3"/>
  <c r="AR94" i="3"/>
  <c r="AG94" i="3"/>
  <c r="V94" i="3"/>
  <c r="BP93" i="3"/>
  <c r="BB93" i="3"/>
  <c r="AU93" i="3"/>
  <c r="AQ93" i="3"/>
  <c r="BT93" i="3"/>
  <c r="AF93" i="3"/>
  <c r="Y93" i="3"/>
  <c r="BV93" i="3" s="1"/>
  <c r="BW93" i="3" s="1"/>
  <c r="U93" i="3"/>
  <c r="N93" i="3"/>
  <c r="BP92" i="3"/>
  <c r="BB92" i="3"/>
  <c r="AU92" i="3"/>
  <c r="AQ92" i="3"/>
  <c r="BT92" i="3"/>
  <c r="AF92" i="3"/>
  <c r="Y92" i="3"/>
  <c r="BV92" i="3" s="1"/>
  <c r="U92" i="3"/>
  <c r="N92" i="3"/>
  <c r="BP91" i="3"/>
  <c r="BB91" i="3"/>
  <c r="AU91" i="3"/>
  <c r="AQ91" i="3"/>
  <c r="BT91" i="3"/>
  <c r="AF91" i="3"/>
  <c r="Y91" i="3"/>
  <c r="BV91" i="3" s="1"/>
  <c r="BW91" i="3" s="1"/>
  <c r="U91" i="3"/>
  <c r="N91" i="3"/>
  <c r="BP90" i="3"/>
  <c r="BB90" i="3"/>
  <c r="AU90" i="3"/>
  <c r="AQ90" i="3"/>
  <c r="BT90" i="3"/>
  <c r="AF90" i="3"/>
  <c r="Y90" i="3"/>
  <c r="BV90" i="3" s="1"/>
  <c r="BW90" i="3" s="1"/>
  <c r="U90" i="3"/>
  <c r="N90" i="3"/>
  <c r="BP89" i="3"/>
  <c r="BB89" i="3"/>
  <c r="AU89" i="3"/>
  <c r="AQ89" i="3"/>
  <c r="AF89" i="3"/>
  <c r="Y89" i="3"/>
  <c r="BV89" i="3" s="1"/>
  <c r="U89" i="3"/>
  <c r="N89" i="3"/>
  <c r="BP88" i="3"/>
  <c r="BB88" i="3"/>
  <c r="AU88" i="3"/>
  <c r="AQ88" i="3"/>
  <c r="BT88" i="3"/>
  <c r="AF88" i="3"/>
  <c r="U88" i="3"/>
  <c r="N88" i="3"/>
  <c r="BN88" i="3" s="1"/>
  <c r="B85" i="3"/>
  <c r="BS83" i="3"/>
  <c r="BS69" i="3" s="1"/>
  <c r="BM83" i="3"/>
  <c r="BM69" i="3" s="1"/>
  <c r="G83" i="3"/>
  <c r="BV80" i="3"/>
  <c r="BW80" i="3" s="1"/>
  <c r="BT80" i="3"/>
  <c r="BP80" i="3"/>
  <c r="BQ80" i="3" s="1"/>
  <c r="BR80" i="3" s="1"/>
  <c r="BN80" i="3"/>
  <c r="BZ80" i="3"/>
  <c r="BC80" i="3"/>
  <c r="AR80" i="3"/>
  <c r="AG80" i="3"/>
  <c r="V80" i="3"/>
  <c r="BP79" i="3"/>
  <c r="BB79" i="3"/>
  <c r="AU79" i="3"/>
  <c r="AQ79" i="3"/>
  <c r="BT79" i="3"/>
  <c r="AF79" i="3"/>
  <c r="Y79" i="3"/>
  <c r="BV79" i="3" s="1"/>
  <c r="BW79" i="3" s="1"/>
  <c r="U79" i="3"/>
  <c r="N79" i="3"/>
  <c r="BP78" i="3"/>
  <c r="BB78" i="3"/>
  <c r="AU78" i="3"/>
  <c r="AQ78" i="3"/>
  <c r="BT78" i="3"/>
  <c r="AF78" i="3"/>
  <c r="Y78" i="3"/>
  <c r="BV78" i="3" s="1"/>
  <c r="U78" i="3"/>
  <c r="N78" i="3"/>
  <c r="BP77" i="3"/>
  <c r="BB77" i="3"/>
  <c r="AU77" i="3"/>
  <c r="AQ77" i="3"/>
  <c r="BT77" i="3"/>
  <c r="AF77" i="3"/>
  <c r="Y77" i="3"/>
  <c r="BV77" i="3" s="1"/>
  <c r="U77" i="3"/>
  <c r="N77" i="3"/>
  <c r="BN77" i="3" s="1"/>
  <c r="BP76" i="3"/>
  <c r="BB76" i="3"/>
  <c r="AU76" i="3"/>
  <c r="AQ76" i="3"/>
  <c r="BT76" i="3"/>
  <c r="AF76" i="3"/>
  <c r="Y76" i="3"/>
  <c r="BV76" i="3" s="1"/>
  <c r="U76" i="3"/>
  <c r="N76" i="3"/>
  <c r="BP75" i="3"/>
  <c r="BB75" i="3"/>
  <c r="AU75" i="3"/>
  <c r="AQ75" i="3"/>
  <c r="AF75" i="3"/>
  <c r="Y75" i="3"/>
  <c r="BV75" i="3" s="1"/>
  <c r="U75" i="3"/>
  <c r="N75" i="3"/>
  <c r="BP74" i="3"/>
  <c r="BB74" i="3"/>
  <c r="AU74" i="3"/>
  <c r="AQ74" i="3"/>
  <c r="BT74" i="3"/>
  <c r="AF74" i="3"/>
  <c r="Y74" i="3"/>
  <c r="BV74" i="3" s="1"/>
  <c r="U74" i="3"/>
  <c r="N74" i="3"/>
  <c r="BN74" i="3" s="1"/>
  <c r="B71" i="3"/>
  <c r="G69" i="3"/>
  <c r="BV66" i="3"/>
  <c r="BW66" i="3" s="1"/>
  <c r="BT66" i="3"/>
  <c r="BP66" i="3"/>
  <c r="BQ66" i="3" s="1"/>
  <c r="BR66" i="3" s="1"/>
  <c r="BN66" i="3"/>
  <c r="BZ66" i="3"/>
  <c r="BC66" i="3"/>
  <c r="AR66" i="3"/>
  <c r="AG66" i="3"/>
  <c r="V66" i="3"/>
  <c r="BP65" i="3"/>
  <c r="BT65" i="3"/>
  <c r="BV65" i="3"/>
  <c r="U65" i="3"/>
  <c r="BG65" i="3" s="1"/>
  <c r="N65" i="3"/>
  <c r="BF65" i="3" s="1"/>
  <c r="BP64" i="3"/>
  <c r="BT64" i="3"/>
  <c r="BV64" i="3"/>
  <c r="U64" i="3"/>
  <c r="BG64" i="3" s="1"/>
  <c r="N64" i="3"/>
  <c r="BP63" i="3"/>
  <c r="BT63" i="3"/>
  <c r="BV63" i="3"/>
  <c r="U63" i="3"/>
  <c r="BG63" i="3" s="1"/>
  <c r="N63" i="3"/>
  <c r="BP62" i="3"/>
  <c r="BT62" i="3"/>
  <c r="BV62" i="3"/>
  <c r="U62" i="3"/>
  <c r="BG62" i="3" s="1"/>
  <c r="BN62" i="3"/>
  <c r="B59" i="3"/>
  <c r="BN64" i="3" l="1"/>
  <c r="BF64" i="3"/>
  <c r="BF63" i="3"/>
  <c r="U7" i="3"/>
  <c r="V89" i="3"/>
  <c r="BP57" i="3"/>
  <c r="V93" i="3"/>
  <c r="BW62" i="3"/>
  <c r="BX62" i="3" s="1"/>
  <c r="BV57" i="3"/>
  <c r="BQ78" i="3"/>
  <c r="BR78" i="3" s="1"/>
  <c r="BC93" i="3"/>
  <c r="BQ64" i="3"/>
  <c r="BR64" i="3" s="1"/>
  <c r="V92" i="3"/>
  <c r="BQ76" i="3"/>
  <c r="BR76" i="3" s="1"/>
  <c r="V91" i="3"/>
  <c r="AR88" i="3"/>
  <c r="AG76" i="3"/>
  <c r="BC76" i="3"/>
  <c r="V78" i="3"/>
  <c r="V90" i="3"/>
  <c r="BC74" i="3"/>
  <c r="BC88" i="3"/>
  <c r="BT89" i="3"/>
  <c r="BC90" i="3"/>
  <c r="BC92" i="3"/>
  <c r="BW92" i="3"/>
  <c r="AR78" i="3"/>
  <c r="BQ63" i="3"/>
  <c r="BR63" i="3" s="1"/>
  <c r="BQ77" i="3"/>
  <c r="BR77" i="3" s="1"/>
  <c r="BC91" i="3"/>
  <c r="AG74" i="3"/>
  <c r="AG75" i="3"/>
  <c r="BC79" i="3"/>
  <c r="AG89" i="3"/>
  <c r="AG90" i="3"/>
  <c r="AG91" i="3"/>
  <c r="AG92" i="3"/>
  <c r="AG93" i="3"/>
  <c r="BQ65" i="3"/>
  <c r="BR65" i="3" s="1"/>
  <c r="AG78" i="3"/>
  <c r="BC78" i="3"/>
  <c r="BN79" i="3"/>
  <c r="AG88" i="3"/>
  <c r="BC89" i="3"/>
  <c r="BN76" i="3"/>
  <c r="V77" i="3"/>
  <c r="AR77" i="3"/>
  <c r="AG79" i="3"/>
  <c r="BV88" i="3"/>
  <c r="BW88" i="3" s="1"/>
  <c r="BX88" i="3" s="1"/>
  <c r="V74" i="3"/>
  <c r="BN75" i="3"/>
  <c r="V76" i="3"/>
  <c r="AR76" i="3"/>
  <c r="V75" i="3"/>
  <c r="AR75" i="3"/>
  <c r="BQ75" i="3"/>
  <c r="BR75" i="3" s="1"/>
  <c r="BH77" i="3"/>
  <c r="AG77" i="3"/>
  <c r="BC77" i="3"/>
  <c r="BN78" i="3"/>
  <c r="V79" i="3"/>
  <c r="AR79" i="3"/>
  <c r="AR89" i="3"/>
  <c r="BN89" i="3"/>
  <c r="AR90" i="3"/>
  <c r="BN90" i="3"/>
  <c r="AR91" i="3"/>
  <c r="BN91" i="3"/>
  <c r="AR92" i="3"/>
  <c r="BN92" i="3"/>
  <c r="AR93" i="3"/>
  <c r="BN93" i="3"/>
  <c r="BH94" i="3"/>
  <c r="BW89" i="3"/>
  <c r="BY89" i="3"/>
  <c r="BY90" i="3"/>
  <c r="BY91" i="3"/>
  <c r="BY92" i="3"/>
  <c r="BY93" i="3"/>
  <c r="BQ88" i="3"/>
  <c r="BR88" i="3" s="1"/>
  <c r="BP83" i="3"/>
  <c r="BP69" i="3" s="1"/>
  <c r="V88" i="3"/>
  <c r="BQ89" i="3"/>
  <c r="BR89" i="3" s="1"/>
  <c r="BQ90" i="3"/>
  <c r="BR90" i="3" s="1"/>
  <c r="BQ91" i="3"/>
  <c r="BR91" i="3" s="1"/>
  <c r="BQ92" i="3"/>
  <c r="BR92" i="3" s="1"/>
  <c r="BQ93" i="3"/>
  <c r="BR93" i="3" s="1"/>
  <c r="BW78" i="3"/>
  <c r="BY78" i="3"/>
  <c r="BW77" i="3"/>
  <c r="BY77" i="3"/>
  <c r="BW74" i="3"/>
  <c r="BX74" i="3" s="1"/>
  <c r="BY74" i="3"/>
  <c r="BW76" i="3"/>
  <c r="BY76" i="3"/>
  <c r="BY79" i="3"/>
  <c r="BZ79" i="3" s="1"/>
  <c r="BW75" i="3"/>
  <c r="BY75" i="3"/>
  <c r="AR74" i="3"/>
  <c r="BC75" i="3"/>
  <c r="BT75" i="3"/>
  <c r="BQ74" i="3"/>
  <c r="BR74" i="3" s="1"/>
  <c r="BQ79" i="3"/>
  <c r="BR79" i="3" s="1"/>
  <c r="BH80" i="3"/>
  <c r="BY62" i="3"/>
  <c r="V64" i="3"/>
  <c r="V62" i="3"/>
  <c r="V65" i="3"/>
  <c r="BN65" i="3"/>
  <c r="V63" i="3"/>
  <c r="BN63" i="3"/>
  <c r="BY63" i="3"/>
  <c r="BW63" i="3"/>
  <c r="BY64" i="3"/>
  <c r="BW64" i="3"/>
  <c r="BY65" i="3"/>
  <c r="BW65" i="3"/>
  <c r="BQ62" i="3"/>
  <c r="BR62" i="3" s="1"/>
  <c r="BF7" i="3" l="1"/>
  <c r="BH63" i="3"/>
  <c r="BZ63" i="3"/>
  <c r="BY57" i="3"/>
  <c r="BZ76" i="3"/>
  <c r="BZ77" i="3"/>
  <c r="BH78" i="3"/>
  <c r="BH76" i="3"/>
  <c r="BH92" i="3"/>
  <c r="BH79" i="3"/>
  <c r="BH75" i="3"/>
  <c r="BH89" i="3"/>
  <c r="BZ75" i="3"/>
  <c r="BH91" i="3"/>
  <c r="BH93" i="3"/>
  <c r="BV83" i="3"/>
  <c r="BV69" i="3" s="1"/>
  <c r="BH65" i="3"/>
  <c r="BH64" i="3"/>
  <c r="BZ64" i="3"/>
  <c r="BZ78" i="3"/>
  <c r="BZ92" i="3"/>
  <c r="BH90" i="3"/>
  <c r="BZ90" i="3"/>
  <c r="BY88" i="3"/>
  <c r="BZ88" i="3" s="1"/>
  <c r="BZ93" i="3"/>
  <c r="BZ89" i="3"/>
  <c r="BH88" i="3"/>
  <c r="BZ91" i="3"/>
  <c r="BH74" i="3"/>
  <c r="BZ74" i="3"/>
  <c r="BZ65" i="3"/>
  <c r="BH62" i="3"/>
  <c r="BZ62" i="3"/>
  <c r="BY83" i="3" l="1"/>
  <c r="BY69" i="3" s="1"/>
  <c r="BP42" i="3" l="1"/>
  <c r="BT42" i="3"/>
  <c r="BV42" i="3"/>
  <c r="BN42" i="3"/>
  <c r="BP41" i="3"/>
  <c r="BT41" i="3"/>
  <c r="BV41" i="3"/>
  <c r="BP40" i="3"/>
  <c r="BT40" i="3"/>
  <c r="BV40" i="3"/>
  <c r="BN40" i="3"/>
  <c r="BP39" i="3"/>
  <c r="BT39" i="3"/>
  <c r="BV39" i="3"/>
  <c r="BP38" i="3"/>
  <c r="BT38" i="3"/>
  <c r="B35" i="3"/>
  <c r="BS33" i="3"/>
  <c r="BM33" i="3"/>
  <c r="G33" i="3"/>
  <c r="BV30" i="3"/>
  <c r="BW30" i="3" s="1"/>
  <c r="BT30" i="3"/>
  <c r="BP30" i="3"/>
  <c r="BQ30" i="3" s="1"/>
  <c r="BR30" i="3" s="1"/>
  <c r="BN30" i="3"/>
  <c r="BZ30" i="3"/>
  <c r="BC30" i="3"/>
  <c r="AR30" i="3"/>
  <c r="AG30" i="3"/>
  <c r="V30" i="3"/>
  <c r="BP29" i="3"/>
  <c r="BB29" i="3"/>
  <c r="AQ29" i="3"/>
  <c r="BT29" i="3"/>
  <c r="AF29" i="3"/>
  <c r="BV29" i="3"/>
  <c r="BW29" i="3" s="1"/>
  <c r="BX29" i="3" s="1"/>
  <c r="BN29" i="3"/>
  <c r="B26" i="3"/>
  <c r="BS24" i="3"/>
  <c r="BM24" i="3"/>
  <c r="G24" i="3"/>
  <c r="BQ41" i="3" l="1"/>
  <c r="BR41" i="3" s="1"/>
  <c r="BH30" i="3"/>
  <c r="BQ39" i="3"/>
  <c r="BR39" i="3" s="1"/>
  <c r="BV38" i="3"/>
  <c r="BW38" i="3" s="1"/>
  <c r="BX38" i="3" s="1"/>
  <c r="BC29" i="3"/>
  <c r="BP33" i="3"/>
  <c r="B70" i="3"/>
  <c r="B84" i="3"/>
  <c r="AR29" i="3"/>
  <c r="AG29" i="3"/>
  <c r="BN41" i="3"/>
  <c r="BQ42" i="3"/>
  <c r="BR42" i="3" s="1"/>
  <c r="BG29" i="3"/>
  <c r="BY29" i="3"/>
  <c r="BN38" i="3"/>
  <c r="BN39" i="3"/>
  <c r="BQ40" i="3"/>
  <c r="BR40" i="3" s="1"/>
  <c r="B25" i="3"/>
  <c r="B58" i="3"/>
  <c r="BY40" i="3"/>
  <c r="BW40" i="3"/>
  <c r="BY42" i="3"/>
  <c r="BW42" i="3"/>
  <c r="BY39" i="3"/>
  <c r="BW39" i="3"/>
  <c r="BY41" i="3"/>
  <c r="BW41" i="3"/>
  <c r="BQ38" i="3"/>
  <c r="BR38" i="3" s="1"/>
  <c r="B34" i="3"/>
  <c r="BQ29" i="3"/>
  <c r="BR29" i="3" s="1"/>
  <c r="I3" i="5"/>
  <c r="BP24" i="3"/>
  <c r="BV21" i="3"/>
  <c r="BW21" i="3" s="1"/>
  <c r="BT21" i="3"/>
  <c r="BP21" i="3"/>
  <c r="BQ21" i="3" s="1"/>
  <c r="BR21" i="3" s="1"/>
  <c r="BN21" i="3"/>
  <c r="BZ21" i="3"/>
  <c r="BC21" i="3"/>
  <c r="AR21" i="3"/>
  <c r="AG21" i="3"/>
  <c r="V21" i="3"/>
  <c r="BP19" i="3"/>
  <c r="BV19" i="3"/>
  <c r="BW19" i="3" s="1"/>
  <c r="BP18" i="3"/>
  <c r="BB18" i="3"/>
  <c r="AQ18" i="3"/>
  <c r="BT18" i="3"/>
  <c r="BV18" i="3"/>
  <c r="BP17" i="3"/>
  <c r="BB17" i="3"/>
  <c r="AQ17" i="3"/>
  <c r="BT17" i="3"/>
  <c r="BV17" i="3"/>
  <c r="BP16" i="3"/>
  <c r="BB16" i="3"/>
  <c r="AQ16" i="3"/>
  <c r="BT16" i="3"/>
  <c r="AF16" i="3"/>
  <c r="BV16" i="3"/>
  <c r="BW16" i="3" s="1"/>
  <c r="BP15" i="3"/>
  <c r="BB15" i="3"/>
  <c r="BB7" i="3" s="1"/>
  <c r="H4" i="5" s="1"/>
  <c r="H10" i="5" s="1"/>
  <c r="AQ15" i="3"/>
  <c r="AF7" i="3"/>
  <c r="B12" i="3"/>
  <c r="B11" i="3"/>
  <c r="BS10" i="3"/>
  <c r="G5" i="5" s="1"/>
  <c r="BM10" i="3"/>
  <c r="E5" i="5" s="1"/>
  <c r="G4" i="5" l="1"/>
  <c r="G10" i="5" s="1"/>
  <c r="F7" i="5"/>
  <c r="E7" i="5"/>
  <c r="H7" i="5"/>
  <c r="G7" i="5"/>
  <c r="I7" i="5"/>
  <c r="F4" i="5"/>
  <c r="F8" i="5" s="1"/>
  <c r="H8" i="5"/>
  <c r="BV33" i="3"/>
  <c r="BY38" i="3"/>
  <c r="BZ38" i="3" s="1"/>
  <c r="BZ41" i="3"/>
  <c r="BW17" i="3"/>
  <c r="BZ40" i="3"/>
  <c r="BZ42" i="3"/>
  <c r="AR18" i="3"/>
  <c r="AR16" i="3"/>
  <c r="BQ17" i="3"/>
  <c r="BR17" i="3" s="1"/>
  <c r="E3" i="5"/>
  <c r="E4" i="5"/>
  <c r="E8" i="5" s="1"/>
  <c r="BQ16" i="3"/>
  <c r="BR16" i="3" s="1"/>
  <c r="BC17" i="3"/>
  <c r="BQ19" i="3"/>
  <c r="BR19" i="3" s="1"/>
  <c r="AR15" i="3"/>
  <c r="BZ39" i="3"/>
  <c r="BV15" i="3"/>
  <c r="BV10" i="3" s="1"/>
  <c r="H5" i="5" s="1"/>
  <c r="BT15" i="3"/>
  <c r="AG15" i="3"/>
  <c r="AG16" i="3"/>
  <c r="BC16" i="3"/>
  <c r="AG19" i="3"/>
  <c r="BC19" i="3"/>
  <c r="BW18" i="3"/>
  <c r="AR19" i="3"/>
  <c r="BG17" i="3"/>
  <c r="BN15" i="3"/>
  <c r="BP10" i="3"/>
  <c r="F5" i="5" s="1"/>
  <c r="BG16" i="3"/>
  <c r="AR17" i="3"/>
  <c r="AG18" i="3"/>
  <c r="V15" i="3"/>
  <c r="BQ15" i="3"/>
  <c r="BR15" i="3" s="1"/>
  <c r="AG17" i="3"/>
  <c r="BC18" i="3"/>
  <c r="BG19" i="3"/>
  <c r="BG18" i="3"/>
  <c r="BQ18" i="3"/>
  <c r="BR18" i="3" s="1"/>
  <c r="BV24" i="3"/>
  <c r="BZ29" i="3"/>
  <c r="BH29" i="3"/>
  <c r="BC15" i="3"/>
  <c r="V16" i="3"/>
  <c r="BY16" i="3"/>
  <c r="V17" i="3"/>
  <c r="BY17" i="3"/>
  <c r="BY18" i="3"/>
  <c r="BY19" i="3"/>
  <c r="BH21" i="3"/>
  <c r="BN16" i="3"/>
  <c r="BN17" i="3"/>
  <c r="BN18" i="3"/>
  <c r="BN19" i="3"/>
  <c r="BT19" i="3"/>
  <c r="BG15" i="3"/>
  <c r="BG7" i="3" l="1"/>
  <c r="I4" i="5" s="1"/>
  <c r="G8" i="5"/>
  <c r="E10" i="5"/>
  <c r="BY33" i="3"/>
  <c r="BH19" i="3"/>
  <c r="BZ19" i="3"/>
  <c r="BW15" i="3"/>
  <c r="BX15" i="3" s="1"/>
  <c r="BY15" i="3"/>
  <c r="BZ15" i="3" s="1"/>
  <c r="BZ18" i="3"/>
  <c r="BZ16" i="3"/>
  <c r="BH16" i="3"/>
  <c r="BH17" i="3"/>
  <c r="BH18" i="3"/>
  <c r="BZ17" i="3"/>
  <c r="BY24" i="3"/>
  <c r="BH15" i="3"/>
  <c r="I10" i="5" l="1"/>
  <c r="I8" i="5"/>
  <c r="BY10" i="3"/>
  <c r="I5" i="5" s="1"/>
  <c r="H9" i="5" s="1"/>
  <c r="G9" i="5" l="1"/>
  <c r="E9" i="5"/>
  <c r="I9" i="5"/>
  <c r="F9" i="5"/>
</calcChain>
</file>

<file path=xl/comments1.xml><?xml version="1.0" encoding="utf-8"?>
<comments xmlns="http://schemas.openxmlformats.org/spreadsheetml/2006/main">
  <authors>
    <author>Familia</author>
    <author>Carlos Hernando Sandoval Mora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Y15" authorId="1" shapeId="0">
      <text>
        <r>
          <rPr>
            <b/>
            <sz val="9"/>
            <color indexed="81"/>
            <rFont val="Tahoma"/>
          </rPr>
          <t>Carlos Hernando Sandoval Mora:</t>
        </r>
        <r>
          <rPr>
            <sz val="9"/>
            <color indexed="81"/>
            <rFont val="Tahoma"/>
          </rPr>
          <t xml:space="preserve">
Modificación aprobada con memo 20213000097033
Fecha: 17-06-2021</t>
        </r>
      </text>
    </comment>
    <comment ref="AJ15" authorId="1" shapeId="0">
      <text>
        <r>
          <rPr>
            <b/>
            <sz val="9"/>
            <color indexed="81"/>
            <rFont val="Tahoma"/>
          </rPr>
          <t>Carlos Hernando Sandoval Mora:</t>
        </r>
        <r>
          <rPr>
            <sz val="9"/>
            <color indexed="81"/>
            <rFont val="Tahoma"/>
          </rPr>
          <t xml:space="preserve">
Modificación aprobada con memo 20213000097033
Fecha: 17-06-2021</t>
        </r>
      </text>
    </comment>
    <comment ref="AU15" authorId="1" shapeId="0">
      <text>
        <r>
          <rPr>
            <b/>
            <sz val="9"/>
            <color indexed="81"/>
            <rFont val="Tahoma"/>
          </rPr>
          <t>Carlos Hernando Sandoval Mora:</t>
        </r>
        <r>
          <rPr>
            <sz val="9"/>
            <color indexed="81"/>
            <rFont val="Tahoma"/>
          </rPr>
          <t xml:space="preserve">
Modificación aprobada con memo 20213000097033
Fecha: 17-06-2021</t>
        </r>
      </text>
    </comment>
    <comment ref="Y16" authorId="1" shapeId="0">
      <text>
        <r>
          <rPr>
            <b/>
            <sz val="9"/>
            <color indexed="81"/>
            <rFont val="Tahoma"/>
          </rPr>
          <t>Carlos Hernando Sandoval Mora:</t>
        </r>
        <r>
          <rPr>
            <sz val="9"/>
            <color indexed="81"/>
            <rFont val="Tahoma"/>
          </rPr>
          <t xml:space="preserve">
Modificación aprobada con memo 20213000097033
Fecha: 17-06-2021</t>
        </r>
      </text>
    </comment>
    <comment ref="AJ16" authorId="1" shapeId="0">
      <text>
        <r>
          <rPr>
            <b/>
            <sz val="9"/>
            <color indexed="81"/>
            <rFont val="Tahoma"/>
          </rPr>
          <t>Carlos Hernando Sandoval Mora:</t>
        </r>
        <r>
          <rPr>
            <sz val="9"/>
            <color indexed="81"/>
            <rFont val="Tahoma"/>
          </rPr>
          <t xml:space="preserve">
Modificación aprobada con memo 20213000097033
Fecha: 17-06-2021</t>
        </r>
      </text>
    </comment>
    <comment ref="AU16" authorId="1" shapeId="0">
      <text>
        <r>
          <rPr>
            <b/>
            <sz val="9"/>
            <color indexed="81"/>
            <rFont val="Tahoma"/>
          </rPr>
          <t>Carlos Hernando Sandoval Mora:</t>
        </r>
        <r>
          <rPr>
            <sz val="9"/>
            <color indexed="81"/>
            <rFont val="Tahoma"/>
          </rPr>
          <t xml:space="preserve">
Modificación aprobada con memo 20213000097033
Fecha: 17-06-2021</t>
        </r>
      </text>
    </comment>
    <comment ref="H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36"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0"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2"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6"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6" authorId="2"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<sst xmlns="http://schemas.openxmlformats.org/spreadsheetml/2006/main" count="1310" uniqueCount="406">
  <si>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</si>
  <si>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</si>
  <si>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</si>
  <si>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</si>
  <si>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</si>
  <si>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</si>
  <si>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</si>
  <si>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</si>
  <si>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</si>
  <si>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</si>
  <si>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</si>
  <si>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</si>
  <si>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</si>
  <si>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</si>
  <si>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</si>
  <si>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</si>
  <si>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</si>
  <si>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</si>
  <si>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</si>
  <si>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</si>
  <si>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</si>
  <si>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</si>
  <si>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</si>
  <si>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</si>
  <si>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</si>
  <si>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</si>
  <si>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</si>
  <si>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</si>
  <si>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</si>
  <si>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</si>
  <si>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</si>
  <si>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</si>
  <si>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</si>
  <si>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</si>
  <si>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</si>
  <si>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</si>
  <si>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</si>
  <si>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</si>
  <si>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</si>
  <si>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</si>
  <si>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</si>
  <si>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</si>
  <si>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</si>
  <si>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</si>
  <si>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</si>
  <si>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</si>
  <si>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</si>
  <si>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</si>
  <si>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</si>
  <si>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</si>
  <si>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</si>
  <si>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</si>
  <si>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</si>
  <si>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</si>
  <si>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</si>
  <si>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</si>
  <si>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</si>
  <si>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</si>
  <si>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</si>
  <si>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</si>
  <si>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</si>
  <si>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</si>
  <si>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</si>
  <si>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</si>
  <si>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</si>
  <si>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</si>
  <si>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</si>
  <si>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</si>
  <si>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</si>
  <si>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</si>
  <si>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</si>
  <si>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</si>
  <si>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</si>
  <si>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</si>
  <si>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</si>
  <si>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</si>
  <si>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</si>
  <si>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</si>
  <si>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</si>
  <si>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</si>
  <si>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</si>
  <si>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</si>
  <si>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</si>
  <si>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</si>
  <si>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</si>
  <si>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</si>
  <si>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</si>
  <si>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</si>
  <si>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</si>
  <si>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</si>
  <si>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</si>
  <si>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</si>
  <si>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</si>
  <si>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</si>
  <si>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</si>
  <si>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</si>
  <si>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</si>
  <si>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</si>
  <si>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</si>
  <si>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</si>
  <si>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</si>
  <si>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</si>
  <si>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</si>
  <si>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</si>
  <si>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</si>
  <si>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</si>
  <si>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</si>
  <si>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</si>
  <si>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</si>
  <si>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</si>
  <si>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</si>
  <si>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</si>
  <si>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</si>
  <si>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</si>
  <si>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</si>
  <si>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</si>
  <si>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</si>
  <si>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</si>
  <si>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</si>
  <si>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</si>
  <si>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</si>
  <si>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</si>
  <si>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</si>
  <si>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</si>
  <si>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</si>
  <si>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</si>
  <si>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</si>
  <si>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</si>
  <si>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</si>
  <si>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</si>
  <si>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</si>
  <si>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</si>
  <si>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</si>
  <si>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</si>
  <si>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</si>
  <si>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</si>
  <si>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</si>
  <si>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</si>
  <si>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</si>
  <si>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</si>
  <si>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</si>
  <si>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</si>
  <si>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</si>
  <si>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</si>
  <si>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</si>
  <si>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</si>
  <si>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</si>
  <si>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</si>
  <si>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</si>
  <si>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</si>
  <si>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</si>
  <si>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</si>
  <si>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</si>
  <si>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</si>
  <si>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</si>
  <si>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</si>
  <si>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</si>
  <si>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</si>
  <si>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</si>
  <si>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</si>
  <si>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</si>
  <si>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</si>
  <si>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</si>
  <si>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</si>
  <si>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</si>
  <si>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</si>
  <si>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</si>
  <si>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</si>
  <si>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</si>
  <si>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</si>
  <si>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</si>
  <si>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</si>
  <si>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</si>
  <si>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</si>
  <si>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</si>
  <si>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</si>
  <si>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</si>
  <si>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</si>
  <si>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</si>
  <si>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</si>
  <si>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</si>
  <si>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</si>
  <si>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</si>
  <si>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</si>
  <si>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</si>
  <si>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</si>
  <si>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</si>
  <si>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</si>
  <si>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</si>
  <si>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</si>
  <si>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</si>
  <si>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</si>
  <si>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</si>
  <si>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</si>
  <si>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</si>
  <si>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</si>
  <si>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</si>
  <si>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</si>
  <si>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</si>
  <si>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</si>
  <si>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</si>
  <si>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</si>
  <si>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</si>
  <si>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</si>
  <si>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</si>
  <si>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</si>
  <si>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</si>
  <si>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</si>
  <si>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</si>
  <si>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</si>
  <si>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</si>
  <si>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</si>
  <si>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</si>
  <si>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</si>
  <si>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</si>
  <si>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</si>
  <si>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</si>
  <si>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</si>
  <si>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</si>
  <si>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</si>
  <si>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</si>
  <si>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</si>
  <si>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</si>
  <si>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</si>
  <si>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</si>
  <si>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</si>
  <si>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</si>
  <si>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</si>
  <si>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</si>
  <si>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</si>
  <si>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</si>
  <si>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</si>
  <si>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</si>
  <si>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</si>
  <si>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</si>
  <si>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</si>
  <si>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</si>
  <si>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</si>
  <si>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</si>
  <si>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</si>
  <si>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</si>
  <si>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</si>
  <si>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</si>
  <si>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</si>
  <si>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</si>
  <si>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</si>
  <si>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</si>
  <si>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</si>
  <si>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</si>
  <si>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</si>
  <si>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</si>
  <si>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</si>
  <si>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</si>
  <si>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</si>
  <si>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</si>
  <si>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</si>
  <si>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</si>
  <si>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</si>
  <si>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intervenir bienes muebles y/o monumentos mediante la modalidad de brigada de atención o intervención directa</t>
  </si>
  <si>
    <t>Elaborar un estudio histórico de soporte a la actualización del Plan de Manejo del Patrimonio arqueológico de Bogotá, analizando los caminos reales.</t>
  </si>
  <si>
    <t>Promover la adopción de monumentos por medio del Programa "Adopta un monumento"</t>
  </si>
  <si>
    <t>Bienes de Interés Cultural y Sectores de Interes Cultural intervenidos</t>
  </si>
  <si>
    <t># Bienes de Interés Cultural y Sectores de Interes Cultural intervenidos
 /
Bienes de Interés Cultural y Sectores de Interes Cultural programados</t>
  </si>
  <si>
    <t>Mildred Tatiana Moreno Castro</t>
  </si>
  <si>
    <t>Bienes Muebles y/o Monumentos intervenidos</t>
  </si>
  <si>
    <t># Bienes Muebles y/o Monumentos intervenidos
 /
 # Bienes Muebles y/o Monumentos programados</t>
  </si>
  <si>
    <t>Helena Maria Fernández Sarmiento</t>
  </si>
  <si>
    <t>Procesos de activación</t>
  </si>
  <si>
    <t># Talleres realizados
 / 
# Talleres Programados</t>
  </si>
  <si>
    <t>Grupo de apoyo social SPIP</t>
  </si>
  <si>
    <t>Estudio Histórico</t>
  </si>
  <si>
    <t>% Avance del Estudio Histótico aprobado
/
% Avance del Estudio Histótico programado</t>
  </si>
  <si>
    <t>Adopciones
 (Acto Administrativo)</t>
  </si>
  <si>
    <t># adopciones efectivas / # adopciones programados</t>
  </si>
  <si>
    <t>Acciones de Activación Social</t>
  </si>
  <si>
    <t>Realizar Procesos de activación de memoria y patrimonios integrados a escala barrial y vecinal</t>
  </si>
  <si>
    <t>Diana Parada Mendivelso</t>
  </si>
  <si>
    <t>Ana Maria Montoya / Sandra Patricia Mendoza</t>
  </si>
  <si>
    <t>Avance del plan de trabajo sobre el Inventario de Bienes muebles e inmuebles de interes cultural</t>
  </si>
  <si>
    <t>inventario de bienes muebles e inmuebles (Segunda Fase)</t>
  </si>
  <si>
    <t>David Ernesto Arias Silva</t>
  </si>
  <si>
    <t>Realizar asesorías técnicas personalizadas para la protección y promoción del patrimonio cultural del Distrito Capital.</t>
  </si>
  <si>
    <t>Resolver las solicitudes de intervención en espacio público en SIC y BIC del Distrito Capital.</t>
  </si>
  <si>
    <t>Concepto Técnico /  Resolución de Espacio Público</t>
  </si>
  <si>
    <t>(Total tramites atendidos en el periodo oportunamente / Total tramites programados en el periodo )*100</t>
  </si>
  <si>
    <t>Resolver las solicitudes de instalación de publicidad exterior visual -PEV-</t>
  </si>
  <si>
    <t>Concepto Técnico /  Resolución de Publicidad Exterior Visual</t>
  </si>
  <si>
    <t>Resolver las solicitudes de anteproyectos presentadas para intervención de BIC  y Colindantes</t>
  </si>
  <si>
    <t>Resolución de Anteproyectos</t>
  </si>
  <si>
    <t>Resolver las solicitudes de reparaciones locativas para los Bienes de Interés Cultural -BIC.</t>
  </si>
  <si>
    <t>Concepto Técnico de Reparaciones Locativas</t>
  </si>
  <si>
    <t>Resolver las solicitudes de certificaciones y conceptos técnicos sobre Patrimonio para intervervención de BIC  y Colindantes</t>
  </si>
  <si>
    <t xml:space="preserve">
 Certificaciones de BIC y/o Conceptos técnicos sobre Patrimonio</t>
  </si>
  <si>
    <t>Evaluar las solicitudes de equiparaciones a estrato uno</t>
  </si>
  <si>
    <t>Resolución de Equiparación estrato uno</t>
  </si>
  <si>
    <t>Evaluar las solicitudes por amenaza de ruina para la protección del patrimonio cultural.</t>
  </si>
  <si>
    <t>Concepto Técnico por Amenaza de Ruina</t>
  </si>
  <si>
    <t xml:space="preserve">Realizar acciones de control urbano que garanticen la protección de Bienes de Interes Cultural </t>
  </si>
  <si>
    <t>Concepto Técnico sobre las Acciones de Control Urbano</t>
  </si>
  <si>
    <t xml:space="preserve">Evaluar las solicitudes de inclusión, exclusión y cambio de categoria de Bienes de Interés Cultural-BIC del Distrito Capital. </t>
  </si>
  <si>
    <t>Concepto Técnico de inclusión, exclusión y cambio de categoria de BIC</t>
  </si>
  <si>
    <t>Evaluar las solicitudes de amparo provisional para bienes inmuebles no declarados como Bien de Interés Cultural</t>
  </si>
  <si>
    <t>Concepto Técnico por Amparo Provisional</t>
  </si>
  <si>
    <t xml:space="preserve">Brindar asesoría técnica a terceros para el enlucimiento de fachadas de BIC y Colindantes. </t>
  </si>
  <si>
    <t>Concepto Técnico sobre Enlucimiento de Fachadas</t>
  </si>
  <si>
    <t>Estudiar las solicitudes de intervención o de información que se presenten para bienes muebles y/o monumentos de interés cultural en el espacio público del Distrito Capital.</t>
  </si>
  <si>
    <t xml:space="preserve">Concepto Técnico sobre bienes muebles y/o monumentos </t>
  </si>
  <si>
    <t>​Brindar apoyo técnico para la protección del patrimonio arqueológico en la estructuración de los proyectos de intervención de Bienes de Interés Cultural-BIC</t>
  </si>
  <si>
    <t>Documento  Técnico Arqueológico</t>
  </si>
  <si>
    <t>Realizar el acompañamiento técnico a las intervenciones y/o conceptos técnicos requeridos para la protección del patrimonio arqueológico.</t>
  </si>
  <si>
    <t>Concepto Técnico sobre Patrimonio Arqueológico</t>
  </si>
  <si>
    <t>Otras respuestas a peticiones, quejas, reclamos y solicitudes (PQRS)</t>
  </si>
  <si>
    <t>Otros Actos Administrativos</t>
  </si>
  <si>
    <t>Todos los Equipos</t>
  </si>
  <si>
    <t>Daniel Felipe Gutierrez Vargas</t>
  </si>
  <si>
    <t>Mario Sergio Alejandro Valencia Mendez</t>
  </si>
  <si>
    <t>Lida Constanza Medrano Rincón</t>
  </si>
  <si>
    <t>Sandra Patricia Mendoza Vargas</t>
  </si>
  <si>
    <t xml:space="preserve"> Intervenir y proteger desde una perspectiva de integralidad el patrimonio de los Columbarios y su entorno, mediante la consolidación y protección del patrimonio arqueológico, la activación y puesta en valor</t>
  </si>
  <si>
    <t>Realizar los estudios técnicos y diseños para la  Consolidación estructural de los Columbarios</t>
  </si>
  <si>
    <t>Estudios Técnicos aprobados</t>
  </si>
  <si>
    <t>% Avance de Estudios Técnico aprobado 
/ 
% Avence de Estudiio Técnico programado</t>
  </si>
  <si>
    <t>Realizar acciones del Plan de manejo arqueológico en el marco del convenio con el  ICANH</t>
  </si>
  <si>
    <t>Plan de manejo arqueológico</t>
  </si>
  <si>
    <t>% Avance de Plan de manejo arqueológico aprobado
/ 
% Avence de Plan de manejo arqueológico programado</t>
  </si>
  <si>
    <t>Realizar la primera fase de la intervención paisajística en el entorno de los Columbarios</t>
  </si>
  <si>
    <t>Primera fase de la intervención paisajística en el entorno de los Columbarios</t>
  </si>
  <si>
    <t>% Avance de intervención aprobado 
/ 
% Avence de intervención  programado</t>
  </si>
  <si>
    <t>Talleres de activación patrimonial de los Columbarios y el antiguo Cementerio de Pobres.</t>
  </si>
  <si>
    <t>Talleres realizados</t>
  </si>
  <si>
    <t># Talleres realizados
/
 # Talleres programados</t>
  </si>
  <si>
    <t>Ana Maria Montoya / Ricardo Escobar</t>
  </si>
  <si>
    <t>(Total Asesorias atendidas en el periodo
 /
 Total Asesorias agendadas en el periodo )*1</t>
  </si>
  <si>
    <t>Asesoría técnica personalizada</t>
  </si>
  <si>
    <t>N/A</t>
  </si>
  <si>
    <t>Para este periodo el Banco Caja Social adoptó el Monumento para la escultura Esfuerzo del artista Salvador Arango ubicada en el espacio público de la localidad de Santa Fe,  en la ciudad de Bogotá D.C, teniendo en cuenta las acciones de mantenimiento contempladas en el procedimiento de Adopta un Monumento versión 02 - 2019 y lo establecido en el Decreto 628 de 2016, durante 24 meses,conforme al acto administrativo N° 20213020012181.</t>
  </si>
  <si>
    <t>En el marco del proyecto Patrimonios Barriales, se realizó el Laboratorio Manos a la obra y a la memoria en la localidad de Bosa con la cuadrilla contratada por el IDPC, implementando el proceso de Participación Ciudadana con el apoyo de los equipos de fachadas, espacio público y monumentos de la Subdirección de protección e intervención. El laboratorio se desarrolló los días 15,16, 17 , 18 , 19 y 23 de marzo de 2021 en las instalaciones de la Casa de la Participación de Bosa.</t>
  </si>
  <si>
    <t xml:space="preserve">El equipo de Intervención de Fachadas y Espacio Público durante este trimestre ejecutó acciones enfocadas en la promoción, conservación y apoyo al mantenimiento de doce (12) Inmuebles ubicados en el Sector de Interés Cultural de Bosa, beneficiando directa e indirectamente a noventa (90) personas aproximadamente entre propietarios y arrendatarios; más la población circulante de la UPZ la Candelaria, ya que se realizó una intervención al Edificio  Palacio Lievano. </t>
  </si>
  <si>
    <t xml:space="preserve">Se realizó por medio de la Brigada de Atención a Monumentos la intervención de 11 Bienes Muebles y Monumentos , entre éstas el Edificio Palacio Levano.  
Dichas intervenciones se enfocan a la limpieza, mantenimiento a los monumentos ubixcados en localidadesde la Candelaria (8), Bosa (1), Teusaquillo (1), y Santafe (1). </t>
  </si>
  <si>
    <t>Se radicaron 17 solicitudes (8 enero y 9 febrero)  de las cuales se les brindo respuesta según las fechas programadas.</t>
  </si>
  <si>
    <t>Se radicaron 8 solicitudes (5 enero y 3 febrero)  de las cuales se les brindo respuesta según las fechas programadas.</t>
  </si>
  <si>
    <t>En este periodo se brindo oportuna respuesta a 3 solicitudes radicadas.</t>
  </si>
  <si>
    <t>Para este periodo no se radicaron solicitudes de este tipo.</t>
  </si>
  <si>
    <t>Se brindó respuesta a 37 solicitudes, incluyendo 9 que estaban programadas para el mes de abril.</t>
  </si>
  <si>
    <t>Los equipos de trabajo de Asesoria de Proyectos y Espacio Publico responden en terminos las SDQS programadas durante este periodo.</t>
  </si>
  <si>
    <t>Para este periodo se radicaron 7 solicitudes a las cuales se les dio respuesta,  incluyendo 3 que estaban programadas para el mes de abril.</t>
  </si>
  <si>
    <t>Para este periodo se radicaron 29 solicitudes en total,  birndando respuesta a 7  según lo programado, incluyendo 2 que estaban para dar respuesta en el mes de abril.</t>
  </si>
  <si>
    <t>Para este periodo se radicaron 125 solicitudes en total, brindando respuesta 56 según lo programado</t>
  </si>
  <si>
    <t>A 9 solicitudes programadas se les brindo respuesta oportuna</t>
  </si>
  <si>
    <t>Se observa evidencia suficiente de la ejecución de la actividad</t>
  </si>
  <si>
    <t xml:space="preserve">Se observa evidencia suficiente de la ejecución de la actividad
</t>
  </si>
  <si>
    <t>Dado que los trámites, por norma, tienen plazos diferenciados que varían en 45, 60 y más días, se ha detectado que al realizar medición entre cuántos ingresos se registran en el mes y cuántas solicitudes se culminan ese mismo mes, no estamos estableciendo realmente una correlación de trámite. Por tanto, dentro del proceso de medición, adicionalmente al indicador de eficiencia, estamos estableciendo un indicador de estado del trámite, cuyo pilotaje hemos iniciado y que sería de un enorme interés para nosotros poder mostrarte para escuchar tu opinión. Actualmente, los cortes para reporte se están realizando los días 25 del mes con el fin de contar con un tiempo de alistamiento y consolidación entre el día 26 y 30 del mismo mes y para que la entrega a la oficina asesora de planeación se realice dos o cuatro días después. Pese al cumplimiento, dado el volumen de la información, no se alcanza a realizar una mirada integral de los procesos que en su mayoría iniciaron el mes anterior. Incluyendo la asesoría técnica personalizada ya que se consolidación y validación se realiza desde el Equipo de Atención a la Ciudadanía de Gestión Corporativa.
FEBRERO: El equipo de Atención a la Ciudadanía reporta que durante el mes de enero atendieron 117 solicitudes, 76 para el tema de Asesoría de Anteproyectos, 12 reparaciones locativas , 3 equiparación y control urbano e 3 intervención en espacio público, 1 para el tema de exclusión, inclusión y cambio de categoría y 22 para consulta general sobre los tramites de protección e intervención.
MARZO: Para febrero se atendieron 187 solicitudes, 142 para el tema de Asesoría de Anteproyectos, 18 reparaciones locativas , 7 equiparación y control urbano, 8 para intervención en espacio publico,  1 para el tema de exclusión, inclusión y cambio de categoría y 11 para consulta general sobre los tramites de protección e intervención.</t>
  </si>
  <si>
    <t xml:space="preserve">Sin comentarios </t>
  </si>
  <si>
    <t>Durante este trimestre se han radicado 14 solicitudes, (4 enero y 10 en febrero) los cuales están en evaluación inicial, por lo que su respuesta según sus términos están programadas para el mes de mes de marzo y abril 2021.</t>
  </si>
  <si>
    <t>A 9 solicitudes programadas se les brindo respuesta oportuna, más 
18 respuestas a las que que se adelantó su proyección</t>
  </si>
  <si>
    <t xml:space="preserve">CONCEPTOS SOBRE PATRIMONIO: Se radican 6 solicitudes las cuales tienen su respuesta en términos.
CERTIFICACION BIC: A 19 solicitudes se les brindó una respuesta en los  términos. </t>
  </si>
  <si>
    <t>Realizar acciones de activación social de los monumentos adoptados en el marco del Programa "Adopta un monumento"</t>
  </si>
  <si>
    <t># Acciones de activación realizadas / # Acciones de activación programadas</t>
  </si>
  <si>
    <t>Helena María Fernández Sarmiento</t>
  </si>
  <si>
    <t>FEBRERO: Se inicia la prueba piloto: Muestra aleatoria -  con la Comunidad flotante del Parkway, cuyo tema es esl Co-diseño de herramienta sonda tipo fanzine genérica para los monumentos en espacio Público. Para lo cual se desarrolla una actividad de autorreportaje que se entrega a los ciudadanos para obtener información en el espacio público y circunvecino al monumento. Su objetivo principal era conocer la percepción del  ciudadano frente a la problemática social del monumento Almirante José Prudencio Padilla y su relación con el mismo. 
MARZO: Con el Taller: Patrimóniate se desarrolla el tema patrimonio y labores básicas de Mantenimiento para el BIC Todas las Banderas., se busca generar experiencias significativas de apropiación social del patrimonio por parte de GHL Hotel Capital, con el Monumento "Todas las Banderas". En el cual se desarrollaron los siguientes numerales:
1. Conocer qué es patrimonio.
2. Identificar tipos de monumentos en espacio público.
3. Reconocer los espacios públicos de la ciudad donde se emplazan los monumentos.
4. Asociar problemáticas de los momentos por medio de la teoría de las ventanas rotas.
5. Recuperar el monumento y su espacio contendedor con los adoptantes en labores de mantenimiento preventivo.</t>
  </si>
  <si>
    <t xml:space="preserve">100% de cumplimiento de la meta. Los logros realizados son: Caracterizar el espacio público como “Museo a cielo abierto”. Este concepto permitirá la circulación de experiencias turísticas y patrimoniales en las 20 localidades y los barrios que integran la ciudad de Bogotá (perímetro urbano y rural). Según lo establecido en el Decreto 628 de 2016 “Por medio del cual se crea y desarrolla el “Programa Adopta un Monumento” y se dictan otras disposiciones” para la línea de acción Divulgación. </t>
  </si>
  <si>
    <t xml:space="preserve">Durante este mes se realizaron 24 intervención de intervención directa sobre bienes muebles, por parte de la Brigada de atención a monumentos, en las localidades Santafé, Kennedy, candelaria, Teusaquillo, mártires.
Se debe tener en cuenta que se realizó la reprogramación de esta actividad a través del memorando 20213000097033 </t>
  </si>
  <si>
    <t xml:space="preserve">En el marco del proyecto Patrimonios Barriales, se realizó el Laboratorio Manos a la obra y a la memoria en la localidad de Belén, la cual se realizó en 12 sesiones, desarrollando actividades como: Apertura institucional, bienvenida y ejercicios de sensibilización y reconocimiento, Sesión técnica (Equipo de fachadas, espacio público y monumentos), Encuadre Equipo de Participación ciudadana Preparación Carnaval de la memoria, Carnaval de la memoria y el territorio, Jornada de capacitación técnica a cargo del equipo de PI, Reconocimiento del territorio: Cartografía de los 4 puntos cardinales y sensibilización sonora., Sensibilización sobre memoria oral y archivos, Sensibilización Historias de vida y entrevistas, Primer ejercicio de entrevistas.
Logrando que no vean los BICS como un problema, sino como un privilegio. Como también el proceso contractual llevado a los habitantes de la localidad, para conformar la cuadrilla manos a la obra y a la memoria, permite conocer un poco más a profundidad y de diferentes puntos de vista los pro y los contra que se presentan en el sector y que después del programa dicha cuadrilla observa una mayor apropiación de su entorno.
</t>
  </si>
  <si>
    <t>Se elimina la actividad de acuerdo con el memorando 20213000097033 Fecha: 17-06-2021</t>
  </si>
  <si>
    <t xml:space="preserve">Esta actividad no se puede ejecutar en esta vigencia ya que los recursos  del Impuesto Nacional del Consumo-INC de telefonía móvil 2021, no fueron objeto de recaudo y por ende su reducción presupuestal. Cuya actividad quedó formalizada a la OAP con el memorando 20213000097033 </t>
  </si>
  <si>
    <t xml:space="preserve">120% de cumplimiento de la meta, para este trimestre se reportaron 6 activaciones.  Los logros realizados son: Trabajar por medio de metodologías de colaboración, creación, investigación y circulación e innovación abierta; haciendo énfasis en las herramientas centradas en el usuario como: Design  Thinking, Art Thinking y el uso de  pedagogías invisibles, apoyándose de las  herramientas de la mediación cultural, y el fomento de las tecnologías de la información TICs para el fomento de la apropiación social del patrimonio.  
ABRIL: La Gran Mariposa , Plazoleta San Victorino.
MAYO: Monumentos Alejandro Petión y Simón Bolívar que se encuentran ubicados en los extramuros de la casa museo Quinta de Bolívar. Y Oficiales ME BOG Turismo sobre los Monumentos en espacio público
JUNIO: Almirante José Prudencio Padilla y Monumentos en espacio público y plazas fundacionales  comunidad aborigen Mhuysqa.          </t>
  </si>
  <si>
    <t>Durante el periodo se avanza en la elaboración de estudio histórico y en la actualizacion del inventario del Nucleo Fundacional,  asi mismo se realizan 25 levantamientos de FIV de bienes muebles, y con el envio de la base de datos a la OAJ de los BIC para su estudio, y  en general adelantos significativos que permiten en acercarse a la meta programada.</t>
  </si>
  <si>
    <t>El equipo de Atención a la Ciudadanía reporta que durante este trimestre 487 se atendieron solicitudes, cuyo el tramite de anteproyectos fue el mas consultado con 433 solicitudes. 
ABRIL: "El equipo de Atención a la Ciudadanía reporta que durante el mes de abril  se atendieron 130 solicitudes, 111 para el tema de Asesoria de Anteproyectos, 6 reparaciones locativas, 1 equiparación y control urbano, 10 para intervención en espacio publico, 1 para el tema de exclusión, inclusión y cambio de categoría, y 1 para consulta general sobre los tramites de protección e intervención.
MAYO El equipo de Atención a la Ciudadanía reporta que durante el mes de mayo se atendieron 147 solicitudes, 134 para el tema de Asesoria de Anteproyectos,1 reparaciones locativas, 4 equiparación y control urbano, 8 para intervención en espacio publico.
JUNIO; El equipo de Atención a la Ciudadanía reporta que durante el mes de junio se atendieron 210 solicitudes, 188 parxa el tema de Asesoria de Anteproyectos, 1 reparaciones locativas, 5 equiparación y control urbano, 7 para intervención en espacio publico. y 9 otras consultas.</t>
  </si>
  <si>
    <t>Para este periodo se radicaron 92 solicitudes radicadas las cuales fueron atendidas en su totalidad.</t>
  </si>
  <si>
    <t>Para este periodo se radicaron 36 solicitudes radicadas, de las cuales 2 quedaron sin atender debido a la complejidad del tramite, por cuanto su cumplimiento fue del 95%.</t>
  </si>
  <si>
    <t>Para este periodo se radicó una solicitud en legal y debida forma  cuya respuesta se dará para el mes de junio de 2021. De las solicitudes programadas reportadas en el primer trimestre, sólo se dieron respuesta a 4 según lo reportado a la fecha de corte 31 de mayo de 2021.</t>
  </si>
  <si>
    <t>De 119 solicitudes radicadas y programadas para dar su respuesta dentro de este trimestre,  8 quedaron pendientes debido a la complejidad de su estudio.</t>
  </si>
  <si>
    <t>CONCEPTOS SOBRE PATRIMONIO: Se radican 22 solicitudes de las cuales solo se les brindor respuesta a 18 a la fecha de corte, debido a la complejidad del tramite.
CERTIFICACION BIC: Se radicaron 52 solicitudes de las cuales sólo a 43 se les brindó respuesta a la fecha de corte, debido a la complejidad del tramite.</t>
  </si>
  <si>
    <t>Para este periodo se cumple con la respuesta a  83 solicitudes las cuales fueron radicadas y programadas dentro de este trimestre.</t>
  </si>
  <si>
    <t>De las 10 solcituddes programadas para dar respuesta dentro de este trimestre, quedaron pendientes 2 de las cuales su proceso se culmina en la primera semana de junio de 2021.</t>
  </si>
  <si>
    <t>Para este periodo se cumple con la respuesta a  8 solicitudes las cuales fueron radicadas y programadas dentro de este trimestre.</t>
  </si>
  <si>
    <t>Para este periodo se cumple con la respuesta a  3 solicitudes radicadas y programadas dentro de este trimestre.</t>
  </si>
  <si>
    <t>Para este periodo se cumple con la respuesta a  13 solicitudes radicadas y programadas dentro de este trimestre.</t>
  </si>
  <si>
    <t>Proceso Consolidación Estructural de Los Columbarios
Se realiza un informe ejecutivo sobre el avance del proceso de la consultoría de Columbarios Reforzamiento Estructura Recursos INC como los siguientes avances:  Realizar mesas de trabajo con los profesionales de la Subdirección de Protección e Intervención con el fin de concertar los productos entregables para la consultoría., Mesas de trabajo con el equipo técnico y jurídico para presentación ante el consejo de patrimonio por los recursos INC.
Solicitud de información a proveedores, con el cual se realizarán los cotizaciones a través de la plataforma SECOP II. Se ha trabajado en los permisos y autorizaciones para realizar la consultoría. Se remite mediante correo electrónico  a los supervisores, apoyos a la supervisión y equipo de Evaluación de Anteproyectos los documentos correspondientes a los estudios previos  para la consultoría como fin obtener sus comentarios y/u observaciones al respecto, para así consolidarlos de manera definitiva y radicarlos respectivamente ante la OAJ. Se reciben las observaciones de los supervisores Giovanna Barón, Paola Renata Barragan, Ricardo Escobar y el Ing. Estrctural Oscar Becerra para los estudios previos de la consultoría. Para la Interventoría de la consultoría, se están estructurando los estudios previos en conjunto con el presupuesto. Se tiene proyectado remitir a finales del mes de Julio los documentos  en mención a revisión y observación de los supervisores y apoyos a la supervisión con el fin de obtener sus comentarios.</t>
  </si>
  <si>
    <t>No se reporta avance a la fecha de corte.</t>
  </si>
  <si>
    <t>Conforme al memorando 20213000097033 se ajustó la programación de los julio a diciembre 2021, ya que se presentaron retrasos en la etapa precontractual relacionado con el apoyo logístico para el desarrollo de estos talleres.</t>
  </si>
  <si>
    <t xml:space="preserve">Se debe priorizar la ejecución de la actividad para el sugiente periodo </t>
  </si>
  <si>
    <t>Una vez se culmina con la contratación de profesionales, se establece un plan de trabajo para la vigencia en el cual se derivan actividades y productos a desarrollar. Para este primer trimestre, se presenta un  avance del 35% con respecto a la programación, la cual consiste en la elaboración del indicio del estudio histórico del Núcleo Fundacional a través de la Guía de Observación Documento, y  a la generación de  21 levantamientos de bienes muebles.</t>
  </si>
  <si>
    <t xml:space="preserve">El equipo de Intervención de Fachadas y Espacio Público durante este trimestre  ejecutó acciones enfocadas en la promoción, conservación y apoyo al mantenimiento de 85 Inmuebles ubicados en las localidades de la candelaria, , bosa, Santafé, beneficiando directa e indirectamente 1545 personas aproximadamente entre propietarios, arrendatarios y visitantes de BIC entre otros establecimientos colectivos del estos sectores. 
Se debe tener en cuenta que se realizó la repromación de esta actividad a través del memorando 20213000097033 </t>
  </si>
  <si>
    <t xml:space="preserve">El equipo de Intervención de Fachadas y Espacio Público durante este trimestre ejecutó acciones enfocadas en la promoción, conservación y apoyo al mantenimiento de 92 Inmuebles ubicados en el Barrio Belén y Las Cruces del Centro Histórico de Bogotá, beneficiando directa e indirectamente 1.081  personas aproximadamente entre propietarios, arrendatarios y visitantes de establecimientos colectivos del sector como la Casa Comunitaría de Belén; la Parroquia, o los colectivos culturales presentes en el territorio como CASA B; este sector se prioriza atendiendo la puesta en marcha y actuando en el marco del PEMP aprobado el pasado 9 de mayo bajo resolución N° 0088 de 2021 del Ministerio de Cultura.  Así mismo, la Iglesia de los Estigmas, Iglesia Veracruz las cuales fueron afectadas por las protestas sociales en la localidad de la Candelaria. </t>
  </si>
  <si>
    <t>Intervenir Bienes de interés cultural, inmuebles y espacios públicos localizados en SIC mediante la modalidad de intervención directa y /o mano de obra comunitaria</t>
  </si>
  <si>
    <t>Durante este mes se realizaron 19 intervenciones directas sobre bienes muebles, por parte de la Brigada de atención a monumentos, en las localidades 11. Suba 2 , 13. Teusaquillo 2, 14. Los Mártires 2, 17. La Candelaria 3, 2. Chapinero 4, 3. Santa Fe 5, 8. Kennedy.</t>
  </si>
  <si>
    <t>En desarrollo al proyecto Patrimonios Barriales, para este trimestre se destacan las siguientes valoraciones cualitativas en referencia al Laboratorio realizado en las Cruces, como engranaje del proceso de participación en torno a las memorias barriales y patrimoniales: 
1. Inclusión y activación de las memorias individuales y colectivas de los integrantes de la cuadrilla Manos a la obra y a la memoria, actores sociales y culturales, propietarios y vecinos de la comunidad del sector. 
2. El contratar habitantes de la localidad, para conformar la cuadrilla manos a la obra y a la memoria, nos permitió conocer un poco más a profundidad y de diferentes puntos de vista los pro y los contra que se presentan en el sector.
3. Los integrantes de la cuadrilla ¨MANOS A LA OBRA Y A LA MEMORIA¨, han participado y aportado al laboratorio de forma muy activa.
4. Los integrantes de la cuadrilla, han realizado recorridos por el barrio Las Cruces, indicando
sus anécdotas, historias etc.
Dicho Laboratorio como proceso de activación social en el barrio de las Cruces se llevó a cabo en 12 sesiones, del 19 de agosto al 17 de septiembre de 2021.</t>
  </si>
  <si>
    <t>Respuesta favorable a la solicitud de vinculación al Programa “Adopta un Monumento” en las líneas de acción de Mantenimiento y Defensa para la escultura Hermógenes Maza Loboguerrero ubicada en el espacio público de la localidad La Candelaria de Bogotá D.C., por parte de la Universidad Externado de Colombia con el acto admnistrativo 20213020051691 del 27 de septiembre de 2021.</t>
  </si>
  <si>
    <t>1. Para destacar en el Programa Adopta un Monumento, el IDPC participó en el acompañamiento  al Consulado General del Perú en Bogotá para conmemorar el Bicentenario de la Independencia del Perú. En el que se logró una articulación interna IDPC con  Cooperación y Relacionamiento Internacional Dirección General, comunicaciones Subdirección de Divulgación y Apropiación del Patrimonio, Brigada de Atención a Monumentos BAM y Programa Adopta un Monumento para atender la solicitud del consulado de Perú.  Se gestionó labores de limpieza a los monumentos Monumento José de San Martín y Miguel Grau Seminario. Se apoyo en el diseño de una pieza grafica de saludo conmemorativo “Tipo Postal” a entregar en el evento. Se asistió al evento y presentar un  caluroso saludo en el marco de la conmemoración del Bicentenario de la Independencia del Perú, como tambien se brindó el apoyo logístico con ME BOG Turismo y Patrimonio de asistencia al evento.
2. Como otra acción de participación ciudadana, se acompaña a la Embajada de La República de Argentina en Bogotá para conmemorar los 171 años del paso a la inmortalidad del General José de San Martín y 80 años del emplazamiento del monumento ecuestre en la ciudad. Cuyo evento se logró  debido a la articulación interna IDPC con Cooperación y Relacionamiento Internacional Dirección General, comunicaciones Subdirección de Divulgación y Apropiación del Patrimonio, Brigada de Atención a Monumentos BAM y Programa Adopta un Monumento para atender la solicitud del Embajada de La República de Argentina. Se gestionó labores de limpieza al monumento José de San Martín. Se suministró de insumos para diseñar pieza grafica de saludo conmemorativo “Tipo Postal” a entregar en el evento. ( Idea Adopta un Monumento) . Se asiste al evento y presentar un caluroso saludo en el marco de la conmemoración del Gral. San Martín a la Embajada de Argentina . Y se brinda apoyo logístico con ME BOG Turismo y Patrimonio de asistencia al evento.
3. Cartografía interinstitucional / Actividad: Cartografía eje vial del Parkway y conjunto escultórico Monumento Alm. Padilla
Jueves 29 de julio 8:00 a.m. - 1:00 p.m. Lugar: Casa de la participación Teusaquillo Antecedentes: Recorrido nocturno 2 de julio eje vial del Parkway 5:00 p.m.- 12:30 a.m. Sistematización: 30 de septiembre de 2021 Asistentes: Secretaria de Salud, Secretaria de Planeación, Secretaria de Educación, IDAPC, IDPC, Subred norte, Sdm clm 13, Secretaria de Movilidad, Secretaria de Integración Social, Secretaria de Cultura Recreación y Deporte, IDRD, Alcaldía de Teusaquillo, FDLT, Secretaria de Hábitat, SDIS, SDA, Secretaria General de Gobierno Abierto, Secretaria de la Mujer, SDDE. Categoría: Problemáticas conexas al monumento Alm. Padilla y sus plataformas. Palabras clave: Proyecto, Tensiones, Validación, Patrimonio, Espacio público, Problemáticas. Tema: Cartografía Metodología: Recorrido territorial Observación Sistematización cartográfica.
4. El valor de los objetos “monumentos” En el marco de la invitación Todos Somos Parkway del Jardín botánico de Bogotá JBB. Articulación PEMP Teusaquillo – Equipo de participación y gestión social. Viernes 3 de septiembre 5:00 p.m. – 8:00 p.m. Lugar: Monumento Almirante José Prudencio Padilla. Asistentes: Comunidad Parkway Categoría: Patrimonios integrados. Palabras clave: monumento, memoria, espacio, lugar, objeto, experiencia. Tema: Apropiación social del patrimonio a través del valor de los objetos “monumentos”. Metodología: pedagogías invisibles. Participantes: De 5 a 12 personas Apoyos educativos: Imágenes de monumentos de la ciudad. Apoyo didáctico: Madeja de lana Objetivo: Generar triangulación colectiva a través de los monumentos y su relación con la memoria. Estrategia: Utilizar una serie de monumentos pre seleccionadas para construir una narrativa a través de ellos, fortaleciendo la memoria colectiva.
5. Café del mundo, estación Adopta un Monumento Contenidos sobre colaboración e innovación abierta Martes 31 de agosto 9:00 a.m. - 2:00 p.m. Lugar: Archivo de Bogotá Asistentes: servidores públicos IDPC Antecedentes: Solicitud de suministro de información de cada una de las actividades ejecutadas por el programa Adopta un Monumento para ser cargadas en la sección 4 requerida por el DAFP corresponde a contenidos sobre colaboración e innovación abierta que ha estado impulsando el  IDPC. Palabras clave: Proyecto, colaboración e innovación abierta. Tema: Metodología Design Thinking, herramientas centradas en el potencial adoptante. Descubrir:  Recopilar para evaluar; Interpretar: organizar para replantear; Delimitar: Priorizar para orientar y Proponer: Integrar para resolver. Apoyos educativos: Presentación de casos de colaboración e innovación abierta ejecutados por el Programa Adopta un Monumento. Mediador de la estación líder del Programa Adopta un Monumento. Objetivo general: Capacitar a los servidores públicos IDPC en herramientas de colaboración e innovación abierta Casos presentados: Gk Travel by Air Meraki, Proyecto Urbanismo táctico Adopta un Monumento Embajada de Haití</t>
  </si>
  <si>
    <t>JULIO : Para la elaboración del estudio histórico del Núcleo Fundacional de Bosa, se definió una metodología, se realizó la revisión de fuentes primarias, secundarias y se generó una herramienta para realizar entrevistas a algunos actores específicos de la comunidad. Se recopiló cartografía histórica y aerofotografías de diferentes décadas las cuales fue revisadas y analizadas para ver la evolución o transformaciones urbanas del sector. Así mismo dentro del proceso de articulación con el Inventario de PCI, se realizó la identificación de inmuebles o lugares significativos para el equipo local que participa del inventario de Bosa. -Para la actualización del inventario del Núcleo Fundacional de Bosa se realizó la recopilación de certificados de tradición y libertad, reportes Sinupot, Fichas de Valoración Patrimonial de los bienes de interés cultural, expedientes de solicitudes en el archivo del IDPC y otra documentación referente a cada inmueble. A partir de esto se actualizó el listado de inmuebles BIC con la información de los propietarios y matriculas. También se elaboró una matriz de seguimiento sobre los inmuebles declarados y se llevaron a cabo visitas a 22 inmuebles BIC. Para el proceso de valoración participativa de los inmuebles BIC y en articulación con el proceso de Inventario de Bosa, se realizó junto al grupo de Valoración del IDPC, el diseño de la herramienta llamada Naipe patrimonial para tres núcleos fundacionales incluido Bosa.  Para la actualización del inventario del Sector de Interés Cultural SIC - La Merced, se realizaron unas matrices de información que dan cuenta del estado actual de la documentación existente de los Bienes de Interés Cultural del sector en los diferentes archivos documentales del distrito, el Archivo Central de Predios de la Secretaría de Planeación, el Centro documental y el Archivo de Predios del Instituto Distrital de Patrimonio Cultural y el Archivo de Bogotá; de esta búsqueda, se obtuvo toda la información planimétrica original de la mayoría de los inmuebles. Luego, se realizó la consulta bibliográfica en relación al sector, el análisis de las diferentes aerofotografías del Instituto Geográfico Agustín Codazzi – IGAC, también se hicieron varias visitas al barrio y se tomaron fotografías generales y detalles de cada uno de los inmuebles. Finalmente, con toda esta información, se realizó un “Estudio histórico del barrio La Merced y de su arquitectura” que contribuirá significativamente al desarrollo de las Fichas de Valoración Individual. En cuanto a las fichas, se avanzó en la elaboración de una guía que facilita su diligenciamiento y se realizaron unos talleres de valoración que culminaron en la elaboración de dos de las fichas finales de la actualización del inventario. Se llevó a cabo el levantamiento de 56 bienes muebles, para ello el equipo realizó visitas, levantamientos en sitio, digitalizaciones de la planta de localización, planta general, vistas laterales y, en algunos casos, realizaron esquemas 3D de los monumentos. La meta proyectada inicialmente fueron 60 levantamientos, sin embargo se encontraron dificultades en 3 bienes muebles debido a falta de acceso en dos de ellos, por el uso de recubrimientos de protección (Gabriel Betancourt Mejía y Antonio Baraya), y la sustracción, pérdida o robo de parte de uno de los monumentos (Rosa Elvira Cely en el Parque Nacional). Adicionalmente, hubo bienes muebles que tardaron más tiempo de lo estipulado, especialmente en el caso de la realización de los esquemas 3D y las obras de arte moderno. En julio del 2021 se dio cierre a esta etapa. Para la inclusión de información de archivo Oficina Asesora Jurídica en base de datos bienes muebles se avanzó en un 100%, ya que fueron revisados todos los contratos asociados a bienes muebles y monumentos (salvo las contrataciones directas de los equipos del IDPC), se consignaron los números e información base de los contratos asociados en la base de datos de bienes muebles y se escanearon los archivos más relevantes (almacenados actualmente en el drive y asociados a cada bien mueble). En abril del 2021 se dio cierre a esta etapa.  Para la actualización del inventario de bienes muebles - FVI-BM se ha avanzado en la elaboración y reporte de 62 FVI-BM. Esta actividad continúa y actualmente se han hecho avances simultáneos en otras 50 fichas, entre las cuales se encuentran aquellas correspondientes al Proyecto Inventario (con PCI), aquellas sobre las cuales realizó investigaciones el historiador Antonio Freins Ochoa de la Subdirección de Protección e Intervención del Patrimonio, y aquellas sobre las cuales ya han entregado material las contratistas Laura del Pino y Yuly Romero, del Grupo de Valoración e Inventario. Estos avances deben trasladarse y complementarse en la base de datos para finalizar el proceso. 
AGOSTO: "Para la actualización del inventario del núcleo fundacional de Bosa, en el mes de agosto se continuó con el desarrollo del documento del estudio histórico y se realizaron los planos de localización de los 20 BIC que se encuentran en el marco del núcleo fundacional. Estos planos corresponden a dos escalas de  aproximación, uno a escala del SIC y otro a escala de las manzanas. Así mismo se realizó la visita con ingreso a 2 bienes inmuebles. Durante el período de agosto en el inventario del SIC La Merced se avanzó en la finalización del documento “Estudio histórico del barrio La Merced y de su arquitectura” y se elaboraron 30 Fichas de Valoración Individual completas correspondientes a inmuebles del sector. La actualización del inventario de bienes muebles - FVI-BM continúa. En el mes de agosto se reportan 14 FVI-BM nuevas diligenciadas. Adicionalmente, está pendiente aún el traslado de los avances simultáneos realizados sobre otras 36 FVI-BM que corresponden al Proyecto Inventario (con PCI), a aquellas sobre las cuales realizó investigaciones el historiador Antonio Freins Ochoa de la Subdirección de Protección e Intervención del Patrimonio, y las últimas fichas sobre las cuales hicieron aportes las contratistas Laura del Pino y Yuly Romero, del Grupo de Valoración e Inventario, quienes ya finalizaron sus contratos."
SEPTIEMBRE: Durante este mes se continuó con la elaboración de las respectivas fichas de valoración individual correspondientes a 20 inmuebles con valor patrimonial ubicados en las manzanas 04 y 05 en el Sector de Interés Cultural La Merced. Estas fichas contienen la información gráfica previamente trabajada y el desarrollo de varios textos por inmueble, descripción arquitectónica, reseña histórica, criterios de valoración y valoración, entre otros; como resultado final se presentan las 20 FVI en formato pdf.  Se comenzaron las fichas de valoración para los 20 inmuebles declarados en Bosa, se presentan 5 fichas FVI en proceso con la información general, gráfica y algunos textos. Se avanzó con la versión del documento histórico que acompaña el inventario del núcleo fundacional de Bosa.  La actualización del inventario de bienes muebles - FVI-BM continúa. En el mes de septiembre se reportan 11 FVI-BM nuevas diligenciadas, que hacen parte en su mayoría de fichas de iniciativas de colectivos locales, algunas trabajadas en lo correspondiente al Proyecto Inventario con PCI. Adicionalmente, está pendiente aún el traslado de los avances simultáneos realizados sobre otras FVI-BM sobre las cuales realizó investigaciones el historiador Antonio Freins Ochoa de la Subdirección de Protección e Intervención del Patrimonio. Las 4 fichas faltantes para la meta del mes de septiembre fueron sumadas al mes de octubre.</t>
  </si>
  <si>
    <t xml:space="preserve">Conforme a la bitacora remitida por el equipo de Atención a la Ciudadanía, estos son los reportes correspondientes para este trimestre, cumpliendo el 100% de la meta programada: 
JULIO: Para este mes se atendieron 250 solicitudes, 11 para el tema de Asesoria de Anteproyectos, 1 reparaciones locativas,8 equiparación y control urbano, 7 para intervención en espacio publico, 1 enlucimiento de fachadas, 39 de seguimiento a radicados y 183 para otras consultas. Sin novedad alguna. 
AGOSTO: Se reporta para este mes, 295 solicitudes, de las cuales se reportaron 60 para el tema de Asesoria de Anteproyectos, 11 reparaciones locativas, 9 equiparación y control urbano, 6 para intervención en espacio publico, 2 para inclusión y cambio de categoria BIC, enlucimiento de fachadas 3, 1 para monumentos, publicidad exterior 2 y 201 para otras consultas.
SEPTIEMBRE:  Para este mes se atendieron 250 solicitudes, 49 para el tema de Asesoria de Anteproyectos, 13 reparaciones locativas,4 equiparación y control urbano, 6 para intervención en espacio publico, 1 publicidad exterior, 2 para inclusión y cambio de categoria BIC, 1 enlucimiento de fachadas, 58 de seguimiento a radicados y 174  para otras consultas. </t>
  </si>
  <si>
    <t>El Equipo de Espacio Público y Publicidad Exterior ha emitido 242 respuestas entre tramites y OPAS que corresponden al 100% de las solicitudes radicadas a la fecha del presente corte, aunque presentaron retrasos en los tiempos de respuesta de 31 solicitudes, éstas ya fueron respondidas dentro de este mismo periodo.
Asesoría de Espacio Público y Paisaje  145
SDQS-Solicitud de Información  67
Trámite Publicidad Exterior Visual en BIC y SIC  47
Trámite Redes de Infraestructura y Radioelectricas en BIC y SIC 13</t>
  </si>
  <si>
    <r>
      <t xml:space="preserve">El Equipo de Espacio Público y Publicidad Exterior ha emitido 242 respuestas entre tramites y OPAS que corresponden al 100% de las solicitudes radicadas a la fecha del presente corte, aunque se presentaron retrasos en los tiempos de respuesta de 26 solicitudes, las cuales ya fueron respondidas dentro de este mismo periodo.
Asesoría de Espacio Público y Paisaje 	145
SDQS-Solicitud de Información	 67
</t>
    </r>
    <r>
      <rPr>
        <b/>
        <sz val="10"/>
        <color theme="1" tint="0.249977111117893"/>
        <rFont val="Calibri"/>
        <family val="2"/>
        <scheme val="minor"/>
      </rPr>
      <t>Trámite Publicidad Exterior Visual en BIC y SIC	 47</t>
    </r>
    <r>
      <rPr>
        <sz val="10"/>
        <color theme="1" tint="0.249977111117893"/>
        <rFont val="Calibri"/>
        <family val="2"/>
        <scheme val="minor"/>
      </rPr>
      <t xml:space="preserve">
Trámite Redes de Infraestructura y Radioelectricas en BIC y SIC 13</t>
    </r>
  </si>
  <si>
    <r>
      <t xml:space="preserve">El Equipo de Asesoria de Proyectos emitió 642 actos administrativos para los tramites y OPAS que tenia a cargo. Aunque presentaron retrasos en los tiempos de respuesta de 97 solicitudes, éstas  ya fueron respondidas dentro de este mismo trimestre.
Certificación BIC 127
Modificación de resolución 9
SDQS-Solicitud de Información	 173
Servicio de concepto técnico sobre BIC  	107
</t>
    </r>
    <r>
      <rPr>
        <b/>
        <sz val="10"/>
        <color theme="1" tint="0.249977111117893"/>
        <rFont val="Calibri"/>
        <family val="2"/>
        <scheme val="minor"/>
      </rPr>
      <t>Solicitud de Anteproyecto	  18</t>
    </r>
    <r>
      <rPr>
        <sz val="10"/>
        <color theme="1" tint="0.249977111117893"/>
        <rFont val="Calibri"/>
        <family val="2"/>
        <scheme val="minor"/>
      </rPr>
      <t xml:space="preserve">
Trámite de reparación locativa y primeros auxilios	 220</t>
    </r>
  </si>
  <si>
    <r>
      <t xml:space="preserve">El Equipo de Asesoria de Proyectos emitió 642 actos administrativos para los tramites y OPAS que tenia a cargo. Aunque presentaron retrasos en los tiempos de respuesta de 97 solicitudes, éstas  ya fueron respondidas dentro de este mismo trimestre.
Certificación BIC 127
Modificación de resolución 9
SDQS-Solicitud de Información	 173
Servicio de concepto técnico sobre BIC  	107
Solicitud de Anteproyecto	  18
</t>
    </r>
    <r>
      <rPr>
        <b/>
        <sz val="10"/>
        <color theme="1" tint="0.249977111117893"/>
        <rFont val="Calibri"/>
        <family val="2"/>
        <scheme val="minor"/>
      </rPr>
      <t>Trámite de reparación locativa y primeros auxilios	 220</t>
    </r>
  </si>
  <si>
    <r>
      <t xml:space="preserve">El Equipo de Asesoria de Proyectos emitió 642 actos administrativos para los tramites y OPAS que tenia a cargo. Aunque presentaron retrasos en los tiempos de respuesta de 97 solicitudes, éstas  ya fueron respondidas dentro de este mismo trimestre.
</t>
    </r>
    <r>
      <rPr>
        <b/>
        <sz val="10"/>
        <color theme="1" tint="0.249977111117893"/>
        <rFont val="Calibri"/>
        <family val="2"/>
        <scheme val="minor"/>
      </rPr>
      <t>Certificación BIC 127</t>
    </r>
    <r>
      <rPr>
        <sz val="10"/>
        <color theme="1" tint="0.249977111117893"/>
        <rFont val="Calibri"/>
        <family val="2"/>
        <scheme val="minor"/>
      </rPr>
      <t xml:space="preserve">
Modificación de resolución 9
SDQS-Solicitud de Información	 173
</t>
    </r>
    <r>
      <rPr>
        <b/>
        <sz val="10"/>
        <color theme="1" tint="0.249977111117893"/>
        <rFont val="Calibri"/>
        <family val="2"/>
        <scheme val="minor"/>
      </rPr>
      <t>Servicio de concepto técnico sobre BIC  	107</t>
    </r>
    <r>
      <rPr>
        <sz val="10"/>
        <color theme="1" tint="0.249977111117893"/>
        <rFont val="Calibri"/>
        <family val="2"/>
        <scheme val="minor"/>
      </rPr>
      <t xml:space="preserve">
Solicitud de Anteproyecto	  18
Trámite de reparación locativa y primeros auxilios	 220</t>
    </r>
  </si>
  <si>
    <r>
      <t xml:space="preserve">El Equipo de Control Urbano y Equiparaciones emitió 373 respuestas correspondientes a los tramites y servicios. También presentaron retrasos en los tiempos de respuesta de 11 solicitudes programadas para dar respuesta en mayo, pero que ya fueron remitidas.
Consulta sobre equiparaciones a estrato uno e impuesto predial 	32
SDQS-Solicitud de Información	 93
Solicitud de Control Urbano	 81
</t>
    </r>
    <r>
      <rPr>
        <b/>
        <sz val="10"/>
        <color theme="1" tint="0.249977111117893"/>
        <rFont val="Calibri"/>
        <family val="2"/>
        <scheme val="minor"/>
      </rPr>
      <t>Solicitud de Equiparación	 167</t>
    </r>
  </si>
  <si>
    <r>
      <t xml:space="preserve">El Equipo de Control Urbano y Equiparaciones emitió 373 respuestas correspondientes a los tramites y servicios. También presentaron retrasos en los tiempos de respuesta de 11 solicitudes programadas para dar respuesta en mayo, pero que ya fueron remitidas.
Consulta sobre equiparaciones a estrato uno e impuesto predial 	32
SDQS-Solicitud de Información	 93
</t>
    </r>
    <r>
      <rPr>
        <b/>
        <sz val="10"/>
        <color theme="1" tint="0.249977111117893"/>
        <rFont val="Calibri"/>
        <family val="2"/>
        <scheme val="minor"/>
      </rPr>
      <t>Solicitud de Control Urbano	 81</t>
    </r>
    <r>
      <rPr>
        <sz val="10"/>
        <color theme="1" tint="0.249977111117893"/>
        <rFont val="Calibri"/>
        <family val="2"/>
        <scheme val="minor"/>
      </rPr>
      <t xml:space="preserve">
Solicitud de Equiparación	 167</t>
    </r>
  </si>
  <si>
    <r>
      <t xml:space="preserve">Este equipo ha proyectado a la fecha 37 solicutudes cumpliendo con los tiempos de respuesta según la normatividad vigente. 
</t>
    </r>
    <r>
      <rPr>
        <b/>
        <sz val="10"/>
        <color theme="1" tint="0.249977111117893"/>
        <rFont val="Calibri"/>
        <family val="2"/>
        <scheme val="minor"/>
      </rPr>
      <t>Programa de enlucimiento de fachadas  	6</t>
    </r>
    <r>
      <rPr>
        <sz val="10"/>
        <color theme="1" tint="0.249977111117893"/>
        <rFont val="Calibri"/>
        <family val="2"/>
        <scheme val="minor"/>
      </rPr>
      <t xml:space="preserve">
SDQS-Solicitud de Información	 13
Solicitud de aprobación de intervención 	18
</t>
    </r>
  </si>
  <si>
    <r>
      <t xml:space="preserve">Este equipo ha proyectado a la fecha 104 solicutudes cumpliendo con los tiempos de respuesta según la normatividad vigente. 
SDQS-Solicitud de Información	 56
</t>
    </r>
    <r>
      <rPr>
        <b/>
        <sz val="10"/>
        <color theme="1" tint="0.249977111117893"/>
        <rFont val="Calibri"/>
        <family val="2"/>
        <scheme val="minor"/>
      </rPr>
      <t xml:space="preserve">Solicitud de aprobación de intervención	 36
Solicitud de concepto técnico	 6
</t>
    </r>
    <r>
      <rPr>
        <sz val="10"/>
        <color theme="1" tint="0.249977111117893"/>
        <rFont val="Calibri"/>
        <family val="2"/>
        <scheme val="minor"/>
      </rPr>
      <t xml:space="preserve">Solicitud de vinculación al programa Adopta un Monumento	 4
</t>
    </r>
    <r>
      <rPr>
        <b/>
        <sz val="10"/>
        <color theme="1" tint="0.249977111117893"/>
        <rFont val="Calibri"/>
        <family val="2"/>
        <scheme val="minor"/>
      </rPr>
      <t>Solicitud uso BIC 	2</t>
    </r>
  </si>
  <si>
    <t xml:space="preserve">Este equipo ha proyectado a la fecha 6 solicutudes cumpliendo con los tiempos de respuesta según la normatividad vigente. 
</t>
  </si>
  <si>
    <t>Todos los equipos respondieron en términos los SDQS programadas, a excepción de 1 PQRS del equipo de espacio público reportada para el mes de mayo de 2021</t>
  </si>
  <si>
    <t>Proceso Consolidación Estructural de Los Columbarios:
ADJUDICACIÓN: Mediante resolución 454 del 14 de septiembre de 2021 se adjudica el proceso de selección por Concurso de Méritos Abierto IDPC-CMA-002-2021. Se remite el clausulado del proceso IDPC-CMA-002-2021 con número de contrato IDPC-CC-495-2021 cuyo objeto es: “Estudios técnicos y diseños para la consolidación y reforzamiento estructural de los columbarios ubicados en el predio costado occidental del cementerio central del Bogotá”. De forma paralela, se revisa el borrador de la Resolución por medio de la cual se adjudica el proceso IDPC-CMA-003-2021 que corresponde a la interventoría. 
1) ACCIONES DE AVANCE EN EL AJUSTE DEL DISEÑO PEMP PARA SU CONCRECIÓN TÉCNICA 
1.1 Desde la subdirección de protección e intervención se ha trabajado de manera articulada con el equipo de investigación del IDPC con el fin de incorporar criterios de diseño que den cuenta física y espacialmente de los elementos patrimoniales que han dejado huella en el espacio de manera que se preserve la memoria de los bogotanos en torno a las prácticas fúnebres.  Para ello se ha bridado apoyo al equipo de investigación del IDPC para la articulación entre la conceptualización del Cementerio de Pobres y su materialización arquitectónica. A la vez se ha realizado la coordinación técnica con los elementos del PEMP que se encuentra desarrollando el Ministerio de Cultura y el proyecto del Bosque de los Ausentes de Doris Salcedo, con el objeto de lograr una diseño conjunto y articulado que permita avanzar en el desarrollo técnico de los diseños en la vigencia 2022.
Ello se evidencia en el documento denominado: “Memoria esquema básico columbarios”, anexo 1.1. del presente documento. 
1.2. Articulación con el proyecto Bosque de los Ausentes del arquitecto Carlos Granada y la Maestra Doris Salcedo. Anexo 1.2. Bosque De Los Ausentes 090921
2) ACCIONES DE GESTIÓN
2.1. Presentación del proyecto ante la Junta de Infraestructura como paso previo a la formulación del proyecto para regalías.
Anexo 2.1. Presentación ante la Junta de Infraestructura.
2.2. Reunión con el Dr. Felipe Morales del despacho de la Alcaldesa para consecución de recursos para el desarrollo de las acciones paisajísticas y el reforzamiento estructural de los Columbarios.
Anexo 2.2. 20210916 - Reunión IDPC - Despacho Alcaldesa
2.3. Articulación y gestión para la consecución de permisos para la intervención paisajística “El Bosque de los Ausentes” que desarrollará la Maestra Doris Salcedo en el Globo A, entorno de los Columbarios
Anexo 2.3. 20210909- Ayuda memoria de reunión - Seguimiento Obra Doris Salcedo 
2.4. Trabajo conjunto con el equipo de la Maestra Doris Salcedo para la consecución de recursos
Anexo 2.4. Cuadro de compromisos IDPC – Equipo Doris Salcedo
2.5. Solicitud de delegación del IDRD para que el IDPC pueda solicitar los permisos necesarios para la obra del Bosque de los Ausentes: primeras acciones paisajísticas en el Globo A
Anexo 2.5. Oficio remisión autorización IDRD-IDPC Bosque de los ausentes y Autorización-IDRD A IDPC para Bosque de los ausentes</t>
  </si>
  <si>
    <t xml:space="preserve">ONVENIO INTERADMINISTRATIVO 767-2020 ICAHN: Una de las actividades a resaltar para este periodo es la entrega del informe del ICAHN sobre lla prospección geofísica de los Columnbarios y que se desarrolla en 2 fases durante los meses de agosto y septiembre del año 2021, separados en un mes de trabajo de campo y el segundo en fase de laboratorio de procesamiento y tratamiento de datos geofísicos. El Parque de Centro Memoria, se ubica en el lote occidental de la carrera 22, en la ciudad de Bogotá, Colombia. El área estudiada se subdivide en dos áreas que fueron estudiadas, la primera (I) es la zona de los columbarios con aproximadamente 10.000 m2, en donde se Prospectaron sus pasillos y calles, incluyendo uno que fue derribado en la década de los 90s y se encuentran sus cimientos sepultados. La segunda zona (II) se encuentra en las áreas verdes del parque y el cual quedó en desuso desde el año 2000, esta es el área más extensa, en donde se implementó una cuadricula de 176x82mt. 
Teniendo en cuenta los antecedentes de la construcción del Centro de Memoria, Paz y Reconciliación, frente a la frecuencia o posibilidad de encuentro de entierros (de diversas dimensiones) se adelantó, por parte del ICANH, el ejercicio de georradar de penetración terrestre para la recolección de datos arqueológicos/bio-arqueológico en el área, como actividad preliminar a la consolidación estructural de los Columabrios.
</t>
  </si>
  <si>
    <t xml:space="preserve">
JULIO: Se realizan 2 talleres cada uno con 2 sesiones, realizados los dias 13,15,27,29 de julio de 2021, los cuales tienen como objetivo generar un acercamiento con la comunidad aledaña a Columbarios para conocer su relación con este lugar, determinar organizaciones y actores sociales activos en procesos de memoria y participación de la comunidad en procesos culturales, realizar una invitación para la participación en el proceso educativo del IDPC como parte de la intervención integral a este lugar, concertación de la metodología con la comunidad, sistematizar el proceso de Escucha de la comunidad como parte de la formulación definitiva del proyecto y definir el grupo base que hará parte de éstos.
AGOSTO: el IDPC realizó dos talleres de exploración, cada uno de dos sesiones, sobre el espacio de los Columbarios del Cementerio Central 
Estos fueron:
Taller 1 - Sesión 1: 10 de agosto de 2021
Taller 1 - Sesión 2: 12 de agosto de 2021
Taller 2 - Sesión 1: 25 de agosto de 2021
Taller 2 - Sesión 2: 26 de agosto de 2021
SEPTIEMBRE: Se realizó dos talleres de reflexión, cada uno de dos sesiones, sobre el espacio de los Columbarios del Cementerio Central
Estos fueron:
Taller 1 Sesión Apertura 02 de septiembre de 2021
Taller 1 - Sesión 1: 07 de septiembre de 2021
Taller 1 - Sesión 2: 21 de septiembre de 2021
Taller 2 - Sesión 1: 23 de septiembre de 2021
Taller 2 - Sesión 2: 24 de septiembre de 2021 Adulto mayor
Taller 2 - Sesión 2: 28 de septiembre de 2021
LOGROS: Durante este trimestre se estructura  y  se definir el mensaje que se quiere comunicar a las personas que entrarán en contacto con la estrategia de divulgación del Cementerio de Pobres.  Cada miembro del grupo base comunitario, con todos los insumos que ha reunido, ya está estructurando lo que quiere contar, lo cual tiene un mensaje que en algunos casos ya está definido en una oración, en un mensaje concreto para transmitir a los participantes de la estrategia de divulgación del espacio. Este mensaje no ha sido una construcción individual, sino que, a partir de la escucha, otros miembros del grupo base han aportado a las reflexiones de sus compañeros y compañeras; es decir, la construcción del mensaje ha sido colectiva, no a través de procesos netamente individuales. El grupo base ha logrado consolidarse como un equipo con un compromiso profundo con el espacio del Cementerio de Pobres y lo que el lugar tiene para ofrecerles. Cada vez más, los integrantes de grupo base se unen más, están más sueltos, tienen mucha más confianza al expresar sus opiniones respecto a los ejercicios planteados de forma tal que ya han empezado a aparecer unos temas muy dicientes para ellos, y están haciendo propuestas sobre cómo tratarlos con un enfoque de divulgación. Se han encontrado valiosos los insumos que se han ido recogiendo (fotografías, audios, conversaciones con invitados a eventos en el espacio), y toda esta información se ha ido decantando, analizando, cambiando el enfoque de experto de análisis de los procesos patrimoniales, por un enfoque desde el tejido social y comunitario del sector colindante con el espacio. Sin duda, la buena disposición del grupo base ha permitido que el proceso de desarrollar estrategias divulgativas con la participación de la comunidad sea exitoso. Con todo, fue necesario llamar la atención sobre el compromiso contractual adquirido por cada uno de los integrantes del grupo base, lo cual optimizó los horarios de trabajo y, de otro lado, evidenció la disposición que tienen los participantes para el trabajo colaborativo.  El proceso de construcción de estrategias de divulgación superó la fase de exploración e ingresa en la fase de reflexión, la cual ha avanzado rápidamente gracias a la participación de los integrantes del equipo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</si>
</sst>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 #,##0.00_);_(&quot;$&quot;\ * \(#,##0.00\);_(&quot;$&quot;\ * &quot;-&quot;??_);_(@_)"/>
    <numFmt numFmtId="165" formatCode="_-* #,##0.00\ _€_-;\-* #,##0.00\ _€_-;_-* \-?\ _€_-;_-@"/>
    <numFmt numFmtId="166" formatCode="0.0%"/>
    <numFmt numFmtId="167" formatCode="_-* #,##0\ _€_-;\-* #,##0\ _€_-;_-* \-?\ _€_-;_-@"/>
    <numFmt numFmtId="168" formatCode="0.0"/>
    <numFmt numFmtId="169" formatCode="_-* #,##0.0\ _€_-;\-* #,##0.0\ _€_-;_-* \-?\ _€_-;_-@"/>
    <numFmt numFmtId="170" formatCode="_-* #,##0.000\ _€_-;\-* #,##0.000\ _€_-;_-* \-?\ _€_-;_-@"/>
    <numFmt numFmtId="171" formatCode="_-* #,##0.0_-;\-* #,##0.0_-;_-* &quot;-&quot;?_-;_-@_-"/>
    <numFmt numFmtId="174" formatCode="_(&quot;$&quot;\ * #,##0_);_(&quot;$&quot;\ * \(#,##0\);_(&quot;$&quot;\ * &quot;-&quot;??_);_(@_)"/>
    <numFmt numFmtId="178" formatCode="_-* #,##0_-;\-* #,##0_-;_-* &quot;-&quot;??_-;_-@_-"/>
  </numFmts>
  <fonts count="3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1"/>
      <color theme="1"/>
      <name val="Arial"/>
      <family val="2"/>
    </font>
    <font>
      <sz val="11"/>
      <color theme="1"/>
      <name val="Arial"/>
    </font>
    <font>
      <sz val="9"/>
      <color indexed="81"/>
      <name val="Tahoma"/>
    </font>
    <font>
      <b/>
      <sz val="9"/>
      <color indexed="81"/>
      <name val="Tahoma"/>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s>
  <borders count="107">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rgb="FF3F3F3F"/>
      </left>
      <right style="hair">
        <color rgb="FF3F3F3F"/>
      </right>
      <top style="thin">
        <color rgb="FF000000"/>
      </top>
      <bottom style="dotted">
        <color indexed="64"/>
      </bottom>
      <diagonal/>
    </border>
    <border>
      <left style="thin">
        <color rgb="FF3F3F3F"/>
      </left>
      <right style="hair">
        <color rgb="FF3F3F3F"/>
      </right>
      <top/>
      <bottom style="dotted">
        <color indexed="64"/>
      </bottom>
      <diagonal/>
    </border>
  </borders>
  <cellStyleXfs count="5">
    <xf numFmtId="0" fontId="0" fillId="0" borderId="0"/>
    <xf numFmtId="164" fontId="30" fillId="0" borderId="0" applyFont="0" applyFill="0" applyBorder="0" applyAlignment="0" applyProtection="0"/>
    <xf numFmtId="9" fontId="30" fillId="0" borderId="0" applyFont="0" applyFill="0" applyBorder="0" applyAlignment="0" applyProtection="0"/>
    <xf numFmtId="43" fontId="31" fillId="0" borderId="0" applyFont="0" applyFill="0" applyBorder="0" applyAlignment="0" applyProtection="0"/>
    <xf numFmtId="0" fontId="5" fillId="0" borderId="26"/>
  </cellStyleXfs>
  <cellXfs count="366">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6"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6"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11" fillId="0" borderId="25" xfId="0" applyFont="1" applyBorder="1" applyAlignment="1" applyProtection="1">
      <alignment horizontal="center" vertical="center" wrapText="1"/>
      <protection locked="0"/>
    </xf>
    <xf numFmtId="0" fontId="17" fillId="4" borderId="103" xfId="0" applyFont="1" applyFill="1" applyBorder="1" applyAlignment="1">
      <alignment horizontal="center" vertical="center" wrapText="1"/>
    </xf>
    <xf numFmtId="0" fontId="17" fillId="4" borderId="102"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0" borderId="78" xfId="0" applyFont="1" applyBorder="1" applyAlignment="1">
      <alignment vertical="center" wrapText="1"/>
    </xf>
    <xf numFmtId="9" fontId="11" fillId="0" borderId="15" xfId="2" applyFont="1" applyBorder="1" applyAlignment="1" applyProtection="1">
      <alignment horizontal="center" vertical="center" wrapText="1"/>
      <protection locked="0"/>
    </xf>
    <xf numFmtId="9" fontId="11" fillId="0" borderId="17" xfId="2" applyFont="1" applyBorder="1" applyAlignment="1" applyProtection="1">
      <alignment horizontal="center" vertical="center" wrapText="1"/>
      <protection locked="0"/>
    </xf>
    <xf numFmtId="9" fontId="11" fillId="0" borderId="15" xfId="2" applyFont="1" applyBorder="1" applyAlignment="1" applyProtection="1">
      <alignment vertical="center" wrapText="1"/>
      <protection locked="0"/>
    </xf>
    <xf numFmtId="9" fontId="11" fillId="5" borderId="18" xfId="2" applyFont="1" applyFill="1" applyBorder="1" applyAlignment="1" applyProtection="1">
      <alignment horizontal="center" vertical="center" wrapText="1"/>
      <protection locked="0"/>
    </xf>
    <xf numFmtId="9" fontId="11" fillId="0" borderId="18" xfId="2" applyFont="1" applyBorder="1" applyAlignment="1" applyProtection="1">
      <alignment horizontal="center" vertical="center" wrapText="1"/>
      <protection locked="0"/>
    </xf>
    <xf numFmtId="9" fontId="11" fillId="0" borderId="16" xfId="2" applyFont="1" applyBorder="1" applyAlignment="1" applyProtection="1">
      <alignment horizontal="center" vertical="center" wrapText="1"/>
      <protection locked="0"/>
    </xf>
    <xf numFmtId="9" fontId="11" fillId="0" borderId="16" xfId="2" applyFont="1" applyBorder="1" applyAlignment="1" applyProtection="1">
      <alignment vertical="center" wrapText="1"/>
      <protection locked="0"/>
    </xf>
    <xf numFmtId="9" fontId="11" fillId="0" borderId="25" xfId="2" applyFont="1" applyBorder="1" applyAlignment="1" applyProtection="1">
      <alignment horizontal="left" vertical="center" wrapText="1"/>
      <protection locked="0"/>
    </xf>
    <xf numFmtId="9" fontId="11" fillId="5" borderId="23" xfId="2" applyFont="1" applyFill="1" applyBorder="1" applyAlignment="1" applyProtection="1">
      <alignment horizontal="left" vertical="center" wrapText="1"/>
      <protection locked="0"/>
    </xf>
    <xf numFmtId="9" fontId="11" fillId="0" borderId="23" xfId="2" applyFont="1" applyBorder="1" applyAlignment="1" applyProtection="1">
      <alignment horizontal="center" vertical="center" wrapText="1"/>
      <protection locked="0"/>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6" fillId="0" borderId="64" xfId="0" applyFont="1" applyBorder="1" applyAlignment="1">
      <alignment horizontal="center" vertical="center" wrapText="1"/>
    </xf>
    <xf numFmtId="9" fontId="17" fillId="0" borderId="15" xfId="2" applyFont="1" applyBorder="1" applyAlignment="1" applyProtection="1">
      <alignment horizontal="center" vertical="center" wrapText="1"/>
      <protection locked="0"/>
    </xf>
    <xf numFmtId="9" fontId="17" fillId="0" borderId="16" xfId="2" applyFont="1" applyBorder="1" applyAlignment="1" applyProtection="1">
      <alignment horizontal="center" vertical="center" wrapText="1"/>
      <protection locked="0"/>
    </xf>
    <xf numFmtId="0" fontId="16" fillId="0" borderId="26" xfId="0" applyFont="1" applyBorder="1" applyAlignment="1">
      <alignment horizontal="center" vertical="center" wrapText="1"/>
    </xf>
    <xf numFmtId="0" fontId="15" fillId="0" borderId="0" xfId="0" applyFont="1" applyAlignment="1"/>
    <xf numFmtId="9" fontId="11" fillId="0" borderId="15" xfId="0" applyNumberFormat="1" applyFont="1" applyBorder="1" applyAlignment="1" applyProtection="1">
      <alignment horizontal="center" vertical="center" wrapText="1"/>
      <protection locked="0"/>
    </xf>
    <xf numFmtId="9" fontId="11" fillId="0" borderId="15" xfId="2" applyNumberFormat="1" applyFont="1" applyBorder="1" applyAlignment="1" applyProtection="1">
      <alignment horizontal="center" vertical="center" wrapText="1"/>
      <protection locked="0"/>
    </xf>
    <xf numFmtId="9" fontId="1" fillId="0" borderId="0" xfId="2" applyFont="1" applyAlignment="1">
      <alignment vertical="center"/>
    </xf>
    <xf numFmtId="9" fontId="2" fillId="0" borderId="0" xfId="2" applyFont="1" applyAlignment="1">
      <alignment vertical="center"/>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167" fontId="15" fillId="0" borderId="0" xfId="0" applyNumberFormat="1" applyFont="1" applyAlignment="1">
      <alignment horizontal="center" vertical="center" wrapText="1"/>
    </xf>
    <xf numFmtId="43" fontId="11" fillId="0" borderId="17" xfId="3" applyFont="1" applyBorder="1" applyAlignment="1" applyProtection="1">
      <alignment horizontal="center" vertical="center" wrapText="1"/>
      <protection locked="0"/>
    </xf>
    <xf numFmtId="43" fontId="11" fillId="0" borderId="22" xfId="3"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106" xfId="0" applyFont="1" applyBorder="1" applyAlignment="1" applyProtection="1">
      <alignment horizontal="center" vertical="center" wrapText="1"/>
      <protection locked="0"/>
    </xf>
    <xf numFmtId="0" fontId="11" fillId="5" borderId="18" xfId="0" applyFont="1" applyFill="1" applyBorder="1" applyAlignment="1" applyProtection="1">
      <alignment horizontal="left" vertical="center" wrapText="1"/>
      <protection locked="0"/>
    </xf>
    <xf numFmtId="9" fontId="11" fillId="0" borderId="20" xfId="2" applyFont="1" applyBorder="1" applyAlignment="1" applyProtection="1">
      <alignment horizontal="left" vertical="center" wrapText="1"/>
      <protection locked="0"/>
    </xf>
    <xf numFmtId="9" fontId="11" fillId="5" borderId="18" xfId="2" applyFont="1" applyFill="1" applyBorder="1" applyAlignment="1" applyProtection="1">
      <alignment horizontal="left" vertical="center" wrapText="1"/>
      <protection locked="0"/>
    </xf>
    <xf numFmtId="1" fontId="1" fillId="0" borderId="0" xfId="0" applyNumberFormat="1" applyFont="1" applyAlignment="1">
      <alignment vertical="center"/>
    </xf>
    <xf numFmtId="9" fontId="2" fillId="0" borderId="26" xfId="4" applyNumberFormat="1" applyFont="1" applyAlignment="1">
      <alignment vertical="center"/>
    </xf>
    <xf numFmtId="169" fontId="17" fillId="0" borderId="0" xfId="0" applyNumberFormat="1" applyFont="1" applyAlignment="1">
      <alignment vertical="center"/>
    </xf>
    <xf numFmtId="170" fontId="17" fillId="0" borderId="0" xfId="0" applyNumberFormat="1" applyFont="1" applyAlignment="1">
      <alignment vertical="center"/>
    </xf>
    <xf numFmtId="9" fontId="11" fillId="0" borderId="17" xfId="3" applyNumberFormat="1" applyFont="1" applyBorder="1" applyAlignment="1" applyProtection="1">
      <alignment horizontal="center" vertical="center" wrapText="1"/>
      <protection locked="0"/>
    </xf>
    <xf numFmtId="43" fontId="11" fillId="0" borderId="106" xfId="3" applyFont="1" applyBorder="1" applyAlignment="1" applyProtection="1">
      <alignment horizontal="center" vertical="center" wrapText="1"/>
      <protection locked="0"/>
    </xf>
    <xf numFmtId="43" fontId="11" fillId="0" borderId="22" xfId="0" applyNumberFormat="1" applyFont="1" applyBorder="1" applyAlignment="1" applyProtection="1">
      <alignment horizontal="center" vertical="center" wrapText="1"/>
      <protection locked="0"/>
    </xf>
    <xf numFmtId="43" fontId="11" fillId="0" borderId="106" xfId="3" applyFont="1" applyBorder="1" applyAlignment="1" applyProtection="1">
      <alignment horizontal="center" wrapText="1"/>
      <protection locked="0"/>
    </xf>
    <xf numFmtId="43" fontId="11" fillId="0" borderId="15" xfId="3" applyFont="1" applyBorder="1" applyAlignment="1" applyProtection="1">
      <alignment horizontal="center" vertical="center" wrapText="1"/>
      <protection locked="0"/>
    </xf>
    <xf numFmtId="43" fontId="11" fillId="0" borderId="16" xfId="3" applyFont="1" applyBorder="1" applyAlignment="1" applyProtection="1">
      <alignment horizontal="center" vertical="center" wrapText="1"/>
      <protection locked="0"/>
    </xf>
    <xf numFmtId="43" fontId="18" fillId="0" borderId="65" xfId="3" applyFont="1" applyBorder="1" applyAlignment="1">
      <alignment horizontal="center" vertical="center" wrapText="1"/>
    </xf>
    <xf numFmtId="171" fontId="9" fillId="0" borderId="0" xfId="0" applyNumberFormat="1" applyFont="1" applyAlignment="1">
      <alignment horizontal="center" vertical="center" wrapText="1"/>
    </xf>
    <xf numFmtId="43" fontId="11" fillId="0" borderId="17" xfId="0" applyNumberFormat="1"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3" fillId="0" borderId="85" xfId="0" applyFont="1" applyBorder="1" applyAlignment="1" applyProtection="1">
      <alignment horizontal="center" vertical="center" wrapText="1"/>
      <protection locked="0"/>
    </xf>
    <xf numFmtId="0" fontId="13" fillId="0" borderId="48" xfId="0" applyFont="1" applyBorder="1" applyAlignment="1" applyProtection="1">
      <alignment horizontal="center" vertical="center" wrapText="1"/>
      <protection locked="0"/>
    </xf>
    <xf numFmtId="0" fontId="13" fillId="0" borderId="86" xfId="0" applyFont="1" applyBorder="1" applyAlignment="1" applyProtection="1">
      <alignment horizontal="center" vertical="center" wrapText="1"/>
      <protection locked="0"/>
    </xf>
    <xf numFmtId="164" fontId="7" fillId="0" borderId="72" xfId="1" applyFont="1" applyBorder="1" applyAlignment="1">
      <alignment horizontal="center" vertical="center" wrapText="1"/>
    </xf>
    <xf numFmtId="164" fontId="7" fillId="0" borderId="47" xfId="1" applyFont="1" applyBorder="1" applyAlignment="1">
      <alignment horizontal="center" vertical="center" wrapText="1"/>
    </xf>
    <xf numFmtId="164" fontId="7" fillId="0" borderId="74" xfId="1" applyFont="1" applyBorder="1" applyAlignment="1">
      <alignment horizontal="center" vertical="center" wrapText="1"/>
    </xf>
    <xf numFmtId="164" fontId="7" fillId="0" borderId="75" xfId="1" applyFont="1" applyBorder="1" applyAlignment="1">
      <alignment horizontal="center" vertical="center" wrapText="1"/>
    </xf>
    <xf numFmtId="0" fontId="6" fillId="0" borderId="10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5" xfId="0" applyFont="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5"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1" fillId="0" borderId="85"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86" xfId="0" applyFont="1" applyFill="1" applyBorder="1" applyAlignment="1" applyProtection="1">
      <alignment horizontal="center" vertical="center" wrapText="1"/>
      <protection locked="0"/>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164" fontId="7" fillId="0" borderId="92" xfId="1" applyFont="1" applyBorder="1" applyAlignment="1">
      <alignment horizontal="center" vertical="center" wrapText="1"/>
    </xf>
    <xf numFmtId="164" fontId="7" fillId="0" borderId="93" xfId="1"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7" fillId="2" borderId="53"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174" fontId="1" fillId="0" borderId="0" xfId="1" applyNumberFormat="1" applyFont="1" applyAlignment="1">
      <alignment vertical="center"/>
    </xf>
    <xf numFmtId="178" fontId="0" fillId="0" borderId="0" xfId="3" applyNumberFormat="1" applyFont="1" applyAlignment="1"/>
    <xf numFmtId="9" fontId="11" fillId="0" borderId="20" xfId="0" applyNumberFormat="1" applyFont="1" applyBorder="1" applyAlignment="1" applyProtection="1">
      <alignment horizontal="left" vertical="center" wrapText="1"/>
      <protection locked="0"/>
    </xf>
    <xf numFmtId="9" fontId="11" fillId="0" borderId="106" xfId="3" applyNumberFormat="1" applyFont="1" applyBorder="1" applyAlignment="1" applyProtection="1">
      <alignment horizontal="center" vertical="center" wrapText="1"/>
      <protection locked="0"/>
    </xf>
    <xf numFmtId="9" fontId="11" fillId="0" borderId="15" xfId="3" applyNumberFormat="1" applyFont="1" applyBorder="1" applyAlignment="1" applyProtection="1">
      <alignment horizontal="center" vertical="center" wrapText="1"/>
      <protection locked="0"/>
    </xf>
    <xf numFmtId="9" fontId="11" fillId="0" borderId="16" xfId="3" applyNumberFormat="1" applyFont="1" applyBorder="1" applyAlignment="1" applyProtection="1">
      <alignment horizontal="center" vertical="center" wrapText="1"/>
      <protection locked="0"/>
    </xf>
  </cellXfs>
  <cellStyles count="5">
    <cellStyle name="Millares" xfId="3" builtinId="3"/>
    <cellStyle name="Moneda" xfId="1" builtinId="4"/>
    <cellStyle name="Normal" xfId="0" builtinId="0"/>
    <cellStyle name="Normal 2" xfId="4"/>
    <cellStyle name="Porcentaje" xfId="2" builtinId="5"/>
  </cellStyles>
  <dxfs count="380">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449036</xdr:colOff>
      <xdr:row>0</xdr:row>
      <xdr:rowOff>148345</xdr:rowOff>
    </xdr:from>
    <xdr:to>
      <xdr:col>3</xdr:col>
      <xdr:colOff>1006927</xdr:colOff>
      <xdr:row>2</xdr:row>
      <xdr:rowOff>435429</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6" y="148345"/>
          <a:ext cx="1973034" cy="1402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379" dataDxfId="378">
  <tableColumns count="1">
    <tableColumn id="1" name="1.Gestión Estratégica del Talento humano" dataDxfId="377"/>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76" dataDxfId="375" tableBorderDxfId="374">
  <autoFilter ref="K2:K21"/>
  <tableColumns count="1">
    <tableColumn id="1" name="Meta proyecto de inversión" dataDxfId="373"/>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16"/>
  <sheetViews>
    <sheetView showGridLines="0" tabSelected="1" topLeftCell="A62" zoomScale="70" zoomScaleNormal="70" workbookViewId="0">
      <selection activeCell="K63" sqref="K63"/>
    </sheetView>
  </sheetViews>
  <sheetFormatPr baseColWidth="10" defaultColWidth="12.625" defaultRowHeight="15" outlineLevelCol="1" x14ac:dyDescent="0.25"/>
  <cols>
    <col min="1" max="1" width="1.25" style="16" customWidth="1"/>
    <col min="2" max="2" width="1.5" style="75" hidden="1" customWidth="1"/>
    <col min="3" max="4" width="18.625" style="16" customWidth="1"/>
    <col min="5" max="5" width="8.25" style="16" customWidth="1"/>
    <col min="6" max="6" width="46.75" style="16" customWidth="1"/>
    <col min="7" max="8" width="25.625" style="16" customWidth="1"/>
    <col min="9" max="9" width="17.875" style="16" hidden="1" customWidth="1" outlineLevel="1"/>
    <col min="10" max="10" width="22.375" style="16" hidden="1" customWidth="1" outlineLevel="1"/>
    <col min="11" max="11" width="26.125" style="16" customWidth="1" collapsed="1"/>
    <col min="12" max="12" width="9.125" style="16" bestFit="1" customWidth="1"/>
    <col min="13" max="13" width="9.75" style="16" customWidth="1"/>
    <col min="14" max="14" width="8.125" style="16" customWidth="1"/>
    <col min="15" max="15" width="4.625" style="229" hidden="1" customWidth="1" outlineLevel="1"/>
    <col min="16" max="16" width="4.625" style="16" hidden="1" customWidth="1" outlineLevel="1"/>
    <col min="17" max="17" width="6.625" style="229" hidden="1" customWidth="1" outlineLevel="1"/>
    <col min="18" max="18" width="6.5" style="16" hidden="1" customWidth="1" outlineLevel="1"/>
    <col min="19" max="19" width="6.375" style="229" hidden="1" customWidth="1" outlineLevel="1"/>
    <col min="20" max="20" width="6.875" style="16" hidden="1" customWidth="1" outlineLevel="1"/>
    <col min="21" max="21" width="7" style="16" customWidth="1" collapsed="1"/>
    <col min="22" max="22" width="13" style="16" bestFit="1" customWidth="1"/>
    <col min="23" max="23" width="66.75" style="16" hidden="1" customWidth="1"/>
    <col min="24" max="24" width="27.375" style="16" hidden="1" customWidth="1" outlineLevel="1"/>
    <col min="25" max="25" width="7.75" style="16" customWidth="1" collapsed="1"/>
    <col min="26" max="31" width="4.625" style="16" hidden="1" customWidth="1" outlineLevel="1"/>
    <col min="32" max="32" width="6.625" style="16" customWidth="1" collapsed="1"/>
    <col min="33" max="33" width="10.125" style="16" customWidth="1"/>
    <col min="34" max="34" width="47.625" style="16" customWidth="1"/>
    <col min="35" max="35" width="18.375" style="16" customWidth="1" outlineLevel="1"/>
    <col min="36" max="36" width="13.5" style="16" customWidth="1"/>
    <col min="37" max="42" width="4.625" style="16" customWidth="1" outlineLevel="1"/>
    <col min="43" max="43" width="6.625" style="16" customWidth="1"/>
    <col min="44" max="44" width="10.125" style="16" customWidth="1"/>
    <col min="45" max="45" width="128.375" style="16" customWidth="1"/>
    <col min="46" max="46" width="26.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14.25" style="16" bestFit="1" customWidth="1"/>
    <col min="57" max="57" width="20" style="16" hidden="1" customWidth="1" outlineLevel="1"/>
    <col min="58" max="58" width="12.3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339"/>
      <c r="D1" s="339"/>
      <c r="E1" s="328" t="s">
        <v>234</v>
      </c>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15"/>
    </row>
    <row r="2" spans="1:78" ht="43.5" customHeight="1" x14ac:dyDescent="0.25">
      <c r="A2" s="14"/>
      <c r="B2" s="130"/>
      <c r="C2" s="339"/>
      <c r="D2" s="339"/>
      <c r="E2" s="340" t="s">
        <v>233</v>
      </c>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15"/>
    </row>
    <row r="3" spans="1:78" ht="43.5" customHeight="1" x14ac:dyDescent="0.25">
      <c r="A3" s="14"/>
      <c r="B3" s="130"/>
      <c r="C3" s="339"/>
      <c r="D3" s="339"/>
      <c r="E3" s="340" t="s">
        <v>196</v>
      </c>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89" t="s">
        <v>2</v>
      </c>
      <c r="D5" s="290"/>
      <c r="E5" s="290"/>
      <c r="F5" s="290"/>
      <c r="G5" s="337" t="s">
        <v>55</v>
      </c>
      <c r="H5" s="337" t="s">
        <v>5</v>
      </c>
      <c r="I5" s="337" t="s">
        <v>5</v>
      </c>
      <c r="J5" s="337" t="s">
        <v>5</v>
      </c>
      <c r="K5" s="337" t="s">
        <v>5</v>
      </c>
      <c r="L5" s="337" t="s">
        <v>5</v>
      </c>
      <c r="M5" s="338" t="s">
        <v>5</v>
      </c>
      <c r="N5" s="14"/>
      <c r="O5" s="15"/>
      <c r="P5" s="14"/>
      <c r="Q5" s="15"/>
      <c r="R5" s="14"/>
      <c r="S5" s="15"/>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91" t="s">
        <v>170</v>
      </c>
      <c r="D6" s="292"/>
      <c r="E6" s="292"/>
      <c r="F6" s="292"/>
      <c r="G6" s="347" t="s">
        <v>60</v>
      </c>
      <c r="H6" s="347"/>
      <c r="I6" s="347"/>
      <c r="J6" s="347"/>
      <c r="K6" s="347"/>
      <c r="L6" s="347"/>
      <c r="M6" s="348"/>
      <c r="N6" s="14"/>
      <c r="O6" s="15"/>
      <c r="P6" s="14"/>
      <c r="Q6" s="15"/>
      <c r="R6" s="14"/>
      <c r="S6" s="15"/>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43" t="s">
        <v>6</v>
      </c>
      <c r="D7" s="344"/>
      <c r="E7" s="344"/>
      <c r="F7" s="344"/>
      <c r="G7" s="345">
        <v>2021</v>
      </c>
      <c r="H7" s="345"/>
      <c r="I7" s="345"/>
      <c r="J7" s="345"/>
      <c r="K7" s="345"/>
      <c r="L7" s="345"/>
      <c r="M7" s="346"/>
      <c r="N7" s="64">
        <f>SUM(N15:N20,N29,N38:N53,N62:N65)</f>
        <v>42.1</v>
      </c>
      <c r="O7" s="18"/>
      <c r="P7" s="120"/>
      <c r="Q7" s="18"/>
      <c r="R7" s="120"/>
      <c r="S7" s="18"/>
      <c r="T7" s="120"/>
      <c r="U7" s="64">
        <f>SUM(U15:U93)</f>
        <v>43.35</v>
      </c>
      <c r="V7" s="18"/>
      <c r="W7" s="20"/>
      <c r="X7" s="20"/>
      <c r="Y7" s="247">
        <f>SUM(Y14:Y66)</f>
        <v>84.899999999999991</v>
      </c>
      <c r="Z7" s="21"/>
      <c r="AA7" s="126"/>
      <c r="AB7" s="21"/>
      <c r="AC7" s="126"/>
      <c r="AD7" s="21"/>
      <c r="AE7" s="126"/>
      <c r="AF7" s="64">
        <f>SUM(AF14:AF66)</f>
        <v>129.06333333333336</v>
      </c>
      <c r="AG7" s="18"/>
      <c r="AH7" s="18"/>
      <c r="AI7" s="20"/>
      <c r="AJ7" s="64">
        <f>SUM(AJ14:AJ66)</f>
        <v>131.20000000000002</v>
      </c>
      <c r="AK7" s="21"/>
      <c r="AL7" s="126"/>
      <c r="AM7" s="21"/>
      <c r="AN7" s="126"/>
      <c r="AO7" s="21"/>
      <c r="AP7" s="126"/>
      <c r="AQ7" s="64">
        <f>SUM(AQ14:AQ94)</f>
        <v>136.65333333333334</v>
      </c>
      <c r="AR7" s="18"/>
      <c r="AS7" s="18"/>
      <c r="AT7" s="20"/>
      <c r="AU7" s="247">
        <f>SUM(AU14:AU66)</f>
        <v>104.8</v>
      </c>
      <c r="AV7" s="21"/>
      <c r="AW7" s="126"/>
      <c r="AX7" s="21"/>
      <c r="AY7" s="126"/>
      <c r="AZ7" s="21"/>
      <c r="BA7" s="126"/>
      <c r="BB7" s="64">
        <f>SUM(BB14:BB94)</f>
        <v>0</v>
      </c>
      <c r="BC7" s="18"/>
      <c r="BD7" s="18"/>
      <c r="BE7" s="236"/>
      <c r="BF7" s="248">
        <f>SUM(BF14:BF66)</f>
        <v>363</v>
      </c>
      <c r="BG7" s="64">
        <f>SUM(BG14:BG94)</f>
        <v>309.06666666666678</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41"/>
      <c r="C8" s="342"/>
      <c r="D8" s="342"/>
      <c r="E8" s="342"/>
      <c r="F8" s="342"/>
      <c r="G8" s="65"/>
      <c r="H8" s="65"/>
      <c r="I8" s="65"/>
      <c r="J8" s="65"/>
      <c r="K8" s="65"/>
      <c r="L8" s="11"/>
      <c r="M8" s="65"/>
      <c r="N8" s="65"/>
      <c r="O8" s="222"/>
      <c r="P8" s="118"/>
      <c r="Q8" s="222"/>
      <c r="R8" s="118"/>
      <c r="S8" s="222"/>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289" t="s">
        <v>230</v>
      </c>
      <c r="D9" s="290"/>
      <c r="E9" s="290"/>
      <c r="F9" s="290"/>
      <c r="G9" s="293" t="s">
        <v>116</v>
      </c>
      <c r="H9" s="294"/>
      <c r="I9" s="294"/>
      <c r="J9" s="294"/>
      <c r="K9" s="294"/>
      <c r="L9" s="294"/>
      <c r="M9" s="295"/>
      <c r="N9" s="258" t="s">
        <v>100</v>
      </c>
      <c r="O9" s="259"/>
      <c r="P9" s="259"/>
      <c r="Q9" s="259"/>
      <c r="R9" s="259"/>
      <c r="S9" s="259"/>
      <c r="T9" s="259"/>
      <c r="U9" s="259"/>
      <c r="V9" s="259"/>
      <c r="W9" s="259"/>
      <c r="X9" s="260"/>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256">
        <f>+AU7+AJ7+Y7+N7</f>
        <v>363</v>
      </c>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291" t="s">
        <v>87</v>
      </c>
      <c r="D10" s="292"/>
      <c r="E10" s="292"/>
      <c r="F10" s="292"/>
      <c r="G10" s="293" t="str">
        <f>+VLOOKUP(G9,LISTAS!$H$3:$I$10,2,FALSE)</f>
        <v>Proyecto 7611 - Proteger y recuperar el patrimonio cultural de Bogotá y su significado histórico, urbano, arquitectónico, cultural y simbólico a diferentes escalas desde una perspectiva de integralidad</v>
      </c>
      <c r="H10" s="294"/>
      <c r="I10" s="294"/>
      <c r="J10" s="294"/>
      <c r="K10" s="294"/>
      <c r="L10" s="294"/>
      <c r="M10" s="295"/>
      <c r="N10" s="261" t="s">
        <v>93</v>
      </c>
      <c r="O10" s="262"/>
      <c r="P10" s="262"/>
      <c r="Q10" s="262"/>
      <c r="R10" s="262"/>
      <c r="S10" s="262" t="s">
        <v>94</v>
      </c>
      <c r="T10" s="262"/>
      <c r="U10" s="262"/>
      <c r="V10" s="262"/>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SUM(BM14:BM22)</f>
        <v>0</v>
      </c>
      <c r="BN10" s="64"/>
      <c r="BO10" s="64"/>
      <c r="BP10" s="64">
        <f>SUM(BP14:BP22)</f>
        <v>0</v>
      </c>
      <c r="BQ10" s="64"/>
      <c r="BR10" s="64"/>
      <c r="BS10" s="64">
        <f>SUM(BS14:BS22)</f>
        <v>0</v>
      </c>
      <c r="BT10" s="64"/>
      <c r="BU10" s="64"/>
      <c r="BV10" s="64">
        <f>SUM(BV14:BV22)</f>
        <v>0</v>
      </c>
      <c r="BW10" s="64"/>
      <c r="BX10" s="64"/>
      <c r="BY10" s="64">
        <f>SUM(BY14:BY22)</f>
        <v>0</v>
      </c>
      <c r="BZ10" s="64"/>
    </row>
    <row r="11" spans="1:78" ht="32.25" customHeight="1" thickBot="1" x14ac:dyDescent="0.3">
      <c r="A11" s="24"/>
      <c r="B11" s="70" t="str">
        <f>+VLOOKUP($G$10,LISTAS!$B$47:$D$65,2,FALSE)</f>
        <v>OBJ_2</v>
      </c>
      <c r="C11" s="291" t="s">
        <v>168</v>
      </c>
      <c r="D11" s="292"/>
      <c r="E11" s="292"/>
      <c r="F11" s="292"/>
      <c r="G11" s="296" t="s">
        <v>162</v>
      </c>
      <c r="H11" s="296"/>
      <c r="I11" s="296"/>
      <c r="J11" s="296"/>
      <c r="K11" s="296"/>
      <c r="L11" s="296"/>
      <c r="M11" s="297"/>
      <c r="N11" s="281">
        <v>3086948032</v>
      </c>
      <c r="O11" s="282"/>
      <c r="P11" s="282"/>
      <c r="Q11" s="282"/>
      <c r="R11" s="282"/>
      <c r="S11" s="264"/>
      <c r="T11" s="264"/>
      <c r="U11" s="264"/>
      <c r="V11" s="264"/>
      <c r="W11" s="264"/>
      <c r="X11" s="267"/>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318" t="s">
        <v>108</v>
      </c>
      <c r="BN11" s="319"/>
      <c r="BO11" s="319"/>
      <c r="BP11" s="319"/>
      <c r="BQ11" s="319"/>
      <c r="BR11" s="319"/>
      <c r="BS11" s="319"/>
      <c r="BT11" s="319"/>
      <c r="BU11" s="319"/>
      <c r="BV11" s="319"/>
      <c r="BW11" s="319"/>
      <c r="BX11" s="319"/>
      <c r="BY11" s="319"/>
      <c r="BZ11" s="320"/>
    </row>
    <row r="12" spans="1:78" ht="24" customHeight="1" thickBot="1" x14ac:dyDescent="0.3">
      <c r="A12" s="24"/>
      <c r="B12" s="70" t="str">
        <f>+VLOOKUP($G$11,LISTAS!$B$112:$D$132,2,FALSE)</f>
        <v>PROD_OBJ_2</v>
      </c>
      <c r="C12" s="298" t="s">
        <v>166</v>
      </c>
      <c r="D12" s="299"/>
      <c r="E12" s="299"/>
      <c r="F12" s="300"/>
      <c r="G12" s="301" t="s">
        <v>138</v>
      </c>
      <c r="H12" s="302"/>
      <c r="I12" s="302"/>
      <c r="J12" s="302"/>
      <c r="K12" s="302"/>
      <c r="L12" s="302"/>
      <c r="M12" s="303"/>
      <c r="N12" s="349"/>
      <c r="O12" s="350"/>
      <c r="P12" s="350"/>
      <c r="Q12" s="350"/>
      <c r="R12" s="350"/>
      <c r="S12" s="351"/>
      <c r="T12" s="351"/>
      <c r="U12" s="351"/>
      <c r="V12" s="351"/>
      <c r="W12" s="351"/>
      <c r="X12" s="352"/>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314" t="s">
        <v>173</v>
      </c>
      <c r="D13" s="316" t="s">
        <v>173</v>
      </c>
      <c r="E13" s="316" t="s">
        <v>32</v>
      </c>
      <c r="F13" s="316" t="s">
        <v>10</v>
      </c>
      <c r="G13" s="316" t="s">
        <v>106</v>
      </c>
      <c r="H13" s="316" t="s">
        <v>86</v>
      </c>
      <c r="I13" s="316" t="s">
        <v>89</v>
      </c>
      <c r="J13" s="316" t="s">
        <v>88</v>
      </c>
      <c r="K13" s="316" t="s">
        <v>174</v>
      </c>
      <c r="L13" s="312" t="s">
        <v>33</v>
      </c>
      <c r="M13" s="313"/>
      <c r="N13" s="138"/>
      <c r="O13" s="269" t="s">
        <v>14</v>
      </c>
      <c r="P13" s="270"/>
      <c r="Q13" s="269" t="s">
        <v>15</v>
      </c>
      <c r="R13" s="270"/>
      <c r="S13" s="271" t="s">
        <v>16</v>
      </c>
      <c r="T13" s="271"/>
      <c r="U13" s="139"/>
      <c r="V13" s="139"/>
      <c r="W13" s="174" t="s">
        <v>34</v>
      </c>
      <c r="X13" s="140"/>
      <c r="Y13" s="138"/>
      <c r="Z13" s="271" t="s">
        <v>22</v>
      </c>
      <c r="AA13" s="271"/>
      <c r="AB13" s="271" t="s">
        <v>23</v>
      </c>
      <c r="AC13" s="271"/>
      <c r="AD13" s="271" t="s">
        <v>24</v>
      </c>
      <c r="AE13" s="271"/>
      <c r="AF13" s="139"/>
      <c r="AG13" s="139"/>
      <c r="AH13" s="139" t="s">
        <v>35</v>
      </c>
      <c r="AI13" s="140"/>
      <c r="AJ13" s="138"/>
      <c r="AK13" s="271" t="s">
        <v>25</v>
      </c>
      <c r="AL13" s="271"/>
      <c r="AM13" s="271" t="s">
        <v>26</v>
      </c>
      <c r="AN13" s="271"/>
      <c r="AO13" s="271" t="s">
        <v>27</v>
      </c>
      <c r="AP13" s="271"/>
      <c r="AQ13" s="139"/>
      <c r="AR13" s="139"/>
      <c r="AS13" s="139" t="s">
        <v>36</v>
      </c>
      <c r="AT13" s="140"/>
      <c r="AU13" s="139"/>
      <c r="AV13" s="269" t="s">
        <v>28</v>
      </c>
      <c r="AW13" s="270"/>
      <c r="AX13" s="269" t="s">
        <v>29</v>
      </c>
      <c r="AY13" s="270"/>
      <c r="AZ13" s="269" t="s">
        <v>30</v>
      </c>
      <c r="BA13" s="306"/>
      <c r="BB13" s="139"/>
      <c r="BC13" s="139"/>
      <c r="BD13" s="139" t="s">
        <v>37</v>
      </c>
      <c r="BE13" s="140"/>
      <c r="BF13" s="138"/>
      <c r="BG13" s="139"/>
      <c r="BH13" s="139" t="s">
        <v>38</v>
      </c>
      <c r="BI13" s="307" t="s">
        <v>107</v>
      </c>
      <c r="BJ13" s="28"/>
      <c r="BM13" s="309" t="s">
        <v>34</v>
      </c>
      <c r="BN13" s="310"/>
      <c r="BO13" s="311"/>
      <c r="BP13" s="304" t="s">
        <v>35</v>
      </c>
      <c r="BQ13" s="310"/>
      <c r="BR13" s="311"/>
      <c r="BS13" s="304" t="s">
        <v>36</v>
      </c>
      <c r="BT13" s="310"/>
      <c r="BU13" s="311"/>
      <c r="BV13" s="304" t="s">
        <v>37</v>
      </c>
      <c r="BW13" s="310"/>
      <c r="BX13" s="311"/>
      <c r="BY13" s="304" t="s">
        <v>38</v>
      </c>
      <c r="BZ13" s="305"/>
    </row>
    <row r="14" spans="1:78" ht="25.5" x14ac:dyDescent="0.25">
      <c r="A14" s="27"/>
      <c r="B14" s="70"/>
      <c r="C14" s="315"/>
      <c r="D14" s="317"/>
      <c r="E14" s="317"/>
      <c r="F14" s="317"/>
      <c r="G14" s="317"/>
      <c r="H14" s="317"/>
      <c r="I14" s="317"/>
      <c r="J14" s="317"/>
      <c r="K14" s="317"/>
      <c r="L14" s="29" t="s">
        <v>11</v>
      </c>
      <c r="M14" s="30" t="s">
        <v>12</v>
      </c>
      <c r="N14" s="31" t="s">
        <v>13</v>
      </c>
      <c r="O14" s="32" t="s">
        <v>171</v>
      </c>
      <c r="P14" s="32" t="s">
        <v>172</v>
      </c>
      <c r="Q14" s="32" t="s">
        <v>171</v>
      </c>
      <c r="R14" s="32" t="s">
        <v>172</v>
      </c>
      <c r="S14" s="221"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308"/>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251.25" customHeight="1" x14ac:dyDescent="0.25">
      <c r="A15" s="80"/>
      <c r="B15" s="81"/>
      <c r="C15" s="141" t="s">
        <v>198</v>
      </c>
      <c r="D15" s="142" t="s">
        <v>198</v>
      </c>
      <c r="E15" s="146">
        <v>1</v>
      </c>
      <c r="F15" s="143" t="s">
        <v>385</v>
      </c>
      <c r="G15" s="82" t="s">
        <v>261</v>
      </c>
      <c r="H15" s="83" t="s">
        <v>262</v>
      </c>
      <c r="I15" s="82" t="s">
        <v>205</v>
      </c>
      <c r="J15" s="82" t="s">
        <v>214</v>
      </c>
      <c r="K15" s="84" t="s">
        <v>263</v>
      </c>
      <c r="L15" s="85">
        <v>44228</v>
      </c>
      <c r="M15" s="144">
        <v>44561</v>
      </c>
      <c r="N15" s="234">
        <f>+O15+Q15+S15</f>
        <v>11</v>
      </c>
      <c r="O15" s="223">
        <v>0</v>
      </c>
      <c r="P15" s="82">
        <v>0</v>
      </c>
      <c r="Q15" s="223">
        <v>1</v>
      </c>
      <c r="R15" s="82">
        <v>1</v>
      </c>
      <c r="S15" s="223">
        <v>10</v>
      </c>
      <c r="T15" s="82">
        <v>11</v>
      </c>
      <c r="U15" s="82">
        <f>SUM(P15,R15,T15)</f>
        <v>12</v>
      </c>
      <c r="V15" s="87">
        <f t="shared" ref="V15:V21" si="0">IFERROR(U15/N15,"")</f>
        <v>1.0909090909090908</v>
      </c>
      <c r="W15" s="145" t="s">
        <v>337</v>
      </c>
      <c r="X15" s="88" t="s">
        <v>349</v>
      </c>
      <c r="Y15" s="239">
        <f>+Z15+AB15+AD15</f>
        <v>48</v>
      </c>
      <c r="Z15" s="82">
        <v>10</v>
      </c>
      <c r="AA15" s="82">
        <v>33</v>
      </c>
      <c r="AB15" s="82">
        <v>10</v>
      </c>
      <c r="AC15" s="82">
        <v>15</v>
      </c>
      <c r="AD15" s="82">
        <v>28</v>
      </c>
      <c r="AE15" s="82">
        <v>37</v>
      </c>
      <c r="AF15" s="82">
        <f>SUM(AA15,AC15,AE15)</f>
        <v>85</v>
      </c>
      <c r="AG15" s="87">
        <f t="shared" ref="AG15:AG21" si="1">IFERROR(AF15/Y15,"")</f>
        <v>1.7708333333333333</v>
      </c>
      <c r="AH15" s="145" t="s">
        <v>383</v>
      </c>
      <c r="AI15" s="242" t="s">
        <v>349</v>
      </c>
      <c r="AJ15" s="82">
        <f t="shared" ref="AJ15:AJ20" si="2">+AK15+AM15+AO15</f>
        <v>84</v>
      </c>
      <c r="AK15" s="82">
        <v>28</v>
      </c>
      <c r="AL15" s="82">
        <v>38</v>
      </c>
      <c r="AM15" s="82">
        <v>28</v>
      </c>
      <c r="AN15" s="82">
        <v>14</v>
      </c>
      <c r="AO15" s="82">
        <v>28</v>
      </c>
      <c r="AP15" s="82">
        <v>40</v>
      </c>
      <c r="AQ15" s="82">
        <f t="shared" ref="AQ15:AQ18" si="3">SUM(AL15,AN15,AP15)</f>
        <v>92</v>
      </c>
      <c r="AR15" s="87">
        <f t="shared" ref="AR15:AR21" si="4">IFERROR(AQ15/AJ15,"")</f>
        <v>1.0952380952380953</v>
      </c>
      <c r="AS15" s="147" t="s">
        <v>384</v>
      </c>
      <c r="AT15" s="88" t="s">
        <v>349</v>
      </c>
      <c r="AU15" s="253">
        <f>+AV15+AX15+AZ15</f>
        <v>57</v>
      </c>
      <c r="AV15" s="82">
        <v>28</v>
      </c>
      <c r="AW15" s="82"/>
      <c r="AX15" s="82">
        <v>25</v>
      </c>
      <c r="AY15" s="82"/>
      <c r="AZ15" s="82">
        <v>4</v>
      </c>
      <c r="BA15" s="82"/>
      <c r="BB15" s="82">
        <f t="shared" ref="BB15:BB18" si="5">SUM(AW15,AY15,BA15)</f>
        <v>0</v>
      </c>
      <c r="BC15" s="87">
        <f t="shared" ref="BC15:BC21" si="6">IFERROR(BB15/AU15,"")</f>
        <v>0</v>
      </c>
      <c r="BD15" s="89"/>
      <c r="BE15" s="88"/>
      <c r="BF15" s="257">
        <f>+SUM(N15,Y15,AJ15,AU15)</f>
        <v>200</v>
      </c>
      <c r="BG15" s="82">
        <f t="shared" ref="BG15:BG19" si="7">+SUM(U15,AF15,AQ15,BB15)</f>
        <v>189</v>
      </c>
      <c r="BH15" s="90">
        <f>IFERROR(BG15/BF15,"")</f>
        <v>0.94499999999999995</v>
      </c>
      <c r="BI15" s="148"/>
      <c r="BJ15" s="91"/>
      <c r="BM15" s="93"/>
      <c r="BN15" s="87">
        <f>IFERROR(BM15/N15,"")</f>
        <v>0</v>
      </c>
      <c r="BO15" s="88"/>
      <c r="BP15" s="94">
        <f t="shared" ref="BP15:BP21" si="8">IFERROR(BO15/Q15,"")</f>
        <v>0</v>
      </c>
      <c r="BQ15" s="87">
        <f>IFERROR(BP15/Y15,"")</f>
        <v>0</v>
      </c>
      <c r="BR15" s="88">
        <f t="shared" ref="BR15:BR21" si="9">IFERROR(BQ15/U15,"")</f>
        <v>0</v>
      </c>
      <c r="BS15" s="94"/>
      <c r="BT15" s="87">
        <f>IFERROR(BS15/AJ15,"")</f>
        <v>0</v>
      </c>
      <c r="BU15" s="88"/>
      <c r="BV15" s="95">
        <f>IFERROR(BU15/Y15,"")</f>
        <v>0</v>
      </c>
      <c r="BW15" s="87">
        <f>IFERROR(BV15/AU15,"")</f>
        <v>0</v>
      </c>
      <c r="BX15" s="96">
        <f>IFERROR(BW15/AB15,"")</f>
        <v>0</v>
      </c>
      <c r="BY15" s="97">
        <f>SUM(BM15,BP15,BS15,BV15)</f>
        <v>0</v>
      </c>
      <c r="BZ15" s="98">
        <f>IFERROR(BY15/BF15,"")</f>
        <v>0</v>
      </c>
    </row>
    <row r="16" spans="1:78" s="92" customFormat="1" ht="128.25" customHeight="1" x14ac:dyDescent="0.25">
      <c r="A16" s="99"/>
      <c r="B16" s="81"/>
      <c r="C16" s="141" t="s">
        <v>198</v>
      </c>
      <c r="D16" s="142" t="s">
        <v>198</v>
      </c>
      <c r="E16" s="206">
        <v>2</v>
      </c>
      <c r="F16" s="142" t="s">
        <v>258</v>
      </c>
      <c r="G16" s="84" t="s">
        <v>264</v>
      </c>
      <c r="H16" s="100" t="s">
        <v>265</v>
      </c>
      <c r="I16" s="84" t="s">
        <v>205</v>
      </c>
      <c r="J16" s="84" t="s">
        <v>214</v>
      </c>
      <c r="K16" s="84" t="s">
        <v>266</v>
      </c>
      <c r="L16" s="101">
        <v>44228</v>
      </c>
      <c r="M16" s="149">
        <v>44561</v>
      </c>
      <c r="N16" s="235">
        <f>+O16+Q16+S16</f>
        <v>11</v>
      </c>
      <c r="O16" s="224">
        <v>0</v>
      </c>
      <c r="P16" s="84">
        <v>0</v>
      </c>
      <c r="Q16" s="224">
        <v>1</v>
      </c>
      <c r="R16" s="84">
        <v>1</v>
      </c>
      <c r="S16" s="224">
        <v>10</v>
      </c>
      <c r="T16" s="84">
        <v>10</v>
      </c>
      <c r="U16" s="84">
        <f>SUM(P16,R16,T16)</f>
        <v>11</v>
      </c>
      <c r="V16" s="103">
        <f t="shared" si="0"/>
        <v>1</v>
      </c>
      <c r="W16" s="150" t="s">
        <v>338</v>
      </c>
      <c r="X16" s="104" t="s">
        <v>349</v>
      </c>
      <c r="Y16" s="241">
        <f>+Z16+AB16+AD16</f>
        <v>17</v>
      </c>
      <c r="Z16" s="240">
        <v>5</v>
      </c>
      <c r="AA16" s="84">
        <v>8</v>
      </c>
      <c r="AB16" s="84">
        <v>5</v>
      </c>
      <c r="AC16" s="84">
        <v>7</v>
      </c>
      <c r="AD16" s="84">
        <v>7</v>
      </c>
      <c r="AE16" s="84">
        <v>9</v>
      </c>
      <c r="AF16" s="84">
        <f t="shared" ref="AF15:AF20" si="10">SUM(AA16,AC16,AE16)</f>
        <v>24</v>
      </c>
      <c r="AG16" s="103">
        <f t="shared" si="1"/>
        <v>1.411764705882353</v>
      </c>
      <c r="AH16" s="150" t="s">
        <v>361</v>
      </c>
      <c r="AI16" s="104" t="s">
        <v>349</v>
      </c>
      <c r="AJ16" s="241">
        <f t="shared" si="2"/>
        <v>21</v>
      </c>
      <c r="AK16" s="84">
        <v>7</v>
      </c>
      <c r="AL16" s="84">
        <v>6</v>
      </c>
      <c r="AM16" s="84">
        <v>7</v>
      </c>
      <c r="AN16" s="84">
        <v>7</v>
      </c>
      <c r="AO16" s="84">
        <v>7</v>
      </c>
      <c r="AP16" s="84">
        <v>6</v>
      </c>
      <c r="AQ16" s="84">
        <f t="shared" si="3"/>
        <v>19</v>
      </c>
      <c r="AR16" s="103">
        <f t="shared" si="4"/>
        <v>0.90476190476190477</v>
      </c>
      <c r="AS16" s="150" t="s">
        <v>386</v>
      </c>
      <c r="AT16" s="104" t="s">
        <v>349</v>
      </c>
      <c r="AU16" s="250">
        <f>+AV16+AX16+AZ16</f>
        <v>21</v>
      </c>
      <c r="AV16" s="84">
        <v>7</v>
      </c>
      <c r="AW16" s="84"/>
      <c r="AX16" s="84">
        <v>7</v>
      </c>
      <c r="AY16" s="84"/>
      <c r="AZ16" s="84">
        <v>7</v>
      </c>
      <c r="BA16" s="84"/>
      <c r="BB16" s="84">
        <f t="shared" si="5"/>
        <v>0</v>
      </c>
      <c r="BC16" s="103">
        <f t="shared" si="6"/>
        <v>0</v>
      </c>
      <c r="BD16" s="105"/>
      <c r="BE16" s="104"/>
      <c r="BF16" s="102">
        <f>+SUM(N16,Y16,AJ16,AU16)</f>
        <v>70</v>
      </c>
      <c r="BG16" s="84">
        <f t="shared" si="7"/>
        <v>54</v>
      </c>
      <c r="BH16" s="106">
        <f t="shared" ref="BH16:BH21" si="11">IFERROR(BG16/BF16,"")</f>
        <v>0.77142857142857146</v>
      </c>
      <c r="BI16" s="151"/>
      <c r="BJ16" s="107"/>
      <c r="BM16" s="108"/>
      <c r="BN16" s="103">
        <f t="shared" ref="BN16:BN21" si="12">IFERROR(BM16/N16,"")</f>
        <v>0</v>
      </c>
      <c r="BO16" s="109"/>
      <c r="BP16" s="110">
        <f t="shared" si="8"/>
        <v>0</v>
      </c>
      <c r="BQ16" s="103">
        <f t="shared" ref="BQ16:BQ21" si="13">IFERROR(BP16/Y16,"")</f>
        <v>0</v>
      </c>
      <c r="BR16" s="109">
        <f t="shared" si="9"/>
        <v>0</v>
      </c>
      <c r="BS16" s="110"/>
      <c r="BT16" s="103">
        <f t="shared" ref="BT16:BT21" si="14">IFERROR(BS16/AJ16,"")</f>
        <v>0</v>
      </c>
      <c r="BU16" s="109"/>
      <c r="BV16" s="111">
        <f t="shared" ref="BV16:BV21" si="15">IFERROR(BU16/Y16,"")</f>
        <v>0</v>
      </c>
      <c r="BW16" s="103">
        <f t="shared" ref="BW16:BW21" si="16">IFERROR(BV16/AU16,"")</f>
        <v>0</v>
      </c>
      <c r="BX16" s="112"/>
      <c r="BY16" s="113">
        <f t="shared" ref="BY16:BY19" si="17">SUM(BM16,BP16,BS16,BV16)</f>
        <v>0</v>
      </c>
      <c r="BZ16" s="114">
        <f t="shared" ref="BZ16:BZ21" si="18">IFERROR(BY16/BF16,"")</f>
        <v>0</v>
      </c>
    </row>
    <row r="17" spans="1:78" s="92" customFormat="1" ht="237.75" customHeight="1" x14ac:dyDescent="0.25">
      <c r="A17" s="99"/>
      <c r="B17" s="81"/>
      <c r="C17" s="141" t="s">
        <v>198</v>
      </c>
      <c r="D17" s="142" t="s">
        <v>198</v>
      </c>
      <c r="E17" s="206">
        <v>3</v>
      </c>
      <c r="F17" s="142" t="s">
        <v>275</v>
      </c>
      <c r="G17" s="84" t="s">
        <v>267</v>
      </c>
      <c r="H17" s="100" t="s">
        <v>268</v>
      </c>
      <c r="I17" s="84" t="s">
        <v>205</v>
      </c>
      <c r="J17" s="84" t="s">
        <v>214</v>
      </c>
      <c r="K17" s="84" t="s">
        <v>276</v>
      </c>
      <c r="L17" s="101">
        <v>44228</v>
      </c>
      <c r="M17" s="149">
        <v>44561</v>
      </c>
      <c r="N17" s="84">
        <f t="shared" ref="N17:N20" si="19">+O17+Q17+S17</f>
        <v>1</v>
      </c>
      <c r="O17" s="224">
        <v>0</v>
      </c>
      <c r="P17" s="84">
        <v>0</v>
      </c>
      <c r="Q17" s="224">
        <v>0</v>
      </c>
      <c r="R17" s="84">
        <v>0</v>
      </c>
      <c r="S17" s="224">
        <v>1</v>
      </c>
      <c r="T17" s="84">
        <v>1</v>
      </c>
      <c r="U17" s="84">
        <f t="shared" ref="U17:U20" si="20">SUM(P17,R17,T17)</f>
        <v>1</v>
      </c>
      <c r="V17" s="103">
        <f t="shared" si="0"/>
        <v>1</v>
      </c>
      <c r="W17" s="150" t="s">
        <v>336</v>
      </c>
      <c r="X17" s="104" t="s">
        <v>350</v>
      </c>
      <c r="Y17" s="84">
        <f>+Z17+AB17+AD17</f>
        <v>1</v>
      </c>
      <c r="Z17" s="84">
        <v>0</v>
      </c>
      <c r="AA17" s="84"/>
      <c r="AB17" s="84">
        <v>0</v>
      </c>
      <c r="AC17" s="84"/>
      <c r="AD17" s="84">
        <v>1</v>
      </c>
      <c r="AE17" s="84">
        <v>1</v>
      </c>
      <c r="AF17" s="84">
        <f t="shared" si="10"/>
        <v>1</v>
      </c>
      <c r="AG17" s="103">
        <f t="shared" si="1"/>
        <v>1</v>
      </c>
      <c r="AH17" s="150" t="s">
        <v>362</v>
      </c>
      <c r="AI17" s="104" t="s">
        <v>349</v>
      </c>
      <c r="AJ17" s="241">
        <f t="shared" si="2"/>
        <v>1</v>
      </c>
      <c r="AK17" s="84">
        <v>0</v>
      </c>
      <c r="AL17" s="84"/>
      <c r="AM17" s="84">
        <v>0</v>
      </c>
      <c r="AN17" s="84"/>
      <c r="AO17" s="84">
        <v>1</v>
      </c>
      <c r="AP17" s="84">
        <v>1</v>
      </c>
      <c r="AQ17" s="84">
        <f t="shared" si="3"/>
        <v>1</v>
      </c>
      <c r="AR17" s="103">
        <f t="shared" si="4"/>
        <v>1</v>
      </c>
      <c r="AS17" s="150" t="s">
        <v>387</v>
      </c>
      <c r="AT17" s="104" t="s">
        <v>349</v>
      </c>
      <c r="AU17" s="250">
        <f t="shared" ref="AU17:AU20" si="21">+AV17+AX17+AZ17</f>
        <v>1</v>
      </c>
      <c r="AV17" s="84">
        <v>0</v>
      </c>
      <c r="AW17" s="84"/>
      <c r="AX17" s="84">
        <v>0</v>
      </c>
      <c r="AY17" s="84"/>
      <c r="AZ17" s="84">
        <v>1</v>
      </c>
      <c r="BA17" s="84"/>
      <c r="BB17" s="84">
        <f t="shared" si="5"/>
        <v>0</v>
      </c>
      <c r="BC17" s="103">
        <f t="shared" si="6"/>
        <v>0</v>
      </c>
      <c r="BD17" s="105"/>
      <c r="BE17" s="104"/>
      <c r="BF17" s="251">
        <f>+SUM(N17,Y17,AJ17,AU17)</f>
        <v>4</v>
      </c>
      <c r="BG17" s="84">
        <f t="shared" si="7"/>
        <v>3</v>
      </c>
      <c r="BH17" s="106">
        <f t="shared" si="11"/>
        <v>0.75</v>
      </c>
      <c r="BI17" s="151"/>
      <c r="BJ17" s="107"/>
      <c r="BM17" s="108"/>
      <c r="BN17" s="103">
        <f t="shared" si="12"/>
        <v>0</v>
      </c>
      <c r="BO17" s="104"/>
      <c r="BP17" s="115" t="str">
        <f t="shared" si="8"/>
        <v/>
      </c>
      <c r="BQ17" s="103" t="str">
        <f t="shared" si="13"/>
        <v/>
      </c>
      <c r="BR17" s="104" t="str">
        <f t="shared" si="9"/>
        <v/>
      </c>
      <c r="BS17" s="115"/>
      <c r="BT17" s="103">
        <f t="shared" si="14"/>
        <v>0</v>
      </c>
      <c r="BU17" s="104"/>
      <c r="BV17" s="116">
        <f t="shared" si="15"/>
        <v>0</v>
      </c>
      <c r="BW17" s="103">
        <f t="shared" si="16"/>
        <v>0</v>
      </c>
      <c r="BX17" s="117"/>
      <c r="BY17" s="113">
        <f t="shared" si="17"/>
        <v>0</v>
      </c>
      <c r="BZ17" s="114">
        <f t="shared" si="18"/>
        <v>0</v>
      </c>
    </row>
    <row r="18" spans="1:78" s="92" customFormat="1" ht="102" x14ac:dyDescent="0.25">
      <c r="A18" s="99"/>
      <c r="B18" s="81"/>
      <c r="C18" s="141" t="s">
        <v>198</v>
      </c>
      <c r="D18" s="142" t="s">
        <v>198</v>
      </c>
      <c r="E18" s="206">
        <v>4</v>
      </c>
      <c r="F18" s="142" t="s">
        <v>259</v>
      </c>
      <c r="G18" s="84" t="s">
        <v>270</v>
      </c>
      <c r="H18" s="100" t="s">
        <v>271</v>
      </c>
      <c r="I18" s="84" t="s">
        <v>205</v>
      </c>
      <c r="J18" s="84" t="s">
        <v>214</v>
      </c>
      <c r="K18" s="84" t="s">
        <v>277</v>
      </c>
      <c r="L18" s="101">
        <v>44317</v>
      </c>
      <c r="M18" s="149">
        <v>44500</v>
      </c>
      <c r="N18" s="84">
        <f t="shared" si="19"/>
        <v>0</v>
      </c>
      <c r="O18" s="224">
        <v>0</v>
      </c>
      <c r="P18" s="84">
        <v>0</v>
      </c>
      <c r="Q18" s="224">
        <v>0</v>
      </c>
      <c r="R18" s="84">
        <v>0</v>
      </c>
      <c r="S18" s="224">
        <v>0</v>
      </c>
      <c r="T18" s="84">
        <v>0</v>
      </c>
      <c r="U18" s="84">
        <f t="shared" si="20"/>
        <v>0</v>
      </c>
      <c r="V18" s="103" t="str">
        <f t="shared" si="0"/>
        <v/>
      </c>
      <c r="W18" s="150" t="s">
        <v>334</v>
      </c>
      <c r="X18" s="104"/>
      <c r="Y18" s="216"/>
      <c r="Z18" s="84">
        <v>0</v>
      </c>
      <c r="AA18" s="84"/>
      <c r="AB18" s="84">
        <v>0</v>
      </c>
      <c r="AC18" s="84"/>
      <c r="AD18" s="216"/>
      <c r="AE18" s="84"/>
      <c r="AF18" s="84">
        <f t="shared" si="10"/>
        <v>0</v>
      </c>
      <c r="AG18" s="103" t="str">
        <f t="shared" si="1"/>
        <v/>
      </c>
      <c r="AH18" s="150" t="s">
        <v>364</v>
      </c>
      <c r="AI18" s="104" t="s">
        <v>363</v>
      </c>
      <c r="AJ18" s="250">
        <f t="shared" si="2"/>
        <v>0</v>
      </c>
      <c r="AK18" s="216"/>
      <c r="AL18" s="216"/>
      <c r="AM18" s="216"/>
      <c r="AN18" s="216"/>
      <c r="AO18" s="216"/>
      <c r="AP18" s="84"/>
      <c r="AQ18" s="84">
        <f t="shared" si="3"/>
        <v>0</v>
      </c>
      <c r="AR18" s="103" t="str">
        <f>IFERROR(AQ18/AJ18,"")</f>
        <v/>
      </c>
      <c r="AS18" s="150"/>
      <c r="AT18" s="104"/>
      <c r="AU18" s="250">
        <f t="shared" si="21"/>
        <v>0</v>
      </c>
      <c r="AV18" s="216"/>
      <c r="AW18" s="216"/>
      <c r="AX18" s="216"/>
      <c r="AY18" s="216"/>
      <c r="AZ18" s="216"/>
      <c r="BA18" s="216"/>
      <c r="BB18" s="84">
        <f t="shared" si="5"/>
        <v>0</v>
      </c>
      <c r="BC18" s="103" t="str">
        <f t="shared" si="6"/>
        <v/>
      </c>
      <c r="BD18" s="105"/>
      <c r="BE18" s="104"/>
      <c r="BF18" s="102">
        <f t="shared" ref="BF18:BF19" si="22">+SUM(N18,Y18,AJ18,AU18)</f>
        <v>0</v>
      </c>
      <c r="BG18" s="216">
        <f t="shared" si="7"/>
        <v>0</v>
      </c>
      <c r="BH18" s="106" t="str">
        <f>IFERROR(BG18/BF18,"")</f>
        <v/>
      </c>
      <c r="BI18" s="151"/>
      <c r="BJ18" s="107"/>
      <c r="BM18" s="108"/>
      <c r="BN18" s="103" t="str">
        <f t="shared" si="12"/>
        <v/>
      </c>
      <c r="BO18" s="104"/>
      <c r="BP18" s="115" t="str">
        <f t="shared" si="8"/>
        <v/>
      </c>
      <c r="BQ18" s="103" t="str">
        <f t="shared" si="13"/>
        <v/>
      </c>
      <c r="BR18" s="104" t="str">
        <f t="shared" si="9"/>
        <v/>
      </c>
      <c r="BS18" s="115"/>
      <c r="BT18" s="103" t="str">
        <f t="shared" si="14"/>
        <v/>
      </c>
      <c r="BU18" s="104"/>
      <c r="BV18" s="116" t="str">
        <f t="shared" si="15"/>
        <v/>
      </c>
      <c r="BW18" s="103" t="str">
        <f t="shared" si="16"/>
        <v/>
      </c>
      <c r="BX18" s="117"/>
      <c r="BY18" s="113">
        <f t="shared" si="17"/>
        <v>0</v>
      </c>
      <c r="BZ18" s="114" t="str">
        <f t="shared" si="18"/>
        <v/>
      </c>
    </row>
    <row r="19" spans="1:78" s="92" customFormat="1" ht="119.25" customHeight="1" x14ac:dyDescent="0.25">
      <c r="A19" s="99"/>
      <c r="B19" s="81"/>
      <c r="C19" s="141" t="s">
        <v>198</v>
      </c>
      <c r="D19" s="142" t="s">
        <v>198</v>
      </c>
      <c r="E19" s="206">
        <v>5</v>
      </c>
      <c r="F19" s="142" t="s">
        <v>260</v>
      </c>
      <c r="G19" s="84" t="s">
        <v>272</v>
      </c>
      <c r="H19" s="100" t="s">
        <v>273</v>
      </c>
      <c r="I19" s="84" t="s">
        <v>205</v>
      </c>
      <c r="J19" s="84" t="s">
        <v>214</v>
      </c>
      <c r="K19" s="84" t="s">
        <v>266</v>
      </c>
      <c r="L19" s="101">
        <v>44228</v>
      </c>
      <c r="M19" s="149">
        <v>44561</v>
      </c>
      <c r="N19" s="84">
        <f t="shared" si="19"/>
        <v>1</v>
      </c>
      <c r="O19" s="224">
        <v>0</v>
      </c>
      <c r="P19" s="84">
        <v>0</v>
      </c>
      <c r="Q19" s="224">
        <v>0</v>
      </c>
      <c r="R19" s="84">
        <v>0</v>
      </c>
      <c r="S19" s="224">
        <v>1</v>
      </c>
      <c r="T19" s="84">
        <v>1</v>
      </c>
      <c r="U19" s="84">
        <f t="shared" si="20"/>
        <v>1</v>
      </c>
      <c r="V19" s="103">
        <f t="shared" si="0"/>
        <v>1</v>
      </c>
      <c r="W19" s="150" t="s">
        <v>335</v>
      </c>
      <c r="X19" s="104" t="s">
        <v>350</v>
      </c>
      <c r="Y19" s="84">
        <v>1</v>
      </c>
      <c r="Z19" s="84">
        <v>0</v>
      </c>
      <c r="AA19" s="84"/>
      <c r="AB19" s="84">
        <v>0</v>
      </c>
      <c r="AC19" s="84"/>
      <c r="AD19" s="84">
        <v>1</v>
      </c>
      <c r="AE19" s="84">
        <v>1</v>
      </c>
      <c r="AF19" s="84">
        <f t="shared" si="10"/>
        <v>1</v>
      </c>
      <c r="AG19" s="103">
        <f t="shared" si="1"/>
        <v>1</v>
      </c>
      <c r="AH19" s="150" t="s">
        <v>360</v>
      </c>
      <c r="AI19" s="104" t="s">
        <v>349</v>
      </c>
      <c r="AJ19" s="252">
        <f t="shared" si="2"/>
        <v>1</v>
      </c>
      <c r="AK19" s="84">
        <v>0</v>
      </c>
      <c r="AL19" s="84"/>
      <c r="AM19" s="84">
        <v>0</v>
      </c>
      <c r="AN19" s="84"/>
      <c r="AO19" s="84">
        <v>1</v>
      </c>
      <c r="AP19" s="84">
        <v>1</v>
      </c>
      <c r="AQ19" s="84">
        <f>SUM(AL19,AN19,AP19)</f>
        <v>1</v>
      </c>
      <c r="AR19" s="103">
        <f>IFERROR(AQ19/AJ19,"")</f>
        <v>1</v>
      </c>
      <c r="AS19" s="150" t="s">
        <v>388</v>
      </c>
      <c r="AT19" s="104" t="s">
        <v>349</v>
      </c>
      <c r="AU19" s="250">
        <f t="shared" si="21"/>
        <v>1</v>
      </c>
      <c r="AV19" s="84">
        <v>0</v>
      </c>
      <c r="AW19" s="84"/>
      <c r="AX19" s="84">
        <v>0</v>
      </c>
      <c r="AY19" s="84"/>
      <c r="AZ19" s="84">
        <v>1</v>
      </c>
      <c r="BA19" s="84"/>
      <c r="BB19" s="84">
        <f>SUM(AW19,AY19,BA19)</f>
        <v>0</v>
      </c>
      <c r="BC19" s="103">
        <f t="shared" si="6"/>
        <v>0</v>
      </c>
      <c r="BD19" s="105"/>
      <c r="BE19" s="104"/>
      <c r="BF19" s="102">
        <f t="shared" si="22"/>
        <v>4</v>
      </c>
      <c r="BG19" s="84">
        <f t="shared" si="7"/>
        <v>3</v>
      </c>
      <c r="BH19" s="106">
        <f>IFERROR(BG19/BF19,"")</f>
        <v>0.75</v>
      </c>
      <c r="BI19" s="151"/>
      <c r="BJ19" s="107"/>
      <c r="BM19" s="108"/>
      <c r="BN19" s="103">
        <f t="shared" si="12"/>
        <v>0</v>
      </c>
      <c r="BO19" s="109"/>
      <c r="BP19" s="110" t="str">
        <f t="shared" si="8"/>
        <v/>
      </c>
      <c r="BQ19" s="103" t="str">
        <f t="shared" si="13"/>
        <v/>
      </c>
      <c r="BR19" s="109" t="str">
        <f t="shared" si="9"/>
        <v/>
      </c>
      <c r="BS19" s="110"/>
      <c r="BT19" s="103">
        <f t="shared" si="14"/>
        <v>0</v>
      </c>
      <c r="BU19" s="109"/>
      <c r="BV19" s="111">
        <f t="shared" si="15"/>
        <v>0</v>
      </c>
      <c r="BW19" s="103">
        <f t="shared" si="16"/>
        <v>0</v>
      </c>
      <c r="BX19" s="112"/>
      <c r="BY19" s="113">
        <f t="shared" si="17"/>
        <v>0</v>
      </c>
      <c r="BZ19" s="114">
        <f t="shared" si="18"/>
        <v>0</v>
      </c>
    </row>
    <row r="20" spans="1:78" s="92" customFormat="1" ht="409.5" customHeight="1" x14ac:dyDescent="0.25">
      <c r="A20" s="99"/>
      <c r="B20" s="81"/>
      <c r="C20" s="141" t="s">
        <v>198</v>
      </c>
      <c r="D20" s="142" t="s">
        <v>198</v>
      </c>
      <c r="E20" s="206">
        <v>6</v>
      </c>
      <c r="F20" s="142" t="s">
        <v>356</v>
      </c>
      <c r="G20" s="84" t="s">
        <v>274</v>
      </c>
      <c r="H20" s="100" t="s">
        <v>357</v>
      </c>
      <c r="I20" s="84" t="s">
        <v>205</v>
      </c>
      <c r="J20" s="84" t="s">
        <v>214</v>
      </c>
      <c r="K20" s="84" t="s">
        <v>358</v>
      </c>
      <c r="L20" s="101">
        <v>44228</v>
      </c>
      <c r="M20" s="149">
        <v>44561</v>
      </c>
      <c r="N20" s="84">
        <f t="shared" si="19"/>
        <v>2</v>
      </c>
      <c r="O20" s="224">
        <v>0</v>
      </c>
      <c r="P20" s="84">
        <v>0</v>
      </c>
      <c r="Q20" s="224">
        <v>1</v>
      </c>
      <c r="R20" s="84">
        <v>1</v>
      </c>
      <c r="S20" s="224">
        <v>1</v>
      </c>
      <c r="T20" s="84">
        <v>1</v>
      </c>
      <c r="U20" s="84">
        <f t="shared" si="20"/>
        <v>2</v>
      </c>
      <c r="V20" s="103">
        <f t="shared" si="0"/>
        <v>1</v>
      </c>
      <c r="W20" s="150" t="s">
        <v>359</v>
      </c>
      <c r="X20" s="104" t="s">
        <v>350</v>
      </c>
      <c r="Y20" s="84">
        <v>5</v>
      </c>
      <c r="Z20" s="84">
        <v>1</v>
      </c>
      <c r="AA20" s="84">
        <v>1</v>
      </c>
      <c r="AB20" s="84">
        <v>2</v>
      </c>
      <c r="AC20" s="84">
        <v>2</v>
      </c>
      <c r="AD20" s="84">
        <v>2</v>
      </c>
      <c r="AE20" s="84">
        <v>3</v>
      </c>
      <c r="AF20" s="84">
        <f t="shared" si="10"/>
        <v>6</v>
      </c>
      <c r="AG20" s="103">
        <f t="shared" si="1"/>
        <v>1.2</v>
      </c>
      <c r="AH20" s="150" t="s">
        <v>365</v>
      </c>
      <c r="AI20" s="104" t="s">
        <v>349</v>
      </c>
      <c r="AJ20" s="250">
        <f t="shared" si="2"/>
        <v>5</v>
      </c>
      <c r="AK20" s="84">
        <v>1</v>
      </c>
      <c r="AL20" s="84">
        <v>1</v>
      </c>
      <c r="AM20" s="84">
        <v>2</v>
      </c>
      <c r="AN20" s="84">
        <v>2</v>
      </c>
      <c r="AO20" s="84">
        <v>2</v>
      </c>
      <c r="AP20" s="84">
        <v>2</v>
      </c>
      <c r="AQ20" s="84">
        <f>SUM(AL20,AN20,AP20)</f>
        <v>5</v>
      </c>
      <c r="AR20" s="103">
        <f>IFERROR(AQ20/AJ20,"")</f>
        <v>1</v>
      </c>
      <c r="AS20" s="150" t="s">
        <v>389</v>
      </c>
      <c r="AT20" s="104" t="s">
        <v>349</v>
      </c>
      <c r="AU20" s="250">
        <f t="shared" si="21"/>
        <v>3</v>
      </c>
      <c r="AV20" s="84">
        <v>1</v>
      </c>
      <c r="AW20" s="84"/>
      <c r="AX20" s="84">
        <v>1</v>
      </c>
      <c r="AY20" s="84"/>
      <c r="AZ20" s="84">
        <v>1</v>
      </c>
      <c r="BA20" s="84"/>
      <c r="BB20" s="84">
        <f>SUM(AW20,AY20,BA20)</f>
        <v>0</v>
      </c>
      <c r="BC20" s="103">
        <f t="shared" ref="BC20" si="23">IFERROR(BB20/AU20,"")</f>
        <v>0</v>
      </c>
      <c r="BD20" s="105"/>
      <c r="BE20" s="104"/>
      <c r="BF20" s="102">
        <f>+SUM(N20,Y20,AJ20,AU20)</f>
        <v>15</v>
      </c>
      <c r="BG20" s="84">
        <f t="shared" ref="BG20" si="24">+SUM(U20,AF20,AQ20,BB20)</f>
        <v>13</v>
      </c>
      <c r="BH20" s="106">
        <f>IFERROR(BG20/BF20,"")</f>
        <v>0.8666666666666667</v>
      </c>
      <c r="BI20" s="151"/>
      <c r="BJ20" s="107"/>
      <c r="BM20" s="108"/>
      <c r="BN20" s="103"/>
      <c r="BO20" s="109"/>
      <c r="BP20" s="110"/>
      <c r="BQ20" s="103"/>
      <c r="BR20" s="109"/>
      <c r="BS20" s="110"/>
      <c r="BT20" s="103">
        <f t="shared" si="14"/>
        <v>0</v>
      </c>
      <c r="BU20" s="109"/>
      <c r="BV20" s="111"/>
      <c r="BW20" s="103"/>
      <c r="BX20" s="112"/>
      <c r="BY20" s="113"/>
      <c r="BZ20" s="114"/>
    </row>
    <row r="21" spans="1:78" ht="25.5" customHeight="1" thickBot="1" x14ac:dyDescent="0.3">
      <c r="A21" s="37"/>
      <c r="B21" s="70"/>
      <c r="C21" s="152"/>
      <c r="D21" s="153"/>
      <c r="E21" s="153"/>
      <c r="F21" s="154" t="s">
        <v>167</v>
      </c>
      <c r="G21" s="155"/>
      <c r="H21" s="156"/>
      <c r="I21" s="155"/>
      <c r="J21" s="155"/>
      <c r="K21" s="155"/>
      <c r="L21" s="157"/>
      <c r="M21" s="158"/>
      <c r="N21" s="159"/>
      <c r="O21" s="225"/>
      <c r="P21" s="155"/>
      <c r="Q21" s="225"/>
      <c r="R21" s="155"/>
      <c r="S21" s="225"/>
      <c r="T21" s="155"/>
      <c r="U21" s="155"/>
      <c r="V21" s="160" t="str">
        <f t="shared" si="0"/>
        <v/>
      </c>
      <c r="W21" s="161"/>
      <c r="X21" s="162"/>
      <c r="Y21" s="159"/>
      <c r="Z21" s="155"/>
      <c r="AA21" s="155"/>
      <c r="AB21" s="155"/>
      <c r="AC21" s="155"/>
      <c r="AD21" s="155"/>
      <c r="AE21" s="155"/>
      <c r="AF21" s="155"/>
      <c r="AG21" s="160" t="str">
        <f t="shared" si="1"/>
        <v/>
      </c>
      <c r="AH21" s="161"/>
      <c r="AI21" s="162"/>
      <c r="AJ21" s="159"/>
      <c r="AK21" s="155"/>
      <c r="AL21" s="155"/>
      <c r="AM21" s="155"/>
      <c r="AN21" s="155"/>
      <c r="AO21" s="155"/>
      <c r="AP21" s="155"/>
      <c r="AQ21" s="155"/>
      <c r="AR21" s="160" t="str">
        <f t="shared" si="4"/>
        <v/>
      </c>
      <c r="AS21" s="163"/>
      <c r="AT21" s="162"/>
      <c r="AU21" s="255"/>
      <c r="AV21" s="155"/>
      <c r="AW21" s="155"/>
      <c r="AX21" s="155"/>
      <c r="AY21" s="155"/>
      <c r="AZ21" s="155"/>
      <c r="BA21" s="155"/>
      <c r="BB21" s="155"/>
      <c r="BC21" s="160" t="str">
        <f t="shared" si="6"/>
        <v/>
      </c>
      <c r="BD21" s="164"/>
      <c r="BE21" s="162"/>
      <c r="BF21" s="181"/>
      <c r="BG21" s="182"/>
      <c r="BH21" s="165" t="str">
        <f t="shared" si="11"/>
        <v/>
      </c>
      <c r="BI21" s="166"/>
      <c r="BJ21" s="44"/>
      <c r="BM21" s="62"/>
      <c r="BN21" s="38" t="str">
        <f t="shared" si="12"/>
        <v/>
      </c>
      <c r="BO21" s="39"/>
      <c r="BP21" s="40" t="str">
        <f t="shared" si="8"/>
        <v/>
      </c>
      <c r="BQ21" s="38" t="str">
        <f t="shared" si="13"/>
        <v/>
      </c>
      <c r="BR21" s="39" t="str">
        <f t="shared" si="9"/>
        <v/>
      </c>
      <c r="BS21" s="40"/>
      <c r="BT21" s="38" t="str">
        <f t="shared" si="14"/>
        <v/>
      </c>
      <c r="BU21" s="39"/>
      <c r="BV21" s="41" t="str">
        <f t="shared" si="15"/>
        <v/>
      </c>
      <c r="BW21" s="38" t="str">
        <f t="shared" si="16"/>
        <v/>
      </c>
      <c r="BX21" s="42"/>
      <c r="BY21" s="43"/>
      <c r="BZ21" s="63" t="str">
        <f t="shared" si="18"/>
        <v/>
      </c>
    </row>
    <row r="22" spans="1:78" ht="16.5" thickBot="1" x14ac:dyDescent="0.3">
      <c r="A22" s="14"/>
      <c r="B22" s="70"/>
      <c r="C22" s="121"/>
      <c r="D22" s="121"/>
      <c r="E22" s="121"/>
      <c r="F22" s="121"/>
      <c r="G22" s="121"/>
      <c r="H22" s="132"/>
      <c r="I22" s="121"/>
      <c r="J22" s="121"/>
      <c r="K22" s="121"/>
      <c r="L22" s="121"/>
      <c r="M22" s="121"/>
      <c r="N22" s="121"/>
      <c r="O22" s="135"/>
      <c r="P22" s="121"/>
      <c r="Q22" s="135"/>
      <c r="R22" s="121"/>
      <c r="S22" s="135"/>
      <c r="T22" s="121"/>
      <c r="U22" s="133"/>
      <c r="V22" s="133"/>
      <c r="W22" s="121"/>
      <c r="X22" s="121"/>
      <c r="Y22" s="121"/>
      <c r="Z22" s="134"/>
      <c r="AA22" s="134"/>
      <c r="AB22" s="134"/>
      <c r="AC22" s="134"/>
      <c r="AD22" s="134"/>
      <c r="AE22" s="134"/>
      <c r="AF22" s="133"/>
      <c r="AG22" s="133"/>
      <c r="AH22" s="135"/>
      <c r="AI22" s="121"/>
      <c r="AJ22" s="135"/>
      <c r="AK22" s="136"/>
      <c r="AL22" s="136"/>
      <c r="AM22" s="136"/>
      <c r="AN22" s="136"/>
      <c r="AO22" s="136"/>
      <c r="AP22" s="136"/>
      <c r="AQ22" s="133"/>
      <c r="AR22" s="133"/>
      <c r="AS22" s="135"/>
      <c r="AT22" s="121"/>
      <c r="AU22" s="135"/>
      <c r="AV22" s="136"/>
      <c r="AW22" s="136"/>
      <c r="AX22" s="136"/>
      <c r="AY22" s="136"/>
      <c r="AZ22" s="136"/>
      <c r="BA22" s="136"/>
      <c r="BB22" s="133"/>
      <c r="BC22" s="133"/>
      <c r="BD22" s="135"/>
      <c r="BE22" s="121"/>
      <c r="BF22" s="135"/>
      <c r="BG22" s="135"/>
      <c r="BH22" s="135"/>
      <c r="BI22" s="137"/>
      <c r="BJ22" s="15"/>
      <c r="BM22" s="46"/>
      <c r="BN22" s="46"/>
      <c r="BO22" s="46"/>
      <c r="BP22" s="46"/>
      <c r="BQ22" s="46"/>
      <c r="BR22" s="46"/>
      <c r="BS22" s="46"/>
      <c r="BT22" s="46"/>
      <c r="BU22" s="46"/>
      <c r="BV22" s="46"/>
      <c r="BW22" s="46"/>
      <c r="BX22" s="46"/>
      <c r="BY22" s="46"/>
      <c r="BZ22" s="46"/>
    </row>
    <row r="23" spans="1:78" s="173" customFormat="1" ht="27.75" customHeight="1" x14ac:dyDescent="0.2">
      <c r="A23" s="10"/>
      <c r="B23" s="172"/>
      <c r="C23" s="289" t="s">
        <v>230</v>
      </c>
      <c r="D23" s="290"/>
      <c r="E23" s="290"/>
      <c r="F23" s="290"/>
      <c r="G23" s="353" t="s">
        <v>116</v>
      </c>
      <c r="H23" s="354"/>
      <c r="I23" s="354"/>
      <c r="J23" s="354"/>
      <c r="K23" s="354"/>
      <c r="L23" s="354"/>
      <c r="M23" s="355"/>
      <c r="N23" s="258" t="s">
        <v>100</v>
      </c>
      <c r="O23" s="259"/>
      <c r="P23" s="259"/>
      <c r="Q23" s="259"/>
      <c r="R23" s="259"/>
      <c r="S23" s="259"/>
      <c r="T23" s="259"/>
      <c r="U23" s="259"/>
      <c r="V23" s="259"/>
      <c r="W23" s="259"/>
      <c r="X23" s="260"/>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2"/>
      <c r="BH23" s="12"/>
      <c r="BI23" s="13"/>
      <c r="BJ23" s="11"/>
      <c r="BM23" s="172"/>
      <c r="BN23" s="172"/>
      <c r="BO23" s="172"/>
      <c r="BP23" s="172"/>
      <c r="BQ23" s="172"/>
      <c r="BR23" s="172"/>
      <c r="BS23" s="172"/>
      <c r="BT23" s="172"/>
      <c r="BU23" s="172"/>
      <c r="BV23" s="172"/>
      <c r="BW23" s="172"/>
      <c r="BX23" s="172"/>
      <c r="BY23" s="172"/>
      <c r="BZ23" s="12"/>
    </row>
    <row r="24" spans="1:78" ht="36.75" customHeight="1" thickBot="1" x14ac:dyDescent="0.3">
      <c r="A24" s="24"/>
      <c r="B24" s="70"/>
      <c r="C24" s="291" t="s">
        <v>87</v>
      </c>
      <c r="D24" s="292"/>
      <c r="E24" s="292"/>
      <c r="F24" s="292"/>
      <c r="G24" s="293" t="str">
        <f>+VLOOKUP(G23,LISTAS!$H$3:$I$10,2,FALSE)</f>
        <v>Proyecto 7611 - Proteger y recuperar el patrimonio cultural de Bogotá y su significado histórico, urbano, arquitectónico, cultural y simbólico a diferentes escalas desde una perspectiva de integralidad</v>
      </c>
      <c r="H24" s="294"/>
      <c r="I24" s="294"/>
      <c r="J24" s="294"/>
      <c r="K24" s="294"/>
      <c r="L24" s="294"/>
      <c r="M24" s="295"/>
      <c r="N24" s="261" t="s">
        <v>93</v>
      </c>
      <c r="O24" s="262"/>
      <c r="P24" s="262"/>
      <c r="Q24" s="262"/>
      <c r="R24" s="262"/>
      <c r="S24" s="262" t="s">
        <v>94</v>
      </c>
      <c r="T24" s="262"/>
      <c r="U24" s="262"/>
      <c r="V24" s="262"/>
      <c r="W24" s="201" t="s">
        <v>95</v>
      </c>
      <c r="X24" s="179" t="s">
        <v>96</v>
      </c>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24"/>
      <c r="BI24" s="24"/>
      <c r="BM24" s="64">
        <f>SUM(BM28:BM31)</f>
        <v>0</v>
      </c>
      <c r="BN24" s="64"/>
      <c r="BO24" s="64"/>
      <c r="BP24" s="64">
        <f>SUM(BP28:BP31)</f>
        <v>0</v>
      </c>
      <c r="BQ24" s="64"/>
      <c r="BR24" s="64"/>
      <c r="BS24" s="64">
        <f>SUM(BS28:BS31)</f>
        <v>0</v>
      </c>
      <c r="BT24" s="64"/>
      <c r="BU24" s="64"/>
      <c r="BV24" s="64">
        <f>SUM(BV28:BV31)</f>
        <v>0</v>
      </c>
      <c r="BW24" s="64"/>
      <c r="BX24" s="64"/>
      <c r="BY24" s="64">
        <f>SUM(BY28:BY31)</f>
        <v>0</v>
      </c>
      <c r="BZ24" s="64"/>
    </row>
    <row r="25" spans="1:78" ht="24" customHeight="1" thickBot="1" x14ac:dyDescent="0.3">
      <c r="A25" s="24"/>
      <c r="B25" s="70" t="str">
        <f>+VLOOKUP($G$10,LISTAS!$B$47:$D$65,2,FALSE)</f>
        <v>OBJ_2</v>
      </c>
      <c r="C25" s="291" t="s">
        <v>168</v>
      </c>
      <c r="D25" s="292"/>
      <c r="E25" s="292"/>
      <c r="F25" s="292"/>
      <c r="G25" s="296" t="s">
        <v>162</v>
      </c>
      <c r="H25" s="296"/>
      <c r="I25" s="296"/>
      <c r="J25" s="296"/>
      <c r="K25" s="296"/>
      <c r="L25" s="296"/>
      <c r="M25" s="297"/>
      <c r="N25" s="281">
        <v>601284868</v>
      </c>
      <c r="O25" s="282"/>
      <c r="P25" s="282"/>
      <c r="Q25" s="282"/>
      <c r="R25" s="282"/>
      <c r="S25" s="264"/>
      <c r="T25" s="264"/>
      <c r="U25" s="264"/>
      <c r="V25" s="264"/>
      <c r="W25" s="264"/>
      <c r="X25" s="267"/>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318" t="s">
        <v>108</v>
      </c>
      <c r="BN25" s="319"/>
      <c r="BO25" s="319"/>
      <c r="BP25" s="319"/>
      <c r="BQ25" s="319"/>
      <c r="BR25" s="319"/>
      <c r="BS25" s="319"/>
      <c r="BT25" s="319"/>
      <c r="BU25" s="319"/>
      <c r="BV25" s="319"/>
      <c r="BW25" s="319"/>
      <c r="BX25" s="319"/>
      <c r="BY25" s="319"/>
      <c r="BZ25" s="320"/>
    </row>
    <row r="26" spans="1:78" ht="24" customHeight="1" thickBot="1" x14ac:dyDescent="0.3">
      <c r="A26" s="24"/>
      <c r="B26" s="70" t="str">
        <f>+VLOOKUP($G$11,LISTAS!$B$112:$D$132,2,FALSE)</f>
        <v>PROD_OBJ_2</v>
      </c>
      <c r="C26" s="321" t="s">
        <v>166</v>
      </c>
      <c r="D26" s="332"/>
      <c r="E26" s="332"/>
      <c r="F26" s="333"/>
      <c r="G26" s="334" t="s">
        <v>139</v>
      </c>
      <c r="H26" s="335"/>
      <c r="I26" s="335"/>
      <c r="J26" s="335"/>
      <c r="K26" s="335"/>
      <c r="L26" s="335"/>
      <c r="M26" s="336"/>
      <c r="N26" s="283"/>
      <c r="O26" s="284"/>
      <c r="P26" s="284"/>
      <c r="Q26" s="284"/>
      <c r="R26" s="284"/>
      <c r="S26" s="266"/>
      <c r="T26" s="266"/>
      <c r="U26" s="266"/>
      <c r="V26" s="266"/>
      <c r="W26" s="266"/>
      <c r="X26" s="268"/>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7"/>
      <c r="BN26" s="78"/>
      <c r="BO26" s="78"/>
      <c r="BP26" s="78"/>
      <c r="BQ26" s="78"/>
      <c r="BR26" s="78"/>
      <c r="BS26" s="78"/>
      <c r="BT26" s="78"/>
      <c r="BU26" s="78"/>
      <c r="BV26" s="78"/>
      <c r="BW26" s="78"/>
      <c r="BX26" s="78"/>
      <c r="BY26" s="78"/>
      <c r="BZ26" s="79"/>
    </row>
    <row r="27" spans="1:78" ht="23.25" customHeight="1" x14ac:dyDescent="0.25">
      <c r="A27" s="27"/>
      <c r="B27" s="70"/>
      <c r="C27" s="314" t="s">
        <v>173</v>
      </c>
      <c r="D27" s="316" t="s">
        <v>173</v>
      </c>
      <c r="E27" s="316" t="s">
        <v>32</v>
      </c>
      <c r="F27" s="316" t="s">
        <v>10</v>
      </c>
      <c r="G27" s="316" t="s">
        <v>106</v>
      </c>
      <c r="H27" s="316" t="s">
        <v>86</v>
      </c>
      <c r="I27" s="316" t="s">
        <v>89</v>
      </c>
      <c r="J27" s="316" t="s">
        <v>88</v>
      </c>
      <c r="K27" s="316" t="s">
        <v>174</v>
      </c>
      <c r="L27" s="312" t="s">
        <v>33</v>
      </c>
      <c r="M27" s="313"/>
      <c r="N27" s="202"/>
      <c r="O27" s="358" t="s">
        <v>14</v>
      </c>
      <c r="P27" s="359"/>
      <c r="Q27" s="358" t="s">
        <v>15</v>
      </c>
      <c r="R27" s="359"/>
      <c r="S27" s="324" t="s">
        <v>16</v>
      </c>
      <c r="T27" s="324"/>
      <c r="U27" s="203"/>
      <c r="V27" s="203"/>
      <c r="W27" s="167" t="s">
        <v>34</v>
      </c>
      <c r="X27" s="204"/>
      <c r="Y27" s="138"/>
      <c r="Z27" s="271" t="s">
        <v>22</v>
      </c>
      <c r="AA27" s="271"/>
      <c r="AB27" s="271" t="s">
        <v>23</v>
      </c>
      <c r="AC27" s="271"/>
      <c r="AD27" s="271" t="s">
        <v>24</v>
      </c>
      <c r="AE27" s="271"/>
      <c r="AF27" s="139"/>
      <c r="AG27" s="139"/>
      <c r="AH27" s="139"/>
      <c r="AI27" s="140"/>
      <c r="AJ27" s="138"/>
      <c r="AK27" s="356" t="s">
        <v>25</v>
      </c>
      <c r="AL27" s="357"/>
      <c r="AM27" s="356" t="s">
        <v>26</v>
      </c>
      <c r="AN27" s="357"/>
      <c r="AO27" s="356" t="s">
        <v>27</v>
      </c>
      <c r="AP27" s="270"/>
      <c r="AQ27" s="139"/>
      <c r="AR27" s="139"/>
      <c r="AS27" s="139" t="s">
        <v>36</v>
      </c>
      <c r="AT27" s="140"/>
      <c r="AU27" s="139"/>
      <c r="AV27" s="325" t="s">
        <v>28</v>
      </c>
      <c r="AW27" s="326"/>
      <c r="AX27" s="325" t="s">
        <v>29</v>
      </c>
      <c r="AY27" s="326"/>
      <c r="AZ27" s="325" t="s">
        <v>30</v>
      </c>
      <c r="BA27" s="327"/>
      <c r="BB27" s="139"/>
      <c r="BC27" s="139"/>
      <c r="BD27" s="139" t="s">
        <v>37</v>
      </c>
      <c r="BE27" s="140"/>
      <c r="BF27" s="138"/>
      <c r="BG27" s="139"/>
      <c r="BH27" s="139" t="s">
        <v>38</v>
      </c>
      <c r="BI27" s="307" t="s">
        <v>107</v>
      </c>
      <c r="BJ27" s="28"/>
      <c r="BM27" s="309" t="s">
        <v>34</v>
      </c>
      <c r="BN27" s="310"/>
      <c r="BO27" s="311"/>
      <c r="BP27" s="304" t="s">
        <v>35</v>
      </c>
      <c r="BQ27" s="310"/>
      <c r="BR27" s="311"/>
      <c r="BS27" s="304" t="s">
        <v>36</v>
      </c>
      <c r="BT27" s="310"/>
      <c r="BU27" s="311"/>
      <c r="BV27" s="304" t="s">
        <v>37</v>
      </c>
      <c r="BW27" s="310"/>
      <c r="BX27" s="311"/>
      <c r="BY27" s="304" t="s">
        <v>38</v>
      </c>
      <c r="BZ27" s="305"/>
    </row>
    <row r="28" spans="1:78" ht="25.5" x14ac:dyDescent="0.25">
      <c r="A28" s="27"/>
      <c r="B28" s="70"/>
      <c r="C28" s="315"/>
      <c r="D28" s="317"/>
      <c r="E28" s="317"/>
      <c r="F28" s="317"/>
      <c r="G28" s="317"/>
      <c r="H28" s="317"/>
      <c r="I28" s="317"/>
      <c r="J28" s="317"/>
      <c r="K28" s="317"/>
      <c r="L28" s="29" t="s">
        <v>11</v>
      </c>
      <c r="M28" s="30" t="s">
        <v>12</v>
      </c>
      <c r="N28" s="31" t="s">
        <v>13</v>
      </c>
      <c r="O28" s="32" t="s">
        <v>171</v>
      </c>
      <c r="P28" s="32" t="s">
        <v>172</v>
      </c>
      <c r="Q28" s="32" t="s">
        <v>171</v>
      </c>
      <c r="R28" s="32" t="s">
        <v>172</v>
      </c>
      <c r="S28" s="221" t="s">
        <v>171</v>
      </c>
      <c r="T28" s="171" t="s">
        <v>172</v>
      </c>
      <c r="U28" s="32" t="s">
        <v>17</v>
      </c>
      <c r="V28" s="59" t="s">
        <v>199</v>
      </c>
      <c r="W28" s="32" t="s">
        <v>18</v>
      </c>
      <c r="X28" s="33" t="s">
        <v>85</v>
      </c>
      <c r="Y28" s="31" t="s">
        <v>13</v>
      </c>
      <c r="Z28" s="171" t="s">
        <v>171</v>
      </c>
      <c r="AA28" s="171" t="s">
        <v>172</v>
      </c>
      <c r="AB28" s="171" t="s">
        <v>171</v>
      </c>
      <c r="AC28" s="171" t="s">
        <v>172</v>
      </c>
      <c r="AD28" s="171" t="s">
        <v>171</v>
      </c>
      <c r="AE28" s="171" t="s">
        <v>172</v>
      </c>
      <c r="AF28" s="32" t="s">
        <v>17</v>
      </c>
      <c r="AG28" s="59" t="s">
        <v>199</v>
      </c>
      <c r="AH28" s="32" t="s">
        <v>18</v>
      </c>
      <c r="AI28" s="33" t="s">
        <v>85</v>
      </c>
      <c r="AJ28" s="31" t="s">
        <v>13</v>
      </c>
      <c r="AK28" s="171" t="s">
        <v>171</v>
      </c>
      <c r="AL28" s="171" t="s">
        <v>172</v>
      </c>
      <c r="AM28" s="171" t="s">
        <v>171</v>
      </c>
      <c r="AN28" s="171" t="s">
        <v>172</v>
      </c>
      <c r="AO28" s="171" t="s">
        <v>171</v>
      </c>
      <c r="AP28" s="171" t="s">
        <v>172</v>
      </c>
      <c r="AQ28" s="32" t="s">
        <v>17</v>
      </c>
      <c r="AR28" s="59" t="s">
        <v>199</v>
      </c>
      <c r="AS28" s="33" t="s">
        <v>85</v>
      </c>
      <c r="AT28" s="33" t="s">
        <v>85</v>
      </c>
      <c r="AU28" s="34" t="s">
        <v>13</v>
      </c>
      <c r="AV28" s="32" t="s">
        <v>171</v>
      </c>
      <c r="AW28" s="32" t="s">
        <v>172</v>
      </c>
      <c r="AX28" s="32" t="s">
        <v>171</v>
      </c>
      <c r="AY28" s="32" t="s">
        <v>172</v>
      </c>
      <c r="AZ28" s="32" t="s">
        <v>171</v>
      </c>
      <c r="BA28" s="32" t="s">
        <v>172</v>
      </c>
      <c r="BB28" s="32" t="s">
        <v>17</v>
      </c>
      <c r="BC28" s="59" t="s">
        <v>199</v>
      </c>
      <c r="BD28" s="32" t="s">
        <v>18</v>
      </c>
      <c r="BE28" s="33" t="s">
        <v>85</v>
      </c>
      <c r="BF28" s="31" t="s">
        <v>13</v>
      </c>
      <c r="BG28" s="35" t="s">
        <v>17</v>
      </c>
      <c r="BH28" s="59" t="s">
        <v>199</v>
      </c>
      <c r="BI28" s="308"/>
      <c r="BJ28" s="28"/>
      <c r="BM28" s="60"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1" t="s">
        <v>31</v>
      </c>
    </row>
    <row r="29" spans="1:78" s="92" customFormat="1" ht="409.5" customHeight="1" x14ac:dyDescent="0.25">
      <c r="A29" s="80"/>
      <c r="B29" s="81"/>
      <c r="C29" s="141" t="s">
        <v>198</v>
      </c>
      <c r="D29" s="142" t="s">
        <v>198</v>
      </c>
      <c r="E29" s="146">
        <v>1</v>
      </c>
      <c r="F29" s="143" t="s">
        <v>278</v>
      </c>
      <c r="G29" s="82" t="s">
        <v>279</v>
      </c>
      <c r="H29" s="83" t="s">
        <v>279</v>
      </c>
      <c r="I29" s="82" t="s">
        <v>205</v>
      </c>
      <c r="J29" s="82" t="s">
        <v>214</v>
      </c>
      <c r="K29" s="84" t="s">
        <v>280</v>
      </c>
      <c r="L29" s="85">
        <v>44228</v>
      </c>
      <c r="M29" s="144">
        <v>44561</v>
      </c>
      <c r="N29" s="212">
        <f>+O29+Q29+S29</f>
        <v>0.1</v>
      </c>
      <c r="O29" s="223">
        <v>0</v>
      </c>
      <c r="P29" s="82">
        <v>0</v>
      </c>
      <c r="Q29" s="223">
        <v>0</v>
      </c>
      <c r="R29" s="82">
        <v>0</v>
      </c>
      <c r="S29" s="226">
        <v>0.1</v>
      </c>
      <c r="T29" s="230">
        <v>0.35</v>
      </c>
      <c r="U29" s="230">
        <f>SUM(P29,R29,T29)</f>
        <v>0.35</v>
      </c>
      <c r="V29" s="87">
        <f>IFERROR(U29/N29,"")</f>
        <v>3.4999999999999996</v>
      </c>
      <c r="W29" s="145" t="s">
        <v>382</v>
      </c>
      <c r="X29" s="88" t="s">
        <v>350</v>
      </c>
      <c r="Y29" s="237">
        <v>0.3</v>
      </c>
      <c r="Z29" s="82">
        <v>0</v>
      </c>
      <c r="AA29" s="82"/>
      <c r="AB29" s="82">
        <v>0</v>
      </c>
      <c r="AC29" s="82"/>
      <c r="AD29" s="211">
        <v>0.3</v>
      </c>
      <c r="AE29" s="230">
        <v>0.23</v>
      </c>
      <c r="AF29" s="82">
        <f t="shared" ref="AF29" si="25">SUM(AA29,AC29,AE29)</f>
        <v>0.23</v>
      </c>
      <c r="AG29" s="87">
        <f t="shared" ref="AG29:AG30" si="26">IFERROR(AF29/Y29,"")</f>
        <v>0.76666666666666672</v>
      </c>
      <c r="AH29" s="145" t="s">
        <v>366</v>
      </c>
      <c r="AI29" s="242" t="s">
        <v>349</v>
      </c>
      <c r="AJ29" s="237">
        <v>0.4</v>
      </c>
      <c r="AK29" s="82">
        <v>0</v>
      </c>
      <c r="AL29" s="211">
        <v>7.0000000000000007E-2</v>
      </c>
      <c r="AM29" s="82">
        <v>0</v>
      </c>
      <c r="AN29" s="211">
        <v>7.0000000000000007E-2</v>
      </c>
      <c r="AO29" s="211">
        <v>0.4</v>
      </c>
      <c r="AP29" s="211">
        <v>0.04</v>
      </c>
      <c r="AQ29" s="82">
        <f t="shared" ref="AQ29" si="27">SUM(AL29,AN29,AP29)</f>
        <v>0.18000000000000002</v>
      </c>
      <c r="AR29" s="87">
        <f t="shared" ref="AR29" si="28">IFERROR(AQ29/AJ29,"")</f>
        <v>0.45</v>
      </c>
      <c r="AS29" s="362" t="s">
        <v>390</v>
      </c>
      <c r="AT29" s="88" t="s">
        <v>349</v>
      </c>
      <c r="AU29" s="363">
        <f>+AV29+AX29+AZ29</f>
        <v>0.2</v>
      </c>
      <c r="AV29" s="82">
        <v>0</v>
      </c>
      <c r="AW29" s="82"/>
      <c r="AX29" s="82">
        <v>0</v>
      </c>
      <c r="AY29" s="82"/>
      <c r="AZ29" s="211">
        <v>0.2</v>
      </c>
      <c r="BA29" s="82"/>
      <c r="BB29" s="82">
        <f t="shared" ref="BB29" si="29">SUM(AW29,AY29,BA29)</f>
        <v>0</v>
      </c>
      <c r="BC29" s="87">
        <f t="shared" ref="BC29:BC30" si="30">IFERROR(BB29/AU29,"")</f>
        <v>0</v>
      </c>
      <c r="BD29" s="89"/>
      <c r="BE29" s="88"/>
      <c r="BF29" s="249">
        <f>+SUM(N29,Y29,AJ29,AU29)</f>
        <v>1</v>
      </c>
      <c r="BG29" s="211">
        <f t="shared" ref="BG29" si="31">+SUM(U29,AF29,AQ29,BB29)</f>
        <v>0.76</v>
      </c>
      <c r="BH29" s="90">
        <f>IFERROR(BG29/BF29,"")</f>
        <v>0.76</v>
      </c>
      <c r="BI29" s="148"/>
      <c r="BJ29" s="91"/>
      <c r="BM29" s="93"/>
      <c r="BN29" s="87">
        <f t="shared" ref="BN29:BN30" si="32">IFERROR(BM29/N29,"")</f>
        <v>0</v>
      </c>
      <c r="BO29" s="88"/>
      <c r="BP29" s="94" t="str">
        <f t="shared" ref="BP29:BP30" si="33">IFERROR(BO29/Q29,"")</f>
        <v/>
      </c>
      <c r="BQ29" s="87" t="str">
        <f t="shared" ref="BQ29:BQ30" si="34">IFERROR(BP29/Y29,"")</f>
        <v/>
      </c>
      <c r="BR29" s="88" t="str">
        <f t="shared" ref="BR29:BR30" si="35">IFERROR(BQ29/U29,"")</f>
        <v/>
      </c>
      <c r="BS29" s="94"/>
      <c r="BT29" s="87">
        <f t="shared" ref="BT29:BT30" si="36">IFERROR(BS29/AJ29,"")</f>
        <v>0</v>
      </c>
      <c r="BU29" s="88"/>
      <c r="BV29" s="95">
        <f t="shared" ref="BV29:BV30" si="37">IFERROR(BU29/Y29,"")</f>
        <v>0</v>
      </c>
      <c r="BW29" s="87">
        <f t="shared" ref="BW29:BW30" si="38">IFERROR(BV29/AU29,"")</f>
        <v>0</v>
      </c>
      <c r="BX29" s="96" t="str">
        <f>IFERROR(BW29/AB29,"")</f>
        <v/>
      </c>
      <c r="BY29" s="97">
        <f t="shared" ref="BY29" si="39">SUM(BM29,BP29,BS29,BV29)</f>
        <v>0</v>
      </c>
      <c r="BZ29" s="98">
        <f>IFERROR(BY29/BF29,"")</f>
        <v>0</v>
      </c>
    </row>
    <row r="30" spans="1:78" ht="18.75" customHeight="1" thickBot="1" x14ac:dyDescent="0.3">
      <c r="A30" s="37"/>
      <c r="B30" s="70"/>
      <c r="C30" s="152"/>
      <c r="D30" s="153"/>
      <c r="E30" s="153"/>
      <c r="F30" s="154" t="s">
        <v>167</v>
      </c>
      <c r="G30" s="155"/>
      <c r="H30" s="156"/>
      <c r="I30" s="155"/>
      <c r="J30" s="155"/>
      <c r="K30" s="155"/>
      <c r="L30" s="157"/>
      <c r="M30" s="158"/>
      <c r="N30" s="159"/>
      <c r="O30" s="225"/>
      <c r="P30" s="155"/>
      <c r="Q30" s="225"/>
      <c r="R30" s="155"/>
      <c r="S30" s="225"/>
      <c r="T30" s="155"/>
      <c r="U30" s="155"/>
      <c r="V30" s="160" t="str">
        <f t="shared" ref="V30" si="40">IFERROR(U30/N30,"")</f>
        <v/>
      </c>
      <c r="W30" s="161"/>
      <c r="X30" s="162"/>
      <c r="Y30" s="159"/>
      <c r="Z30" s="155"/>
      <c r="AA30" s="155"/>
      <c r="AB30" s="155"/>
      <c r="AC30" s="155"/>
      <c r="AD30" s="155"/>
      <c r="AE30" s="155"/>
      <c r="AF30" s="155"/>
      <c r="AG30" s="160" t="str">
        <f t="shared" si="26"/>
        <v/>
      </c>
      <c r="AH30" s="161"/>
      <c r="AI30" s="162"/>
      <c r="AJ30" s="159"/>
      <c r="AK30" s="155"/>
      <c r="AL30" s="155"/>
      <c r="AM30" s="155"/>
      <c r="AN30" s="155"/>
      <c r="AO30" s="155"/>
      <c r="AP30" s="155"/>
      <c r="AQ30" s="155"/>
      <c r="AR30" s="160" t="str">
        <f t="shared" ref="AR30" si="41">IFERROR(AQ30/AJ30,"")</f>
        <v/>
      </c>
      <c r="AS30" s="163"/>
      <c r="AT30" s="162"/>
      <c r="AU30" s="159"/>
      <c r="AV30" s="155"/>
      <c r="AW30" s="155"/>
      <c r="AX30" s="155"/>
      <c r="AY30" s="155"/>
      <c r="AZ30" s="155"/>
      <c r="BA30" s="155"/>
      <c r="BB30" s="155"/>
      <c r="BC30" s="160" t="str">
        <f t="shared" si="30"/>
        <v/>
      </c>
      <c r="BD30" s="164"/>
      <c r="BE30" s="162"/>
      <c r="BF30" s="164"/>
      <c r="BG30" s="164"/>
      <c r="BH30" s="165" t="str">
        <f t="shared" ref="BH30" si="42">IFERROR(BG30/BF30,"")</f>
        <v/>
      </c>
      <c r="BI30" s="166"/>
      <c r="BJ30" s="44"/>
      <c r="BM30" s="62"/>
      <c r="BN30" s="38" t="str">
        <f t="shared" si="32"/>
        <v/>
      </c>
      <c r="BO30" s="39"/>
      <c r="BP30" s="40" t="str">
        <f t="shared" si="33"/>
        <v/>
      </c>
      <c r="BQ30" s="38" t="str">
        <f t="shared" si="34"/>
        <v/>
      </c>
      <c r="BR30" s="39" t="str">
        <f t="shared" si="35"/>
        <v/>
      </c>
      <c r="BS30" s="40"/>
      <c r="BT30" s="38" t="str">
        <f t="shared" si="36"/>
        <v/>
      </c>
      <c r="BU30" s="39"/>
      <c r="BV30" s="41" t="str">
        <f t="shared" si="37"/>
        <v/>
      </c>
      <c r="BW30" s="38" t="str">
        <f t="shared" si="38"/>
        <v/>
      </c>
      <c r="BX30" s="42"/>
      <c r="BY30" s="43"/>
      <c r="BZ30" s="63" t="str">
        <f t="shared" ref="BZ30" si="43">IFERROR(BY30/BF30,"")</f>
        <v/>
      </c>
    </row>
    <row r="31" spans="1:78" ht="16.5" thickBot="1" x14ac:dyDescent="0.3">
      <c r="A31" s="14"/>
      <c r="B31" s="70"/>
      <c r="C31" s="121"/>
      <c r="D31" s="121"/>
      <c r="E31" s="121"/>
      <c r="F31" s="121"/>
      <c r="G31" s="121"/>
      <c r="H31" s="132"/>
      <c r="I31" s="121"/>
      <c r="J31" s="121"/>
      <c r="K31" s="121"/>
      <c r="L31" s="121"/>
      <c r="M31" s="121"/>
      <c r="N31" s="121"/>
      <c r="O31" s="135"/>
      <c r="P31" s="121"/>
      <c r="Q31" s="135"/>
      <c r="R31" s="121"/>
      <c r="S31" s="135"/>
      <c r="T31" s="121"/>
      <c r="U31" s="133"/>
      <c r="V31" s="133"/>
      <c r="W31" s="121"/>
      <c r="X31" s="121"/>
      <c r="Y31" s="121"/>
      <c r="Z31" s="134"/>
      <c r="AA31" s="134"/>
      <c r="AB31" s="134"/>
      <c r="AC31" s="134"/>
      <c r="AD31" s="134"/>
      <c r="AE31" s="134"/>
      <c r="AF31" s="133"/>
      <c r="AG31" s="133"/>
      <c r="AH31" s="135"/>
      <c r="AI31" s="121"/>
      <c r="AJ31" s="135"/>
      <c r="AK31" s="136"/>
      <c r="AL31" s="136"/>
      <c r="AM31" s="136"/>
      <c r="AN31" s="136"/>
      <c r="AO31" s="136"/>
      <c r="AP31" s="136"/>
      <c r="AQ31" s="133"/>
      <c r="AR31" s="133"/>
      <c r="AS31" s="135"/>
      <c r="AT31" s="121"/>
      <c r="AU31" s="135"/>
      <c r="AV31" s="136"/>
      <c r="AW31" s="136"/>
      <c r="AX31" s="136"/>
      <c r="AY31" s="136"/>
      <c r="AZ31" s="136"/>
      <c r="BA31" s="136"/>
      <c r="BB31" s="133"/>
      <c r="BC31" s="133"/>
      <c r="BD31" s="135"/>
      <c r="BE31" s="121"/>
      <c r="BF31" s="135"/>
      <c r="BG31" s="135"/>
      <c r="BH31" s="135"/>
      <c r="BI31" s="137"/>
      <c r="BJ31" s="15"/>
      <c r="BM31" s="46"/>
      <c r="BN31" s="46"/>
      <c r="BO31" s="46"/>
      <c r="BP31" s="46"/>
      <c r="BQ31" s="46"/>
      <c r="BR31" s="46"/>
      <c r="BS31" s="46"/>
      <c r="BT31" s="46"/>
      <c r="BU31" s="46"/>
      <c r="BV31" s="46"/>
      <c r="BW31" s="46"/>
      <c r="BX31" s="46"/>
      <c r="BY31" s="46"/>
      <c r="BZ31" s="46"/>
    </row>
    <row r="32" spans="1:78" s="173" customFormat="1" ht="27" customHeight="1" x14ac:dyDescent="0.2">
      <c r="A32" s="10"/>
      <c r="B32" s="172"/>
      <c r="C32" s="289" t="s">
        <v>230</v>
      </c>
      <c r="D32" s="290"/>
      <c r="E32" s="290"/>
      <c r="F32" s="290"/>
      <c r="G32" s="272" t="s">
        <v>116</v>
      </c>
      <c r="H32" s="273"/>
      <c r="I32" s="273"/>
      <c r="J32" s="273"/>
      <c r="K32" s="273"/>
      <c r="L32" s="273"/>
      <c r="M32" s="274"/>
      <c r="N32" s="258" t="s">
        <v>100</v>
      </c>
      <c r="O32" s="259"/>
      <c r="P32" s="259"/>
      <c r="Q32" s="259"/>
      <c r="R32" s="259"/>
      <c r="S32" s="259"/>
      <c r="T32" s="259"/>
      <c r="U32" s="259"/>
      <c r="V32" s="259"/>
      <c r="W32" s="259"/>
      <c r="X32" s="260"/>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2"/>
      <c r="BH32" s="12"/>
      <c r="BI32" s="13"/>
      <c r="BJ32" s="11"/>
      <c r="BM32" s="172"/>
      <c r="BN32" s="172"/>
      <c r="BO32" s="172"/>
      <c r="BP32" s="172"/>
      <c r="BQ32" s="172"/>
      <c r="BR32" s="172"/>
      <c r="BS32" s="172"/>
      <c r="BT32" s="172"/>
      <c r="BU32" s="172"/>
      <c r="BV32" s="172"/>
      <c r="BW32" s="172"/>
      <c r="BX32" s="172"/>
      <c r="BY32" s="172"/>
      <c r="BZ32" s="12"/>
    </row>
    <row r="33" spans="1:78" ht="36.75" customHeight="1" thickBot="1" x14ac:dyDescent="0.3">
      <c r="A33" s="24"/>
      <c r="B33" s="70"/>
      <c r="C33" s="291" t="s">
        <v>87</v>
      </c>
      <c r="D33" s="292"/>
      <c r="E33" s="292"/>
      <c r="F33" s="292"/>
      <c r="G33" s="293" t="str">
        <f>+VLOOKUP(G32,LISTAS!$H$3:$I$10,2,FALSE)</f>
        <v>Proyecto 7611 - Proteger y recuperar el patrimonio cultural de Bogotá y su significado histórico, urbano, arquitectónico, cultural y simbólico a diferentes escalas desde una perspectiva de integralidad</v>
      </c>
      <c r="H33" s="294"/>
      <c r="I33" s="294"/>
      <c r="J33" s="294"/>
      <c r="K33" s="294"/>
      <c r="L33" s="294"/>
      <c r="M33" s="295"/>
      <c r="N33" s="261" t="s">
        <v>93</v>
      </c>
      <c r="O33" s="262"/>
      <c r="P33" s="262"/>
      <c r="Q33" s="262"/>
      <c r="R33" s="262"/>
      <c r="S33" s="262" t="s">
        <v>94</v>
      </c>
      <c r="T33" s="262"/>
      <c r="U33" s="262"/>
      <c r="V33" s="262"/>
      <c r="W33" s="201" t="s">
        <v>95</v>
      </c>
      <c r="X33" s="179" t="s">
        <v>96</v>
      </c>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24"/>
      <c r="BI33" s="24"/>
      <c r="BM33" s="64">
        <f>SUM(BM37:BM55)</f>
        <v>0</v>
      </c>
      <c r="BN33" s="64"/>
      <c r="BO33" s="64"/>
      <c r="BP33" s="64">
        <f>SUM(BP37:BP55)</f>
        <v>0</v>
      </c>
      <c r="BQ33" s="64"/>
      <c r="BR33" s="64"/>
      <c r="BS33" s="64">
        <f>SUM(BS37:BS55)</f>
        <v>0</v>
      </c>
      <c r="BT33" s="64"/>
      <c r="BU33" s="64"/>
      <c r="BV33" s="64">
        <f>SUM(BV37:BV55)</f>
        <v>0</v>
      </c>
      <c r="BW33" s="64"/>
      <c r="BX33" s="64"/>
      <c r="BY33" s="64">
        <f>SUM(BY37:BY55)</f>
        <v>0</v>
      </c>
      <c r="BZ33" s="64"/>
    </row>
    <row r="34" spans="1:78" ht="28.5" customHeight="1" thickBot="1" x14ac:dyDescent="0.3">
      <c r="A34" s="24"/>
      <c r="B34" s="70" t="str">
        <f>+VLOOKUP($G$10,LISTAS!$B$47:$D$65,2,FALSE)</f>
        <v>OBJ_2</v>
      </c>
      <c r="C34" s="291" t="s">
        <v>168</v>
      </c>
      <c r="D34" s="292"/>
      <c r="E34" s="292"/>
      <c r="F34" s="292"/>
      <c r="G34" s="296" t="s">
        <v>128</v>
      </c>
      <c r="H34" s="296"/>
      <c r="I34" s="296"/>
      <c r="J34" s="296"/>
      <c r="K34" s="296"/>
      <c r="L34" s="296"/>
      <c r="M34" s="297"/>
      <c r="N34" s="281">
        <v>1669767100</v>
      </c>
      <c r="O34" s="282"/>
      <c r="P34" s="282"/>
      <c r="Q34" s="282"/>
      <c r="R34" s="282"/>
      <c r="S34" s="264"/>
      <c r="T34" s="264"/>
      <c r="U34" s="264"/>
      <c r="V34" s="264"/>
      <c r="W34" s="264"/>
      <c r="X34" s="267"/>
      <c r="Y34" s="26"/>
      <c r="Z34" s="26"/>
      <c r="AA34" s="26"/>
      <c r="AB34" s="26"/>
      <c r="AC34" s="26"/>
      <c r="AD34" s="26"/>
      <c r="AE34" s="26"/>
      <c r="AF34" s="14"/>
      <c r="AG34" s="26"/>
      <c r="AH34" s="26"/>
      <c r="AI34" s="26"/>
      <c r="AJ34" s="26"/>
      <c r="AK34" s="26"/>
      <c r="AL34" s="26"/>
      <c r="AM34" s="26"/>
      <c r="AN34" s="26"/>
      <c r="AO34" s="26"/>
      <c r="AP34" s="26"/>
      <c r="AQ34" s="14"/>
      <c r="AR34" s="26"/>
      <c r="AS34" s="26"/>
      <c r="AT34" s="26"/>
      <c r="AU34" s="26"/>
      <c r="AV34" s="26"/>
      <c r="AW34" s="26"/>
      <c r="AX34" s="26"/>
      <c r="AY34" s="26"/>
      <c r="AZ34" s="26"/>
      <c r="BA34" s="26"/>
      <c r="BB34" s="14"/>
      <c r="BC34" s="26"/>
      <c r="BD34" s="26"/>
      <c r="BE34" s="26"/>
      <c r="BF34" s="26"/>
      <c r="BG34" s="26"/>
      <c r="BH34" s="26"/>
      <c r="BI34" s="26"/>
      <c r="BJ34" s="25"/>
      <c r="BM34" s="318" t="s">
        <v>108</v>
      </c>
      <c r="BN34" s="319"/>
      <c r="BO34" s="319"/>
      <c r="BP34" s="319"/>
      <c r="BQ34" s="319"/>
      <c r="BR34" s="319"/>
      <c r="BS34" s="319"/>
      <c r="BT34" s="319"/>
      <c r="BU34" s="319"/>
      <c r="BV34" s="319"/>
      <c r="BW34" s="319"/>
      <c r="BX34" s="319"/>
      <c r="BY34" s="319"/>
      <c r="BZ34" s="320"/>
    </row>
    <row r="35" spans="1:78" ht="24" customHeight="1" thickBot="1" x14ac:dyDescent="0.3">
      <c r="A35" s="24"/>
      <c r="B35" s="70" t="str">
        <f>+VLOOKUP($G$11,LISTAS!$B$112:$D$132,2,FALSE)</f>
        <v>PROD_OBJ_2</v>
      </c>
      <c r="C35" s="298" t="s">
        <v>166</v>
      </c>
      <c r="D35" s="299"/>
      <c r="E35" s="299"/>
      <c r="F35" s="300"/>
      <c r="G35" s="301" t="s">
        <v>140</v>
      </c>
      <c r="H35" s="302"/>
      <c r="I35" s="302"/>
      <c r="J35" s="302"/>
      <c r="K35" s="302"/>
      <c r="L35" s="302"/>
      <c r="M35" s="303"/>
      <c r="N35" s="283"/>
      <c r="O35" s="284"/>
      <c r="P35" s="284"/>
      <c r="Q35" s="284"/>
      <c r="R35" s="284"/>
      <c r="S35" s="266"/>
      <c r="T35" s="266"/>
      <c r="U35" s="266"/>
      <c r="V35" s="266"/>
      <c r="W35" s="266"/>
      <c r="X35" s="268"/>
      <c r="Y35" s="76"/>
      <c r="Z35" s="76"/>
      <c r="AA35" s="76"/>
      <c r="AB35" s="76"/>
      <c r="AC35" s="76"/>
      <c r="AD35" s="76"/>
      <c r="AE35" s="76"/>
      <c r="AF35" s="180"/>
      <c r="AG35" s="76"/>
      <c r="AH35" s="76"/>
      <c r="AI35" s="76"/>
      <c r="AJ35" s="76"/>
      <c r="AK35" s="76"/>
      <c r="AL35" s="76"/>
      <c r="AM35" s="76"/>
      <c r="AN35" s="76"/>
      <c r="AO35" s="76"/>
      <c r="AP35" s="76"/>
      <c r="AQ35" s="180"/>
      <c r="AR35" s="76"/>
      <c r="AS35" s="76"/>
      <c r="AT35" s="76"/>
      <c r="AU35" s="76"/>
      <c r="AV35" s="76"/>
      <c r="AW35" s="76"/>
      <c r="AX35" s="76"/>
      <c r="AY35" s="76"/>
      <c r="AZ35" s="76"/>
      <c r="BA35" s="76"/>
      <c r="BB35" s="180"/>
      <c r="BC35" s="76"/>
      <c r="BD35" s="76"/>
      <c r="BE35" s="76"/>
      <c r="BF35" s="76"/>
      <c r="BG35" s="76"/>
      <c r="BH35" s="76"/>
      <c r="BI35" s="76"/>
      <c r="BJ35" s="25"/>
      <c r="BM35" s="77"/>
      <c r="BN35" s="78"/>
      <c r="BO35" s="78"/>
      <c r="BP35" s="78"/>
      <c r="BQ35" s="78"/>
      <c r="BR35" s="78"/>
      <c r="BS35" s="78"/>
      <c r="BT35" s="78"/>
      <c r="BU35" s="78"/>
      <c r="BV35" s="78"/>
      <c r="BW35" s="78"/>
      <c r="BX35" s="78"/>
      <c r="BY35" s="78"/>
      <c r="BZ35" s="79"/>
    </row>
    <row r="36" spans="1:78" ht="30.75" customHeight="1" x14ac:dyDescent="0.25">
      <c r="A36" s="27"/>
      <c r="B36" s="70"/>
      <c r="C36" s="314" t="s">
        <v>173</v>
      </c>
      <c r="D36" s="316" t="s">
        <v>173</v>
      </c>
      <c r="E36" s="316" t="s">
        <v>32</v>
      </c>
      <c r="F36" s="316" t="s">
        <v>10</v>
      </c>
      <c r="G36" s="316" t="s">
        <v>106</v>
      </c>
      <c r="H36" s="316" t="s">
        <v>86</v>
      </c>
      <c r="I36" s="316" t="s">
        <v>89</v>
      </c>
      <c r="J36" s="316" t="s">
        <v>88</v>
      </c>
      <c r="K36" s="316" t="s">
        <v>174</v>
      </c>
      <c r="L36" s="312" t="s">
        <v>33</v>
      </c>
      <c r="M36" s="313"/>
      <c r="N36" s="138"/>
      <c r="O36" s="269" t="s">
        <v>14</v>
      </c>
      <c r="P36" s="270"/>
      <c r="Q36" s="269" t="s">
        <v>15</v>
      </c>
      <c r="R36" s="270"/>
      <c r="S36" s="271" t="s">
        <v>16</v>
      </c>
      <c r="T36" s="271"/>
      <c r="U36" s="139"/>
      <c r="V36" s="139"/>
      <c r="W36" s="174" t="s">
        <v>34</v>
      </c>
      <c r="X36" s="140"/>
      <c r="Y36" s="138"/>
      <c r="Z36" s="271" t="s">
        <v>22</v>
      </c>
      <c r="AA36" s="271"/>
      <c r="AB36" s="271" t="s">
        <v>23</v>
      </c>
      <c r="AC36" s="271"/>
      <c r="AD36" s="271" t="s">
        <v>24</v>
      </c>
      <c r="AE36" s="271"/>
      <c r="AF36" s="139"/>
      <c r="AG36" s="139"/>
      <c r="AH36" s="139" t="s">
        <v>35</v>
      </c>
      <c r="AI36" s="140"/>
      <c r="AJ36" s="138"/>
      <c r="AK36" s="271" t="s">
        <v>25</v>
      </c>
      <c r="AL36" s="271"/>
      <c r="AM36" s="271" t="s">
        <v>26</v>
      </c>
      <c r="AN36" s="271"/>
      <c r="AO36" s="271" t="s">
        <v>27</v>
      </c>
      <c r="AP36" s="271"/>
      <c r="AQ36" s="139"/>
      <c r="AR36" s="139"/>
      <c r="AS36" s="139" t="s">
        <v>36</v>
      </c>
      <c r="AT36" s="140"/>
      <c r="AU36" s="139"/>
      <c r="AV36" s="269" t="s">
        <v>28</v>
      </c>
      <c r="AW36" s="270"/>
      <c r="AX36" s="269" t="s">
        <v>29</v>
      </c>
      <c r="AY36" s="270"/>
      <c r="AZ36" s="269" t="s">
        <v>30</v>
      </c>
      <c r="BA36" s="306"/>
      <c r="BB36" s="139"/>
      <c r="BC36" s="139"/>
      <c r="BD36" s="139" t="s">
        <v>37</v>
      </c>
      <c r="BE36" s="140"/>
      <c r="BF36" s="138" t="s">
        <v>38</v>
      </c>
      <c r="BG36" s="139"/>
      <c r="BH36" s="140"/>
      <c r="BI36" s="307" t="s">
        <v>107</v>
      </c>
      <c r="BJ36" s="28"/>
      <c r="BM36" s="309" t="s">
        <v>34</v>
      </c>
      <c r="BN36" s="310"/>
      <c r="BO36" s="311"/>
      <c r="BP36" s="304" t="s">
        <v>35</v>
      </c>
      <c r="BQ36" s="310"/>
      <c r="BR36" s="311"/>
      <c r="BS36" s="304" t="s">
        <v>36</v>
      </c>
      <c r="BT36" s="310"/>
      <c r="BU36" s="311"/>
      <c r="BV36" s="304" t="s">
        <v>37</v>
      </c>
      <c r="BW36" s="310"/>
      <c r="BX36" s="311"/>
      <c r="BY36" s="304" t="s">
        <v>38</v>
      </c>
      <c r="BZ36" s="305"/>
    </row>
    <row r="37" spans="1:78" ht="25.5" x14ac:dyDescent="0.25">
      <c r="A37" s="27"/>
      <c r="B37" s="70"/>
      <c r="C37" s="315"/>
      <c r="D37" s="317"/>
      <c r="E37" s="317"/>
      <c r="F37" s="317"/>
      <c r="G37" s="317"/>
      <c r="H37" s="317"/>
      <c r="I37" s="317"/>
      <c r="J37" s="317"/>
      <c r="K37" s="317"/>
      <c r="L37" s="29" t="s">
        <v>11</v>
      </c>
      <c r="M37" s="30" t="s">
        <v>12</v>
      </c>
      <c r="N37" s="31" t="s">
        <v>13</v>
      </c>
      <c r="O37" s="32" t="s">
        <v>171</v>
      </c>
      <c r="P37" s="32" t="s">
        <v>172</v>
      </c>
      <c r="Q37" s="32" t="s">
        <v>171</v>
      </c>
      <c r="R37" s="32" t="s">
        <v>172</v>
      </c>
      <c r="S37" s="221" t="s">
        <v>171</v>
      </c>
      <c r="T37" s="177" t="s">
        <v>172</v>
      </c>
      <c r="U37" s="32" t="s">
        <v>17</v>
      </c>
      <c r="V37" s="59" t="s">
        <v>199</v>
      </c>
      <c r="W37" s="32" t="s">
        <v>18</v>
      </c>
      <c r="X37" s="33" t="s">
        <v>85</v>
      </c>
      <c r="Y37" s="31" t="s">
        <v>13</v>
      </c>
      <c r="Z37" s="177" t="s">
        <v>171</v>
      </c>
      <c r="AA37" s="177" t="s">
        <v>172</v>
      </c>
      <c r="AB37" s="177" t="s">
        <v>171</v>
      </c>
      <c r="AC37" s="177" t="s">
        <v>172</v>
      </c>
      <c r="AD37" s="177" t="s">
        <v>171</v>
      </c>
      <c r="AE37" s="177" t="s">
        <v>172</v>
      </c>
      <c r="AF37" s="32" t="s">
        <v>17</v>
      </c>
      <c r="AG37" s="59" t="s">
        <v>199</v>
      </c>
      <c r="AH37" s="32" t="s">
        <v>18</v>
      </c>
      <c r="AI37" s="33" t="s">
        <v>85</v>
      </c>
      <c r="AJ37" s="31" t="s">
        <v>13</v>
      </c>
      <c r="AK37" s="177" t="s">
        <v>171</v>
      </c>
      <c r="AL37" s="177" t="s">
        <v>172</v>
      </c>
      <c r="AM37" s="177" t="s">
        <v>171</v>
      </c>
      <c r="AN37" s="177" t="s">
        <v>172</v>
      </c>
      <c r="AO37" s="177" t="s">
        <v>171</v>
      </c>
      <c r="AP37" s="177" t="s">
        <v>172</v>
      </c>
      <c r="AQ37" s="32" t="s">
        <v>17</v>
      </c>
      <c r="AR37" s="59" t="s">
        <v>199</v>
      </c>
      <c r="AS37" s="33" t="s">
        <v>85</v>
      </c>
      <c r="AT37" s="33" t="s">
        <v>85</v>
      </c>
      <c r="AU37" s="34" t="s">
        <v>13</v>
      </c>
      <c r="AV37" s="32" t="s">
        <v>171</v>
      </c>
      <c r="AW37" s="32" t="s">
        <v>172</v>
      </c>
      <c r="AX37" s="32" t="s">
        <v>171</v>
      </c>
      <c r="AY37" s="32" t="s">
        <v>172</v>
      </c>
      <c r="AZ37" s="32" t="s">
        <v>171</v>
      </c>
      <c r="BA37" s="32" t="s">
        <v>172</v>
      </c>
      <c r="BB37" s="32" t="s">
        <v>17</v>
      </c>
      <c r="BC37" s="59" t="s">
        <v>199</v>
      </c>
      <c r="BD37" s="32" t="s">
        <v>18</v>
      </c>
      <c r="BE37" s="33" t="s">
        <v>85</v>
      </c>
      <c r="BF37" s="31" t="s">
        <v>13</v>
      </c>
      <c r="BG37" s="35" t="s">
        <v>17</v>
      </c>
      <c r="BH37" s="59" t="s">
        <v>199</v>
      </c>
      <c r="BI37" s="308"/>
      <c r="BJ37" s="28"/>
      <c r="BM37" s="60" t="s">
        <v>19</v>
      </c>
      <c r="BN37" s="32" t="s">
        <v>20</v>
      </c>
      <c r="BO37" s="33" t="s">
        <v>21</v>
      </c>
      <c r="BP37" s="32" t="s">
        <v>19</v>
      </c>
      <c r="BQ37" s="32" t="s">
        <v>20</v>
      </c>
      <c r="BR37" s="33" t="s">
        <v>21</v>
      </c>
      <c r="BS37" s="32" t="s">
        <v>19</v>
      </c>
      <c r="BT37" s="32" t="s">
        <v>20</v>
      </c>
      <c r="BU37" s="33" t="s">
        <v>21</v>
      </c>
      <c r="BV37" s="32" t="s">
        <v>19</v>
      </c>
      <c r="BW37" s="32" t="s">
        <v>20</v>
      </c>
      <c r="BX37" s="30" t="s">
        <v>21</v>
      </c>
      <c r="BY37" s="36" t="s">
        <v>19</v>
      </c>
      <c r="BZ37" s="61" t="s">
        <v>31</v>
      </c>
    </row>
    <row r="38" spans="1:78" s="92" customFormat="1" ht="284.25" customHeight="1" x14ac:dyDescent="0.25">
      <c r="A38" s="80"/>
      <c r="B38" s="81"/>
      <c r="C38" s="141" t="s">
        <v>198</v>
      </c>
      <c r="D38" s="142" t="s">
        <v>198</v>
      </c>
      <c r="E38" s="146">
        <v>1</v>
      </c>
      <c r="F38" s="143" t="s">
        <v>281</v>
      </c>
      <c r="G38" s="82" t="s">
        <v>333</v>
      </c>
      <c r="H38" s="83" t="s">
        <v>332</v>
      </c>
      <c r="I38" s="82" t="s">
        <v>205</v>
      </c>
      <c r="J38" s="82" t="s">
        <v>214</v>
      </c>
      <c r="K38" s="84" t="s">
        <v>313</v>
      </c>
      <c r="L38" s="85">
        <v>44197</v>
      </c>
      <c r="M38" s="144">
        <v>44561</v>
      </c>
      <c r="N38" s="211">
        <v>1</v>
      </c>
      <c r="O38" s="226"/>
      <c r="P38" s="211"/>
      <c r="Q38" s="226">
        <v>1</v>
      </c>
      <c r="R38" s="231">
        <v>1</v>
      </c>
      <c r="S38" s="226">
        <v>1</v>
      </c>
      <c r="T38" s="231">
        <v>1</v>
      </c>
      <c r="U38" s="211">
        <f>SUM(P38,R38,T38)/2</f>
        <v>1</v>
      </c>
      <c r="V38" s="87">
        <f>IFERROR(U38/N38,"")</f>
        <v>1</v>
      </c>
      <c r="W38" s="145" t="s">
        <v>351</v>
      </c>
      <c r="X38" s="88" t="s">
        <v>349</v>
      </c>
      <c r="Y38" s="211">
        <v>1</v>
      </c>
      <c r="Z38" s="211">
        <v>1</v>
      </c>
      <c r="AA38" s="211">
        <v>1</v>
      </c>
      <c r="AB38" s="211">
        <v>1</v>
      </c>
      <c r="AC38" s="230">
        <v>1</v>
      </c>
      <c r="AD38" s="211">
        <v>1</v>
      </c>
      <c r="AE38" s="230">
        <v>1</v>
      </c>
      <c r="AF38" s="211">
        <v>1</v>
      </c>
      <c r="AG38" s="87">
        <f t="shared" ref="AG38" si="44">IFERROR(AF38/Y38,"")</f>
        <v>1</v>
      </c>
      <c r="AH38" s="145" t="s">
        <v>367</v>
      </c>
      <c r="AI38" s="88" t="s">
        <v>349</v>
      </c>
      <c r="AJ38" s="253">
        <f>+(AK38+AM38+AO38)/3</f>
        <v>1</v>
      </c>
      <c r="AK38" s="211">
        <v>1</v>
      </c>
      <c r="AL38" s="211">
        <v>1</v>
      </c>
      <c r="AM38" s="211">
        <v>1</v>
      </c>
      <c r="AN38" s="230">
        <v>1</v>
      </c>
      <c r="AO38" s="211">
        <v>1</v>
      </c>
      <c r="AP38" s="230">
        <v>1</v>
      </c>
      <c r="AQ38" s="211">
        <f>SUM(AL38,AN38,AP38)/3</f>
        <v>1</v>
      </c>
      <c r="AR38" s="87">
        <f t="shared" ref="AR38" si="45">IFERROR(AQ38/AJ38,"")</f>
        <v>1</v>
      </c>
      <c r="AS38" s="362" t="s">
        <v>391</v>
      </c>
      <c r="AT38" s="88" t="s">
        <v>349</v>
      </c>
      <c r="AU38" s="253">
        <f>(AV38+AX38+AZ38)/3</f>
        <v>1</v>
      </c>
      <c r="AV38" s="211">
        <v>1</v>
      </c>
      <c r="AW38" s="211"/>
      <c r="AX38" s="211">
        <v>1</v>
      </c>
      <c r="AY38" s="82"/>
      <c r="AZ38" s="211">
        <v>1</v>
      </c>
      <c r="BA38" s="82"/>
      <c r="BB38" s="216">
        <f>SUM(AW38,AY38,BA38)/3</f>
        <v>0</v>
      </c>
      <c r="BC38" s="87">
        <f t="shared" ref="BC38" si="46">IFERROR(BB38/AU38,"")</f>
        <v>0</v>
      </c>
      <c r="BD38" s="89"/>
      <c r="BE38" s="88"/>
      <c r="BF38" s="237">
        <f>+SUM(N38,Y38,AJ38,AU38)</f>
        <v>4</v>
      </c>
      <c r="BG38" s="253">
        <f>+SUM(U38,AF38,AQ38,BB38)</f>
        <v>3</v>
      </c>
      <c r="BH38" s="90">
        <f>IFERROR(BG38/BF38,"")</f>
        <v>0.75</v>
      </c>
      <c r="BI38" s="148"/>
      <c r="BJ38" s="91"/>
      <c r="BM38" s="93"/>
      <c r="BN38" s="87">
        <f t="shared" ref="BN38:BN54" si="47">IFERROR(BM38/N38,"")</f>
        <v>0</v>
      </c>
      <c r="BO38" s="88"/>
      <c r="BP38" s="94">
        <f t="shared" ref="BP38:BP54" si="48">IFERROR(BO38/Q38,"")</f>
        <v>0</v>
      </c>
      <c r="BQ38" s="87">
        <f t="shared" ref="BQ38:BQ54" si="49">IFERROR(BP38/Y38,"")</f>
        <v>0</v>
      </c>
      <c r="BR38" s="88">
        <f t="shared" ref="BR38:BR54" si="50">IFERROR(BQ38/U38,"")</f>
        <v>0</v>
      </c>
      <c r="BS38" s="94"/>
      <c r="BT38" s="87">
        <f t="shared" ref="BT38:BT54" si="51">IFERROR(BS38/AJ38,"")</f>
        <v>0</v>
      </c>
      <c r="BU38" s="88"/>
      <c r="BV38" s="95">
        <f t="shared" ref="BV38:BV54" si="52">IFERROR(BU38/Y38,"")</f>
        <v>0</v>
      </c>
      <c r="BW38" s="87">
        <f t="shared" ref="BW38:BW54" si="53">IFERROR(BV38/AU38,"")</f>
        <v>0</v>
      </c>
      <c r="BX38" s="96">
        <f>IFERROR(BW38/AB38,"")</f>
        <v>0</v>
      </c>
      <c r="BY38" s="97">
        <f t="shared" ref="BY38:BY42" si="54">SUM(BM38,BP38,BS38,BV38)</f>
        <v>0</v>
      </c>
      <c r="BZ38" s="98">
        <f>IFERROR(BY38/BF38,"")</f>
        <v>0</v>
      </c>
    </row>
    <row r="39" spans="1:78" s="92" customFormat="1" ht="111.75" customHeight="1" x14ac:dyDescent="0.25">
      <c r="A39" s="99"/>
      <c r="B39" s="81"/>
      <c r="C39" s="141" t="s">
        <v>198</v>
      </c>
      <c r="D39" s="142" t="s">
        <v>198</v>
      </c>
      <c r="E39" s="206">
        <v>2</v>
      </c>
      <c r="F39" s="142" t="s">
        <v>282</v>
      </c>
      <c r="G39" s="84" t="s">
        <v>283</v>
      </c>
      <c r="H39" s="100" t="s">
        <v>284</v>
      </c>
      <c r="I39" s="84" t="s">
        <v>205</v>
      </c>
      <c r="J39" s="84" t="s">
        <v>214</v>
      </c>
      <c r="K39" s="84" t="s">
        <v>314</v>
      </c>
      <c r="L39" s="101">
        <v>44197</v>
      </c>
      <c r="M39" s="149">
        <v>44561</v>
      </c>
      <c r="N39" s="216">
        <v>1</v>
      </c>
      <c r="O39" s="227"/>
      <c r="P39" s="216"/>
      <c r="Q39" s="227">
        <v>1</v>
      </c>
      <c r="R39" s="216">
        <v>1</v>
      </c>
      <c r="S39" s="227">
        <v>1</v>
      </c>
      <c r="T39" s="216">
        <v>1</v>
      </c>
      <c r="U39" s="216">
        <f>AVERAGE(P39,R39,T39)</f>
        <v>1</v>
      </c>
      <c r="V39" s="103">
        <f>IFERROR(U39/N39,"")</f>
        <v>1</v>
      </c>
      <c r="W39" s="150" t="s">
        <v>339</v>
      </c>
      <c r="X39" s="104" t="s">
        <v>349</v>
      </c>
      <c r="Y39" s="216">
        <v>1</v>
      </c>
      <c r="Z39" s="216">
        <v>1</v>
      </c>
      <c r="AA39" s="216">
        <v>1</v>
      </c>
      <c r="AB39" s="216">
        <v>1</v>
      </c>
      <c r="AC39" s="216">
        <v>1</v>
      </c>
      <c r="AD39" s="216">
        <v>1</v>
      </c>
      <c r="AE39" s="216">
        <v>1</v>
      </c>
      <c r="AF39" s="216">
        <v>1</v>
      </c>
      <c r="AG39" s="103">
        <v>1</v>
      </c>
      <c r="AH39" s="150" t="s">
        <v>368</v>
      </c>
      <c r="AI39" s="104" t="s">
        <v>349</v>
      </c>
      <c r="AJ39" s="254">
        <v>1</v>
      </c>
      <c r="AK39" s="216">
        <v>1</v>
      </c>
      <c r="AL39" s="216">
        <v>0.95</v>
      </c>
      <c r="AM39" s="216">
        <v>1</v>
      </c>
      <c r="AN39" s="216">
        <v>0.8</v>
      </c>
      <c r="AO39" s="216">
        <v>1</v>
      </c>
      <c r="AP39" s="216">
        <v>1</v>
      </c>
      <c r="AQ39" s="216">
        <f>SUM(AL39,AN39,AP39)/3</f>
        <v>0.91666666666666663</v>
      </c>
      <c r="AR39" s="103">
        <f t="shared" ref="AR39:AR53" si="55">IFERROR(AQ39/AJ39,"")</f>
        <v>0.91666666666666663</v>
      </c>
      <c r="AS39" s="150" t="s">
        <v>392</v>
      </c>
      <c r="AT39" s="104" t="s">
        <v>349</v>
      </c>
      <c r="AU39" s="254">
        <v>1</v>
      </c>
      <c r="AV39" s="216">
        <v>1</v>
      </c>
      <c r="AW39" s="216"/>
      <c r="AX39" s="216">
        <v>1</v>
      </c>
      <c r="AY39" s="216"/>
      <c r="AZ39" s="216">
        <v>1</v>
      </c>
      <c r="BA39" s="216"/>
      <c r="BB39" s="216">
        <f>SUM(AW39,AY39,BA39)/3</f>
        <v>0</v>
      </c>
      <c r="BC39" s="103">
        <f t="shared" ref="BC39:BC53" si="56">IFERROR(BB39/AU39,"")</f>
        <v>0</v>
      </c>
      <c r="BD39" s="105"/>
      <c r="BE39" s="104"/>
      <c r="BF39" s="238">
        <f>+SUM(N39,Y39,AJ39,AU39)</f>
        <v>4</v>
      </c>
      <c r="BG39" s="254">
        <f>+SUM(U39,AF39,AQ39,BB39)</f>
        <v>2.9166666666666665</v>
      </c>
      <c r="BH39" s="106">
        <f>IFERROR(BG39/BF39,"")</f>
        <v>0.72916666666666663</v>
      </c>
      <c r="BI39" s="151"/>
      <c r="BJ39" s="107"/>
      <c r="BM39" s="108"/>
      <c r="BN39" s="103">
        <f t="shared" si="47"/>
        <v>0</v>
      </c>
      <c r="BO39" s="109"/>
      <c r="BP39" s="110">
        <f t="shared" si="48"/>
        <v>0</v>
      </c>
      <c r="BQ39" s="103">
        <f t="shared" si="49"/>
        <v>0</v>
      </c>
      <c r="BR39" s="109">
        <f t="shared" si="50"/>
        <v>0</v>
      </c>
      <c r="BS39" s="110"/>
      <c r="BT39" s="103">
        <f t="shared" si="51"/>
        <v>0</v>
      </c>
      <c r="BU39" s="109"/>
      <c r="BV39" s="111">
        <f t="shared" si="52"/>
        <v>0</v>
      </c>
      <c r="BW39" s="103">
        <f t="shared" si="53"/>
        <v>0</v>
      </c>
      <c r="BX39" s="112"/>
      <c r="BY39" s="113">
        <f t="shared" si="54"/>
        <v>0</v>
      </c>
      <c r="BZ39" s="114">
        <f t="shared" ref="BZ39:BZ54" si="57">IFERROR(BY39/BF39,"")</f>
        <v>0</v>
      </c>
    </row>
    <row r="40" spans="1:78" s="92" customFormat="1" ht="118.5" customHeight="1" x14ac:dyDescent="0.25">
      <c r="A40" s="99"/>
      <c r="B40" s="81"/>
      <c r="C40" s="141" t="s">
        <v>198</v>
      </c>
      <c r="D40" s="142" t="s">
        <v>198</v>
      </c>
      <c r="E40" s="206">
        <v>3</v>
      </c>
      <c r="F40" s="142" t="s">
        <v>285</v>
      </c>
      <c r="G40" s="84" t="s">
        <v>286</v>
      </c>
      <c r="H40" s="100" t="s">
        <v>284</v>
      </c>
      <c r="I40" s="84" t="s">
        <v>205</v>
      </c>
      <c r="J40" s="84" t="s">
        <v>214</v>
      </c>
      <c r="K40" s="84" t="s">
        <v>314</v>
      </c>
      <c r="L40" s="101">
        <v>44197</v>
      </c>
      <c r="M40" s="149">
        <v>44561</v>
      </c>
      <c r="N40" s="216">
        <v>1</v>
      </c>
      <c r="O40" s="227"/>
      <c r="P40" s="216"/>
      <c r="Q40" s="227">
        <v>1</v>
      </c>
      <c r="R40" s="216">
        <v>1</v>
      </c>
      <c r="S40" s="227">
        <v>1</v>
      </c>
      <c r="T40" s="216">
        <v>1</v>
      </c>
      <c r="U40" s="216">
        <f t="shared" ref="U40:U53" si="58">AVERAGE(P40,R40,T40)</f>
        <v>1</v>
      </c>
      <c r="V40" s="103">
        <f t="shared" ref="V40:V53" si="59">IFERROR(U40/N40,"")</f>
        <v>1</v>
      </c>
      <c r="W40" s="150" t="s">
        <v>340</v>
      </c>
      <c r="X40" s="104" t="s">
        <v>349</v>
      </c>
      <c r="Y40" s="216">
        <v>1</v>
      </c>
      <c r="Z40" s="216">
        <v>1</v>
      </c>
      <c r="AA40" s="216">
        <v>1</v>
      </c>
      <c r="AB40" s="216">
        <v>1</v>
      </c>
      <c r="AC40" s="216">
        <v>1</v>
      </c>
      <c r="AD40" s="216">
        <v>1</v>
      </c>
      <c r="AE40" s="216">
        <v>0.95</v>
      </c>
      <c r="AF40" s="216">
        <f>SUM(AA40,AC40,AE40)/3</f>
        <v>0.98333333333333339</v>
      </c>
      <c r="AG40" s="103">
        <f>IFERROR(AF40/Y40,"")</f>
        <v>0.98333333333333339</v>
      </c>
      <c r="AH40" s="150" t="s">
        <v>369</v>
      </c>
      <c r="AI40" s="104" t="s">
        <v>349</v>
      </c>
      <c r="AJ40" s="254">
        <v>1</v>
      </c>
      <c r="AK40" s="216">
        <v>1</v>
      </c>
      <c r="AL40" s="216">
        <v>1</v>
      </c>
      <c r="AM40" s="216">
        <v>1</v>
      </c>
      <c r="AN40" s="216">
        <v>1</v>
      </c>
      <c r="AO40" s="216">
        <v>1</v>
      </c>
      <c r="AP40" s="216">
        <v>1</v>
      </c>
      <c r="AQ40" s="216">
        <f>SUM(AL40,AN40,AP40)/3</f>
        <v>1</v>
      </c>
      <c r="AR40" s="103">
        <f t="shared" si="55"/>
        <v>1</v>
      </c>
      <c r="AS40" s="150" t="s">
        <v>393</v>
      </c>
      <c r="AT40" s="104" t="s">
        <v>349</v>
      </c>
      <c r="AU40" s="254">
        <v>1</v>
      </c>
      <c r="AV40" s="216">
        <v>1</v>
      </c>
      <c r="AW40" s="216"/>
      <c r="AX40" s="216">
        <v>1</v>
      </c>
      <c r="AY40" s="216"/>
      <c r="AZ40" s="216">
        <v>1</v>
      </c>
      <c r="BA40" s="216"/>
      <c r="BB40" s="216">
        <f t="shared" ref="BB40:BB53" si="60">SUM(AW40,AY40,BA40)/3</f>
        <v>0</v>
      </c>
      <c r="BC40" s="103">
        <f t="shared" si="56"/>
        <v>0</v>
      </c>
      <c r="BD40" s="105"/>
      <c r="BE40" s="104"/>
      <c r="BF40" s="238">
        <f t="shared" ref="BF40:BF53" si="61">+SUM(N40,Y40,AJ40,AU40)</f>
        <v>4</v>
      </c>
      <c r="BG40" s="254">
        <f t="shared" ref="BG40:BG53" si="62">+SUM(U40,AF40,AQ40,BB40)</f>
        <v>2.9833333333333334</v>
      </c>
      <c r="BH40" s="106">
        <f>IFERROR(BG40/BF40,"")</f>
        <v>0.74583333333333335</v>
      </c>
      <c r="BI40" s="151"/>
      <c r="BJ40" s="107"/>
      <c r="BM40" s="108"/>
      <c r="BN40" s="103">
        <f t="shared" si="47"/>
        <v>0</v>
      </c>
      <c r="BO40" s="104"/>
      <c r="BP40" s="115">
        <f t="shared" si="48"/>
        <v>0</v>
      </c>
      <c r="BQ40" s="103">
        <f t="shared" si="49"/>
        <v>0</v>
      </c>
      <c r="BR40" s="104">
        <f t="shared" si="50"/>
        <v>0</v>
      </c>
      <c r="BS40" s="115"/>
      <c r="BT40" s="103">
        <f t="shared" si="51"/>
        <v>0</v>
      </c>
      <c r="BU40" s="104"/>
      <c r="BV40" s="116">
        <f t="shared" si="52"/>
        <v>0</v>
      </c>
      <c r="BW40" s="103">
        <f t="shared" si="53"/>
        <v>0</v>
      </c>
      <c r="BX40" s="117"/>
      <c r="BY40" s="113">
        <f t="shared" si="54"/>
        <v>0</v>
      </c>
      <c r="BZ40" s="114">
        <f t="shared" si="57"/>
        <v>0</v>
      </c>
    </row>
    <row r="41" spans="1:78" s="92" customFormat="1" ht="137.25" customHeight="1" x14ac:dyDescent="0.25">
      <c r="A41" s="99"/>
      <c r="B41" s="81"/>
      <c r="C41" s="141" t="s">
        <v>198</v>
      </c>
      <c r="D41" s="142" t="s">
        <v>198</v>
      </c>
      <c r="E41" s="206">
        <v>4</v>
      </c>
      <c r="F41" s="142" t="s">
        <v>287</v>
      </c>
      <c r="G41" s="84" t="s">
        <v>288</v>
      </c>
      <c r="H41" s="100" t="s">
        <v>284</v>
      </c>
      <c r="I41" s="84" t="s">
        <v>205</v>
      </c>
      <c r="J41" s="84" t="s">
        <v>214</v>
      </c>
      <c r="K41" s="84" t="s">
        <v>315</v>
      </c>
      <c r="L41" s="101">
        <v>44197</v>
      </c>
      <c r="M41" s="149">
        <v>44561</v>
      </c>
      <c r="N41" s="216">
        <v>1</v>
      </c>
      <c r="O41" s="227"/>
      <c r="P41" s="216"/>
      <c r="Q41" s="227">
        <v>1</v>
      </c>
      <c r="R41" s="216">
        <v>1</v>
      </c>
      <c r="S41" s="227">
        <v>1</v>
      </c>
      <c r="T41" s="216">
        <v>1</v>
      </c>
      <c r="U41" s="216">
        <f t="shared" si="58"/>
        <v>1</v>
      </c>
      <c r="V41" s="103">
        <f t="shared" si="59"/>
        <v>1</v>
      </c>
      <c r="W41" s="150" t="s">
        <v>353</v>
      </c>
      <c r="X41" s="104" t="s">
        <v>352</v>
      </c>
      <c r="Y41" s="216">
        <v>1</v>
      </c>
      <c r="Z41" s="216">
        <v>1</v>
      </c>
      <c r="AA41" s="216">
        <v>1</v>
      </c>
      <c r="AB41" s="216">
        <v>1</v>
      </c>
      <c r="AC41" s="216">
        <v>1</v>
      </c>
      <c r="AD41" s="216">
        <v>1</v>
      </c>
      <c r="AE41" s="216">
        <v>0.71</v>
      </c>
      <c r="AF41" s="216">
        <f>SUM(AA41,AC41,AE41)/3</f>
        <v>0.90333333333333332</v>
      </c>
      <c r="AG41" s="103">
        <f t="shared" ref="AG41:AG53" si="63">IFERROR(AF41/Y41,"")</f>
        <v>0.90333333333333332</v>
      </c>
      <c r="AH41" s="150" t="s">
        <v>370</v>
      </c>
      <c r="AI41" s="104" t="s">
        <v>349</v>
      </c>
      <c r="AJ41" s="254">
        <v>1</v>
      </c>
      <c r="AK41" s="216">
        <v>1</v>
      </c>
      <c r="AL41" s="216">
        <v>0.8</v>
      </c>
      <c r="AM41" s="216">
        <v>1</v>
      </c>
      <c r="AN41" s="216">
        <v>0.7</v>
      </c>
      <c r="AO41" s="216">
        <v>1</v>
      </c>
      <c r="AP41" s="216">
        <v>1</v>
      </c>
      <c r="AQ41" s="216">
        <f t="shared" ref="AQ41:AQ46" si="64">SUM(AL41,AN41,AP41)/3</f>
        <v>0.83333333333333337</v>
      </c>
      <c r="AR41" s="103">
        <f t="shared" si="55"/>
        <v>0.83333333333333337</v>
      </c>
      <c r="AS41" s="150" t="s">
        <v>394</v>
      </c>
      <c r="AT41" s="104" t="s">
        <v>349</v>
      </c>
      <c r="AU41" s="254">
        <v>1</v>
      </c>
      <c r="AV41" s="216">
        <v>1</v>
      </c>
      <c r="AW41" s="216"/>
      <c r="AX41" s="216">
        <v>1</v>
      </c>
      <c r="AY41" s="216"/>
      <c r="AZ41" s="216">
        <v>1</v>
      </c>
      <c r="BA41" s="216"/>
      <c r="BB41" s="216">
        <f t="shared" si="60"/>
        <v>0</v>
      </c>
      <c r="BC41" s="103">
        <f t="shared" si="56"/>
        <v>0</v>
      </c>
      <c r="BD41" s="105"/>
      <c r="BE41" s="104"/>
      <c r="BF41" s="238">
        <f t="shared" si="61"/>
        <v>4</v>
      </c>
      <c r="BG41" s="254">
        <f t="shared" si="62"/>
        <v>2.7366666666666668</v>
      </c>
      <c r="BH41" s="106">
        <f t="shared" ref="BH41:BH53" si="65">IFERROR(BG41/BF41,"")</f>
        <v>0.6841666666666667</v>
      </c>
      <c r="BI41" s="151"/>
      <c r="BJ41" s="107"/>
      <c r="BM41" s="108"/>
      <c r="BN41" s="103">
        <f t="shared" si="47"/>
        <v>0</v>
      </c>
      <c r="BO41" s="104"/>
      <c r="BP41" s="115">
        <f t="shared" si="48"/>
        <v>0</v>
      </c>
      <c r="BQ41" s="103">
        <f t="shared" si="49"/>
        <v>0</v>
      </c>
      <c r="BR41" s="104">
        <f t="shared" si="50"/>
        <v>0</v>
      </c>
      <c r="BS41" s="115"/>
      <c r="BT41" s="103">
        <f t="shared" si="51"/>
        <v>0</v>
      </c>
      <c r="BU41" s="104"/>
      <c r="BV41" s="116">
        <f t="shared" si="52"/>
        <v>0</v>
      </c>
      <c r="BW41" s="103">
        <f t="shared" si="53"/>
        <v>0</v>
      </c>
      <c r="BX41" s="117"/>
      <c r="BY41" s="113">
        <f t="shared" si="54"/>
        <v>0</v>
      </c>
      <c r="BZ41" s="114">
        <f t="shared" si="57"/>
        <v>0</v>
      </c>
    </row>
    <row r="42" spans="1:78" s="92" customFormat="1" ht="136.5" customHeight="1" x14ac:dyDescent="0.25">
      <c r="A42" s="99"/>
      <c r="B42" s="81"/>
      <c r="C42" s="141" t="s">
        <v>198</v>
      </c>
      <c r="D42" s="142" t="s">
        <v>198</v>
      </c>
      <c r="E42" s="206">
        <v>5</v>
      </c>
      <c r="F42" s="142" t="s">
        <v>289</v>
      </c>
      <c r="G42" s="84" t="s">
        <v>290</v>
      </c>
      <c r="H42" s="100" t="s">
        <v>284</v>
      </c>
      <c r="I42" s="84" t="s">
        <v>205</v>
      </c>
      <c r="J42" s="84" t="s">
        <v>214</v>
      </c>
      <c r="K42" s="84" t="s">
        <v>315</v>
      </c>
      <c r="L42" s="101">
        <v>44197</v>
      </c>
      <c r="M42" s="149">
        <v>44561</v>
      </c>
      <c r="N42" s="216">
        <v>1</v>
      </c>
      <c r="O42" s="227"/>
      <c r="P42" s="216"/>
      <c r="Q42" s="227">
        <v>1</v>
      </c>
      <c r="R42" s="216">
        <v>1</v>
      </c>
      <c r="S42" s="227">
        <v>1</v>
      </c>
      <c r="T42" s="216">
        <v>1</v>
      </c>
      <c r="U42" s="216">
        <f t="shared" si="58"/>
        <v>1</v>
      </c>
      <c r="V42" s="103">
        <f t="shared" si="59"/>
        <v>1</v>
      </c>
      <c r="W42" s="150" t="s">
        <v>354</v>
      </c>
      <c r="X42" s="104" t="s">
        <v>349</v>
      </c>
      <c r="Y42" s="216">
        <v>1</v>
      </c>
      <c r="Z42" s="216">
        <v>1</v>
      </c>
      <c r="AA42" s="216">
        <v>1</v>
      </c>
      <c r="AB42" s="216">
        <v>1</v>
      </c>
      <c r="AC42" s="216">
        <v>1</v>
      </c>
      <c r="AD42" s="216">
        <v>1</v>
      </c>
      <c r="AE42" s="216">
        <v>0.76</v>
      </c>
      <c r="AF42" s="216">
        <f>SUM(AA42,AC42,AE42)/3</f>
        <v>0.91999999999999993</v>
      </c>
      <c r="AG42" s="103">
        <f t="shared" si="63"/>
        <v>0.91999999999999993</v>
      </c>
      <c r="AH42" s="150" t="s">
        <v>371</v>
      </c>
      <c r="AI42" s="104" t="s">
        <v>349</v>
      </c>
      <c r="AJ42" s="254">
        <v>1</v>
      </c>
      <c r="AK42" s="216">
        <v>1</v>
      </c>
      <c r="AL42" s="216">
        <v>0.85</v>
      </c>
      <c r="AM42" s="216">
        <v>1</v>
      </c>
      <c r="AN42" s="216">
        <v>0.75</v>
      </c>
      <c r="AO42" s="216">
        <v>1</v>
      </c>
      <c r="AP42" s="216">
        <v>1</v>
      </c>
      <c r="AQ42" s="216">
        <f t="shared" si="64"/>
        <v>0.8666666666666667</v>
      </c>
      <c r="AR42" s="103">
        <f t="shared" si="55"/>
        <v>0.8666666666666667</v>
      </c>
      <c r="AS42" s="150" t="s">
        <v>395</v>
      </c>
      <c r="AT42" s="104" t="s">
        <v>349</v>
      </c>
      <c r="AU42" s="254">
        <v>1</v>
      </c>
      <c r="AV42" s="216">
        <v>1</v>
      </c>
      <c r="AW42" s="216"/>
      <c r="AX42" s="216">
        <v>1</v>
      </c>
      <c r="AY42" s="216"/>
      <c r="AZ42" s="216">
        <v>1</v>
      </c>
      <c r="BA42" s="216"/>
      <c r="BB42" s="216">
        <f t="shared" si="60"/>
        <v>0</v>
      </c>
      <c r="BC42" s="103">
        <f t="shared" si="56"/>
        <v>0</v>
      </c>
      <c r="BD42" s="105"/>
      <c r="BE42" s="104"/>
      <c r="BF42" s="238">
        <f t="shared" si="61"/>
        <v>4</v>
      </c>
      <c r="BG42" s="254">
        <f t="shared" si="62"/>
        <v>2.7866666666666666</v>
      </c>
      <c r="BH42" s="106">
        <f t="shared" si="65"/>
        <v>0.69666666666666666</v>
      </c>
      <c r="BI42" s="151"/>
      <c r="BJ42" s="107"/>
      <c r="BM42" s="108"/>
      <c r="BN42" s="103">
        <f t="shared" si="47"/>
        <v>0</v>
      </c>
      <c r="BO42" s="109"/>
      <c r="BP42" s="110">
        <f t="shared" si="48"/>
        <v>0</v>
      </c>
      <c r="BQ42" s="103">
        <f t="shared" si="49"/>
        <v>0</v>
      </c>
      <c r="BR42" s="109">
        <f t="shared" si="50"/>
        <v>0</v>
      </c>
      <c r="BS42" s="110"/>
      <c r="BT42" s="103">
        <f t="shared" si="51"/>
        <v>0</v>
      </c>
      <c r="BU42" s="109"/>
      <c r="BV42" s="111">
        <f t="shared" si="52"/>
        <v>0</v>
      </c>
      <c r="BW42" s="103">
        <f t="shared" si="53"/>
        <v>0</v>
      </c>
      <c r="BX42" s="112"/>
      <c r="BY42" s="113">
        <f t="shared" si="54"/>
        <v>0</v>
      </c>
      <c r="BZ42" s="114">
        <f t="shared" si="57"/>
        <v>0</v>
      </c>
    </row>
    <row r="43" spans="1:78" s="92" customFormat="1" ht="83.25" customHeight="1" x14ac:dyDescent="0.25">
      <c r="A43" s="99"/>
      <c r="B43" s="81"/>
      <c r="C43" s="141" t="s">
        <v>198</v>
      </c>
      <c r="D43" s="142" t="s">
        <v>198</v>
      </c>
      <c r="E43" s="206">
        <v>6</v>
      </c>
      <c r="F43" s="142" t="s">
        <v>291</v>
      </c>
      <c r="G43" s="84" t="s">
        <v>292</v>
      </c>
      <c r="H43" s="100" t="s">
        <v>284</v>
      </c>
      <c r="I43" s="84" t="s">
        <v>205</v>
      </c>
      <c r="J43" s="84" t="s">
        <v>214</v>
      </c>
      <c r="K43" s="84" t="s">
        <v>315</v>
      </c>
      <c r="L43" s="101">
        <v>44197</v>
      </c>
      <c r="M43" s="149">
        <v>44561</v>
      </c>
      <c r="N43" s="216">
        <v>1</v>
      </c>
      <c r="O43" s="227"/>
      <c r="P43" s="216"/>
      <c r="Q43" s="227">
        <v>1</v>
      </c>
      <c r="R43" s="216">
        <v>1</v>
      </c>
      <c r="S43" s="227">
        <v>1</v>
      </c>
      <c r="T43" s="216">
        <v>1</v>
      </c>
      <c r="U43" s="216">
        <f t="shared" si="58"/>
        <v>1</v>
      </c>
      <c r="V43" s="103">
        <f t="shared" si="59"/>
        <v>1</v>
      </c>
      <c r="W43" s="150" t="s">
        <v>355</v>
      </c>
      <c r="X43" s="104" t="s">
        <v>349</v>
      </c>
      <c r="Y43" s="216">
        <v>1</v>
      </c>
      <c r="Z43" s="216">
        <v>1</v>
      </c>
      <c r="AA43" s="216">
        <v>1</v>
      </c>
      <c r="AB43" s="216">
        <v>1</v>
      </c>
      <c r="AC43" s="216">
        <v>1</v>
      </c>
      <c r="AD43" s="216">
        <v>1</v>
      </c>
      <c r="AE43" s="216">
        <v>0.83</v>
      </c>
      <c r="AF43" s="216">
        <f>SUM(AA43,AC43,AE43)/3</f>
        <v>0.94333333333333336</v>
      </c>
      <c r="AG43" s="103">
        <f t="shared" si="63"/>
        <v>0.94333333333333336</v>
      </c>
      <c r="AH43" s="150" t="s">
        <v>372</v>
      </c>
      <c r="AI43" s="104" t="s">
        <v>349</v>
      </c>
      <c r="AJ43" s="254">
        <v>1</v>
      </c>
      <c r="AK43" s="216">
        <v>1</v>
      </c>
      <c r="AL43" s="216">
        <v>1</v>
      </c>
      <c r="AM43" s="216">
        <v>1</v>
      </c>
      <c r="AN43" s="216">
        <v>0.9</v>
      </c>
      <c r="AO43" s="216">
        <v>1</v>
      </c>
      <c r="AP43" s="216">
        <v>1</v>
      </c>
      <c r="AQ43" s="216">
        <f t="shared" si="64"/>
        <v>0.96666666666666667</v>
      </c>
      <c r="AR43" s="103">
        <f t="shared" si="55"/>
        <v>0.96666666666666667</v>
      </c>
      <c r="AS43" s="150" t="s">
        <v>396</v>
      </c>
      <c r="AT43" s="104" t="s">
        <v>349</v>
      </c>
      <c r="AU43" s="254">
        <v>1</v>
      </c>
      <c r="AV43" s="216">
        <v>1</v>
      </c>
      <c r="AW43" s="216"/>
      <c r="AX43" s="216">
        <v>1</v>
      </c>
      <c r="AY43" s="216"/>
      <c r="AZ43" s="216">
        <v>1</v>
      </c>
      <c r="BA43" s="216"/>
      <c r="BB43" s="216">
        <f t="shared" si="60"/>
        <v>0</v>
      </c>
      <c r="BC43" s="103">
        <f t="shared" si="56"/>
        <v>0</v>
      </c>
      <c r="BD43" s="105"/>
      <c r="BE43" s="104"/>
      <c r="BF43" s="238">
        <f t="shared" si="61"/>
        <v>4</v>
      </c>
      <c r="BG43" s="254">
        <f t="shared" si="62"/>
        <v>2.91</v>
      </c>
      <c r="BH43" s="106">
        <f t="shared" si="65"/>
        <v>0.72750000000000004</v>
      </c>
      <c r="BI43" s="151"/>
      <c r="BJ43" s="107"/>
      <c r="BM43" s="108"/>
      <c r="BN43" s="103"/>
      <c r="BO43" s="109"/>
      <c r="BP43" s="110"/>
      <c r="BQ43" s="103"/>
      <c r="BR43" s="109"/>
      <c r="BS43" s="110"/>
      <c r="BT43" s="103"/>
      <c r="BU43" s="109"/>
      <c r="BV43" s="111"/>
      <c r="BW43" s="103"/>
      <c r="BX43" s="112"/>
      <c r="BY43" s="113"/>
      <c r="BZ43" s="114"/>
    </row>
    <row r="44" spans="1:78" s="92" customFormat="1" ht="89.25" x14ac:dyDescent="0.25">
      <c r="A44" s="99"/>
      <c r="B44" s="81"/>
      <c r="C44" s="141" t="s">
        <v>198</v>
      </c>
      <c r="D44" s="142" t="s">
        <v>198</v>
      </c>
      <c r="E44" s="206">
        <v>7</v>
      </c>
      <c r="F44" s="142" t="s">
        <v>293</v>
      </c>
      <c r="G44" s="84" t="s">
        <v>294</v>
      </c>
      <c r="H44" s="100" t="s">
        <v>284</v>
      </c>
      <c r="I44" s="84" t="s">
        <v>205</v>
      </c>
      <c r="J44" s="84" t="s">
        <v>214</v>
      </c>
      <c r="K44" s="84" t="s">
        <v>316</v>
      </c>
      <c r="L44" s="101">
        <v>44197</v>
      </c>
      <c r="M44" s="149">
        <v>44561</v>
      </c>
      <c r="N44" s="216">
        <v>1</v>
      </c>
      <c r="O44" s="227"/>
      <c r="P44" s="216"/>
      <c r="Q44" s="227">
        <v>1</v>
      </c>
      <c r="R44" s="216">
        <v>1</v>
      </c>
      <c r="S44" s="227">
        <v>1</v>
      </c>
      <c r="T44" s="216">
        <v>1</v>
      </c>
      <c r="U44" s="216">
        <f t="shared" si="58"/>
        <v>1</v>
      </c>
      <c r="V44" s="103">
        <f t="shared" si="59"/>
        <v>1</v>
      </c>
      <c r="W44" s="150" t="s">
        <v>347</v>
      </c>
      <c r="X44" s="104" t="s">
        <v>349</v>
      </c>
      <c r="Y44" s="216">
        <v>1</v>
      </c>
      <c r="Z44" s="216">
        <v>1</v>
      </c>
      <c r="AA44" s="216">
        <v>1</v>
      </c>
      <c r="AB44" s="216">
        <v>1</v>
      </c>
      <c r="AC44" s="216">
        <v>1</v>
      </c>
      <c r="AD44" s="216">
        <v>1</v>
      </c>
      <c r="AE44" s="216">
        <v>1</v>
      </c>
      <c r="AF44" s="216">
        <f>SUM(AA44,AC44,AE44)/3</f>
        <v>1</v>
      </c>
      <c r="AG44" s="103">
        <f t="shared" si="63"/>
        <v>1</v>
      </c>
      <c r="AH44" s="150" t="s">
        <v>373</v>
      </c>
      <c r="AI44" s="104" t="s">
        <v>349</v>
      </c>
      <c r="AJ44" s="254">
        <v>1</v>
      </c>
      <c r="AK44" s="216">
        <v>1</v>
      </c>
      <c r="AL44" s="216">
        <v>0.95</v>
      </c>
      <c r="AM44" s="216">
        <v>1</v>
      </c>
      <c r="AN44" s="216">
        <v>1</v>
      </c>
      <c r="AO44" s="216">
        <v>1</v>
      </c>
      <c r="AP44" s="216">
        <v>1</v>
      </c>
      <c r="AQ44" s="216">
        <f t="shared" si="64"/>
        <v>0.98333333333333339</v>
      </c>
      <c r="AR44" s="103">
        <f t="shared" si="55"/>
        <v>0.98333333333333339</v>
      </c>
      <c r="AS44" s="150" t="s">
        <v>397</v>
      </c>
      <c r="AT44" s="104" t="s">
        <v>349</v>
      </c>
      <c r="AU44" s="254">
        <v>1</v>
      </c>
      <c r="AV44" s="216">
        <v>1</v>
      </c>
      <c r="AW44" s="216"/>
      <c r="AX44" s="216">
        <v>1</v>
      </c>
      <c r="AY44" s="216"/>
      <c r="AZ44" s="216">
        <v>1</v>
      </c>
      <c r="BA44" s="216"/>
      <c r="BB44" s="216">
        <f t="shared" si="60"/>
        <v>0</v>
      </c>
      <c r="BC44" s="103">
        <f t="shared" si="56"/>
        <v>0</v>
      </c>
      <c r="BD44" s="105"/>
      <c r="BE44" s="104"/>
      <c r="BF44" s="238">
        <f t="shared" si="61"/>
        <v>4</v>
      </c>
      <c r="BG44" s="254">
        <f t="shared" si="62"/>
        <v>2.9833333333333334</v>
      </c>
      <c r="BH44" s="106">
        <f t="shared" si="65"/>
        <v>0.74583333333333335</v>
      </c>
      <c r="BI44" s="151"/>
      <c r="BJ44" s="107"/>
      <c r="BM44" s="108"/>
      <c r="BN44" s="103"/>
      <c r="BO44" s="109"/>
      <c r="BP44" s="110"/>
      <c r="BQ44" s="103"/>
      <c r="BR44" s="109"/>
      <c r="BS44" s="110"/>
      <c r="BT44" s="103"/>
      <c r="BU44" s="109"/>
      <c r="BV44" s="111"/>
      <c r="BW44" s="103"/>
      <c r="BX44" s="112"/>
      <c r="BY44" s="113"/>
      <c r="BZ44" s="114"/>
    </row>
    <row r="45" spans="1:78" s="92" customFormat="1" ht="51" x14ac:dyDescent="0.25">
      <c r="A45" s="99"/>
      <c r="B45" s="81"/>
      <c r="C45" s="141" t="s">
        <v>198</v>
      </c>
      <c r="D45" s="142" t="s">
        <v>198</v>
      </c>
      <c r="E45" s="206">
        <v>8</v>
      </c>
      <c r="F45" s="142" t="s">
        <v>295</v>
      </c>
      <c r="G45" s="84" t="s">
        <v>296</v>
      </c>
      <c r="H45" s="100" t="s">
        <v>284</v>
      </c>
      <c r="I45" s="84" t="s">
        <v>205</v>
      </c>
      <c r="J45" s="84" t="s">
        <v>214</v>
      </c>
      <c r="K45" s="84" t="s">
        <v>316</v>
      </c>
      <c r="L45" s="101">
        <v>44197</v>
      </c>
      <c r="M45" s="149">
        <v>44561</v>
      </c>
      <c r="N45" s="216">
        <v>1</v>
      </c>
      <c r="O45" s="227"/>
      <c r="P45" s="216"/>
      <c r="Q45" s="227">
        <v>1</v>
      </c>
      <c r="R45" s="216">
        <v>1</v>
      </c>
      <c r="S45" s="227">
        <v>1</v>
      </c>
      <c r="T45" s="216">
        <v>1</v>
      </c>
      <c r="U45" s="216">
        <f t="shared" si="58"/>
        <v>1</v>
      </c>
      <c r="V45" s="103">
        <f t="shared" si="59"/>
        <v>1</v>
      </c>
      <c r="W45" s="150" t="s">
        <v>342</v>
      </c>
      <c r="X45" s="104" t="s">
        <v>349</v>
      </c>
      <c r="Y45" s="216"/>
      <c r="Z45" s="216"/>
      <c r="AA45" s="216"/>
      <c r="AB45" s="216"/>
      <c r="AC45" s="216"/>
      <c r="AD45" s="216"/>
      <c r="AE45" s="216"/>
      <c r="AF45" s="216">
        <f t="shared" ref="AF45:AF48" si="66">SUM(AA45,AC45,AE45)</f>
        <v>0</v>
      </c>
      <c r="AG45" s="103" t="str">
        <f t="shared" si="63"/>
        <v/>
      </c>
      <c r="AH45" s="150" t="s">
        <v>342</v>
      </c>
      <c r="AI45" s="104"/>
      <c r="AJ45" s="254"/>
      <c r="AK45" s="216"/>
      <c r="AL45" s="216"/>
      <c r="AM45" s="216"/>
      <c r="AN45" s="216"/>
      <c r="AO45" s="216"/>
      <c r="AP45" s="216"/>
      <c r="AQ45" s="216">
        <f t="shared" si="64"/>
        <v>0</v>
      </c>
      <c r="AR45" s="103" t="str">
        <f t="shared" si="55"/>
        <v/>
      </c>
      <c r="AS45" s="150" t="s">
        <v>342</v>
      </c>
      <c r="AT45" s="104" t="s">
        <v>349</v>
      </c>
      <c r="AU45" s="254">
        <v>1</v>
      </c>
      <c r="AV45" s="216">
        <v>1</v>
      </c>
      <c r="AW45" s="216"/>
      <c r="AX45" s="216">
        <v>1</v>
      </c>
      <c r="AY45" s="216"/>
      <c r="AZ45" s="216">
        <v>1</v>
      </c>
      <c r="BA45" s="216"/>
      <c r="BB45" s="216">
        <f t="shared" si="60"/>
        <v>0</v>
      </c>
      <c r="BC45" s="103">
        <f t="shared" si="56"/>
        <v>0</v>
      </c>
      <c r="BD45" s="105"/>
      <c r="BE45" s="104"/>
      <c r="BF45" s="238">
        <f t="shared" si="61"/>
        <v>2</v>
      </c>
      <c r="BG45" s="254">
        <f t="shared" si="62"/>
        <v>1</v>
      </c>
      <c r="BH45" s="106">
        <f t="shared" si="65"/>
        <v>0.5</v>
      </c>
      <c r="BI45" s="151"/>
      <c r="BJ45" s="107"/>
      <c r="BM45" s="108"/>
      <c r="BN45" s="103"/>
      <c r="BO45" s="109"/>
      <c r="BP45" s="110"/>
      <c r="BQ45" s="103"/>
      <c r="BR45" s="109"/>
      <c r="BS45" s="110"/>
      <c r="BT45" s="103"/>
      <c r="BU45" s="109"/>
      <c r="BV45" s="111"/>
      <c r="BW45" s="103"/>
      <c r="BX45" s="112"/>
      <c r="BY45" s="113"/>
      <c r="BZ45" s="114"/>
    </row>
    <row r="46" spans="1:78" s="92" customFormat="1" ht="89.25" x14ac:dyDescent="0.25">
      <c r="A46" s="99"/>
      <c r="B46" s="81"/>
      <c r="C46" s="141" t="s">
        <v>198</v>
      </c>
      <c r="D46" s="142" t="s">
        <v>198</v>
      </c>
      <c r="E46" s="206">
        <v>9</v>
      </c>
      <c r="F46" s="142" t="s">
        <v>297</v>
      </c>
      <c r="G46" s="84" t="s">
        <v>298</v>
      </c>
      <c r="H46" s="100" t="s">
        <v>284</v>
      </c>
      <c r="I46" s="84" t="s">
        <v>205</v>
      </c>
      <c r="J46" s="84" t="s">
        <v>214</v>
      </c>
      <c r="K46" s="84" t="s">
        <v>316</v>
      </c>
      <c r="L46" s="101">
        <v>44197</v>
      </c>
      <c r="M46" s="149">
        <v>44561</v>
      </c>
      <c r="N46" s="216">
        <v>1</v>
      </c>
      <c r="O46" s="227"/>
      <c r="P46" s="216"/>
      <c r="Q46" s="227">
        <v>1</v>
      </c>
      <c r="R46" s="216">
        <v>1</v>
      </c>
      <c r="S46" s="227">
        <v>1</v>
      </c>
      <c r="T46" s="216">
        <v>1</v>
      </c>
      <c r="U46" s="216">
        <f t="shared" si="58"/>
        <v>1</v>
      </c>
      <c r="V46" s="103">
        <f t="shared" si="59"/>
        <v>1</v>
      </c>
      <c r="W46" s="150" t="s">
        <v>346</v>
      </c>
      <c r="X46" s="104" t="s">
        <v>349</v>
      </c>
      <c r="Y46" s="216">
        <v>1</v>
      </c>
      <c r="Z46" s="216">
        <v>1</v>
      </c>
      <c r="AA46" s="216">
        <v>1</v>
      </c>
      <c r="AB46" s="216">
        <v>1</v>
      </c>
      <c r="AC46" s="216">
        <v>1</v>
      </c>
      <c r="AD46" s="216">
        <v>1</v>
      </c>
      <c r="AE46" s="216">
        <v>0.8</v>
      </c>
      <c r="AF46" s="216">
        <f>SUM(AA46,AC46,AE46)/3</f>
        <v>0.93333333333333324</v>
      </c>
      <c r="AG46" s="103">
        <f t="shared" si="63"/>
        <v>0.93333333333333324</v>
      </c>
      <c r="AH46" s="150" t="s">
        <v>374</v>
      </c>
      <c r="AI46" s="104" t="s">
        <v>349</v>
      </c>
      <c r="AJ46" s="254">
        <v>1</v>
      </c>
      <c r="AK46" s="216">
        <v>1</v>
      </c>
      <c r="AL46" s="216">
        <v>0.95</v>
      </c>
      <c r="AM46" s="216">
        <v>1</v>
      </c>
      <c r="AN46" s="216">
        <v>1</v>
      </c>
      <c r="AO46" s="216">
        <v>1</v>
      </c>
      <c r="AP46" s="216">
        <v>1</v>
      </c>
      <c r="AQ46" s="216">
        <f t="shared" si="64"/>
        <v>0.98333333333333339</v>
      </c>
      <c r="AR46" s="103">
        <f t="shared" si="55"/>
        <v>0.98333333333333339</v>
      </c>
      <c r="AS46" s="150" t="s">
        <v>398</v>
      </c>
      <c r="AT46" s="104" t="s">
        <v>349</v>
      </c>
      <c r="AU46" s="254">
        <v>1</v>
      </c>
      <c r="AV46" s="216">
        <v>1</v>
      </c>
      <c r="AW46" s="216"/>
      <c r="AX46" s="216">
        <v>1</v>
      </c>
      <c r="AY46" s="216"/>
      <c r="AZ46" s="216">
        <v>1</v>
      </c>
      <c r="BA46" s="216"/>
      <c r="BB46" s="216">
        <f t="shared" si="60"/>
        <v>0</v>
      </c>
      <c r="BC46" s="103">
        <f t="shared" si="56"/>
        <v>0</v>
      </c>
      <c r="BD46" s="105"/>
      <c r="BE46" s="104"/>
      <c r="BF46" s="238">
        <f t="shared" si="61"/>
        <v>4</v>
      </c>
      <c r="BG46" s="254">
        <f t="shared" si="62"/>
        <v>2.9166666666666665</v>
      </c>
      <c r="BH46" s="106">
        <f t="shared" si="65"/>
        <v>0.72916666666666663</v>
      </c>
      <c r="BI46" s="151"/>
      <c r="BJ46" s="107"/>
      <c r="BM46" s="108"/>
      <c r="BN46" s="103"/>
      <c r="BO46" s="109"/>
      <c r="BP46" s="110"/>
      <c r="BQ46" s="103"/>
      <c r="BR46" s="109"/>
      <c r="BS46" s="110"/>
      <c r="BT46" s="103"/>
      <c r="BU46" s="109"/>
      <c r="BV46" s="111"/>
      <c r="BW46" s="103"/>
      <c r="BX46" s="112"/>
      <c r="BY46" s="113"/>
      <c r="BZ46" s="114"/>
    </row>
    <row r="47" spans="1:78" s="92" customFormat="1" ht="51" x14ac:dyDescent="0.25">
      <c r="A47" s="99"/>
      <c r="B47" s="81"/>
      <c r="C47" s="141" t="s">
        <v>198</v>
      </c>
      <c r="D47" s="142" t="s">
        <v>198</v>
      </c>
      <c r="E47" s="206">
        <v>10</v>
      </c>
      <c r="F47" s="142" t="s">
        <v>299</v>
      </c>
      <c r="G47" s="84" t="s">
        <v>300</v>
      </c>
      <c r="H47" s="100" t="s">
        <v>284</v>
      </c>
      <c r="I47" s="84" t="s">
        <v>205</v>
      </c>
      <c r="J47" s="84" t="s">
        <v>214</v>
      </c>
      <c r="K47" s="84" t="s">
        <v>280</v>
      </c>
      <c r="L47" s="101">
        <v>44197</v>
      </c>
      <c r="M47" s="149">
        <v>44561</v>
      </c>
      <c r="N47" s="216">
        <v>1</v>
      </c>
      <c r="O47" s="227"/>
      <c r="P47" s="216"/>
      <c r="Q47" s="227">
        <v>1</v>
      </c>
      <c r="R47" s="216">
        <v>1</v>
      </c>
      <c r="S47" s="227">
        <v>1</v>
      </c>
      <c r="T47" s="216">
        <v>1</v>
      </c>
      <c r="U47" s="216">
        <f t="shared" si="58"/>
        <v>1</v>
      </c>
      <c r="V47" s="103">
        <f t="shared" si="59"/>
        <v>1</v>
      </c>
      <c r="W47" s="150" t="s">
        <v>348</v>
      </c>
      <c r="X47" s="104" t="s">
        <v>349</v>
      </c>
      <c r="Y47" s="216">
        <v>1</v>
      </c>
      <c r="Z47" s="216">
        <v>1</v>
      </c>
      <c r="AA47" s="216">
        <v>1</v>
      </c>
      <c r="AB47" s="216">
        <v>1</v>
      </c>
      <c r="AC47" s="216">
        <v>1</v>
      </c>
      <c r="AD47" s="216">
        <v>1</v>
      </c>
      <c r="AE47" s="216">
        <v>1</v>
      </c>
      <c r="AF47" s="216">
        <f>SUM(AA47,AC47,AE47)/3</f>
        <v>1</v>
      </c>
      <c r="AG47" s="103">
        <f t="shared" si="63"/>
        <v>1</v>
      </c>
      <c r="AH47" s="150" t="s">
        <v>375</v>
      </c>
      <c r="AI47" s="104" t="s">
        <v>349</v>
      </c>
      <c r="AJ47" s="254"/>
      <c r="AK47" s="216">
        <v>1</v>
      </c>
      <c r="AL47" s="216"/>
      <c r="AM47" s="216">
        <v>1</v>
      </c>
      <c r="AN47" s="216"/>
      <c r="AO47" s="216">
        <v>1</v>
      </c>
      <c r="AP47" s="216"/>
      <c r="AQ47" s="216">
        <f>SUM(AL47,AN47,AP47)/3</f>
        <v>0</v>
      </c>
      <c r="AR47" s="103" t="str">
        <f t="shared" si="55"/>
        <v/>
      </c>
      <c r="AS47" s="150" t="s">
        <v>342</v>
      </c>
      <c r="AT47" s="104" t="s">
        <v>349</v>
      </c>
      <c r="AU47" s="254">
        <v>1</v>
      </c>
      <c r="AV47" s="216">
        <v>1</v>
      </c>
      <c r="AW47" s="216"/>
      <c r="AX47" s="216">
        <v>1</v>
      </c>
      <c r="AY47" s="216"/>
      <c r="AZ47" s="216">
        <v>1</v>
      </c>
      <c r="BA47" s="216"/>
      <c r="BB47" s="216">
        <f t="shared" si="60"/>
        <v>0</v>
      </c>
      <c r="BC47" s="103">
        <f t="shared" si="56"/>
        <v>0</v>
      </c>
      <c r="BD47" s="105"/>
      <c r="BE47" s="104"/>
      <c r="BF47" s="238">
        <f t="shared" si="61"/>
        <v>3</v>
      </c>
      <c r="BG47" s="254">
        <f t="shared" si="62"/>
        <v>2</v>
      </c>
      <c r="BH47" s="106">
        <f t="shared" si="65"/>
        <v>0.66666666666666663</v>
      </c>
      <c r="BI47" s="151"/>
      <c r="BJ47" s="107"/>
      <c r="BM47" s="108"/>
      <c r="BN47" s="103"/>
      <c r="BO47" s="109"/>
      <c r="BP47" s="110"/>
      <c r="BQ47" s="103"/>
      <c r="BR47" s="109"/>
      <c r="BS47" s="110"/>
      <c r="BT47" s="103"/>
      <c r="BU47" s="109"/>
      <c r="BV47" s="111"/>
      <c r="BW47" s="103"/>
      <c r="BX47" s="112"/>
      <c r="BY47" s="113"/>
      <c r="BZ47" s="114"/>
    </row>
    <row r="48" spans="1:78" s="92" customFormat="1" ht="51" x14ac:dyDescent="0.25">
      <c r="A48" s="99"/>
      <c r="B48" s="81"/>
      <c r="C48" s="141" t="s">
        <v>198</v>
      </c>
      <c r="D48" s="142" t="s">
        <v>198</v>
      </c>
      <c r="E48" s="206">
        <v>11</v>
      </c>
      <c r="F48" s="142" t="s">
        <v>301</v>
      </c>
      <c r="G48" s="84" t="s">
        <v>302</v>
      </c>
      <c r="H48" s="100" t="s">
        <v>284</v>
      </c>
      <c r="I48" s="84" t="s">
        <v>205</v>
      </c>
      <c r="J48" s="84" t="s">
        <v>214</v>
      </c>
      <c r="K48" s="84" t="s">
        <v>280</v>
      </c>
      <c r="L48" s="101">
        <v>44197</v>
      </c>
      <c r="M48" s="149">
        <v>44561</v>
      </c>
      <c r="N48" s="216">
        <v>1</v>
      </c>
      <c r="O48" s="227"/>
      <c r="P48" s="216"/>
      <c r="Q48" s="227">
        <v>1</v>
      </c>
      <c r="R48" s="216">
        <v>1</v>
      </c>
      <c r="S48" s="227">
        <v>1</v>
      </c>
      <c r="T48" s="216">
        <v>1</v>
      </c>
      <c r="U48" s="216">
        <f t="shared" si="58"/>
        <v>1</v>
      </c>
      <c r="V48" s="103">
        <f t="shared" si="59"/>
        <v>1</v>
      </c>
      <c r="W48" s="150" t="s">
        <v>342</v>
      </c>
      <c r="X48" s="104" t="s">
        <v>349</v>
      </c>
      <c r="Y48" s="216"/>
      <c r="Z48" s="216"/>
      <c r="AA48" s="216"/>
      <c r="AB48" s="216"/>
      <c r="AC48" s="216"/>
      <c r="AD48" s="216"/>
      <c r="AE48" s="216"/>
      <c r="AF48" s="216">
        <f t="shared" si="66"/>
        <v>0</v>
      </c>
      <c r="AG48" s="103" t="str">
        <f t="shared" si="63"/>
        <v/>
      </c>
      <c r="AH48" s="150" t="s">
        <v>342</v>
      </c>
      <c r="AI48" s="104"/>
      <c r="AJ48" s="254"/>
      <c r="AK48" s="216">
        <v>1</v>
      </c>
      <c r="AL48" s="216"/>
      <c r="AM48" s="216">
        <v>1</v>
      </c>
      <c r="AN48" s="216"/>
      <c r="AO48" s="216">
        <v>1</v>
      </c>
      <c r="AP48" s="216"/>
      <c r="AQ48" s="216">
        <f>SUM(AL48,AN48,AP48)/3</f>
        <v>0</v>
      </c>
      <c r="AR48" s="103" t="str">
        <f t="shared" si="55"/>
        <v/>
      </c>
      <c r="AS48" s="150" t="s">
        <v>342</v>
      </c>
      <c r="AT48" s="104" t="s">
        <v>349</v>
      </c>
      <c r="AU48" s="254">
        <v>1</v>
      </c>
      <c r="AV48" s="216">
        <v>1</v>
      </c>
      <c r="AW48" s="216"/>
      <c r="AX48" s="216">
        <v>1</v>
      </c>
      <c r="AY48" s="216"/>
      <c r="AZ48" s="216">
        <v>1</v>
      </c>
      <c r="BA48" s="216"/>
      <c r="BB48" s="216">
        <f t="shared" si="60"/>
        <v>0</v>
      </c>
      <c r="BC48" s="103">
        <f t="shared" si="56"/>
        <v>0</v>
      </c>
      <c r="BD48" s="105"/>
      <c r="BE48" s="104"/>
      <c r="BF48" s="238">
        <f t="shared" si="61"/>
        <v>2</v>
      </c>
      <c r="BG48" s="254">
        <f t="shared" si="62"/>
        <v>1</v>
      </c>
      <c r="BH48" s="106">
        <f t="shared" si="65"/>
        <v>0.5</v>
      </c>
      <c r="BI48" s="151"/>
      <c r="BJ48" s="107"/>
      <c r="BM48" s="108"/>
      <c r="BN48" s="103"/>
      <c r="BO48" s="109"/>
      <c r="BP48" s="110"/>
      <c r="BQ48" s="103"/>
      <c r="BR48" s="109"/>
      <c r="BS48" s="110"/>
      <c r="BT48" s="103"/>
      <c r="BU48" s="109"/>
      <c r="BV48" s="111"/>
      <c r="BW48" s="103"/>
      <c r="BX48" s="112"/>
      <c r="BY48" s="113"/>
      <c r="BZ48" s="114"/>
    </row>
    <row r="49" spans="1:78" s="92" customFormat="1" ht="63.75" x14ac:dyDescent="0.25">
      <c r="A49" s="99"/>
      <c r="B49" s="81"/>
      <c r="C49" s="141" t="s">
        <v>198</v>
      </c>
      <c r="D49" s="142" t="s">
        <v>198</v>
      </c>
      <c r="E49" s="206">
        <v>12</v>
      </c>
      <c r="F49" s="142" t="s">
        <v>303</v>
      </c>
      <c r="G49" s="84" t="s">
        <v>304</v>
      </c>
      <c r="H49" s="100" t="s">
        <v>284</v>
      </c>
      <c r="I49" s="84" t="s">
        <v>205</v>
      </c>
      <c r="J49" s="84" t="s">
        <v>214</v>
      </c>
      <c r="K49" s="84" t="s">
        <v>263</v>
      </c>
      <c r="L49" s="101">
        <v>44197</v>
      </c>
      <c r="M49" s="149">
        <v>44561</v>
      </c>
      <c r="N49" s="216">
        <v>1</v>
      </c>
      <c r="O49" s="227"/>
      <c r="P49" s="216"/>
      <c r="Q49" s="227">
        <v>1</v>
      </c>
      <c r="R49" s="216">
        <v>1</v>
      </c>
      <c r="S49" s="227">
        <v>1</v>
      </c>
      <c r="T49" s="216">
        <v>1</v>
      </c>
      <c r="U49" s="216">
        <f t="shared" si="58"/>
        <v>1</v>
      </c>
      <c r="V49" s="103">
        <f t="shared" si="59"/>
        <v>1</v>
      </c>
      <c r="W49" s="150" t="s">
        <v>345</v>
      </c>
      <c r="X49" s="104" t="s">
        <v>349</v>
      </c>
      <c r="Y49" s="216">
        <v>1</v>
      </c>
      <c r="Z49" s="216">
        <v>1</v>
      </c>
      <c r="AA49" s="216">
        <v>1</v>
      </c>
      <c r="AB49" s="216">
        <v>1</v>
      </c>
      <c r="AC49" s="216">
        <v>1</v>
      </c>
      <c r="AD49" s="216">
        <v>1</v>
      </c>
      <c r="AE49" s="216">
        <v>1</v>
      </c>
      <c r="AF49" s="216">
        <f>SUM(AA49,AC49,AE49)/3</f>
        <v>1</v>
      </c>
      <c r="AG49" s="103">
        <f t="shared" si="63"/>
        <v>1</v>
      </c>
      <c r="AH49" s="150" t="s">
        <v>376</v>
      </c>
      <c r="AI49" s="104" t="s">
        <v>349</v>
      </c>
      <c r="AJ49" s="254">
        <v>1</v>
      </c>
      <c r="AK49" s="216">
        <v>1</v>
      </c>
      <c r="AL49" s="216">
        <v>1</v>
      </c>
      <c r="AM49" s="216">
        <v>1</v>
      </c>
      <c r="AN49" s="216">
        <v>1</v>
      </c>
      <c r="AO49" s="216">
        <v>1</v>
      </c>
      <c r="AP49" s="216">
        <v>1</v>
      </c>
      <c r="AQ49" s="216">
        <f t="shared" ref="AQ49:AQ53" si="67">SUM(AL49,AN49,AP49)/3</f>
        <v>1</v>
      </c>
      <c r="AR49" s="103">
        <f t="shared" si="55"/>
        <v>1</v>
      </c>
      <c r="AS49" s="150" t="s">
        <v>399</v>
      </c>
      <c r="AT49" s="104" t="s">
        <v>349</v>
      </c>
      <c r="AU49" s="254">
        <v>1</v>
      </c>
      <c r="AV49" s="216">
        <v>1</v>
      </c>
      <c r="AW49" s="216"/>
      <c r="AX49" s="216">
        <v>1</v>
      </c>
      <c r="AY49" s="216"/>
      <c r="AZ49" s="216">
        <v>1</v>
      </c>
      <c r="BA49" s="216"/>
      <c r="BB49" s="216">
        <f t="shared" si="60"/>
        <v>0</v>
      </c>
      <c r="BC49" s="103">
        <f t="shared" si="56"/>
        <v>0</v>
      </c>
      <c r="BD49" s="105"/>
      <c r="BE49" s="104"/>
      <c r="BF49" s="238">
        <f t="shared" si="61"/>
        <v>4</v>
      </c>
      <c r="BG49" s="254">
        <f>+SUM(U49,AF49,AQ49,BB49)</f>
        <v>3</v>
      </c>
      <c r="BH49" s="106">
        <f t="shared" si="65"/>
        <v>0.75</v>
      </c>
      <c r="BI49" s="151"/>
      <c r="BJ49" s="107"/>
      <c r="BM49" s="108"/>
      <c r="BN49" s="103"/>
      <c r="BO49" s="109"/>
      <c r="BP49" s="110"/>
      <c r="BQ49" s="103"/>
      <c r="BR49" s="109"/>
      <c r="BS49" s="110"/>
      <c r="BT49" s="103"/>
      <c r="BU49" s="109"/>
      <c r="BV49" s="111"/>
      <c r="BW49" s="103"/>
      <c r="BX49" s="112"/>
      <c r="BY49" s="113"/>
      <c r="BZ49" s="114"/>
    </row>
    <row r="50" spans="1:78" s="92" customFormat="1" ht="89.25" x14ac:dyDescent="0.25">
      <c r="A50" s="99"/>
      <c r="B50" s="81"/>
      <c r="C50" s="141" t="s">
        <v>198</v>
      </c>
      <c r="D50" s="142" t="s">
        <v>198</v>
      </c>
      <c r="E50" s="206">
        <v>13</v>
      </c>
      <c r="F50" s="142" t="s">
        <v>305</v>
      </c>
      <c r="G50" s="84" t="s">
        <v>306</v>
      </c>
      <c r="H50" s="100" t="s">
        <v>284</v>
      </c>
      <c r="I50" s="84" t="s">
        <v>205</v>
      </c>
      <c r="J50" s="84" t="s">
        <v>214</v>
      </c>
      <c r="K50" s="84" t="s">
        <v>266</v>
      </c>
      <c r="L50" s="101">
        <v>44197</v>
      </c>
      <c r="M50" s="149">
        <v>44561</v>
      </c>
      <c r="N50" s="216">
        <v>1</v>
      </c>
      <c r="O50" s="227"/>
      <c r="P50" s="216"/>
      <c r="Q50" s="227">
        <v>1</v>
      </c>
      <c r="R50" s="216">
        <v>1</v>
      </c>
      <c r="S50" s="227">
        <v>1</v>
      </c>
      <c r="T50" s="216">
        <v>1</v>
      </c>
      <c r="U50" s="216">
        <f t="shared" si="58"/>
        <v>1</v>
      </c>
      <c r="V50" s="103">
        <f t="shared" si="59"/>
        <v>1</v>
      </c>
      <c r="W50" s="150" t="s">
        <v>343</v>
      </c>
      <c r="X50" s="104" t="s">
        <v>349</v>
      </c>
      <c r="Y50" s="216">
        <v>1</v>
      </c>
      <c r="Z50" s="216">
        <v>1</v>
      </c>
      <c r="AA50" s="216">
        <v>1</v>
      </c>
      <c r="AB50" s="216">
        <v>1</v>
      </c>
      <c r="AC50" s="216">
        <v>1</v>
      </c>
      <c r="AD50" s="216">
        <v>1</v>
      </c>
      <c r="AE50" s="216">
        <v>1</v>
      </c>
      <c r="AF50" s="216">
        <f t="shared" ref="AF50:AF52" si="68">SUM(AA50,AC50,AE50)/3</f>
        <v>1</v>
      </c>
      <c r="AG50" s="103">
        <f t="shared" si="63"/>
        <v>1</v>
      </c>
      <c r="AH50" s="150" t="s">
        <v>377</v>
      </c>
      <c r="AI50" s="104" t="s">
        <v>349</v>
      </c>
      <c r="AJ50" s="254">
        <v>1</v>
      </c>
      <c r="AK50" s="216">
        <v>1</v>
      </c>
      <c r="AL50" s="216">
        <v>1</v>
      </c>
      <c r="AM50" s="216">
        <v>1</v>
      </c>
      <c r="AN50" s="216">
        <v>1</v>
      </c>
      <c r="AO50" s="216">
        <v>1</v>
      </c>
      <c r="AP50" s="216">
        <v>1</v>
      </c>
      <c r="AQ50" s="216">
        <f t="shared" si="67"/>
        <v>1</v>
      </c>
      <c r="AR50" s="103">
        <f t="shared" si="55"/>
        <v>1</v>
      </c>
      <c r="AS50" s="150" t="s">
        <v>400</v>
      </c>
      <c r="AT50" s="104" t="s">
        <v>349</v>
      </c>
      <c r="AU50" s="254">
        <v>1</v>
      </c>
      <c r="AV50" s="216">
        <v>1</v>
      </c>
      <c r="AW50" s="216"/>
      <c r="AX50" s="216">
        <v>1</v>
      </c>
      <c r="AY50" s="216"/>
      <c r="AZ50" s="216">
        <v>1</v>
      </c>
      <c r="BA50" s="216"/>
      <c r="BB50" s="216">
        <f t="shared" si="60"/>
        <v>0</v>
      </c>
      <c r="BC50" s="103">
        <f t="shared" si="56"/>
        <v>0</v>
      </c>
      <c r="BD50" s="105"/>
      <c r="BE50" s="104"/>
      <c r="BF50" s="238">
        <f>+SUM(N50,Y50,AJ50,AU50)</f>
        <v>4</v>
      </c>
      <c r="BG50" s="254">
        <f t="shared" si="62"/>
        <v>3</v>
      </c>
      <c r="BH50" s="106">
        <f t="shared" si="65"/>
        <v>0.75</v>
      </c>
      <c r="BI50" s="151"/>
      <c r="BJ50" s="107"/>
      <c r="BM50" s="108"/>
      <c r="BN50" s="103"/>
      <c r="BO50" s="109"/>
      <c r="BP50" s="110"/>
      <c r="BQ50" s="103"/>
      <c r="BR50" s="109"/>
      <c r="BS50" s="110"/>
      <c r="BT50" s="103"/>
      <c r="BU50" s="109"/>
      <c r="BV50" s="111"/>
      <c r="BW50" s="103"/>
      <c r="BX50" s="112"/>
      <c r="BY50" s="113"/>
      <c r="BZ50" s="114"/>
    </row>
    <row r="51" spans="1:78" s="92" customFormat="1" ht="51" x14ac:dyDescent="0.25">
      <c r="A51" s="99"/>
      <c r="B51" s="81"/>
      <c r="C51" s="141" t="s">
        <v>198</v>
      </c>
      <c r="D51" s="142" t="s">
        <v>198</v>
      </c>
      <c r="E51" s="206">
        <v>14</v>
      </c>
      <c r="F51" s="142" t="s">
        <v>307</v>
      </c>
      <c r="G51" s="84" t="s">
        <v>308</v>
      </c>
      <c r="H51" s="100" t="s">
        <v>284</v>
      </c>
      <c r="I51" s="84" t="s">
        <v>205</v>
      </c>
      <c r="J51" s="84" t="s">
        <v>214</v>
      </c>
      <c r="K51" s="84" t="s">
        <v>317</v>
      </c>
      <c r="L51" s="101">
        <v>44197</v>
      </c>
      <c r="M51" s="149">
        <v>44561</v>
      </c>
      <c r="N51" s="216">
        <v>1</v>
      </c>
      <c r="O51" s="227"/>
      <c r="P51" s="216"/>
      <c r="Q51" s="227">
        <v>1</v>
      </c>
      <c r="R51" s="216">
        <v>1</v>
      </c>
      <c r="S51" s="227">
        <v>1</v>
      </c>
      <c r="T51" s="216">
        <v>1</v>
      </c>
      <c r="U51" s="216">
        <f t="shared" si="58"/>
        <v>1</v>
      </c>
      <c r="V51" s="103">
        <f t="shared" si="59"/>
        <v>1</v>
      </c>
      <c r="W51" s="150" t="s">
        <v>342</v>
      </c>
      <c r="X51" s="104" t="s">
        <v>349</v>
      </c>
      <c r="Y51" s="216"/>
      <c r="Z51" s="216"/>
      <c r="AA51" s="216"/>
      <c r="AB51" s="216"/>
      <c r="AC51" s="216"/>
      <c r="AD51" s="216"/>
      <c r="AE51" s="216"/>
      <c r="AF51" s="216">
        <f t="shared" si="68"/>
        <v>0</v>
      </c>
      <c r="AG51" s="103" t="str">
        <f t="shared" si="63"/>
        <v/>
      </c>
      <c r="AH51" s="150" t="s">
        <v>342</v>
      </c>
      <c r="AI51" s="104"/>
      <c r="AJ51" s="254"/>
      <c r="AK51" s="216">
        <v>1</v>
      </c>
      <c r="AL51" s="216"/>
      <c r="AM51" s="216">
        <v>1</v>
      </c>
      <c r="AN51" s="216"/>
      <c r="AO51" s="216">
        <v>1</v>
      </c>
      <c r="AP51" s="216"/>
      <c r="AQ51" s="216">
        <f t="shared" si="67"/>
        <v>0</v>
      </c>
      <c r="AR51" s="103" t="str">
        <f t="shared" si="55"/>
        <v/>
      </c>
      <c r="AS51" s="150" t="s">
        <v>342</v>
      </c>
      <c r="AT51" s="104" t="s">
        <v>349</v>
      </c>
      <c r="AU51" s="254">
        <v>1</v>
      </c>
      <c r="AV51" s="216">
        <v>1</v>
      </c>
      <c r="AW51" s="216"/>
      <c r="AX51" s="216">
        <v>1</v>
      </c>
      <c r="AY51" s="216"/>
      <c r="AZ51" s="216">
        <v>1</v>
      </c>
      <c r="BA51" s="216"/>
      <c r="BB51" s="216">
        <f t="shared" si="60"/>
        <v>0</v>
      </c>
      <c r="BC51" s="103">
        <f t="shared" si="56"/>
        <v>0</v>
      </c>
      <c r="BD51" s="105"/>
      <c r="BE51" s="104"/>
      <c r="BF51" s="238">
        <f t="shared" si="61"/>
        <v>2</v>
      </c>
      <c r="BG51" s="254">
        <f t="shared" si="62"/>
        <v>1</v>
      </c>
      <c r="BH51" s="106">
        <f t="shared" si="65"/>
        <v>0.5</v>
      </c>
      <c r="BI51" s="151"/>
      <c r="BJ51" s="107"/>
      <c r="BM51" s="108"/>
      <c r="BN51" s="103"/>
      <c r="BO51" s="109"/>
      <c r="BP51" s="110"/>
      <c r="BQ51" s="103"/>
      <c r="BR51" s="109"/>
      <c r="BS51" s="110"/>
      <c r="BT51" s="103"/>
      <c r="BU51" s="109"/>
      <c r="BV51" s="111"/>
      <c r="BW51" s="103"/>
      <c r="BX51" s="112"/>
      <c r="BY51" s="113"/>
      <c r="BZ51" s="114"/>
    </row>
    <row r="52" spans="1:78" s="92" customFormat="1" ht="51" x14ac:dyDescent="0.25">
      <c r="A52" s="99"/>
      <c r="B52" s="81"/>
      <c r="C52" s="141" t="s">
        <v>198</v>
      </c>
      <c r="D52" s="142" t="s">
        <v>198</v>
      </c>
      <c r="E52" s="206">
        <v>15</v>
      </c>
      <c r="F52" s="142" t="s">
        <v>309</v>
      </c>
      <c r="G52" s="84" t="s">
        <v>310</v>
      </c>
      <c r="H52" s="100" t="s">
        <v>284</v>
      </c>
      <c r="I52" s="84" t="s">
        <v>205</v>
      </c>
      <c r="J52" s="84" t="s">
        <v>214</v>
      </c>
      <c r="K52" s="84" t="s">
        <v>317</v>
      </c>
      <c r="L52" s="101">
        <v>44197</v>
      </c>
      <c r="M52" s="149">
        <v>44561</v>
      </c>
      <c r="N52" s="216">
        <v>1</v>
      </c>
      <c r="O52" s="227"/>
      <c r="P52" s="216"/>
      <c r="Q52" s="227">
        <v>1</v>
      </c>
      <c r="R52" s="216">
        <v>1</v>
      </c>
      <c r="S52" s="227">
        <v>1</v>
      </c>
      <c r="T52" s="216">
        <v>1</v>
      </c>
      <c r="U52" s="216">
        <f t="shared" si="58"/>
        <v>1</v>
      </c>
      <c r="V52" s="103">
        <f t="shared" si="59"/>
        <v>1</v>
      </c>
      <c r="W52" s="150" t="s">
        <v>341</v>
      </c>
      <c r="X52" s="104" t="s">
        <v>349</v>
      </c>
      <c r="Y52" s="216"/>
      <c r="Z52" s="216"/>
      <c r="AA52" s="216"/>
      <c r="AB52" s="216"/>
      <c r="AC52" s="216"/>
      <c r="AD52" s="216"/>
      <c r="AE52" s="216"/>
      <c r="AF52" s="216">
        <f t="shared" si="68"/>
        <v>0</v>
      </c>
      <c r="AG52" s="103" t="str">
        <f t="shared" si="63"/>
        <v/>
      </c>
      <c r="AH52" s="150" t="s">
        <v>342</v>
      </c>
      <c r="AI52" s="104"/>
      <c r="AJ52" s="254">
        <v>1</v>
      </c>
      <c r="AK52" s="216">
        <v>1</v>
      </c>
      <c r="AL52" s="216">
        <v>1</v>
      </c>
      <c r="AM52" s="216">
        <v>1</v>
      </c>
      <c r="AN52" s="216">
        <v>1</v>
      </c>
      <c r="AO52" s="216">
        <v>1</v>
      </c>
      <c r="AP52" s="216">
        <v>1</v>
      </c>
      <c r="AQ52" s="216">
        <f t="shared" si="67"/>
        <v>1</v>
      </c>
      <c r="AR52" s="103">
        <f t="shared" si="55"/>
        <v>1</v>
      </c>
      <c r="AS52" s="150" t="s">
        <v>401</v>
      </c>
      <c r="AT52" s="104" t="s">
        <v>349</v>
      </c>
      <c r="AU52" s="254">
        <v>1</v>
      </c>
      <c r="AV52" s="216">
        <v>1</v>
      </c>
      <c r="AW52" s="216"/>
      <c r="AX52" s="216">
        <v>1</v>
      </c>
      <c r="AY52" s="216"/>
      <c r="AZ52" s="216">
        <v>1</v>
      </c>
      <c r="BA52" s="216"/>
      <c r="BB52" s="216">
        <f t="shared" si="60"/>
        <v>0</v>
      </c>
      <c r="BC52" s="103">
        <f t="shared" si="56"/>
        <v>0</v>
      </c>
      <c r="BD52" s="105"/>
      <c r="BE52" s="104"/>
      <c r="BF52" s="238">
        <f t="shared" si="61"/>
        <v>3</v>
      </c>
      <c r="BG52" s="254">
        <f t="shared" si="62"/>
        <v>2</v>
      </c>
      <c r="BH52" s="106">
        <f t="shared" si="65"/>
        <v>0.66666666666666663</v>
      </c>
      <c r="BI52" s="151"/>
      <c r="BJ52" s="107"/>
      <c r="BM52" s="108"/>
      <c r="BN52" s="103"/>
      <c r="BO52" s="109"/>
      <c r="BP52" s="110"/>
      <c r="BQ52" s="103"/>
      <c r="BR52" s="109"/>
      <c r="BS52" s="110"/>
      <c r="BT52" s="103"/>
      <c r="BU52" s="109"/>
      <c r="BV52" s="111"/>
      <c r="BW52" s="103"/>
      <c r="BX52" s="112"/>
      <c r="BY52" s="113"/>
      <c r="BZ52" s="114"/>
    </row>
    <row r="53" spans="1:78" s="92" customFormat="1" ht="51" x14ac:dyDescent="0.25">
      <c r="A53" s="99"/>
      <c r="B53" s="81"/>
      <c r="C53" s="141" t="s">
        <v>198</v>
      </c>
      <c r="D53" s="142" t="s">
        <v>198</v>
      </c>
      <c r="E53" s="206">
        <v>16</v>
      </c>
      <c r="F53" s="142" t="s">
        <v>311</v>
      </c>
      <c r="G53" s="84" t="s">
        <v>312</v>
      </c>
      <c r="H53" s="100" t="s">
        <v>284</v>
      </c>
      <c r="I53" s="84" t="s">
        <v>205</v>
      </c>
      <c r="J53" s="84" t="s">
        <v>214</v>
      </c>
      <c r="K53" s="84" t="s">
        <v>313</v>
      </c>
      <c r="L53" s="101">
        <v>44197</v>
      </c>
      <c r="M53" s="149">
        <v>44561</v>
      </c>
      <c r="N53" s="216">
        <v>1</v>
      </c>
      <c r="O53" s="227"/>
      <c r="P53" s="216"/>
      <c r="Q53" s="227">
        <v>1</v>
      </c>
      <c r="R53" s="216">
        <v>1</v>
      </c>
      <c r="S53" s="227">
        <v>1</v>
      </c>
      <c r="T53" s="216">
        <v>1</v>
      </c>
      <c r="U53" s="216">
        <f t="shared" si="58"/>
        <v>1</v>
      </c>
      <c r="V53" s="103">
        <f t="shared" si="59"/>
        <v>1</v>
      </c>
      <c r="W53" s="150" t="s">
        <v>344</v>
      </c>
      <c r="X53" s="104" t="s">
        <v>349</v>
      </c>
      <c r="Y53" s="216">
        <v>1</v>
      </c>
      <c r="Z53" s="216">
        <v>1</v>
      </c>
      <c r="AA53" s="216">
        <v>1</v>
      </c>
      <c r="AB53" s="216">
        <v>1</v>
      </c>
      <c r="AC53" s="216">
        <v>1</v>
      </c>
      <c r="AD53" s="216">
        <v>1</v>
      </c>
      <c r="AE53" s="216">
        <v>1</v>
      </c>
      <c r="AF53" s="216">
        <f>SUM(AA53,AC53,AE53)/3</f>
        <v>1</v>
      </c>
      <c r="AG53" s="103">
        <f t="shared" si="63"/>
        <v>1</v>
      </c>
      <c r="AH53" s="150" t="s">
        <v>344</v>
      </c>
      <c r="AI53" s="104" t="s">
        <v>349</v>
      </c>
      <c r="AJ53" s="254">
        <v>1</v>
      </c>
      <c r="AK53" s="216">
        <v>1</v>
      </c>
      <c r="AL53" s="216">
        <v>0.8</v>
      </c>
      <c r="AM53" s="216">
        <v>1</v>
      </c>
      <c r="AN53" s="216">
        <v>1</v>
      </c>
      <c r="AO53" s="216">
        <v>1</v>
      </c>
      <c r="AP53" s="216">
        <v>1</v>
      </c>
      <c r="AQ53" s="216">
        <f t="shared" si="67"/>
        <v>0.93333333333333324</v>
      </c>
      <c r="AR53" s="103">
        <f t="shared" si="55"/>
        <v>0.93333333333333324</v>
      </c>
      <c r="AS53" s="150" t="s">
        <v>402</v>
      </c>
      <c r="AT53" s="104" t="s">
        <v>349</v>
      </c>
      <c r="AU53" s="254">
        <v>1</v>
      </c>
      <c r="AV53" s="216">
        <v>1</v>
      </c>
      <c r="AW53" s="216"/>
      <c r="AX53" s="216">
        <v>1</v>
      </c>
      <c r="AY53" s="216"/>
      <c r="AZ53" s="216">
        <v>1</v>
      </c>
      <c r="BA53" s="216"/>
      <c r="BB53" s="216">
        <f t="shared" si="60"/>
        <v>0</v>
      </c>
      <c r="BC53" s="103">
        <f t="shared" si="56"/>
        <v>0</v>
      </c>
      <c r="BD53" s="105"/>
      <c r="BE53" s="104"/>
      <c r="BF53" s="238">
        <f t="shared" si="61"/>
        <v>4</v>
      </c>
      <c r="BG53" s="254">
        <f t="shared" si="62"/>
        <v>2.9333333333333331</v>
      </c>
      <c r="BH53" s="106">
        <f t="shared" si="65"/>
        <v>0.73333333333333328</v>
      </c>
      <c r="BI53" s="151"/>
      <c r="BJ53" s="107"/>
      <c r="BM53" s="108"/>
      <c r="BN53" s="103"/>
      <c r="BO53" s="109"/>
      <c r="BP53" s="110"/>
      <c r="BQ53" s="103"/>
      <c r="BR53" s="109"/>
      <c r="BS53" s="110"/>
      <c r="BT53" s="103"/>
      <c r="BU53" s="109"/>
      <c r="BV53" s="111"/>
      <c r="BW53" s="103"/>
      <c r="BX53" s="112"/>
      <c r="BY53" s="113"/>
      <c r="BZ53" s="114"/>
    </row>
    <row r="54" spans="1:78" ht="23.25" thickBot="1" x14ac:dyDescent="0.3">
      <c r="A54" s="37"/>
      <c r="B54" s="70"/>
      <c r="C54" s="152"/>
      <c r="D54" s="153"/>
      <c r="E54" s="153"/>
      <c r="F54" s="154" t="s">
        <v>167</v>
      </c>
      <c r="G54" s="155"/>
      <c r="H54" s="156"/>
      <c r="I54" s="155"/>
      <c r="J54" s="155"/>
      <c r="K54" s="155"/>
      <c r="L54" s="157"/>
      <c r="M54" s="158"/>
      <c r="N54" s="159"/>
      <c r="O54" s="225"/>
      <c r="P54" s="155"/>
      <c r="Q54" s="225"/>
      <c r="R54" s="155"/>
      <c r="S54" s="225"/>
      <c r="T54" s="155"/>
      <c r="U54" s="155"/>
      <c r="V54" s="160" t="str">
        <f t="shared" ref="V54" si="69">IFERROR(U54/N54,"")</f>
        <v/>
      </c>
      <c r="W54" s="161"/>
      <c r="X54" s="162"/>
      <c r="Y54" s="159"/>
      <c r="Z54" s="155"/>
      <c r="AA54" s="155"/>
      <c r="AB54" s="155"/>
      <c r="AC54" s="155"/>
      <c r="AD54" s="155"/>
      <c r="AE54" s="155"/>
      <c r="AF54" s="155"/>
      <c r="AG54" s="160" t="str">
        <f t="shared" ref="AG54" si="70">IFERROR(AF54/Y54,"")</f>
        <v/>
      </c>
      <c r="AH54" s="161"/>
      <c r="AI54" s="162"/>
      <c r="AJ54" s="159"/>
      <c r="AK54" s="155"/>
      <c r="AL54" s="155"/>
      <c r="AM54" s="155"/>
      <c r="AN54" s="155"/>
      <c r="AO54" s="155"/>
      <c r="AP54" s="155"/>
      <c r="AQ54" s="155"/>
      <c r="AR54" s="160" t="str">
        <f t="shared" ref="AR54" si="71">IFERROR(AQ54/AJ54,"")</f>
        <v/>
      </c>
      <c r="AS54" s="163"/>
      <c r="AT54" s="162"/>
      <c r="AU54" s="255"/>
      <c r="AV54" s="155"/>
      <c r="AW54" s="155"/>
      <c r="AX54" s="155"/>
      <c r="AY54" s="155"/>
      <c r="AZ54" s="155"/>
      <c r="BA54" s="155"/>
      <c r="BB54" s="155"/>
      <c r="BC54" s="160" t="str">
        <f t="shared" ref="BC54" si="72">IFERROR(BB54/AU54,"")</f>
        <v/>
      </c>
      <c r="BD54" s="164"/>
      <c r="BE54" s="162"/>
      <c r="BF54" s="181"/>
      <c r="BG54" s="182"/>
      <c r="BH54" s="165" t="str">
        <f t="shared" ref="BH54" si="73">IFERROR(BG54/BF54,"")</f>
        <v/>
      </c>
      <c r="BI54" s="166"/>
      <c r="BJ54" s="44"/>
      <c r="BM54" s="62"/>
      <c r="BN54" s="38" t="str">
        <f t="shared" si="47"/>
        <v/>
      </c>
      <c r="BO54" s="39"/>
      <c r="BP54" s="40" t="str">
        <f t="shared" si="48"/>
        <v/>
      </c>
      <c r="BQ54" s="38" t="str">
        <f t="shared" si="49"/>
        <v/>
      </c>
      <c r="BR54" s="39" t="str">
        <f t="shared" si="50"/>
        <v/>
      </c>
      <c r="BS54" s="40"/>
      <c r="BT54" s="38" t="str">
        <f t="shared" si="51"/>
        <v/>
      </c>
      <c r="BU54" s="39"/>
      <c r="BV54" s="41" t="str">
        <f t="shared" si="52"/>
        <v/>
      </c>
      <c r="BW54" s="38" t="str">
        <f t="shared" si="53"/>
        <v/>
      </c>
      <c r="BX54" s="42"/>
      <c r="BY54" s="43"/>
      <c r="BZ54" s="63" t="str">
        <f t="shared" si="57"/>
        <v/>
      </c>
    </row>
    <row r="55" spans="1:78" ht="16.5" thickBot="1" x14ac:dyDescent="0.3">
      <c r="A55" s="14"/>
      <c r="B55" s="70"/>
      <c r="C55" s="121"/>
      <c r="D55" s="121"/>
      <c r="E55" s="121"/>
      <c r="F55" s="121"/>
      <c r="G55" s="121"/>
      <c r="H55" s="132"/>
      <c r="I55" s="121"/>
      <c r="J55" s="121"/>
      <c r="K55" s="121"/>
      <c r="L55" s="121"/>
      <c r="M55" s="121"/>
      <c r="N55" s="121"/>
      <c r="O55" s="135"/>
      <c r="P55" s="121"/>
      <c r="Q55" s="135"/>
      <c r="R55" s="121"/>
      <c r="S55" s="135"/>
      <c r="T55" s="121"/>
      <c r="U55" s="133"/>
      <c r="V55" s="133"/>
      <c r="W55" s="121"/>
      <c r="X55" s="121"/>
      <c r="Y55" s="121"/>
      <c r="Z55" s="134"/>
      <c r="AA55" s="134"/>
      <c r="AB55" s="134"/>
      <c r="AC55" s="134"/>
      <c r="AD55" s="134"/>
      <c r="AE55" s="134"/>
      <c r="AF55" s="133"/>
      <c r="AG55" s="133"/>
      <c r="AH55" s="135"/>
      <c r="AI55" s="121"/>
      <c r="AJ55" s="135"/>
      <c r="AK55" s="136"/>
      <c r="AL55" s="136"/>
      <c r="AM55" s="136"/>
      <c r="AN55" s="136"/>
      <c r="AO55" s="136"/>
      <c r="AP55" s="136"/>
      <c r="AQ55" s="133"/>
      <c r="AR55" s="133"/>
      <c r="AS55" s="135"/>
      <c r="AT55" s="121"/>
      <c r="AU55" s="135"/>
      <c r="AV55" s="136"/>
      <c r="AW55" s="136"/>
      <c r="AX55" s="136"/>
      <c r="AY55" s="136"/>
      <c r="AZ55" s="136"/>
      <c r="BA55" s="136"/>
      <c r="BB55" s="133"/>
      <c r="BC55" s="133"/>
      <c r="BD55" s="135"/>
      <c r="BE55" s="121"/>
      <c r="BF55" s="135"/>
      <c r="BG55" s="135"/>
      <c r="BH55" s="135"/>
      <c r="BI55" s="137"/>
      <c r="BJ55" s="15"/>
      <c r="BM55" s="46"/>
      <c r="BN55" s="46"/>
      <c r="BO55" s="46"/>
      <c r="BP55" s="46"/>
      <c r="BQ55" s="46"/>
      <c r="BR55" s="46"/>
      <c r="BS55" s="46"/>
      <c r="BT55" s="46"/>
      <c r="BU55" s="46"/>
      <c r="BV55" s="46"/>
      <c r="BW55" s="46"/>
      <c r="BX55" s="46"/>
      <c r="BY55" s="46"/>
      <c r="BZ55" s="46"/>
    </row>
    <row r="56" spans="1:78" s="176" customFormat="1" ht="12.75" customHeight="1" x14ac:dyDescent="0.2">
      <c r="A56" s="10"/>
      <c r="B56" s="175"/>
      <c r="C56" s="275" t="s">
        <v>230</v>
      </c>
      <c r="D56" s="276"/>
      <c r="E56" s="276"/>
      <c r="F56" s="277"/>
      <c r="G56" s="272" t="s">
        <v>122</v>
      </c>
      <c r="H56" s="273"/>
      <c r="I56" s="273"/>
      <c r="J56" s="273"/>
      <c r="K56" s="273"/>
      <c r="L56" s="273"/>
      <c r="M56" s="274"/>
      <c r="N56" s="258" t="s">
        <v>100</v>
      </c>
      <c r="O56" s="259"/>
      <c r="P56" s="259"/>
      <c r="Q56" s="259"/>
      <c r="R56" s="259"/>
      <c r="S56" s="259"/>
      <c r="T56" s="259"/>
      <c r="U56" s="259"/>
      <c r="V56" s="259"/>
      <c r="W56" s="259"/>
      <c r="X56" s="260"/>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2"/>
      <c r="BH56" s="12"/>
      <c r="BI56" s="13"/>
      <c r="BJ56" s="11"/>
      <c r="BM56" s="175"/>
      <c r="BN56" s="175"/>
      <c r="BO56" s="175"/>
      <c r="BP56" s="175"/>
      <c r="BQ56" s="175"/>
      <c r="BR56" s="175"/>
      <c r="BS56" s="175"/>
      <c r="BT56" s="175"/>
      <c r="BU56" s="175"/>
      <c r="BV56" s="175"/>
      <c r="BW56" s="175"/>
      <c r="BX56" s="175"/>
      <c r="BY56" s="175"/>
      <c r="BZ56" s="12"/>
    </row>
    <row r="57" spans="1:78" ht="36.75" customHeight="1" thickBot="1" x14ac:dyDescent="0.3">
      <c r="A57" s="24"/>
      <c r="B57" s="70"/>
      <c r="C57" s="207" t="s">
        <v>87</v>
      </c>
      <c r="D57" s="209"/>
      <c r="E57" s="209"/>
      <c r="F57" s="208"/>
      <c r="G57" s="278" t="str">
        <f>+VLOOKUP(G56,LISTAS!$H$3:$I$10,2,FALSE)</f>
        <v>Proyecto 7612 - Consolidar un referente simbólico, histórico y patrimonial, que reconozca las múltiples memorias, los ritos funerarios, dignifique a las víctimas del conflicto, interpele a la sociedad sobre el pasado violento y la construcción de la paz</v>
      </c>
      <c r="H57" s="279"/>
      <c r="I57" s="279"/>
      <c r="J57" s="279"/>
      <c r="K57" s="279"/>
      <c r="L57" s="279"/>
      <c r="M57" s="280"/>
      <c r="N57" s="285" t="s">
        <v>93</v>
      </c>
      <c r="O57" s="286"/>
      <c r="P57" s="286"/>
      <c r="Q57" s="286"/>
      <c r="R57" s="287"/>
      <c r="S57" s="288" t="s">
        <v>94</v>
      </c>
      <c r="T57" s="286"/>
      <c r="U57" s="286"/>
      <c r="V57" s="287"/>
      <c r="W57" s="201" t="s">
        <v>95</v>
      </c>
      <c r="X57" s="179" t="s">
        <v>96</v>
      </c>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24"/>
      <c r="BI57" s="24"/>
      <c r="BM57" s="64">
        <f>SUM(BM61:BM67)</f>
        <v>0</v>
      </c>
      <c r="BN57" s="64"/>
      <c r="BO57" s="64"/>
      <c r="BP57" s="64">
        <f>SUM(BP61:BP67)</f>
        <v>0</v>
      </c>
      <c r="BQ57" s="64"/>
      <c r="BR57" s="64"/>
      <c r="BS57" s="64">
        <f>SUM(BS61:BS67)</f>
        <v>0</v>
      </c>
      <c r="BT57" s="64"/>
      <c r="BU57" s="64"/>
      <c r="BV57" s="64">
        <f>SUM(BV61:BV67)</f>
        <v>0</v>
      </c>
      <c r="BW57" s="64"/>
      <c r="BX57" s="64"/>
      <c r="BY57" s="64">
        <f>SUM(BY61:BY67)</f>
        <v>0</v>
      </c>
      <c r="BZ57" s="64"/>
    </row>
    <row r="58" spans="1:78" ht="24" customHeight="1" thickBot="1" x14ac:dyDescent="0.3">
      <c r="A58" s="24"/>
      <c r="B58" s="70" t="str">
        <f>+VLOOKUP($G$10,LISTAS!$B$47:$D$65,2,FALSE)</f>
        <v>OBJ_2</v>
      </c>
      <c r="C58" s="291" t="s">
        <v>168</v>
      </c>
      <c r="D58" s="292"/>
      <c r="E58" s="292"/>
      <c r="F58" s="292"/>
      <c r="G58" s="329" t="s">
        <v>318</v>
      </c>
      <c r="H58" s="330"/>
      <c r="I58" s="330"/>
      <c r="J58" s="330"/>
      <c r="K58" s="330"/>
      <c r="L58" s="330"/>
      <c r="M58" s="331"/>
      <c r="N58" s="281">
        <v>16790000</v>
      </c>
      <c r="O58" s="282"/>
      <c r="P58" s="282"/>
      <c r="Q58" s="282"/>
      <c r="R58" s="282"/>
      <c r="S58" s="264"/>
      <c r="T58" s="264"/>
      <c r="U58" s="264"/>
      <c r="V58" s="264"/>
      <c r="W58" s="264"/>
      <c r="X58" s="267"/>
      <c r="Y58" s="26"/>
      <c r="Z58" s="26"/>
      <c r="AA58" s="26"/>
      <c r="AB58" s="26"/>
      <c r="AC58" s="26"/>
      <c r="AD58" s="26"/>
      <c r="AE58" s="26"/>
      <c r="AF58" s="14"/>
      <c r="AG58" s="26"/>
      <c r="AH58" s="26"/>
      <c r="AI58" s="26"/>
      <c r="AJ58" s="26"/>
      <c r="AK58" s="26"/>
      <c r="AL58" s="26"/>
      <c r="AM58" s="26"/>
      <c r="AN58" s="26"/>
      <c r="AO58" s="26"/>
      <c r="AP58" s="26"/>
      <c r="AQ58" s="14"/>
      <c r="AR58" s="26"/>
      <c r="AS58" s="26"/>
      <c r="AT58" s="26"/>
      <c r="AU58" s="26"/>
      <c r="AV58" s="26"/>
      <c r="AW58" s="26"/>
      <c r="AX58" s="26"/>
      <c r="AY58" s="26"/>
      <c r="AZ58" s="26"/>
      <c r="BA58" s="26"/>
      <c r="BB58" s="14"/>
      <c r="BC58" s="26"/>
      <c r="BD58" s="26"/>
      <c r="BE58" s="26"/>
      <c r="BF58" s="26"/>
      <c r="BG58" s="26"/>
      <c r="BH58" s="26"/>
      <c r="BI58" s="26"/>
      <c r="BJ58" s="25"/>
      <c r="BM58" s="318" t="s">
        <v>108</v>
      </c>
      <c r="BN58" s="319"/>
      <c r="BO58" s="319"/>
      <c r="BP58" s="319"/>
      <c r="BQ58" s="319"/>
      <c r="BR58" s="319"/>
      <c r="BS58" s="319"/>
      <c r="BT58" s="319"/>
      <c r="BU58" s="319"/>
      <c r="BV58" s="319"/>
      <c r="BW58" s="319"/>
      <c r="BX58" s="319"/>
      <c r="BY58" s="319"/>
      <c r="BZ58" s="320"/>
    </row>
    <row r="59" spans="1:78" ht="24" customHeight="1" thickBot="1" x14ac:dyDescent="0.3">
      <c r="A59" s="24"/>
      <c r="B59" s="70" t="str">
        <f>+VLOOKUP($G$11,LISTAS!$B$112:$D$132,2,FALSE)</f>
        <v>PROD_OBJ_2</v>
      </c>
      <c r="C59" s="321" t="s">
        <v>166</v>
      </c>
      <c r="D59" s="332"/>
      <c r="E59" s="332"/>
      <c r="F59" s="333"/>
      <c r="G59" s="334" t="s">
        <v>138</v>
      </c>
      <c r="H59" s="335"/>
      <c r="I59" s="335"/>
      <c r="J59" s="335"/>
      <c r="K59" s="335"/>
      <c r="L59" s="335"/>
      <c r="M59" s="336"/>
      <c r="N59" s="283"/>
      <c r="O59" s="284"/>
      <c r="P59" s="284"/>
      <c r="Q59" s="284"/>
      <c r="R59" s="284"/>
      <c r="S59" s="266"/>
      <c r="T59" s="266"/>
      <c r="U59" s="266"/>
      <c r="V59" s="266"/>
      <c r="W59" s="266"/>
      <c r="X59" s="268"/>
      <c r="Y59" s="26"/>
      <c r="Z59" s="26"/>
      <c r="AA59" s="26"/>
      <c r="AB59" s="26"/>
      <c r="AC59" s="26"/>
      <c r="AD59" s="26"/>
      <c r="AE59" s="26"/>
      <c r="AF59" s="14"/>
      <c r="AG59" s="26"/>
      <c r="AH59" s="26"/>
      <c r="AI59" s="26"/>
      <c r="AJ59" s="26"/>
      <c r="AK59" s="210"/>
      <c r="AL59" s="210"/>
      <c r="AM59" s="210"/>
      <c r="AN59" s="210"/>
      <c r="AO59" s="210"/>
      <c r="AP59" s="210"/>
      <c r="AQ59" s="14"/>
      <c r="AR59" s="26"/>
      <c r="AS59" s="26"/>
      <c r="AT59" s="26"/>
      <c r="AU59" s="26"/>
      <c r="AV59" s="26"/>
      <c r="AW59" s="26"/>
      <c r="AX59" s="26"/>
      <c r="AY59" s="26"/>
      <c r="AZ59" s="26"/>
      <c r="BA59" s="26"/>
      <c r="BB59" s="14"/>
      <c r="BC59" s="26"/>
      <c r="BD59" s="26"/>
      <c r="BE59" s="26"/>
      <c r="BF59" s="26"/>
      <c r="BG59" s="26"/>
      <c r="BH59" s="26"/>
      <c r="BI59" s="26"/>
      <c r="BJ59" s="25"/>
      <c r="BM59" s="77"/>
      <c r="BN59" s="78"/>
      <c r="BO59" s="78"/>
      <c r="BP59" s="78"/>
      <c r="BQ59" s="78"/>
      <c r="BR59" s="78"/>
      <c r="BS59" s="78"/>
      <c r="BT59" s="78"/>
      <c r="BU59" s="78"/>
      <c r="BV59" s="78"/>
      <c r="BW59" s="78"/>
      <c r="BX59" s="78"/>
      <c r="BY59" s="78"/>
      <c r="BZ59" s="79"/>
    </row>
    <row r="60" spans="1:78" ht="23.25" customHeight="1" x14ac:dyDescent="0.25">
      <c r="A60" s="27"/>
      <c r="B60" s="70"/>
      <c r="C60" s="314" t="s">
        <v>173</v>
      </c>
      <c r="D60" s="316" t="s">
        <v>173</v>
      </c>
      <c r="E60" s="316" t="s">
        <v>32</v>
      </c>
      <c r="F60" s="316" t="s">
        <v>10</v>
      </c>
      <c r="G60" s="316" t="s">
        <v>106</v>
      </c>
      <c r="H60" s="316" t="s">
        <v>86</v>
      </c>
      <c r="I60" s="316" t="s">
        <v>89</v>
      </c>
      <c r="J60" s="316" t="s">
        <v>88</v>
      </c>
      <c r="K60" s="316" t="s">
        <v>174</v>
      </c>
      <c r="L60" s="312" t="s">
        <v>33</v>
      </c>
      <c r="M60" s="313"/>
      <c r="N60" s="138"/>
      <c r="O60" s="269" t="s">
        <v>14</v>
      </c>
      <c r="P60" s="270"/>
      <c r="Q60" s="269" t="s">
        <v>15</v>
      </c>
      <c r="R60" s="270"/>
      <c r="S60" s="271" t="s">
        <v>16</v>
      </c>
      <c r="T60" s="271"/>
      <c r="U60" s="139"/>
      <c r="V60" s="139"/>
      <c r="W60" s="167" t="s">
        <v>34</v>
      </c>
      <c r="X60" s="140"/>
      <c r="Y60" s="138"/>
      <c r="Z60" s="271" t="s">
        <v>22</v>
      </c>
      <c r="AA60" s="271"/>
      <c r="AB60" s="271" t="s">
        <v>23</v>
      </c>
      <c r="AC60" s="271"/>
      <c r="AD60" s="271" t="s">
        <v>24</v>
      </c>
      <c r="AE60" s="271"/>
      <c r="AF60" s="139"/>
      <c r="AG60" s="139"/>
      <c r="AH60" s="139" t="s">
        <v>35</v>
      </c>
      <c r="AI60" s="140"/>
      <c r="AJ60" s="138"/>
      <c r="AK60" s="324" t="s">
        <v>25</v>
      </c>
      <c r="AL60" s="324"/>
      <c r="AM60" s="324" t="s">
        <v>26</v>
      </c>
      <c r="AN60" s="324"/>
      <c r="AO60" s="324" t="s">
        <v>27</v>
      </c>
      <c r="AP60" s="324"/>
      <c r="AQ60" s="139"/>
      <c r="AR60" s="139"/>
      <c r="AS60" s="139" t="s">
        <v>36</v>
      </c>
      <c r="AT60" s="140"/>
      <c r="AU60" s="139"/>
      <c r="AV60" s="325" t="s">
        <v>28</v>
      </c>
      <c r="AW60" s="326"/>
      <c r="AX60" s="325" t="s">
        <v>29</v>
      </c>
      <c r="AY60" s="326"/>
      <c r="AZ60" s="325" t="s">
        <v>30</v>
      </c>
      <c r="BA60" s="327"/>
      <c r="BB60" s="139"/>
      <c r="BC60" s="139"/>
      <c r="BD60" s="139" t="s">
        <v>37</v>
      </c>
      <c r="BE60" s="140"/>
      <c r="BF60" s="138"/>
      <c r="BG60" s="139"/>
      <c r="BH60" s="139" t="s">
        <v>38</v>
      </c>
      <c r="BI60" s="307" t="s">
        <v>107</v>
      </c>
      <c r="BJ60" s="28"/>
      <c r="BM60" s="309" t="s">
        <v>34</v>
      </c>
      <c r="BN60" s="310"/>
      <c r="BO60" s="311"/>
      <c r="BP60" s="304" t="s">
        <v>35</v>
      </c>
      <c r="BQ60" s="310"/>
      <c r="BR60" s="311"/>
      <c r="BS60" s="304" t="s">
        <v>36</v>
      </c>
      <c r="BT60" s="310"/>
      <c r="BU60" s="311"/>
      <c r="BV60" s="304" t="s">
        <v>37</v>
      </c>
      <c r="BW60" s="310"/>
      <c r="BX60" s="311"/>
      <c r="BY60" s="304" t="s">
        <v>38</v>
      </c>
      <c r="BZ60" s="305"/>
    </row>
    <row r="61" spans="1:78" ht="25.5" x14ac:dyDescent="0.25">
      <c r="A61" s="27"/>
      <c r="B61" s="70"/>
      <c r="C61" s="315"/>
      <c r="D61" s="317"/>
      <c r="E61" s="317"/>
      <c r="F61" s="317"/>
      <c r="G61" s="317"/>
      <c r="H61" s="317"/>
      <c r="I61" s="317"/>
      <c r="J61" s="317"/>
      <c r="K61" s="317"/>
      <c r="L61" s="29" t="s">
        <v>11</v>
      </c>
      <c r="M61" s="30" t="s">
        <v>12</v>
      </c>
      <c r="N61" s="31" t="s">
        <v>13</v>
      </c>
      <c r="O61" s="32" t="s">
        <v>171</v>
      </c>
      <c r="P61" s="32" t="s">
        <v>172</v>
      </c>
      <c r="Q61" s="32" t="s">
        <v>171</v>
      </c>
      <c r="R61" s="32" t="s">
        <v>172</v>
      </c>
      <c r="S61" s="221" t="s">
        <v>171</v>
      </c>
      <c r="T61" s="177" t="s">
        <v>172</v>
      </c>
      <c r="U61" s="32" t="s">
        <v>17</v>
      </c>
      <c r="V61" s="59" t="s">
        <v>199</v>
      </c>
      <c r="W61" s="32" t="s">
        <v>18</v>
      </c>
      <c r="X61" s="33" t="s">
        <v>85</v>
      </c>
      <c r="Y61" s="31" t="s">
        <v>13</v>
      </c>
      <c r="Z61" s="177" t="s">
        <v>171</v>
      </c>
      <c r="AA61" s="177" t="s">
        <v>172</v>
      </c>
      <c r="AB61" s="177" t="s">
        <v>171</v>
      </c>
      <c r="AC61" s="177" t="s">
        <v>172</v>
      </c>
      <c r="AD61" s="177" t="s">
        <v>171</v>
      </c>
      <c r="AE61" s="177" t="s">
        <v>172</v>
      </c>
      <c r="AF61" s="32" t="s">
        <v>17</v>
      </c>
      <c r="AG61" s="59" t="s">
        <v>199</v>
      </c>
      <c r="AH61" s="32" t="s">
        <v>18</v>
      </c>
      <c r="AI61" s="33" t="s">
        <v>85</v>
      </c>
      <c r="AJ61" s="31" t="s">
        <v>13</v>
      </c>
      <c r="AK61" s="177" t="s">
        <v>171</v>
      </c>
      <c r="AL61" s="177" t="s">
        <v>172</v>
      </c>
      <c r="AM61" s="177" t="s">
        <v>171</v>
      </c>
      <c r="AN61" s="177" t="s">
        <v>172</v>
      </c>
      <c r="AO61" s="177" t="s">
        <v>171</v>
      </c>
      <c r="AP61" s="177" t="s">
        <v>172</v>
      </c>
      <c r="AQ61" s="32" t="s">
        <v>17</v>
      </c>
      <c r="AR61" s="59" t="s">
        <v>199</v>
      </c>
      <c r="AS61" s="33" t="s">
        <v>85</v>
      </c>
      <c r="AT61" s="33" t="s">
        <v>85</v>
      </c>
      <c r="AU61" s="34" t="s">
        <v>13</v>
      </c>
      <c r="AV61" s="32" t="s">
        <v>171</v>
      </c>
      <c r="AW61" s="32" t="s">
        <v>172</v>
      </c>
      <c r="AX61" s="32" t="s">
        <v>171</v>
      </c>
      <c r="AY61" s="32" t="s">
        <v>172</v>
      </c>
      <c r="AZ61" s="32" t="s">
        <v>171</v>
      </c>
      <c r="BA61" s="32" t="s">
        <v>172</v>
      </c>
      <c r="BB61" s="32" t="s">
        <v>17</v>
      </c>
      <c r="BC61" s="59" t="s">
        <v>199</v>
      </c>
      <c r="BD61" s="32" t="s">
        <v>18</v>
      </c>
      <c r="BE61" s="33" t="s">
        <v>85</v>
      </c>
      <c r="BF61" s="31" t="s">
        <v>13</v>
      </c>
      <c r="BG61" s="35" t="s">
        <v>17</v>
      </c>
      <c r="BH61" s="59" t="s">
        <v>199</v>
      </c>
      <c r="BI61" s="308"/>
      <c r="BJ61" s="28"/>
      <c r="BM61" s="60" t="s">
        <v>19</v>
      </c>
      <c r="BN61" s="32" t="s">
        <v>20</v>
      </c>
      <c r="BO61" s="33" t="s">
        <v>21</v>
      </c>
      <c r="BP61" s="32" t="s">
        <v>19</v>
      </c>
      <c r="BQ61" s="32" t="s">
        <v>20</v>
      </c>
      <c r="BR61" s="33" t="s">
        <v>21</v>
      </c>
      <c r="BS61" s="32" t="s">
        <v>19</v>
      </c>
      <c r="BT61" s="32" t="s">
        <v>20</v>
      </c>
      <c r="BU61" s="33" t="s">
        <v>21</v>
      </c>
      <c r="BV61" s="32" t="s">
        <v>19</v>
      </c>
      <c r="BW61" s="32" t="s">
        <v>20</v>
      </c>
      <c r="BX61" s="30" t="s">
        <v>21</v>
      </c>
      <c r="BY61" s="36" t="s">
        <v>19</v>
      </c>
      <c r="BZ61" s="61" t="s">
        <v>31</v>
      </c>
    </row>
    <row r="62" spans="1:78" s="92" customFormat="1" ht="242.25" customHeight="1" x14ac:dyDescent="0.25">
      <c r="A62" s="80"/>
      <c r="B62" s="81"/>
      <c r="C62" s="141" t="s">
        <v>198</v>
      </c>
      <c r="D62" s="142" t="s">
        <v>198</v>
      </c>
      <c r="E62" s="146">
        <v>1</v>
      </c>
      <c r="F62" s="143" t="s">
        <v>319</v>
      </c>
      <c r="G62" s="82" t="s">
        <v>320</v>
      </c>
      <c r="H62" s="83" t="s">
        <v>321</v>
      </c>
      <c r="I62" s="82" t="s">
        <v>205</v>
      </c>
      <c r="J62" s="82" t="s">
        <v>214</v>
      </c>
      <c r="K62" s="84" t="s">
        <v>331</v>
      </c>
      <c r="L62" s="85">
        <v>44287</v>
      </c>
      <c r="M62" s="101">
        <v>44561</v>
      </c>
      <c r="N62" s="82">
        <f>SUM(O62,Q62,S62)</f>
        <v>0</v>
      </c>
      <c r="O62" s="223">
        <v>0</v>
      </c>
      <c r="P62" s="82">
        <v>0</v>
      </c>
      <c r="Q62" s="223">
        <v>0</v>
      </c>
      <c r="R62" s="82">
        <v>0</v>
      </c>
      <c r="S62" s="223">
        <v>0</v>
      </c>
      <c r="T62" s="82">
        <v>0</v>
      </c>
      <c r="U62" s="82">
        <f t="shared" ref="U62:U65" si="74">SUM(P62,R62,T62)</f>
        <v>0</v>
      </c>
      <c r="V62" s="87" t="str">
        <f t="shared" ref="V62:V66" si="75">IFERROR(U62/N62,"")</f>
        <v/>
      </c>
      <c r="W62" s="145"/>
      <c r="X62" s="88"/>
      <c r="Y62" s="253">
        <v>0.3</v>
      </c>
      <c r="Z62" s="211">
        <v>0</v>
      </c>
      <c r="AA62" s="211"/>
      <c r="AB62" s="211">
        <v>0</v>
      </c>
      <c r="AC62" s="211"/>
      <c r="AD62" s="211">
        <v>0.3</v>
      </c>
      <c r="AE62" s="211">
        <v>0.15</v>
      </c>
      <c r="AF62" s="211">
        <f t="shared" ref="AF62:AF65" si="76">SUM(AA62,AC62,AE62)</f>
        <v>0.15</v>
      </c>
      <c r="AG62" s="213">
        <f t="shared" ref="AG62:AG65" si="77">IFERROR(AF62/Y62,"")</f>
        <v>0.5</v>
      </c>
      <c r="AH62" s="243" t="s">
        <v>378</v>
      </c>
      <c r="AI62" s="244" t="s">
        <v>349</v>
      </c>
      <c r="AJ62" s="364">
        <f>+AK62+AM62+AO62</f>
        <v>0.4</v>
      </c>
      <c r="AK62" s="211">
        <v>0</v>
      </c>
      <c r="AL62" s="211"/>
      <c r="AM62" s="211">
        <v>0</v>
      </c>
      <c r="AN62" s="211"/>
      <c r="AO62" s="211">
        <v>0.4</v>
      </c>
      <c r="AP62" s="211">
        <v>0.28999999999999998</v>
      </c>
      <c r="AQ62" s="211">
        <f t="shared" ref="AQ62:AQ65" si="78">SUM(AL62,AN62,AP62)</f>
        <v>0.28999999999999998</v>
      </c>
      <c r="AR62" s="213">
        <f t="shared" ref="AR62:AR65" si="79">IFERROR(AQ62/AJ62,"")</f>
        <v>0.72499999999999987</v>
      </c>
      <c r="AS62" s="243" t="s">
        <v>403</v>
      </c>
      <c r="AT62" s="214" t="s">
        <v>349</v>
      </c>
      <c r="AU62" s="364">
        <f>+AV62+AX62+AZ62</f>
        <v>0.3</v>
      </c>
      <c r="AV62" s="211">
        <v>0</v>
      </c>
      <c r="AW62" s="211"/>
      <c r="AX62" s="211">
        <v>0</v>
      </c>
      <c r="AY62" s="211"/>
      <c r="AZ62" s="211">
        <v>0.3</v>
      </c>
      <c r="BA62" s="211"/>
      <c r="BB62" s="211">
        <f t="shared" ref="BB62:BB65" si="80">SUM(AW62,AY62,BA62)</f>
        <v>0</v>
      </c>
      <c r="BC62" s="213">
        <f t="shared" ref="BC62:BC65" si="81">IFERROR(BB62/AU62,"")</f>
        <v>0</v>
      </c>
      <c r="BD62" s="215"/>
      <c r="BE62" s="214"/>
      <c r="BF62" s="237">
        <f>+SUM(N62,Y62,AJ62,AU62)</f>
        <v>1</v>
      </c>
      <c r="BG62" s="253">
        <f>+SUM(U62,AF62,AQ62,BB62)</f>
        <v>0.43999999999999995</v>
      </c>
      <c r="BH62" s="215">
        <f>IFERROR(BG62/BF62,"")</f>
        <v>0.43999999999999995</v>
      </c>
      <c r="BI62" s="148"/>
      <c r="BJ62" s="91"/>
      <c r="BM62" s="93"/>
      <c r="BN62" s="87" t="str">
        <f t="shared" ref="BN62:BN66" si="82">IFERROR(BM62/N62,"")</f>
        <v/>
      </c>
      <c r="BO62" s="88"/>
      <c r="BP62" s="94" t="str">
        <f t="shared" ref="BP62:BP66" si="83">IFERROR(BO62/Q62,"")</f>
        <v/>
      </c>
      <c r="BQ62" s="87" t="str">
        <f t="shared" ref="BQ62:BQ66" si="84">IFERROR(BP62/Y62,"")</f>
        <v/>
      </c>
      <c r="BR62" s="88" t="str">
        <f t="shared" ref="BR62:BR66" si="85">IFERROR(BQ62/U62,"")</f>
        <v/>
      </c>
      <c r="BS62" s="94"/>
      <c r="BT62" s="87">
        <f t="shared" ref="BT62:BT66" si="86">IFERROR(BS62/AJ62,"")</f>
        <v>0</v>
      </c>
      <c r="BU62" s="88"/>
      <c r="BV62" s="95">
        <f t="shared" ref="BV62:BV66" si="87">IFERROR(BU62/Y62,"")</f>
        <v>0</v>
      </c>
      <c r="BW62" s="87">
        <f t="shared" ref="BW62:BW66" si="88">IFERROR(BV62/AU62,"")</f>
        <v>0</v>
      </c>
      <c r="BX62" s="96" t="str">
        <f>IFERROR(BW62/AB62,"")</f>
        <v/>
      </c>
      <c r="BY62" s="97">
        <f t="shared" ref="BY62:BY65" si="89">SUM(BM62,BP62,BS62,BV62)</f>
        <v>0</v>
      </c>
      <c r="BZ62" s="98">
        <f>IFERROR(BY62/BF62,"")</f>
        <v>0</v>
      </c>
    </row>
    <row r="63" spans="1:78" s="92" customFormat="1" ht="127.5" x14ac:dyDescent="0.25">
      <c r="A63" s="99"/>
      <c r="B63" s="81"/>
      <c r="C63" s="141" t="s">
        <v>198</v>
      </c>
      <c r="D63" s="142" t="s">
        <v>198</v>
      </c>
      <c r="E63" s="206">
        <v>2</v>
      </c>
      <c r="F63" s="142" t="s">
        <v>322</v>
      </c>
      <c r="G63" s="84" t="s">
        <v>323</v>
      </c>
      <c r="H63" s="100" t="s">
        <v>324</v>
      </c>
      <c r="I63" s="84" t="s">
        <v>205</v>
      </c>
      <c r="J63" s="84" t="s">
        <v>214</v>
      </c>
      <c r="K63" s="84" t="s">
        <v>277</v>
      </c>
      <c r="L63" s="101">
        <v>44317</v>
      </c>
      <c r="M63" s="101">
        <v>44561</v>
      </c>
      <c r="N63" s="84">
        <f t="shared" ref="N63:N65" si="90">SUM(O63,Q63,S63)</f>
        <v>0</v>
      </c>
      <c r="O63" s="224">
        <v>0</v>
      </c>
      <c r="P63" s="84">
        <v>0</v>
      </c>
      <c r="Q63" s="224">
        <v>0</v>
      </c>
      <c r="R63" s="84">
        <v>0</v>
      </c>
      <c r="S63" s="224">
        <v>0</v>
      </c>
      <c r="T63" s="84">
        <v>0</v>
      </c>
      <c r="U63" s="84">
        <f t="shared" si="74"/>
        <v>0</v>
      </c>
      <c r="V63" s="103" t="str">
        <f t="shared" si="75"/>
        <v/>
      </c>
      <c r="W63" s="150"/>
      <c r="X63" s="104"/>
      <c r="Y63" s="254">
        <v>0.3</v>
      </c>
      <c r="Z63" s="216">
        <v>0</v>
      </c>
      <c r="AA63" s="216"/>
      <c r="AB63" s="216">
        <v>0</v>
      </c>
      <c r="AC63" s="216"/>
      <c r="AD63" s="216">
        <v>0.3</v>
      </c>
      <c r="AE63" s="216"/>
      <c r="AF63" s="216">
        <f t="shared" si="76"/>
        <v>0</v>
      </c>
      <c r="AG63" s="217">
        <f t="shared" si="77"/>
        <v>0</v>
      </c>
      <c r="AH63" s="218" t="s">
        <v>379</v>
      </c>
      <c r="AI63" s="219" t="s">
        <v>381</v>
      </c>
      <c r="AJ63" s="365">
        <f>+AK63+AM63+AO63</f>
        <v>0.4</v>
      </c>
      <c r="AK63" s="216">
        <v>0</v>
      </c>
      <c r="AL63" s="216"/>
      <c r="AM63" s="216">
        <v>0</v>
      </c>
      <c r="AN63" s="216"/>
      <c r="AO63" s="216">
        <v>0.4</v>
      </c>
      <c r="AP63" s="216">
        <v>0.7</v>
      </c>
      <c r="AQ63" s="216">
        <f t="shared" si="78"/>
        <v>0.7</v>
      </c>
      <c r="AR63" s="217">
        <f t="shared" si="79"/>
        <v>1.7499999999999998</v>
      </c>
      <c r="AS63" s="218" t="s">
        <v>404</v>
      </c>
      <c r="AT63" s="219" t="s">
        <v>349</v>
      </c>
      <c r="AU63" s="365">
        <f>+AV63+AX63+AZ63</f>
        <v>0.3</v>
      </c>
      <c r="AV63" s="216">
        <v>0</v>
      </c>
      <c r="AW63" s="216"/>
      <c r="AX63" s="216">
        <v>0</v>
      </c>
      <c r="AY63" s="216"/>
      <c r="AZ63" s="216">
        <v>0.3</v>
      </c>
      <c r="BA63" s="216"/>
      <c r="BB63" s="216">
        <f t="shared" si="80"/>
        <v>0</v>
      </c>
      <c r="BC63" s="217">
        <f t="shared" si="81"/>
        <v>0</v>
      </c>
      <c r="BD63" s="220"/>
      <c r="BE63" s="219"/>
      <c r="BF63" s="238">
        <f>+SUM(N63,Y63,AJ63,AU63)</f>
        <v>1</v>
      </c>
      <c r="BG63" s="254">
        <f>+SUM(U63,AF63,AQ63,BB63)</f>
        <v>0.7</v>
      </c>
      <c r="BH63" s="220">
        <f t="shared" ref="BH63:BH64" si="91">IFERROR(BG63/BF63,"")</f>
        <v>0.7</v>
      </c>
      <c r="BI63" s="151"/>
      <c r="BJ63" s="107"/>
      <c r="BM63" s="108"/>
      <c r="BN63" s="103" t="str">
        <f t="shared" si="82"/>
        <v/>
      </c>
      <c r="BO63" s="109"/>
      <c r="BP63" s="110" t="str">
        <f t="shared" si="83"/>
        <v/>
      </c>
      <c r="BQ63" s="103" t="str">
        <f t="shared" si="84"/>
        <v/>
      </c>
      <c r="BR63" s="109" t="str">
        <f t="shared" si="85"/>
        <v/>
      </c>
      <c r="BS63" s="110"/>
      <c r="BT63" s="103">
        <f t="shared" si="86"/>
        <v>0</v>
      </c>
      <c r="BU63" s="109"/>
      <c r="BV63" s="111">
        <f t="shared" si="87"/>
        <v>0</v>
      </c>
      <c r="BW63" s="103">
        <f t="shared" si="88"/>
        <v>0</v>
      </c>
      <c r="BX63" s="112"/>
      <c r="BY63" s="113">
        <f t="shared" si="89"/>
        <v>0</v>
      </c>
      <c r="BZ63" s="114">
        <f t="shared" ref="BZ63:BZ66" si="92">IFERROR(BY63/BF63,"")</f>
        <v>0</v>
      </c>
    </row>
    <row r="64" spans="1:78" s="92" customFormat="1" ht="63.75" x14ac:dyDescent="0.25">
      <c r="A64" s="99"/>
      <c r="B64" s="81"/>
      <c r="C64" s="141" t="s">
        <v>198</v>
      </c>
      <c r="D64" s="142" t="s">
        <v>198</v>
      </c>
      <c r="E64" s="206">
        <v>3</v>
      </c>
      <c r="F64" s="142" t="s">
        <v>325</v>
      </c>
      <c r="G64" s="84" t="s">
        <v>326</v>
      </c>
      <c r="H64" s="100" t="s">
        <v>327</v>
      </c>
      <c r="I64" s="84" t="s">
        <v>205</v>
      </c>
      <c r="J64" s="84" t="s">
        <v>214</v>
      </c>
      <c r="K64" s="84" t="s">
        <v>331</v>
      </c>
      <c r="L64" s="101">
        <v>44470</v>
      </c>
      <c r="M64" s="101">
        <v>44561</v>
      </c>
      <c r="N64" s="84">
        <f t="shared" si="90"/>
        <v>0</v>
      </c>
      <c r="O64" s="224">
        <v>0</v>
      </c>
      <c r="P64" s="84">
        <v>0</v>
      </c>
      <c r="Q64" s="224">
        <v>0</v>
      </c>
      <c r="R64" s="84">
        <v>0</v>
      </c>
      <c r="S64" s="224">
        <v>0</v>
      </c>
      <c r="T64" s="84">
        <v>0</v>
      </c>
      <c r="U64" s="84">
        <f t="shared" si="74"/>
        <v>0</v>
      </c>
      <c r="V64" s="103" t="str">
        <f t="shared" si="75"/>
        <v/>
      </c>
      <c r="W64" s="150"/>
      <c r="X64" s="104"/>
      <c r="Y64" s="254">
        <v>0</v>
      </c>
      <c r="Z64" s="84">
        <v>0</v>
      </c>
      <c r="AA64" s="84"/>
      <c r="AB64" s="84">
        <v>0</v>
      </c>
      <c r="AC64" s="84"/>
      <c r="AD64" s="84">
        <v>0</v>
      </c>
      <c r="AE64" s="84"/>
      <c r="AF64" s="84">
        <f t="shared" si="76"/>
        <v>0</v>
      </c>
      <c r="AG64" s="103" t="str">
        <f t="shared" si="77"/>
        <v/>
      </c>
      <c r="AH64" s="150" t="s">
        <v>334</v>
      </c>
      <c r="AI64" s="104"/>
      <c r="AJ64" s="365">
        <f t="shared" ref="AJ64:AJ65" si="93">+AK64+AM64+AO64</f>
        <v>0</v>
      </c>
      <c r="AK64" s="84">
        <v>0</v>
      </c>
      <c r="AL64" s="84"/>
      <c r="AM64" s="84">
        <v>0</v>
      </c>
      <c r="AN64" s="84"/>
      <c r="AO64" s="84">
        <v>0</v>
      </c>
      <c r="AP64" s="84"/>
      <c r="AQ64" s="84">
        <f t="shared" si="78"/>
        <v>0</v>
      </c>
      <c r="AR64" s="103" t="str">
        <f t="shared" si="79"/>
        <v/>
      </c>
      <c r="AS64" s="150"/>
      <c r="AT64" s="104"/>
      <c r="AU64" s="365">
        <f t="shared" ref="AU64:AU65" si="94">+AV64+AX64+AZ64</f>
        <v>1</v>
      </c>
      <c r="AV64" s="84">
        <v>0</v>
      </c>
      <c r="AW64" s="84"/>
      <c r="AX64" s="216">
        <v>0.3</v>
      </c>
      <c r="AY64" s="84"/>
      <c r="AZ64" s="216">
        <v>0.7</v>
      </c>
      <c r="BA64" s="84"/>
      <c r="BB64" s="84">
        <f t="shared" si="80"/>
        <v>0</v>
      </c>
      <c r="BC64" s="103">
        <f t="shared" si="81"/>
        <v>0</v>
      </c>
      <c r="BD64" s="105"/>
      <c r="BE64" s="104"/>
      <c r="BF64" s="238">
        <f>+SUM(N64,Y64,AJ64,AU64)</f>
        <v>1</v>
      </c>
      <c r="BG64" s="254">
        <f>+SUM(U64,AF64,AQ64,BB64)</f>
        <v>0</v>
      </c>
      <c r="BH64" s="106">
        <f t="shared" si="91"/>
        <v>0</v>
      </c>
      <c r="BI64" s="151"/>
      <c r="BJ64" s="107"/>
      <c r="BM64" s="108"/>
      <c r="BN64" s="103" t="str">
        <f t="shared" si="82"/>
        <v/>
      </c>
      <c r="BO64" s="104"/>
      <c r="BP64" s="115" t="str">
        <f t="shared" si="83"/>
        <v/>
      </c>
      <c r="BQ64" s="103" t="str">
        <f t="shared" si="84"/>
        <v/>
      </c>
      <c r="BR64" s="104" t="str">
        <f t="shared" si="85"/>
        <v/>
      </c>
      <c r="BS64" s="115"/>
      <c r="BT64" s="103" t="str">
        <f t="shared" si="86"/>
        <v/>
      </c>
      <c r="BU64" s="104"/>
      <c r="BV64" s="116" t="str">
        <f t="shared" si="87"/>
        <v/>
      </c>
      <c r="BW64" s="103" t="str">
        <f t="shared" si="88"/>
        <v/>
      </c>
      <c r="BX64" s="117"/>
      <c r="BY64" s="113">
        <f t="shared" si="89"/>
        <v>0</v>
      </c>
      <c r="BZ64" s="114">
        <f t="shared" si="92"/>
        <v>0</v>
      </c>
    </row>
    <row r="65" spans="1:78" s="92" customFormat="1" ht="147.75" customHeight="1" x14ac:dyDescent="0.25">
      <c r="A65" s="99"/>
      <c r="B65" s="81"/>
      <c r="C65" s="141" t="s">
        <v>198</v>
      </c>
      <c r="D65" s="142" t="s">
        <v>198</v>
      </c>
      <c r="E65" s="206">
        <v>4</v>
      </c>
      <c r="F65" s="142" t="s">
        <v>328</v>
      </c>
      <c r="G65" s="84" t="s">
        <v>329</v>
      </c>
      <c r="H65" s="100" t="s">
        <v>330</v>
      </c>
      <c r="I65" s="84" t="s">
        <v>205</v>
      </c>
      <c r="J65" s="84" t="s">
        <v>214</v>
      </c>
      <c r="K65" s="84" t="s">
        <v>269</v>
      </c>
      <c r="L65" s="101">
        <v>44287</v>
      </c>
      <c r="M65" s="101">
        <v>44439</v>
      </c>
      <c r="N65" s="84">
        <f t="shared" si="90"/>
        <v>0</v>
      </c>
      <c r="O65" s="224">
        <v>0</v>
      </c>
      <c r="P65" s="84">
        <v>0</v>
      </c>
      <c r="Q65" s="224">
        <v>0</v>
      </c>
      <c r="R65" s="84">
        <v>0</v>
      </c>
      <c r="S65" s="224">
        <v>0</v>
      </c>
      <c r="T65" s="84">
        <v>0</v>
      </c>
      <c r="U65" s="84">
        <f t="shared" si="74"/>
        <v>0</v>
      </c>
      <c r="V65" s="103" t="str">
        <f t="shared" si="75"/>
        <v/>
      </c>
      <c r="W65" s="150"/>
      <c r="X65" s="104"/>
      <c r="Y65" s="254"/>
      <c r="Z65" s="84">
        <v>0</v>
      </c>
      <c r="AA65" s="84"/>
      <c r="AB65" s="84"/>
      <c r="AC65" s="84"/>
      <c r="AD65" s="84"/>
      <c r="AE65" s="84"/>
      <c r="AF65" s="84">
        <f t="shared" si="76"/>
        <v>0</v>
      </c>
      <c r="AG65" s="103" t="str">
        <f t="shared" si="77"/>
        <v/>
      </c>
      <c r="AH65" s="150" t="s">
        <v>380</v>
      </c>
      <c r="AI65" s="104"/>
      <c r="AJ65" s="254">
        <f t="shared" si="93"/>
        <v>6</v>
      </c>
      <c r="AK65" s="84">
        <v>2</v>
      </c>
      <c r="AL65" s="84">
        <v>2</v>
      </c>
      <c r="AM65" s="84">
        <v>2</v>
      </c>
      <c r="AN65" s="84">
        <v>2</v>
      </c>
      <c r="AO65" s="84">
        <v>2</v>
      </c>
      <c r="AP65" s="84">
        <v>2</v>
      </c>
      <c r="AQ65" s="84">
        <f t="shared" si="78"/>
        <v>6</v>
      </c>
      <c r="AR65" s="103">
        <f t="shared" si="79"/>
        <v>1</v>
      </c>
      <c r="AS65" s="150" t="s">
        <v>405</v>
      </c>
      <c r="AT65" s="104" t="s">
        <v>349</v>
      </c>
      <c r="AU65" s="254">
        <f t="shared" si="94"/>
        <v>4</v>
      </c>
      <c r="AV65" s="84">
        <v>2</v>
      </c>
      <c r="AW65" s="84"/>
      <c r="AX65" s="84">
        <v>2</v>
      </c>
      <c r="AY65" s="84"/>
      <c r="AZ65" s="84">
        <v>0</v>
      </c>
      <c r="BA65" s="84"/>
      <c r="BB65" s="84">
        <f t="shared" si="80"/>
        <v>0</v>
      </c>
      <c r="BC65" s="103">
        <f t="shared" si="81"/>
        <v>0</v>
      </c>
      <c r="BD65" s="105"/>
      <c r="BE65" s="104"/>
      <c r="BF65" s="238">
        <f>+SUM(N65,Y65,AJ65,AU65)</f>
        <v>10</v>
      </c>
      <c r="BG65" s="254">
        <f>+SUM(U65,AF65,AQ65,BB65)</f>
        <v>6</v>
      </c>
      <c r="BH65" s="106">
        <f>IFERROR(BG65/BF65,"")</f>
        <v>0.6</v>
      </c>
      <c r="BI65" s="151"/>
      <c r="BJ65" s="107"/>
      <c r="BM65" s="108"/>
      <c r="BN65" s="103" t="str">
        <f t="shared" si="82"/>
        <v/>
      </c>
      <c r="BO65" s="104"/>
      <c r="BP65" s="115" t="str">
        <f t="shared" si="83"/>
        <v/>
      </c>
      <c r="BQ65" s="103" t="str">
        <f t="shared" si="84"/>
        <v/>
      </c>
      <c r="BR65" s="104" t="str">
        <f t="shared" si="85"/>
        <v/>
      </c>
      <c r="BS65" s="115"/>
      <c r="BT65" s="103">
        <f t="shared" si="86"/>
        <v>0</v>
      </c>
      <c r="BU65" s="104"/>
      <c r="BV65" s="116" t="str">
        <f t="shared" si="87"/>
        <v/>
      </c>
      <c r="BW65" s="103" t="str">
        <f t="shared" si="88"/>
        <v/>
      </c>
      <c r="BX65" s="117"/>
      <c r="BY65" s="113">
        <f t="shared" si="89"/>
        <v>0</v>
      </c>
      <c r="BZ65" s="114">
        <f t="shared" si="92"/>
        <v>0</v>
      </c>
    </row>
    <row r="66" spans="1:78" ht="23.25" thickBot="1" x14ac:dyDescent="0.3">
      <c r="A66" s="37"/>
      <c r="B66" s="70"/>
      <c r="C66" s="152"/>
      <c r="D66" s="153"/>
      <c r="E66" s="153"/>
      <c r="F66" s="154" t="s">
        <v>167</v>
      </c>
      <c r="G66" s="155"/>
      <c r="H66" s="156"/>
      <c r="I66" s="155"/>
      <c r="J66" s="155"/>
      <c r="K66" s="155"/>
      <c r="L66" s="157"/>
      <c r="M66" s="158"/>
      <c r="N66" s="159"/>
      <c r="O66" s="225"/>
      <c r="P66" s="155"/>
      <c r="Q66" s="225"/>
      <c r="R66" s="155"/>
      <c r="S66" s="225"/>
      <c r="T66" s="155"/>
      <c r="U66" s="155"/>
      <c r="V66" s="160" t="str">
        <f t="shared" si="75"/>
        <v/>
      </c>
      <c r="W66" s="161"/>
      <c r="X66" s="162"/>
      <c r="Y66" s="255"/>
      <c r="Z66" s="155"/>
      <c r="AA66" s="155"/>
      <c r="AB66" s="155"/>
      <c r="AC66" s="155"/>
      <c r="AD66" s="155"/>
      <c r="AE66" s="155"/>
      <c r="AF66" s="155"/>
      <c r="AG66" s="160" t="str">
        <f t="shared" ref="AG66" si="95">IFERROR(AF66/Y66,"")</f>
        <v/>
      </c>
      <c r="AH66" s="161"/>
      <c r="AI66" s="162"/>
      <c r="AJ66" s="159"/>
      <c r="AK66" s="155"/>
      <c r="AL66" s="155"/>
      <c r="AM66" s="155"/>
      <c r="AN66" s="155"/>
      <c r="AO66" s="155"/>
      <c r="AP66" s="155"/>
      <c r="AQ66" s="155"/>
      <c r="AR66" s="160" t="str">
        <f t="shared" ref="AR66" si="96">IFERROR(AQ66/AJ66,"")</f>
        <v/>
      </c>
      <c r="AS66" s="163"/>
      <c r="AT66" s="162"/>
      <c r="AU66" s="255"/>
      <c r="AV66" s="155"/>
      <c r="AW66" s="155"/>
      <c r="AX66" s="155"/>
      <c r="AY66" s="155"/>
      <c r="AZ66" s="155"/>
      <c r="BA66" s="155"/>
      <c r="BB66" s="155"/>
      <c r="BC66" s="160" t="str">
        <f t="shared" ref="BC66" si="97">IFERROR(BB66/AU66,"")</f>
        <v/>
      </c>
      <c r="BD66" s="164"/>
      <c r="BE66" s="162"/>
      <c r="BF66" s="164"/>
      <c r="BG66" s="164"/>
      <c r="BH66" s="160" t="str">
        <f t="shared" ref="BH66" si="98">IFERROR(BG66/AZ66,"")</f>
        <v/>
      </c>
      <c r="BI66" s="166"/>
      <c r="BJ66" s="44"/>
      <c r="BM66" s="62"/>
      <c r="BN66" s="38" t="str">
        <f t="shared" si="82"/>
        <v/>
      </c>
      <c r="BO66" s="39"/>
      <c r="BP66" s="40" t="str">
        <f t="shared" si="83"/>
        <v/>
      </c>
      <c r="BQ66" s="38" t="str">
        <f t="shared" si="84"/>
        <v/>
      </c>
      <c r="BR66" s="39" t="str">
        <f t="shared" si="85"/>
        <v/>
      </c>
      <c r="BS66" s="40"/>
      <c r="BT66" s="38" t="str">
        <f t="shared" si="86"/>
        <v/>
      </c>
      <c r="BU66" s="39"/>
      <c r="BV66" s="41" t="str">
        <f t="shared" si="87"/>
        <v/>
      </c>
      <c r="BW66" s="38" t="str">
        <f t="shared" si="88"/>
        <v/>
      </c>
      <c r="BX66" s="42"/>
      <c r="BY66" s="43"/>
      <c r="BZ66" s="63" t="str">
        <f t="shared" si="92"/>
        <v/>
      </c>
    </row>
    <row r="67" spans="1:78" ht="14.25" customHeight="1" x14ac:dyDescent="0.25">
      <c r="A67" s="14"/>
      <c r="B67" s="70"/>
      <c r="C67" s="14"/>
      <c r="D67" s="14"/>
      <c r="E67" s="14"/>
      <c r="F67" s="14"/>
      <c r="G67" s="14"/>
      <c r="H67" s="14"/>
      <c r="I67" s="14"/>
      <c r="J67" s="14"/>
      <c r="K67" s="14"/>
      <c r="L67" s="14"/>
      <c r="M67" s="14"/>
      <c r="N67" s="14"/>
      <c r="O67" s="15"/>
      <c r="P67" s="14"/>
      <c r="Q67" s="15"/>
      <c r="R67" s="14"/>
      <c r="S67" s="15"/>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5"/>
      <c r="BM67" s="14"/>
      <c r="BN67" s="14"/>
      <c r="BO67" s="14"/>
      <c r="BP67" s="14"/>
      <c r="BQ67" s="14"/>
      <c r="BR67" s="14"/>
      <c r="BS67" s="14"/>
      <c r="BT67" s="14"/>
      <c r="BU67" s="14"/>
      <c r="BV67" s="14"/>
      <c r="BW67" s="14"/>
      <c r="BX67" s="14"/>
      <c r="BY67" s="14"/>
      <c r="BZ67" s="14"/>
    </row>
    <row r="68" spans="1:78" s="176" customFormat="1" ht="12.75" hidden="1" customHeight="1" x14ac:dyDescent="0.2">
      <c r="A68" s="10"/>
      <c r="B68" s="175"/>
      <c r="C68" s="289" t="s">
        <v>230</v>
      </c>
      <c r="D68" s="290"/>
      <c r="E68" s="290"/>
      <c r="F68" s="290"/>
      <c r="G68" s="272" t="s">
        <v>231</v>
      </c>
      <c r="H68" s="273"/>
      <c r="I68" s="273"/>
      <c r="J68" s="273"/>
      <c r="K68" s="273"/>
      <c r="L68" s="273"/>
      <c r="M68" s="274"/>
      <c r="N68" s="258" t="s">
        <v>100</v>
      </c>
      <c r="O68" s="259"/>
      <c r="P68" s="259"/>
      <c r="Q68" s="259"/>
      <c r="R68" s="259"/>
      <c r="S68" s="259"/>
      <c r="T68" s="259"/>
      <c r="U68" s="259"/>
      <c r="V68" s="259"/>
      <c r="W68" s="259"/>
      <c r="X68" s="260"/>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2"/>
      <c r="BH68" s="12"/>
      <c r="BI68" s="13"/>
      <c r="BJ68" s="11"/>
      <c r="BM68" s="175"/>
      <c r="BN68" s="175"/>
      <c r="BO68" s="175"/>
      <c r="BP68" s="175"/>
      <c r="BQ68" s="175"/>
      <c r="BR68" s="175"/>
      <c r="BS68" s="175"/>
      <c r="BT68" s="175"/>
      <c r="BU68" s="175"/>
      <c r="BV68" s="175"/>
      <c r="BW68" s="175"/>
      <c r="BX68" s="175"/>
      <c r="BY68" s="175"/>
      <c r="BZ68" s="12"/>
    </row>
    <row r="69" spans="1:78" ht="36.75" hidden="1" customHeight="1" thickBot="1" x14ac:dyDescent="0.3">
      <c r="A69" s="24"/>
      <c r="B69" s="70"/>
      <c r="C69" s="291" t="s">
        <v>87</v>
      </c>
      <c r="D69" s="292"/>
      <c r="E69" s="292"/>
      <c r="F69" s="292"/>
      <c r="G69" s="293" t="str">
        <f>+VLOOKUP(G68,LISTAS!$H$3:$I$10,2,FALSE)</f>
        <v>&lt;Por favor seleccione los objetivos estratégicos asociados al proceso</v>
      </c>
      <c r="H69" s="294"/>
      <c r="I69" s="294"/>
      <c r="J69" s="294"/>
      <c r="K69" s="294"/>
      <c r="L69" s="294"/>
      <c r="M69" s="295"/>
      <c r="N69" s="261" t="s">
        <v>93</v>
      </c>
      <c r="O69" s="262"/>
      <c r="P69" s="262"/>
      <c r="Q69" s="262"/>
      <c r="R69" s="262"/>
      <c r="S69" s="262" t="s">
        <v>94</v>
      </c>
      <c r="T69" s="262"/>
      <c r="U69" s="262"/>
      <c r="V69" s="262"/>
      <c r="W69" s="201" t="s">
        <v>95</v>
      </c>
      <c r="X69" s="179" t="s">
        <v>96</v>
      </c>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24"/>
      <c r="BI69" s="24"/>
      <c r="BM69" s="64">
        <f>SUM(BM73:BM96)</f>
        <v>0</v>
      </c>
      <c r="BN69" s="64"/>
      <c r="BO69" s="64"/>
      <c r="BP69" s="64">
        <f>SUM(BP73:BP96)</f>
        <v>0</v>
      </c>
      <c r="BQ69" s="64"/>
      <c r="BR69" s="64"/>
      <c r="BS69" s="64">
        <f>SUM(BS73:BS96)</f>
        <v>0</v>
      </c>
      <c r="BT69" s="64"/>
      <c r="BU69" s="64"/>
      <c r="BV69" s="64">
        <f>SUM(BV73:BV96)</f>
        <v>0</v>
      </c>
      <c r="BW69" s="64"/>
      <c r="BX69" s="64"/>
      <c r="BY69" s="64">
        <f>SUM(BY73:BY96)</f>
        <v>0</v>
      </c>
      <c r="BZ69" s="64"/>
    </row>
    <row r="70" spans="1:78" ht="24" hidden="1" customHeight="1" thickBot="1" x14ac:dyDescent="0.3">
      <c r="A70" s="24"/>
      <c r="B70" s="70" t="str">
        <f>+VLOOKUP($G$10,LISTAS!$B$47:$D$65,2,FALSE)</f>
        <v>OBJ_2</v>
      </c>
      <c r="C70" s="291" t="s">
        <v>168</v>
      </c>
      <c r="D70" s="292"/>
      <c r="E70" s="292"/>
      <c r="F70" s="292"/>
      <c r="G70" s="296"/>
      <c r="H70" s="296"/>
      <c r="I70" s="296"/>
      <c r="J70" s="296"/>
      <c r="K70" s="296"/>
      <c r="L70" s="296"/>
      <c r="M70" s="297"/>
      <c r="N70" s="263"/>
      <c r="O70" s="264"/>
      <c r="P70" s="264"/>
      <c r="Q70" s="264"/>
      <c r="R70" s="264"/>
      <c r="S70" s="264"/>
      <c r="T70" s="264"/>
      <c r="U70" s="264"/>
      <c r="V70" s="264"/>
      <c r="W70" s="264"/>
      <c r="X70" s="267"/>
      <c r="Y70" s="26"/>
      <c r="Z70" s="26"/>
      <c r="AA70" s="26"/>
      <c r="AB70" s="26"/>
      <c r="AC70" s="26"/>
      <c r="AD70" s="26"/>
      <c r="AE70" s="26"/>
      <c r="AF70" s="14"/>
      <c r="AG70" s="26"/>
      <c r="AH70" s="26"/>
      <c r="AI70" s="26"/>
      <c r="AJ70" s="26"/>
      <c r="AK70" s="26"/>
      <c r="AL70" s="26"/>
      <c r="AM70" s="26"/>
      <c r="AN70" s="26"/>
      <c r="AO70" s="26"/>
      <c r="AP70" s="26"/>
      <c r="AQ70" s="14"/>
      <c r="AR70" s="26"/>
      <c r="AS70" s="26"/>
      <c r="AT70" s="26"/>
      <c r="AU70" s="26"/>
      <c r="AV70" s="26"/>
      <c r="AW70" s="26"/>
      <c r="AX70" s="26"/>
      <c r="AY70" s="26"/>
      <c r="AZ70" s="26"/>
      <c r="BA70" s="26"/>
      <c r="BB70" s="14"/>
      <c r="BC70" s="26"/>
      <c r="BD70" s="26"/>
      <c r="BE70" s="26"/>
      <c r="BF70" s="26"/>
      <c r="BG70" s="26"/>
      <c r="BH70" s="26"/>
      <c r="BI70" s="26"/>
      <c r="BJ70" s="25"/>
      <c r="BM70" s="318" t="s">
        <v>108</v>
      </c>
      <c r="BN70" s="319"/>
      <c r="BO70" s="319"/>
      <c r="BP70" s="319"/>
      <c r="BQ70" s="319"/>
      <c r="BR70" s="319"/>
      <c r="BS70" s="319"/>
      <c r="BT70" s="319"/>
      <c r="BU70" s="319"/>
      <c r="BV70" s="319"/>
      <c r="BW70" s="319"/>
      <c r="BX70" s="319"/>
      <c r="BY70" s="319"/>
      <c r="BZ70" s="320"/>
    </row>
    <row r="71" spans="1:78" ht="24" hidden="1" customHeight="1" thickBot="1" x14ac:dyDescent="0.3">
      <c r="A71" s="24"/>
      <c r="B71" s="70" t="str">
        <f>+VLOOKUP($G$11,LISTAS!$B$112:$D$132,2,FALSE)</f>
        <v>PROD_OBJ_2</v>
      </c>
      <c r="C71" s="321" t="s">
        <v>166</v>
      </c>
      <c r="D71" s="299"/>
      <c r="E71" s="299"/>
      <c r="F71" s="300"/>
      <c r="G71" s="301"/>
      <c r="H71" s="302"/>
      <c r="I71" s="302"/>
      <c r="J71" s="302"/>
      <c r="K71" s="302"/>
      <c r="L71" s="302"/>
      <c r="M71" s="303"/>
      <c r="N71" s="265"/>
      <c r="O71" s="266"/>
      <c r="P71" s="266"/>
      <c r="Q71" s="266"/>
      <c r="R71" s="266"/>
      <c r="S71" s="266"/>
      <c r="T71" s="266"/>
      <c r="U71" s="266"/>
      <c r="V71" s="266"/>
      <c r="W71" s="266"/>
      <c r="X71" s="268"/>
      <c r="Y71" s="76"/>
      <c r="Z71" s="76"/>
      <c r="AA71" s="76"/>
      <c r="AB71" s="76"/>
      <c r="AC71" s="76"/>
      <c r="AD71" s="76"/>
      <c r="AE71" s="76"/>
      <c r="AF71" s="180"/>
      <c r="AG71" s="76"/>
      <c r="AH71" s="76"/>
      <c r="AI71" s="76"/>
      <c r="AJ71" s="76"/>
      <c r="AK71" s="76"/>
      <c r="AL71" s="76"/>
      <c r="AM71" s="76"/>
      <c r="AN71" s="76"/>
      <c r="AO71" s="76"/>
      <c r="AP71" s="76"/>
      <c r="AQ71" s="180"/>
      <c r="AR71" s="76"/>
      <c r="AS71" s="76"/>
      <c r="AT71" s="76"/>
      <c r="AU71" s="76"/>
      <c r="AV71" s="76"/>
      <c r="AW71" s="76"/>
      <c r="AX71" s="76"/>
      <c r="AY71" s="76"/>
      <c r="AZ71" s="76"/>
      <c r="BA71" s="76"/>
      <c r="BB71" s="180"/>
      <c r="BC71" s="76"/>
      <c r="BD71" s="76"/>
      <c r="BE71" s="76"/>
      <c r="BF71" s="76"/>
      <c r="BG71" s="76"/>
      <c r="BH71" s="76"/>
      <c r="BI71" s="76"/>
      <c r="BJ71" s="25"/>
      <c r="BM71" s="77"/>
      <c r="BN71" s="78"/>
      <c r="BO71" s="78"/>
      <c r="BP71" s="78"/>
      <c r="BQ71" s="78"/>
      <c r="BR71" s="78"/>
      <c r="BS71" s="78"/>
      <c r="BT71" s="78"/>
      <c r="BU71" s="78"/>
      <c r="BV71" s="78"/>
      <c r="BW71" s="78"/>
      <c r="BX71" s="78"/>
      <c r="BY71" s="78"/>
      <c r="BZ71" s="79"/>
    </row>
    <row r="72" spans="1:78" ht="23.25" hidden="1" customHeight="1" x14ac:dyDescent="0.25">
      <c r="A72" s="27"/>
      <c r="B72" s="70"/>
      <c r="C72" s="322" t="s">
        <v>173</v>
      </c>
      <c r="D72" s="314" t="s">
        <v>173</v>
      </c>
      <c r="E72" s="316" t="s">
        <v>32</v>
      </c>
      <c r="F72" s="316" t="s">
        <v>10</v>
      </c>
      <c r="G72" s="316" t="s">
        <v>106</v>
      </c>
      <c r="H72" s="316" t="s">
        <v>86</v>
      </c>
      <c r="I72" s="316" t="s">
        <v>89</v>
      </c>
      <c r="J72" s="316" t="s">
        <v>88</v>
      </c>
      <c r="K72" s="316" t="s">
        <v>174</v>
      </c>
      <c r="L72" s="312" t="s">
        <v>33</v>
      </c>
      <c r="M72" s="313"/>
      <c r="N72" s="138"/>
      <c r="O72" s="269" t="s">
        <v>14</v>
      </c>
      <c r="P72" s="270"/>
      <c r="Q72" s="269" t="s">
        <v>15</v>
      </c>
      <c r="R72" s="270"/>
      <c r="S72" s="271" t="s">
        <v>16</v>
      </c>
      <c r="T72" s="271"/>
      <c r="U72" s="139"/>
      <c r="V72" s="139"/>
      <c r="W72" s="174" t="s">
        <v>34</v>
      </c>
      <c r="X72" s="140"/>
      <c r="Y72" s="138"/>
      <c r="Z72" s="271" t="s">
        <v>22</v>
      </c>
      <c r="AA72" s="271"/>
      <c r="AB72" s="271" t="s">
        <v>23</v>
      </c>
      <c r="AC72" s="271"/>
      <c r="AD72" s="271" t="s">
        <v>24</v>
      </c>
      <c r="AE72" s="271"/>
      <c r="AF72" s="139"/>
      <c r="AG72" s="139"/>
      <c r="AH72" s="139" t="s">
        <v>35</v>
      </c>
      <c r="AI72" s="140"/>
      <c r="AJ72" s="138"/>
      <c r="AK72" s="271" t="s">
        <v>25</v>
      </c>
      <c r="AL72" s="271"/>
      <c r="AM72" s="271" t="s">
        <v>26</v>
      </c>
      <c r="AN72" s="271"/>
      <c r="AO72" s="271" t="s">
        <v>27</v>
      </c>
      <c r="AP72" s="271"/>
      <c r="AQ72" s="139"/>
      <c r="AR72" s="139"/>
      <c r="AS72" s="139" t="s">
        <v>36</v>
      </c>
      <c r="AT72" s="140"/>
      <c r="AU72" s="139"/>
      <c r="AV72" s="269" t="s">
        <v>28</v>
      </c>
      <c r="AW72" s="270"/>
      <c r="AX72" s="269" t="s">
        <v>29</v>
      </c>
      <c r="AY72" s="270"/>
      <c r="AZ72" s="269" t="s">
        <v>30</v>
      </c>
      <c r="BA72" s="306"/>
      <c r="BB72" s="139"/>
      <c r="BC72" s="139"/>
      <c r="BD72" s="139" t="s">
        <v>37</v>
      </c>
      <c r="BE72" s="140"/>
      <c r="BF72" s="138"/>
      <c r="BG72" s="139"/>
      <c r="BH72" s="139" t="s">
        <v>38</v>
      </c>
      <c r="BI72" s="307" t="s">
        <v>107</v>
      </c>
      <c r="BJ72" s="28"/>
      <c r="BM72" s="309" t="s">
        <v>34</v>
      </c>
      <c r="BN72" s="310"/>
      <c r="BO72" s="311"/>
      <c r="BP72" s="304" t="s">
        <v>35</v>
      </c>
      <c r="BQ72" s="310"/>
      <c r="BR72" s="311"/>
      <c r="BS72" s="304" t="s">
        <v>36</v>
      </c>
      <c r="BT72" s="310"/>
      <c r="BU72" s="311"/>
      <c r="BV72" s="304" t="s">
        <v>37</v>
      </c>
      <c r="BW72" s="310"/>
      <c r="BX72" s="311"/>
      <c r="BY72" s="304" t="s">
        <v>38</v>
      </c>
      <c r="BZ72" s="305"/>
    </row>
    <row r="73" spans="1:78" ht="25.5" hidden="1" x14ac:dyDescent="0.25">
      <c r="A73" s="27"/>
      <c r="B73" s="70"/>
      <c r="C73" s="323"/>
      <c r="D73" s="315"/>
      <c r="E73" s="317"/>
      <c r="F73" s="317"/>
      <c r="G73" s="317"/>
      <c r="H73" s="317"/>
      <c r="I73" s="317"/>
      <c r="J73" s="317"/>
      <c r="K73" s="317"/>
      <c r="L73" s="29" t="s">
        <v>11</v>
      </c>
      <c r="M73" s="30" t="s">
        <v>12</v>
      </c>
      <c r="N73" s="31" t="s">
        <v>13</v>
      </c>
      <c r="O73" s="32" t="s">
        <v>171</v>
      </c>
      <c r="P73" s="32" t="s">
        <v>172</v>
      </c>
      <c r="Q73" s="32" t="s">
        <v>171</v>
      </c>
      <c r="R73" s="32" t="s">
        <v>172</v>
      </c>
      <c r="S73" s="221" t="s">
        <v>171</v>
      </c>
      <c r="T73" s="177" t="s">
        <v>172</v>
      </c>
      <c r="U73" s="32" t="s">
        <v>17</v>
      </c>
      <c r="V73" s="59" t="s">
        <v>199</v>
      </c>
      <c r="W73" s="32" t="s">
        <v>18</v>
      </c>
      <c r="X73" s="33" t="s">
        <v>85</v>
      </c>
      <c r="Y73" s="31" t="s">
        <v>13</v>
      </c>
      <c r="Z73" s="177" t="s">
        <v>171</v>
      </c>
      <c r="AA73" s="177" t="s">
        <v>172</v>
      </c>
      <c r="AB73" s="177" t="s">
        <v>171</v>
      </c>
      <c r="AC73" s="177" t="s">
        <v>172</v>
      </c>
      <c r="AD73" s="177" t="s">
        <v>171</v>
      </c>
      <c r="AE73" s="177" t="s">
        <v>172</v>
      </c>
      <c r="AF73" s="32" t="s">
        <v>17</v>
      </c>
      <c r="AG73" s="59" t="s">
        <v>199</v>
      </c>
      <c r="AH73" s="32" t="s">
        <v>18</v>
      </c>
      <c r="AI73" s="33" t="s">
        <v>85</v>
      </c>
      <c r="AJ73" s="31"/>
      <c r="AK73" s="177" t="s">
        <v>171</v>
      </c>
      <c r="AL73" s="177" t="s">
        <v>172</v>
      </c>
      <c r="AM73" s="177" t="s">
        <v>171</v>
      </c>
      <c r="AN73" s="177" t="s">
        <v>172</v>
      </c>
      <c r="AO73" s="177" t="s">
        <v>171</v>
      </c>
      <c r="AP73" s="177" t="s">
        <v>172</v>
      </c>
      <c r="AQ73" s="32" t="s">
        <v>17</v>
      </c>
      <c r="AR73" s="59" t="s">
        <v>199</v>
      </c>
      <c r="AS73" s="33" t="s">
        <v>85</v>
      </c>
      <c r="AT73" s="33" t="s">
        <v>85</v>
      </c>
      <c r="AU73" s="34" t="s">
        <v>13</v>
      </c>
      <c r="AV73" s="32" t="s">
        <v>171</v>
      </c>
      <c r="AW73" s="32" t="s">
        <v>172</v>
      </c>
      <c r="AX73" s="32" t="s">
        <v>171</v>
      </c>
      <c r="AY73" s="32" t="s">
        <v>172</v>
      </c>
      <c r="AZ73" s="32" t="s">
        <v>171</v>
      </c>
      <c r="BA73" s="32" t="s">
        <v>172</v>
      </c>
      <c r="BB73" s="32" t="s">
        <v>17</v>
      </c>
      <c r="BC73" s="59" t="s">
        <v>199</v>
      </c>
      <c r="BD73" s="32" t="s">
        <v>18</v>
      </c>
      <c r="BE73" s="33" t="s">
        <v>85</v>
      </c>
      <c r="BF73" s="31"/>
      <c r="BG73" s="35"/>
      <c r="BH73" s="59" t="s">
        <v>199</v>
      </c>
      <c r="BI73" s="308"/>
      <c r="BJ73" s="28"/>
      <c r="BM73" s="60" t="s">
        <v>19</v>
      </c>
      <c r="BN73" s="32" t="s">
        <v>20</v>
      </c>
      <c r="BO73" s="33" t="s">
        <v>21</v>
      </c>
      <c r="BP73" s="32" t="s">
        <v>19</v>
      </c>
      <c r="BQ73" s="32" t="s">
        <v>20</v>
      </c>
      <c r="BR73" s="33" t="s">
        <v>21</v>
      </c>
      <c r="BS73" s="32" t="s">
        <v>19</v>
      </c>
      <c r="BT73" s="32" t="s">
        <v>20</v>
      </c>
      <c r="BU73" s="33" t="s">
        <v>21</v>
      </c>
      <c r="BV73" s="32" t="s">
        <v>19</v>
      </c>
      <c r="BW73" s="32" t="s">
        <v>20</v>
      </c>
      <c r="BX73" s="30" t="s">
        <v>21</v>
      </c>
      <c r="BY73" s="36" t="s">
        <v>19</v>
      </c>
      <c r="BZ73" s="61" t="s">
        <v>31</v>
      </c>
    </row>
    <row r="74" spans="1:78" s="92" customFormat="1" hidden="1" x14ac:dyDescent="0.25">
      <c r="A74" s="80"/>
      <c r="B74" s="81"/>
      <c r="C74" s="141"/>
      <c r="D74" s="141"/>
      <c r="E74" s="143"/>
      <c r="F74" s="143"/>
      <c r="G74" s="82"/>
      <c r="H74" s="83"/>
      <c r="I74" s="82"/>
      <c r="J74" s="82"/>
      <c r="K74" s="84"/>
      <c r="L74" s="85"/>
      <c r="M74" s="144"/>
      <c r="N74" s="86">
        <f t="shared" ref="N74:N79" si="99">SUM(O74,Q74,S74)</f>
        <v>0</v>
      </c>
      <c r="O74" s="223"/>
      <c r="P74" s="82"/>
      <c r="Q74" s="223"/>
      <c r="R74" s="82"/>
      <c r="S74" s="223"/>
      <c r="T74" s="82"/>
      <c r="U74" s="82">
        <f t="shared" ref="U74:U79" si="100">SUM(P74,R74,T74)</f>
        <v>0</v>
      </c>
      <c r="V74" s="87" t="str">
        <f t="shared" ref="V74:V80" si="101">IFERROR(U74/N74,"")</f>
        <v/>
      </c>
      <c r="W74" s="145"/>
      <c r="X74" s="88"/>
      <c r="Y74" s="86">
        <f t="shared" ref="Y74:Y79" si="102">SUM(Z74,AB74,AD74)</f>
        <v>0</v>
      </c>
      <c r="Z74" s="82"/>
      <c r="AA74" s="82"/>
      <c r="AB74" s="82"/>
      <c r="AC74" s="82"/>
      <c r="AD74" s="82"/>
      <c r="AE74" s="82"/>
      <c r="AF74" s="82">
        <f t="shared" ref="AF74:AF79" si="103">SUM(AA74,AC74,AE74)</f>
        <v>0</v>
      </c>
      <c r="AG74" s="87" t="str">
        <f t="shared" ref="AG74:AG80" si="104">IFERROR(AF74/Y74,"")</f>
        <v/>
      </c>
      <c r="AH74" s="146"/>
      <c r="AI74" s="88"/>
      <c r="AJ74" s="86"/>
      <c r="AK74" s="82"/>
      <c r="AL74" s="82"/>
      <c r="AM74" s="82"/>
      <c r="AN74" s="82"/>
      <c r="AO74" s="82"/>
      <c r="AP74" s="82"/>
      <c r="AQ74" s="82">
        <f t="shared" ref="AQ74:AQ79" si="105">SUM(AL74,AN74,AP74)</f>
        <v>0</v>
      </c>
      <c r="AR74" s="87" t="str">
        <f t="shared" ref="AR74:AR76" si="106">IFERROR(AQ74/AJ74,"")</f>
        <v/>
      </c>
      <c r="AS74" s="147"/>
      <c r="AT74" s="88"/>
      <c r="AU74" s="86">
        <f t="shared" ref="AU74:AU79" si="107">SUM(AV74,AX74,AZ74)</f>
        <v>0</v>
      </c>
      <c r="AV74" s="82"/>
      <c r="AW74" s="82"/>
      <c r="AX74" s="82"/>
      <c r="AY74" s="82"/>
      <c r="AZ74" s="82"/>
      <c r="BA74" s="82"/>
      <c r="BB74" s="82">
        <f t="shared" ref="BB74:BB79" si="108">SUM(AW74,AY74,BA74)</f>
        <v>0</v>
      </c>
      <c r="BC74" s="87" t="str">
        <f t="shared" ref="BC74:BC80" si="109">IFERROR(BB74/AU74,"")</f>
        <v/>
      </c>
      <c r="BD74" s="89"/>
      <c r="BE74" s="88"/>
      <c r="BF74" s="86"/>
      <c r="BG74" s="82"/>
      <c r="BH74" s="90" t="str">
        <f>IFERROR(BG74/BF74,"")</f>
        <v/>
      </c>
      <c r="BI74" s="148"/>
      <c r="BJ74" s="91"/>
      <c r="BM74" s="93"/>
      <c r="BN74" s="87" t="str">
        <f t="shared" ref="BN74:BN80" si="110">IFERROR(BM74/N74,"")</f>
        <v/>
      </c>
      <c r="BO74" s="88"/>
      <c r="BP74" s="94" t="str">
        <f t="shared" ref="BP74:BP80" si="111">IFERROR(BO74/Q74,"")</f>
        <v/>
      </c>
      <c r="BQ74" s="87" t="str">
        <f t="shared" ref="BQ74:BQ80" si="112">IFERROR(BP74/Y74,"")</f>
        <v/>
      </c>
      <c r="BR74" s="88" t="str">
        <f t="shared" ref="BR74:BR80" si="113">IFERROR(BQ74/U74,"")</f>
        <v/>
      </c>
      <c r="BS74" s="94"/>
      <c r="BT74" s="87" t="str">
        <f t="shared" ref="BT74:BT80" si="114">IFERROR(BS74/AJ74,"")</f>
        <v/>
      </c>
      <c r="BU74" s="88"/>
      <c r="BV74" s="95" t="str">
        <f t="shared" ref="BV74:BV80" si="115">IFERROR(BU74/Y74,"")</f>
        <v/>
      </c>
      <c r="BW74" s="87" t="str">
        <f t="shared" ref="BW74:BW80" si="116">IFERROR(BV74/AU74,"")</f>
        <v/>
      </c>
      <c r="BX74" s="96" t="str">
        <f>IFERROR(BW74/AB74,"")</f>
        <v/>
      </c>
      <c r="BY74" s="97">
        <f t="shared" ref="BY74:BY79" si="117">SUM(BM74,BP74,BS74,BV74)</f>
        <v>0</v>
      </c>
      <c r="BZ74" s="98" t="str">
        <f>IFERROR(BY74/BF74,"")</f>
        <v/>
      </c>
    </row>
    <row r="75" spans="1:78" s="92" customFormat="1" hidden="1" x14ac:dyDescent="0.25">
      <c r="A75" s="99"/>
      <c r="B75" s="81"/>
      <c r="C75" s="141"/>
      <c r="D75" s="141"/>
      <c r="E75" s="142"/>
      <c r="F75" s="142"/>
      <c r="G75" s="84"/>
      <c r="H75" s="100"/>
      <c r="I75" s="84"/>
      <c r="J75" s="84"/>
      <c r="K75" s="84"/>
      <c r="L75" s="101"/>
      <c r="M75" s="149"/>
      <c r="N75" s="86">
        <f t="shared" si="99"/>
        <v>0</v>
      </c>
      <c r="O75" s="224"/>
      <c r="P75" s="84"/>
      <c r="Q75" s="224"/>
      <c r="R75" s="84"/>
      <c r="S75" s="224"/>
      <c r="T75" s="84"/>
      <c r="U75" s="82">
        <f t="shared" si="100"/>
        <v>0</v>
      </c>
      <c r="V75" s="103" t="str">
        <f t="shared" si="101"/>
        <v/>
      </c>
      <c r="W75" s="150"/>
      <c r="X75" s="104"/>
      <c r="Y75" s="86">
        <f t="shared" si="102"/>
        <v>0</v>
      </c>
      <c r="Z75" s="84"/>
      <c r="AA75" s="84"/>
      <c r="AB75" s="84"/>
      <c r="AC75" s="84"/>
      <c r="AD75" s="84"/>
      <c r="AE75" s="84"/>
      <c r="AF75" s="82">
        <f t="shared" si="103"/>
        <v>0</v>
      </c>
      <c r="AG75" s="103" t="str">
        <f t="shared" si="104"/>
        <v/>
      </c>
      <c r="AH75" s="150"/>
      <c r="AI75" s="104"/>
      <c r="AJ75" s="86"/>
      <c r="AK75" s="84"/>
      <c r="AL75" s="84"/>
      <c r="AM75" s="84"/>
      <c r="AN75" s="84"/>
      <c r="AO75" s="84"/>
      <c r="AP75" s="84"/>
      <c r="AQ75" s="82">
        <f t="shared" si="105"/>
        <v>0</v>
      </c>
      <c r="AR75" s="103" t="str">
        <f t="shared" si="106"/>
        <v/>
      </c>
      <c r="AS75" s="150"/>
      <c r="AT75" s="104"/>
      <c r="AU75" s="86">
        <f t="shared" si="107"/>
        <v>0</v>
      </c>
      <c r="AV75" s="84"/>
      <c r="AW75" s="84"/>
      <c r="AX75" s="84"/>
      <c r="AY75" s="84"/>
      <c r="AZ75" s="84"/>
      <c r="BA75" s="84"/>
      <c r="BB75" s="82">
        <f t="shared" si="108"/>
        <v>0</v>
      </c>
      <c r="BC75" s="103" t="str">
        <f t="shared" si="109"/>
        <v/>
      </c>
      <c r="BD75" s="105"/>
      <c r="BE75" s="104"/>
      <c r="BF75" s="102"/>
      <c r="BG75" s="84"/>
      <c r="BH75" s="106" t="str">
        <f t="shared" ref="BH75:BH76" si="118">IFERROR(BG75/BF75,"")</f>
        <v/>
      </c>
      <c r="BI75" s="151"/>
      <c r="BJ75" s="107"/>
      <c r="BM75" s="108"/>
      <c r="BN75" s="103" t="str">
        <f t="shared" si="110"/>
        <v/>
      </c>
      <c r="BO75" s="109"/>
      <c r="BP75" s="110" t="str">
        <f t="shared" si="111"/>
        <v/>
      </c>
      <c r="BQ75" s="103" t="str">
        <f t="shared" si="112"/>
        <v/>
      </c>
      <c r="BR75" s="109" t="str">
        <f t="shared" si="113"/>
        <v/>
      </c>
      <c r="BS75" s="110"/>
      <c r="BT75" s="103" t="str">
        <f t="shared" si="114"/>
        <v/>
      </c>
      <c r="BU75" s="109"/>
      <c r="BV75" s="111" t="str">
        <f t="shared" si="115"/>
        <v/>
      </c>
      <c r="BW75" s="103" t="str">
        <f t="shared" si="116"/>
        <v/>
      </c>
      <c r="BX75" s="112"/>
      <c r="BY75" s="113">
        <f t="shared" si="117"/>
        <v>0</v>
      </c>
      <c r="BZ75" s="114" t="str">
        <f t="shared" ref="BZ75:BZ80" si="119">IFERROR(BY75/BF75,"")</f>
        <v/>
      </c>
    </row>
    <row r="76" spans="1:78" s="92" customFormat="1" hidden="1" x14ac:dyDescent="0.25">
      <c r="A76" s="99"/>
      <c r="B76" s="81"/>
      <c r="C76" s="141"/>
      <c r="D76" s="141"/>
      <c r="E76" s="142"/>
      <c r="F76" s="142"/>
      <c r="G76" s="84"/>
      <c r="H76" s="100"/>
      <c r="I76" s="84"/>
      <c r="J76" s="84"/>
      <c r="K76" s="84"/>
      <c r="L76" s="101"/>
      <c r="M76" s="149"/>
      <c r="N76" s="86">
        <f t="shared" si="99"/>
        <v>0</v>
      </c>
      <c r="O76" s="224"/>
      <c r="P76" s="84"/>
      <c r="Q76" s="224"/>
      <c r="R76" s="84"/>
      <c r="S76" s="224"/>
      <c r="T76" s="84"/>
      <c r="U76" s="82">
        <f t="shared" si="100"/>
        <v>0</v>
      </c>
      <c r="V76" s="103" t="str">
        <f t="shared" si="101"/>
        <v/>
      </c>
      <c r="W76" s="150"/>
      <c r="X76" s="104"/>
      <c r="Y76" s="86">
        <f t="shared" si="102"/>
        <v>0</v>
      </c>
      <c r="Z76" s="84"/>
      <c r="AA76" s="84"/>
      <c r="AB76" s="84"/>
      <c r="AC76" s="84"/>
      <c r="AD76" s="84"/>
      <c r="AE76" s="84"/>
      <c r="AF76" s="82">
        <f t="shared" si="103"/>
        <v>0</v>
      </c>
      <c r="AG76" s="103" t="str">
        <f t="shared" si="104"/>
        <v/>
      </c>
      <c r="AH76" s="150"/>
      <c r="AI76" s="104"/>
      <c r="AJ76" s="86"/>
      <c r="AK76" s="84"/>
      <c r="AL76" s="84"/>
      <c r="AM76" s="84"/>
      <c r="AN76" s="84"/>
      <c r="AO76" s="84"/>
      <c r="AP76" s="84"/>
      <c r="AQ76" s="82">
        <f t="shared" si="105"/>
        <v>0</v>
      </c>
      <c r="AR76" s="103" t="str">
        <f t="shared" si="106"/>
        <v/>
      </c>
      <c r="AS76" s="150"/>
      <c r="AT76" s="104"/>
      <c r="AU76" s="86">
        <f t="shared" si="107"/>
        <v>0</v>
      </c>
      <c r="AV76" s="84"/>
      <c r="AW76" s="84"/>
      <c r="AX76" s="84"/>
      <c r="AY76" s="84"/>
      <c r="AZ76" s="84"/>
      <c r="BA76" s="84"/>
      <c r="BB76" s="82">
        <f t="shared" si="108"/>
        <v>0</v>
      </c>
      <c r="BC76" s="103" t="str">
        <f t="shared" si="109"/>
        <v/>
      </c>
      <c r="BD76" s="105"/>
      <c r="BE76" s="104"/>
      <c r="BF76" s="102"/>
      <c r="BG76" s="84"/>
      <c r="BH76" s="106" t="str">
        <f t="shared" si="118"/>
        <v/>
      </c>
      <c r="BI76" s="151"/>
      <c r="BJ76" s="107"/>
      <c r="BM76" s="108"/>
      <c r="BN76" s="103" t="str">
        <f t="shared" si="110"/>
        <v/>
      </c>
      <c r="BO76" s="104"/>
      <c r="BP76" s="115" t="str">
        <f t="shared" si="111"/>
        <v/>
      </c>
      <c r="BQ76" s="103" t="str">
        <f t="shared" si="112"/>
        <v/>
      </c>
      <c r="BR76" s="104" t="str">
        <f t="shared" si="113"/>
        <v/>
      </c>
      <c r="BS76" s="115"/>
      <c r="BT76" s="103" t="str">
        <f t="shared" si="114"/>
        <v/>
      </c>
      <c r="BU76" s="104"/>
      <c r="BV76" s="116" t="str">
        <f t="shared" si="115"/>
        <v/>
      </c>
      <c r="BW76" s="103" t="str">
        <f t="shared" si="116"/>
        <v/>
      </c>
      <c r="BX76" s="117"/>
      <c r="BY76" s="113">
        <f t="shared" si="117"/>
        <v>0</v>
      </c>
      <c r="BZ76" s="114" t="str">
        <f t="shared" si="119"/>
        <v/>
      </c>
    </row>
    <row r="77" spans="1:78" s="92" customFormat="1" hidden="1" x14ac:dyDescent="0.25">
      <c r="A77" s="99"/>
      <c r="B77" s="81"/>
      <c r="C77" s="141"/>
      <c r="D77" s="141"/>
      <c r="E77" s="142"/>
      <c r="F77" s="142"/>
      <c r="G77" s="84"/>
      <c r="H77" s="100"/>
      <c r="I77" s="84"/>
      <c r="J77" s="84"/>
      <c r="K77" s="84"/>
      <c r="L77" s="101"/>
      <c r="M77" s="149"/>
      <c r="N77" s="86">
        <f t="shared" si="99"/>
        <v>0</v>
      </c>
      <c r="O77" s="224"/>
      <c r="P77" s="84"/>
      <c r="Q77" s="224"/>
      <c r="R77" s="84"/>
      <c r="S77" s="224"/>
      <c r="T77" s="84"/>
      <c r="U77" s="82">
        <f t="shared" si="100"/>
        <v>0</v>
      </c>
      <c r="V77" s="103" t="str">
        <f t="shared" si="101"/>
        <v/>
      </c>
      <c r="W77" s="150"/>
      <c r="X77" s="104"/>
      <c r="Y77" s="86">
        <f t="shared" si="102"/>
        <v>0</v>
      </c>
      <c r="Z77" s="84"/>
      <c r="AA77" s="84"/>
      <c r="AB77" s="84"/>
      <c r="AC77" s="84"/>
      <c r="AD77" s="84"/>
      <c r="AE77" s="84"/>
      <c r="AF77" s="82">
        <f t="shared" si="103"/>
        <v>0</v>
      </c>
      <c r="AG77" s="103" t="str">
        <f t="shared" si="104"/>
        <v/>
      </c>
      <c r="AH77" s="150"/>
      <c r="AI77" s="104"/>
      <c r="AJ77" s="86"/>
      <c r="AK77" s="84"/>
      <c r="AL77" s="84"/>
      <c r="AM77" s="84"/>
      <c r="AN77" s="84"/>
      <c r="AO77" s="84"/>
      <c r="AP77" s="84"/>
      <c r="AQ77" s="82">
        <f t="shared" si="105"/>
        <v>0</v>
      </c>
      <c r="AR77" s="103" t="str">
        <f>IFERROR(AQ77/AJ77,"")</f>
        <v/>
      </c>
      <c r="AS77" s="150"/>
      <c r="AT77" s="104"/>
      <c r="AU77" s="86">
        <f t="shared" si="107"/>
        <v>0</v>
      </c>
      <c r="AV77" s="84"/>
      <c r="AW77" s="84"/>
      <c r="AX77" s="84"/>
      <c r="AY77" s="84"/>
      <c r="AZ77" s="84"/>
      <c r="BA77" s="84"/>
      <c r="BB77" s="82">
        <f t="shared" si="108"/>
        <v>0</v>
      </c>
      <c r="BC77" s="103" t="str">
        <f t="shared" si="109"/>
        <v/>
      </c>
      <c r="BD77" s="105"/>
      <c r="BE77" s="104"/>
      <c r="BF77" s="102"/>
      <c r="BG77" s="84"/>
      <c r="BH77" s="106" t="str">
        <f>IFERROR(BG77/BF77,"")</f>
        <v/>
      </c>
      <c r="BI77" s="151"/>
      <c r="BJ77" s="107"/>
      <c r="BM77" s="108"/>
      <c r="BN77" s="103" t="str">
        <f t="shared" si="110"/>
        <v/>
      </c>
      <c r="BO77" s="104"/>
      <c r="BP77" s="115" t="str">
        <f t="shared" si="111"/>
        <v/>
      </c>
      <c r="BQ77" s="103" t="str">
        <f t="shared" si="112"/>
        <v/>
      </c>
      <c r="BR77" s="104" t="str">
        <f t="shared" si="113"/>
        <v/>
      </c>
      <c r="BS77" s="115"/>
      <c r="BT77" s="103" t="str">
        <f t="shared" si="114"/>
        <v/>
      </c>
      <c r="BU77" s="104"/>
      <c r="BV77" s="116" t="str">
        <f t="shared" si="115"/>
        <v/>
      </c>
      <c r="BW77" s="103" t="str">
        <f t="shared" si="116"/>
        <v/>
      </c>
      <c r="BX77" s="117"/>
      <c r="BY77" s="113">
        <f t="shared" si="117"/>
        <v>0</v>
      </c>
      <c r="BZ77" s="114" t="str">
        <f t="shared" si="119"/>
        <v/>
      </c>
    </row>
    <row r="78" spans="1:78" s="92" customFormat="1" hidden="1" x14ac:dyDescent="0.25">
      <c r="A78" s="99"/>
      <c r="B78" s="81"/>
      <c r="C78" s="141"/>
      <c r="D78" s="141"/>
      <c r="E78" s="142"/>
      <c r="F78" s="142"/>
      <c r="G78" s="84"/>
      <c r="H78" s="100"/>
      <c r="I78" s="84"/>
      <c r="J78" s="84"/>
      <c r="K78" s="84"/>
      <c r="L78" s="101"/>
      <c r="M78" s="149"/>
      <c r="N78" s="86">
        <f t="shared" si="99"/>
        <v>0</v>
      </c>
      <c r="O78" s="224"/>
      <c r="P78" s="84"/>
      <c r="Q78" s="224"/>
      <c r="R78" s="84"/>
      <c r="S78" s="224"/>
      <c r="T78" s="84"/>
      <c r="U78" s="82">
        <f t="shared" si="100"/>
        <v>0</v>
      </c>
      <c r="V78" s="103" t="str">
        <f t="shared" si="101"/>
        <v/>
      </c>
      <c r="W78" s="150"/>
      <c r="X78" s="104"/>
      <c r="Y78" s="86">
        <f t="shared" si="102"/>
        <v>0</v>
      </c>
      <c r="Z78" s="84"/>
      <c r="AA78" s="84"/>
      <c r="AB78" s="84"/>
      <c r="AC78" s="84"/>
      <c r="AD78" s="84"/>
      <c r="AE78" s="84"/>
      <c r="AF78" s="82">
        <f t="shared" si="103"/>
        <v>0</v>
      </c>
      <c r="AG78" s="103" t="str">
        <f t="shared" si="104"/>
        <v/>
      </c>
      <c r="AH78" s="150"/>
      <c r="AI78" s="104"/>
      <c r="AJ78" s="86"/>
      <c r="AK78" s="84"/>
      <c r="AL78" s="84"/>
      <c r="AM78" s="84"/>
      <c r="AN78" s="84"/>
      <c r="AO78" s="84"/>
      <c r="AP78" s="84"/>
      <c r="AQ78" s="82">
        <f t="shared" si="105"/>
        <v>0</v>
      </c>
      <c r="AR78" s="103" t="str">
        <f>IFERROR(AQ78/AJ78,"")</f>
        <v/>
      </c>
      <c r="AS78" s="150"/>
      <c r="AT78" s="104"/>
      <c r="AU78" s="86">
        <f t="shared" si="107"/>
        <v>0</v>
      </c>
      <c r="AV78" s="84"/>
      <c r="AW78" s="84"/>
      <c r="AX78" s="84"/>
      <c r="AY78" s="84"/>
      <c r="AZ78" s="84"/>
      <c r="BA78" s="84"/>
      <c r="BB78" s="82">
        <f t="shared" si="108"/>
        <v>0</v>
      </c>
      <c r="BC78" s="103" t="str">
        <f t="shared" si="109"/>
        <v/>
      </c>
      <c r="BD78" s="105"/>
      <c r="BE78" s="104"/>
      <c r="BF78" s="102"/>
      <c r="BG78" s="84"/>
      <c r="BH78" s="106" t="str">
        <f>IFERROR(BG78/BF78,"")</f>
        <v/>
      </c>
      <c r="BI78" s="151"/>
      <c r="BJ78" s="107"/>
      <c r="BM78" s="108"/>
      <c r="BN78" s="103" t="str">
        <f t="shared" si="110"/>
        <v/>
      </c>
      <c r="BO78" s="109"/>
      <c r="BP78" s="110" t="str">
        <f t="shared" si="111"/>
        <v/>
      </c>
      <c r="BQ78" s="103" t="str">
        <f t="shared" si="112"/>
        <v/>
      </c>
      <c r="BR78" s="109" t="str">
        <f t="shared" si="113"/>
        <v/>
      </c>
      <c r="BS78" s="110"/>
      <c r="BT78" s="103" t="str">
        <f t="shared" si="114"/>
        <v/>
      </c>
      <c r="BU78" s="109"/>
      <c r="BV78" s="111" t="str">
        <f t="shared" si="115"/>
        <v/>
      </c>
      <c r="BW78" s="103" t="str">
        <f t="shared" si="116"/>
        <v/>
      </c>
      <c r="BX78" s="112"/>
      <c r="BY78" s="113">
        <f t="shared" si="117"/>
        <v>0</v>
      </c>
      <c r="BZ78" s="114" t="str">
        <f t="shared" si="119"/>
        <v/>
      </c>
    </row>
    <row r="79" spans="1:78" s="92" customFormat="1" hidden="1" x14ac:dyDescent="0.25">
      <c r="A79" s="99"/>
      <c r="B79" s="81"/>
      <c r="C79" s="141"/>
      <c r="D79" s="141"/>
      <c r="E79" s="142"/>
      <c r="F79" s="142"/>
      <c r="G79" s="84"/>
      <c r="H79" s="100"/>
      <c r="I79" s="84"/>
      <c r="J79" s="84"/>
      <c r="K79" s="84"/>
      <c r="L79" s="101"/>
      <c r="M79" s="149"/>
      <c r="N79" s="86">
        <f t="shared" si="99"/>
        <v>0</v>
      </c>
      <c r="O79" s="224"/>
      <c r="P79" s="84"/>
      <c r="Q79" s="224"/>
      <c r="R79" s="84"/>
      <c r="S79" s="224"/>
      <c r="T79" s="84"/>
      <c r="U79" s="82">
        <f t="shared" si="100"/>
        <v>0</v>
      </c>
      <c r="V79" s="103" t="str">
        <f t="shared" si="101"/>
        <v/>
      </c>
      <c r="W79" s="150"/>
      <c r="X79" s="104"/>
      <c r="Y79" s="86">
        <f t="shared" si="102"/>
        <v>0</v>
      </c>
      <c r="Z79" s="84"/>
      <c r="AA79" s="84"/>
      <c r="AB79" s="84"/>
      <c r="AC79" s="84"/>
      <c r="AD79" s="84"/>
      <c r="AE79" s="84"/>
      <c r="AF79" s="82">
        <f t="shared" si="103"/>
        <v>0</v>
      </c>
      <c r="AG79" s="103" t="str">
        <f t="shared" si="104"/>
        <v/>
      </c>
      <c r="AH79" s="150"/>
      <c r="AI79" s="104"/>
      <c r="AJ79" s="86"/>
      <c r="AK79" s="84"/>
      <c r="AL79" s="84"/>
      <c r="AM79" s="84"/>
      <c r="AN79" s="84"/>
      <c r="AO79" s="84"/>
      <c r="AP79" s="84"/>
      <c r="AQ79" s="82">
        <f t="shared" si="105"/>
        <v>0</v>
      </c>
      <c r="AR79" s="103" t="str">
        <f t="shared" ref="AR79:AR80" si="120">IFERROR(AQ79/AJ79,"")</f>
        <v/>
      </c>
      <c r="AS79" s="150"/>
      <c r="AT79" s="104"/>
      <c r="AU79" s="86">
        <f t="shared" si="107"/>
        <v>0</v>
      </c>
      <c r="AV79" s="84"/>
      <c r="AW79" s="84"/>
      <c r="AX79" s="84"/>
      <c r="AY79" s="84"/>
      <c r="AZ79" s="84"/>
      <c r="BA79" s="84"/>
      <c r="BB79" s="82">
        <f t="shared" si="108"/>
        <v>0</v>
      </c>
      <c r="BC79" s="103" t="str">
        <f t="shared" si="109"/>
        <v/>
      </c>
      <c r="BD79" s="105"/>
      <c r="BE79" s="104"/>
      <c r="BF79" s="102"/>
      <c r="BG79" s="84"/>
      <c r="BH79" s="106" t="str">
        <f t="shared" ref="BH79:BH80" si="121">IFERROR(BG79/BF79,"")</f>
        <v/>
      </c>
      <c r="BI79" s="151"/>
      <c r="BJ79" s="107"/>
      <c r="BM79" s="108"/>
      <c r="BN79" s="103" t="str">
        <f t="shared" si="110"/>
        <v/>
      </c>
      <c r="BO79" s="109"/>
      <c r="BP79" s="110" t="str">
        <f t="shared" si="111"/>
        <v/>
      </c>
      <c r="BQ79" s="103" t="str">
        <f t="shared" si="112"/>
        <v/>
      </c>
      <c r="BR79" s="109" t="str">
        <f t="shared" si="113"/>
        <v/>
      </c>
      <c r="BS79" s="110"/>
      <c r="BT79" s="103" t="str">
        <f t="shared" si="114"/>
        <v/>
      </c>
      <c r="BU79" s="109"/>
      <c r="BV79" s="111" t="str">
        <f t="shared" si="115"/>
        <v/>
      </c>
      <c r="BW79" s="103" t="str">
        <f t="shared" si="116"/>
        <v/>
      </c>
      <c r="BX79" s="112"/>
      <c r="BY79" s="113">
        <f t="shared" si="117"/>
        <v>0</v>
      </c>
      <c r="BZ79" s="114" t="str">
        <f t="shared" si="119"/>
        <v/>
      </c>
    </row>
    <row r="80" spans="1:78" ht="33" hidden="1" customHeight="1" thickBot="1" x14ac:dyDescent="0.3">
      <c r="A80" s="37"/>
      <c r="B80" s="70"/>
      <c r="C80" s="199"/>
      <c r="D80" s="199"/>
      <c r="E80" s="153"/>
      <c r="F80" s="154" t="s">
        <v>167</v>
      </c>
      <c r="G80" s="155"/>
      <c r="H80" s="156"/>
      <c r="I80" s="155"/>
      <c r="J80" s="155"/>
      <c r="K80" s="155"/>
      <c r="L80" s="157"/>
      <c r="M80" s="158"/>
      <c r="N80" s="159"/>
      <c r="O80" s="225"/>
      <c r="P80" s="155"/>
      <c r="Q80" s="225"/>
      <c r="R80" s="155"/>
      <c r="S80" s="225"/>
      <c r="T80" s="155"/>
      <c r="U80" s="155"/>
      <c r="V80" s="160" t="str">
        <f t="shared" si="101"/>
        <v/>
      </c>
      <c r="W80" s="161"/>
      <c r="X80" s="162"/>
      <c r="Y80" s="159"/>
      <c r="Z80" s="155"/>
      <c r="AA80" s="155"/>
      <c r="AB80" s="155"/>
      <c r="AC80" s="155"/>
      <c r="AD80" s="155"/>
      <c r="AE80" s="155"/>
      <c r="AF80" s="155"/>
      <c r="AG80" s="160" t="str">
        <f t="shared" si="104"/>
        <v/>
      </c>
      <c r="AH80" s="161"/>
      <c r="AI80" s="162"/>
      <c r="AJ80" s="159"/>
      <c r="AK80" s="155"/>
      <c r="AL80" s="155"/>
      <c r="AM80" s="155"/>
      <c r="AN80" s="155"/>
      <c r="AO80" s="155"/>
      <c r="AP80" s="155"/>
      <c r="AQ80" s="155"/>
      <c r="AR80" s="160" t="str">
        <f t="shared" si="120"/>
        <v/>
      </c>
      <c r="AS80" s="163"/>
      <c r="AT80" s="162"/>
      <c r="AU80" s="159"/>
      <c r="AV80" s="155"/>
      <c r="AW80" s="155"/>
      <c r="AX80" s="155"/>
      <c r="AY80" s="155"/>
      <c r="AZ80" s="155"/>
      <c r="BA80" s="155"/>
      <c r="BB80" s="155"/>
      <c r="BC80" s="160" t="str">
        <f t="shared" si="109"/>
        <v/>
      </c>
      <c r="BD80" s="164"/>
      <c r="BE80" s="162"/>
      <c r="BF80" s="181"/>
      <c r="BG80" s="182"/>
      <c r="BH80" s="165" t="str">
        <f t="shared" si="121"/>
        <v/>
      </c>
      <c r="BI80" s="166"/>
      <c r="BJ80" s="44"/>
      <c r="BM80" s="62"/>
      <c r="BN80" s="38" t="str">
        <f t="shared" si="110"/>
        <v/>
      </c>
      <c r="BO80" s="39"/>
      <c r="BP80" s="40" t="str">
        <f t="shared" si="111"/>
        <v/>
      </c>
      <c r="BQ80" s="38" t="str">
        <f t="shared" si="112"/>
        <v/>
      </c>
      <c r="BR80" s="39" t="str">
        <f t="shared" si="113"/>
        <v/>
      </c>
      <c r="BS80" s="40"/>
      <c r="BT80" s="38" t="str">
        <f t="shared" si="114"/>
        <v/>
      </c>
      <c r="BU80" s="39"/>
      <c r="BV80" s="41" t="str">
        <f t="shared" si="115"/>
        <v/>
      </c>
      <c r="BW80" s="38" t="str">
        <f t="shared" si="116"/>
        <v/>
      </c>
      <c r="BX80" s="42"/>
      <c r="BY80" s="43"/>
      <c r="BZ80" s="63" t="str">
        <f t="shared" si="119"/>
        <v/>
      </c>
    </row>
    <row r="81" spans="1:78" ht="25.5" hidden="1" customHeight="1" thickBot="1" x14ac:dyDescent="0.3">
      <c r="A81" s="183"/>
      <c r="B81" s="70"/>
      <c r="C81" s="184"/>
      <c r="D81" s="184"/>
      <c r="E81" s="184"/>
      <c r="F81" s="185"/>
      <c r="G81" s="186"/>
      <c r="H81" s="187"/>
      <c r="I81" s="186"/>
      <c r="J81" s="186"/>
      <c r="K81" s="186"/>
      <c r="L81" s="188"/>
      <c r="M81" s="188"/>
      <c r="N81" s="186"/>
      <c r="O81" s="228"/>
      <c r="P81" s="186"/>
      <c r="Q81" s="228"/>
      <c r="R81" s="186"/>
      <c r="S81" s="228"/>
      <c r="T81" s="186"/>
      <c r="U81" s="186"/>
      <c r="V81" s="189"/>
      <c r="W81" s="190"/>
      <c r="X81" s="191"/>
      <c r="Y81" s="186"/>
      <c r="Z81" s="186"/>
      <c r="AA81" s="186"/>
      <c r="AB81" s="186"/>
      <c r="AC81" s="186"/>
      <c r="AD81" s="186"/>
      <c r="AE81" s="186"/>
      <c r="AF81" s="186"/>
      <c r="AG81" s="189"/>
      <c r="AH81" s="190"/>
      <c r="AI81" s="191"/>
      <c r="AJ81" s="186"/>
      <c r="AK81" s="186"/>
      <c r="AL81" s="186"/>
      <c r="AM81" s="186"/>
      <c r="AN81" s="186"/>
      <c r="AO81" s="186"/>
      <c r="AP81" s="186"/>
      <c r="AQ81" s="186"/>
      <c r="AR81" s="189"/>
      <c r="AS81" s="192"/>
      <c r="AT81" s="191"/>
      <c r="AU81" s="186"/>
      <c r="AV81" s="186"/>
      <c r="AW81" s="186"/>
      <c r="AX81" s="186"/>
      <c r="AY81" s="186"/>
      <c r="AZ81" s="186"/>
      <c r="BA81" s="186"/>
      <c r="BB81" s="186"/>
      <c r="BC81" s="189"/>
      <c r="BD81" s="186"/>
      <c r="BE81" s="191"/>
      <c r="BF81" s="193"/>
      <c r="BG81" s="193"/>
      <c r="BH81" s="194"/>
      <c r="BI81" s="195"/>
      <c r="BJ81" s="196"/>
      <c r="BM81" s="197"/>
      <c r="BN81" s="189"/>
      <c r="BO81" s="191"/>
      <c r="BP81" s="191"/>
      <c r="BQ81" s="189"/>
      <c r="BR81" s="191"/>
      <c r="BS81" s="191"/>
      <c r="BT81" s="189"/>
      <c r="BU81" s="191"/>
      <c r="BV81" s="191"/>
      <c r="BW81" s="189"/>
      <c r="BX81" s="191"/>
      <c r="BY81" s="198"/>
      <c r="BZ81" s="189"/>
    </row>
    <row r="82" spans="1:78" s="176" customFormat="1" ht="12.75" hidden="1" customHeight="1" x14ac:dyDescent="0.2">
      <c r="A82" s="10"/>
      <c r="B82" s="175"/>
      <c r="C82" s="289" t="s">
        <v>230</v>
      </c>
      <c r="D82" s="290"/>
      <c r="E82" s="290"/>
      <c r="F82" s="290"/>
      <c r="G82" s="272" t="s">
        <v>231</v>
      </c>
      <c r="H82" s="273"/>
      <c r="I82" s="273"/>
      <c r="J82" s="273"/>
      <c r="K82" s="273"/>
      <c r="L82" s="273"/>
      <c r="M82" s="274"/>
      <c r="N82" s="258" t="s">
        <v>100</v>
      </c>
      <c r="O82" s="259"/>
      <c r="P82" s="259"/>
      <c r="Q82" s="259"/>
      <c r="R82" s="259"/>
      <c r="S82" s="259"/>
      <c r="T82" s="259"/>
      <c r="U82" s="259"/>
      <c r="V82" s="259"/>
      <c r="W82" s="259"/>
      <c r="X82" s="260"/>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2"/>
      <c r="BH82" s="12"/>
      <c r="BI82" s="13"/>
      <c r="BJ82" s="11"/>
      <c r="BM82" s="175"/>
      <c r="BN82" s="175"/>
      <c r="BO82" s="175"/>
      <c r="BP82" s="175"/>
      <c r="BQ82" s="175"/>
      <c r="BR82" s="175"/>
      <c r="BS82" s="175"/>
      <c r="BT82" s="175"/>
      <c r="BU82" s="175"/>
      <c r="BV82" s="175"/>
      <c r="BW82" s="175"/>
      <c r="BX82" s="175"/>
      <c r="BY82" s="175"/>
      <c r="BZ82" s="12"/>
    </row>
    <row r="83" spans="1:78" ht="36.75" hidden="1" customHeight="1" thickBot="1" x14ac:dyDescent="0.3">
      <c r="A83" s="24"/>
      <c r="B83" s="70"/>
      <c r="C83" s="291" t="s">
        <v>87</v>
      </c>
      <c r="D83" s="292"/>
      <c r="E83" s="292"/>
      <c r="F83" s="292"/>
      <c r="G83" s="293" t="str">
        <f>+VLOOKUP(G82,LISTAS!$H$3:$I$10,2,FALSE)</f>
        <v>&lt;Por favor seleccione los objetivos estratégicos asociados al proceso</v>
      </c>
      <c r="H83" s="294"/>
      <c r="I83" s="294"/>
      <c r="J83" s="294"/>
      <c r="K83" s="294"/>
      <c r="L83" s="294"/>
      <c r="M83" s="295"/>
      <c r="N83" s="261" t="s">
        <v>93</v>
      </c>
      <c r="O83" s="262"/>
      <c r="P83" s="262"/>
      <c r="Q83" s="262"/>
      <c r="R83" s="262"/>
      <c r="S83" s="262" t="s">
        <v>94</v>
      </c>
      <c r="T83" s="262"/>
      <c r="U83" s="262"/>
      <c r="V83" s="262"/>
      <c r="W83" s="201" t="s">
        <v>95</v>
      </c>
      <c r="X83" s="179" t="s">
        <v>96</v>
      </c>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24"/>
      <c r="BI83" s="24"/>
      <c r="BM83" s="64">
        <f>SUM(BM87:BM110)</f>
        <v>0</v>
      </c>
      <c r="BN83" s="64"/>
      <c r="BO83" s="64"/>
      <c r="BP83" s="64">
        <f>SUM(BP87:BP110)</f>
        <v>0</v>
      </c>
      <c r="BQ83" s="64"/>
      <c r="BR83" s="64"/>
      <c r="BS83" s="64">
        <f>SUM(BS87:BS110)</f>
        <v>0</v>
      </c>
      <c r="BT83" s="64"/>
      <c r="BU83" s="64"/>
      <c r="BV83" s="64">
        <f>SUM(BV87:BV110)</f>
        <v>0</v>
      </c>
      <c r="BW83" s="64"/>
      <c r="BX83" s="64"/>
      <c r="BY83" s="64">
        <f>SUM(BY87:BY110)</f>
        <v>0</v>
      </c>
      <c r="BZ83" s="64"/>
    </row>
    <row r="84" spans="1:78" ht="24" hidden="1" customHeight="1" thickBot="1" x14ac:dyDescent="0.3">
      <c r="A84" s="24"/>
      <c r="B84" s="70" t="str">
        <f>+VLOOKUP($G$10,LISTAS!$B$47:$D$65,2,FALSE)</f>
        <v>OBJ_2</v>
      </c>
      <c r="C84" s="291" t="s">
        <v>168</v>
      </c>
      <c r="D84" s="292"/>
      <c r="E84" s="292"/>
      <c r="F84" s="292"/>
      <c r="G84" s="296"/>
      <c r="H84" s="296"/>
      <c r="I84" s="296"/>
      <c r="J84" s="296"/>
      <c r="K84" s="296"/>
      <c r="L84" s="296"/>
      <c r="M84" s="297"/>
      <c r="N84" s="263"/>
      <c r="O84" s="264"/>
      <c r="P84" s="264"/>
      <c r="Q84" s="264"/>
      <c r="R84" s="264"/>
      <c r="S84" s="264"/>
      <c r="T84" s="264"/>
      <c r="U84" s="264"/>
      <c r="V84" s="264"/>
      <c r="W84" s="264"/>
      <c r="X84" s="267"/>
      <c r="Y84" s="26"/>
      <c r="Z84" s="26"/>
      <c r="AA84" s="26"/>
      <c r="AB84" s="26"/>
      <c r="AC84" s="26"/>
      <c r="AD84" s="26"/>
      <c r="AE84" s="26"/>
      <c r="AF84" s="14"/>
      <c r="AG84" s="26"/>
      <c r="AH84" s="26"/>
      <c r="AI84" s="26"/>
      <c r="AJ84" s="26"/>
      <c r="AK84" s="26"/>
      <c r="AL84" s="26"/>
      <c r="AM84" s="26"/>
      <c r="AN84" s="26"/>
      <c r="AO84" s="26"/>
      <c r="AP84" s="26"/>
      <c r="AQ84" s="14"/>
      <c r="AR84" s="26"/>
      <c r="AS84" s="26"/>
      <c r="AT84" s="26"/>
      <c r="AU84" s="26"/>
      <c r="AV84" s="26"/>
      <c r="AW84" s="26"/>
      <c r="AX84" s="26"/>
      <c r="AY84" s="26"/>
      <c r="AZ84" s="26"/>
      <c r="BA84" s="26"/>
      <c r="BB84" s="14"/>
      <c r="BC84" s="26"/>
      <c r="BD84" s="26"/>
      <c r="BE84" s="26"/>
      <c r="BF84" s="26"/>
      <c r="BG84" s="26"/>
      <c r="BH84" s="26"/>
      <c r="BI84" s="26"/>
      <c r="BJ84" s="25"/>
      <c r="BM84" s="318" t="s">
        <v>108</v>
      </c>
      <c r="BN84" s="319"/>
      <c r="BO84" s="319"/>
      <c r="BP84" s="319"/>
      <c r="BQ84" s="319"/>
      <c r="BR84" s="319"/>
      <c r="BS84" s="319"/>
      <c r="BT84" s="319"/>
      <c r="BU84" s="319"/>
      <c r="BV84" s="319"/>
      <c r="BW84" s="319"/>
      <c r="BX84" s="319"/>
      <c r="BY84" s="319"/>
      <c r="BZ84" s="320"/>
    </row>
    <row r="85" spans="1:78" ht="24" hidden="1" customHeight="1" thickBot="1" x14ac:dyDescent="0.3">
      <c r="A85" s="24"/>
      <c r="B85" s="70" t="str">
        <f>+VLOOKUP($G$11,LISTAS!$B$112:$D$132,2,FALSE)</f>
        <v>PROD_OBJ_2</v>
      </c>
      <c r="C85" s="298" t="s">
        <v>166</v>
      </c>
      <c r="D85" s="299"/>
      <c r="E85" s="299"/>
      <c r="F85" s="300"/>
      <c r="G85" s="301"/>
      <c r="H85" s="302"/>
      <c r="I85" s="302"/>
      <c r="J85" s="302"/>
      <c r="K85" s="302"/>
      <c r="L85" s="302"/>
      <c r="M85" s="303"/>
      <c r="N85" s="265"/>
      <c r="O85" s="266"/>
      <c r="P85" s="266"/>
      <c r="Q85" s="266"/>
      <c r="R85" s="266"/>
      <c r="S85" s="266"/>
      <c r="T85" s="266"/>
      <c r="U85" s="266"/>
      <c r="V85" s="266"/>
      <c r="W85" s="266"/>
      <c r="X85" s="268"/>
      <c r="Y85" s="76"/>
      <c r="Z85" s="76"/>
      <c r="AA85" s="76"/>
      <c r="AB85" s="76"/>
      <c r="AC85" s="76"/>
      <c r="AD85" s="76"/>
      <c r="AE85" s="76"/>
      <c r="AF85" s="180"/>
      <c r="AG85" s="76"/>
      <c r="AH85" s="76"/>
      <c r="AI85" s="76"/>
      <c r="AJ85" s="76"/>
      <c r="AK85" s="76"/>
      <c r="AL85" s="76"/>
      <c r="AM85" s="76"/>
      <c r="AN85" s="76"/>
      <c r="AO85" s="76"/>
      <c r="AP85" s="76"/>
      <c r="AQ85" s="180"/>
      <c r="AR85" s="76"/>
      <c r="AS85" s="76"/>
      <c r="AT85" s="76"/>
      <c r="AU85" s="76"/>
      <c r="AV85" s="76"/>
      <c r="AW85" s="76"/>
      <c r="AX85" s="76"/>
      <c r="AY85" s="76"/>
      <c r="AZ85" s="76"/>
      <c r="BA85" s="76"/>
      <c r="BB85" s="180"/>
      <c r="BC85" s="76"/>
      <c r="BD85" s="76"/>
      <c r="BE85" s="76"/>
      <c r="BF85" s="76"/>
      <c r="BG85" s="76"/>
      <c r="BH85" s="76"/>
      <c r="BI85" s="76"/>
      <c r="BJ85" s="25"/>
      <c r="BM85" s="77"/>
      <c r="BN85" s="78"/>
      <c r="BO85" s="78"/>
      <c r="BP85" s="78"/>
      <c r="BQ85" s="78"/>
      <c r="BR85" s="78"/>
      <c r="BS85" s="78"/>
      <c r="BT85" s="78"/>
      <c r="BU85" s="78"/>
      <c r="BV85" s="78"/>
      <c r="BW85" s="78"/>
      <c r="BX85" s="78"/>
      <c r="BY85" s="78"/>
      <c r="BZ85" s="79"/>
    </row>
    <row r="86" spans="1:78" ht="23.25" hidden="1" customHeight="1" x14ac:dyDescent="0.25">
      <c r="A86" s="27"/>
      <c r="B86" s="70"/>
      <c r="C86" s="314" t="s">
        <v>173</v>
      </c>
      <c r="D86" s="316" t="s">
        <v>173</v>
      </c>
      <c r="E86" s="316" t="s">
        <v>32</v>
      </c>
      <c r="F86" s="316" t="s">
        <v>10</v>
      </c>
      <c r="G86" s="316" t="s">
        <v>106</v>
      </c>
      <c r="H86" s="316" t="s">
        <v>86</v>
      </c>
      <c r="I86" s="316" t="s">
        <v>89</v>
      </c>
      <c r="J86" s="316" t="s">
        <v>88</v>
      </c>
      <c r="K86" s="316" t="s">
        <v>174</v>
      </c>
      <c r="L86" s="312" t="s">
        <v>33</v>
      </c>
      <c r="M86" s="313"/>
      <c r="N86" s="138"/>
      <c r="O86" s="269" t="s">
        <v>14</v>
      </c>
      <c r="P86" s="270"/>
      <c r="Q86" s="269" t="s">
        <v>15</v>
      </c>
      <c r="R86" s="270"/>
      <c r="S86" s="271" t="s">
        <v>16</v>
      </c>
      <c r="T86" s="271"/>
      <c r="U86" s="139"/>
      <c r="V86" s="139"/>
      <c r="W86" s="174" t="s">
        <v>34</v>
      </c>
      <c r="X86" s="140"/>
      <c r="Y86" s="138"/>
      <c r="Z86" s="271" t="s">
        <v>22</v>
      </c>
      <c r="AA86" s="271"/>
      <c r="AB86" s="271" t="s">
        <v>23</v>
      </c>
      <c r="AC86" s="271"/>
      <c r="AD86" s="271" t="s">
        <v>24</v>
      </c>
      <c r="AE86" s="271"/>
      <c r="AF86" s="139"/>
      <c r="AG86" s="139"/>
      <c r="AH86" s="139" t="s">
        <v>35</v>
      </c>
      <c r="AI86" s="140"/>
      <c r="AJ86" s="138"/>
      <c r="AK86" s="271" t="s">
        <v>25</v>
      </c>
      <c r="AL86" s="271"/>
      <c r="AM86" s="271" t="s">
        <v>26</v>
      </c>
      <c r="AN86" s="271"/>
      <c r="AO86" s="271" t="s">
        <v>27</v>
      </c>
      <c r="AP86" s="271"/>
      <c r="AQ86" s="139"/>
      <c r="AR86" s="139"/>
      <c r="AS86" s="139" t="s">
        <v>36</v>
      </c>
      <c r="AT86" s="140"/>
      <c r="AU86" s="139"/>
      <c r="AV86" s="269" t="s">
        <v>28</v>
      </c>
      <c r="AW86" s="270"/>
      <c r="AX86" s="269" t="s">
        <v>29</v>
      </c>
      <c r="AY86" s="270"/>
      <c r="AZ86" s="269" t="s">
        <v>30</v>
      </c>
      <c r="BA86" s="306"/>
      <c r="BB86" s="139"/>
      <c r="BC86" s="139"/>
      <c r="BD86" s="139" t="s">
        <v>37</v>
      </c>
      <c r="BE86" s="140"/>
      <c r="BF86" s="138"/>
      <c r="BG86" s="139"/>
      <c r="BH86" s="139" t="s">
        <v>38</v>
      </c>
      <c r="BI86" s="307" t="s">
        <v>107</v>
      </c>
      <c r="BJ86" s="28"/>
      <c r="BM86" s="309" t="s">
        <v>34</v>
      </c>
      <c r="BN86" s="310"/>
      <c r="BO86" s="311"/>
      <c r="BP86" s="304" t="s">
        <v>35</v>
      </c>
      <c r="BQ86" s="310"/>
      <c r="BR86" s="311"/>
      <c r="BS86" s="304" t="s">
        <v>36</v>
      </c>
      <c r="BT86" s="310"/>
      <c r="BU86" s="311"/>
      <c r="BV86" s="304" t="s">
        <v>37</v>
      </c>
      <c r="BW86" s="310"/>
      <c r="BX86" s="311"/>
      <c r="BY86" s="304" t="s">
        <v>38</v>
      </c>
      <c r="BZ86" s="305"/>
    </row>
    <row r="87" spans="1:78" ht="25.5" hidden="1" x14ac:dyDescent="0.25">
      <c r="A87" s="27"/>
      <c r="B87" s="70"/>
      <c r="C87" s="315"/>
      <c r="D87" s="317"/>
      <c r="E87" s="317"/>
      <c r="F87" s="317"/>
      <c r="G87" s="317"/>
      <c r="H87" s="317"/>
      <c r="I87" s="317"/>
      <c r="J87" s="317"/>
      <c r="K87" s="317"/>
      <c r="L87" s="29" t="s">
        <v>11</v>
      </c>
      <c r="M87" s="30" t="s">
        <v>12</v>
      </c>
      <c r="N87" s="31" t="s">
        <v>13</v>
      </c>
      <c r="O87" s="32" t="s">
        <v>171</v>
      </c>
      <c r="P87" s="32" t="s">
        <v>172</v>
      </c>
      <c r="Q87" s="32" t="s">
        <v>171</v>
      </c>
      <c r="R87" s="32" t="s">
        <v>172</v>
      </c>
      <c r="S87" s="221" t="s">
        <v>171</v>
      </c>
      <c r="T87" s="177" t="s">
        <v>172</v>
      </c>
      <c r="U87" s="32" t="s">
        <v>17</v>
      </c>
      <c r="V87" s="59" t="s">
        <v>199</v>
      </c>
      <c r="W87" s="32" t="s">
        <v>18</v>
      </c>
      <c r="X87" s="33" t="s">
        <v>85</v>
      </c>
      <c r="Y87" s="31" t="s">
        <v>13</v>
      </c>
      <c r="Z87" s="177" t="s">
        <v>171</v>
      </c>
      <c r="AA87" s="177" t="s">
        <v>172</v>
      </c>
      <c r="AB87" s="177" t="s">
        <v>171</v>
      </c>
      <c r="AC87" s="177" t="s">
        <v>172</v>
      </c>
      <c r="AD87" s="177" t="s">
        <v>171</v>
      </c>
      <c r="AE87" s="177" t="s">
        <v>172</v>
      </c>
      <c r="AF87" s="32" t="s">
        <v>17</v>
      </c>
      <c r="AG87" s="59" t="s">
        <v>199</v>
      </c>
      <c r="AH87" s="32" t="s">
        <v>18</v>
      </c>
      <c r="AI87" s="33" t="s">
        <v>85</v>
      </c>
      <c r="AJ87" s="31"/>
      <c r="AK87" s="177" t="s">
        <v>171</v>
      </c>
      <c r="AL87" s="177" t="s">
        <v>172</v>
      </c>
      <c r="AM87" s="177" t="s">
        <v>171</v>
      </c>
      <c r="AN87" s="177" t="s">
        <v>172</v>
      </c>
      <c r="AO87" s="177" t="s">
        <v>171</v>
      </c>
      <c r="AP87" s="177" t="s">
        <v>172</v>
      </c>
      <c r="AQ87" s="32" t="s">
        <v>17</v>
      </c>
      <c r="AR87" s="59" t="s">
        <v>199</v>
      </c>
      <c r="AS87" s="33" t="s">
        <v>85</v>
      </c>
      <c r="AT87" s="33" t="s">
        <v>85</v>
      </c>
      <c r="AU87" s="34" t="s">
        <v>13</v>
      </c>
      <c r="AV87" s="32" t="s">
        <v>171</v>
      </c>
      <c r="AW87" s="32" t="s">
        <v>172</v>
      </c>
      <c r="AX87" s="32" t="s">
        <v>171</v>
      </c>
      <c r="AY87" s="32" t="s">
        <v>172</v>
      </c>
      <c r="AZ87" s="32" t="s">
        <v>171</v>
      </c>
      <c r="BA87" s="32" t="s">
        <v>172</v>
      </c>
      <c r="BB87" s="32" t="s">
        <v>17</v>
      </c>
      <c r="BC87" s="59" t="s">
        <v>199</v>
      </c>
      <c r="BD87" s="32" t="s">
        <v>18</v>
      </c>
      <c r="BE87" s="33" t="s">
        <v>85</v>
      </c>
      <c r="BF87" s="31"/>
      <c r="BG87" s="35"/>
      <c r="BH87" s="59" t="s">
        <v>199</v>
      </c>
      <c r="BI87" s="308"/>
      <c r="BJ87" s="28"/>
      <c r="BM87" s="60" t="s">
        <v>19</v>
      </c>
      <c r="BN87" s="32" t="s">
        <v>20</v>
      </c>
      <c r="BO87" s="33" t="s">
        <v>21</v>
      </c>
      <c r="BP87" s="32" t="s">
        <v>19</v>
      </c>
      <c r="BQ87" s="32" t="s">
        <v>20</v>
      </c>
      <c r="BR87" s="33" t="s">
        <v>21</v>
      </c>
      <c r="BS87" s="32" t="s">
        <v>19</v>
      </c>
      <c r="BT87" s="32" t="s">
        <v>20</v>
      </c>
      <c r="BU87" s="33" t="s">
        <v>21</v>
      </c>
      <c r="BV87" s="32" t="s">
        <v>19</v>
      </c>
      <c r="BW87" s="32" t="s">
        <v>20</v>
      </c>
      <c r="BX87" s="30" t="s">
        <v>21</v>
      </c>
      <c r="BY87" s="36" t="s">
        <v>19</v>
      </c>
      <c r="BZ87" s="61" t="s">
        <v>31</v>
      </c>
    </row>
    <row r="88" spans="1:78" s="92" customFormat="1" hidden="1" x14ac:dyDescent="0.25">
      <c r="A88" s="80"/>
      <c r="B88" s="81"/>
      <c r="C88" s="141"/>
      <c r="D88" s="142"/>
      <c r="E88" s="143"/>
      <c r="F88" s="143"/>
      <c r="G88" s="82"/>
      <c r="H88" s="83"/>
      <c r="I88" s="82"/>
      <c r="J88" s="82"/>
      <c r="K88" s="84"/>
      <c r="L88" s="85"/>
      <c r="M88" s="144"/>
      <c r="N88" s="86">
        <f t="shared" ref="N88:N93" si="122">SUM(O88,Q88,S88)</f>
        <v>0</v>
      </c>
      <c r="O88" s="223"/>
      <c r="P88" s="82"/>
      <c r="Q88" s="223"/>
      <c r="R88" s="82"/>
      <c r="S88" s="223"/>
      <c r="T88" s="82"/>
      <c r="U88" s="82">
        <f t="shared" ref="U88:U93" si="123">SUM(P88,R88,T88)</f>
        <v>0</v>
      </c>
      <c r="V88" s="87" t="str">
        <f t="shared" ref="V88:V94" si="124">IFERROR(U88/N88,"")</f>
        <v/>
      </c>
      <c r="W88" s="145"/>
      <c r="X88" s="88"/>
      <c r="Y88" s="86">
        <f t="shared" ref="Y88:Y93" si="125">SUM(Z88,AB88,AD88)</f>
        <v>0</v>
      </c>
      <c r="Z88" s="82"/>
      <c r="AA88" s="82"/>
      <c r="AB88" s="82"/>
      <c r="AC88" s="82"/>
      <c r="AD88" s="82"/>
      <c r="AE88" s="82"/>
      <c r="AF88" s="82">
        <f t="shared" ref="AF88:AF93" si="126">SUM(AA88,AC88,AE88)</f>
        <v>0</v>
      </c>
      <c r="AG88" s="87" t="str">
        <f t="shared" ref="AG88:AG94" si="127">IFERROR(AF88/Y88,"")</f>
        <v/>
      </c>
      <c r="AH88" s="146"/>
      <c r="AI88" s="88"/>
      <c r="AJ88" s="86"/>
      <c r="AK88" s="82"/>
      <c r="AL88" s="82"/>
      <c r="AM88" s="82"/>
      <c r="AN88" s="82"/>
      <c r="AO88" s="82"/>
      <c r="AP88" s="82"/>
      <c r="AQ88" s="82">
        <f t="shared" ref="AQ88:AQ93" si="128">SUM(AL88,AN88,AP88)</f>
        <v>0</v>
      </c>
      <c r="AR88" s="87" t="str">
        <f t="shared" ref="AR88:AR90" si="129">IFERROR(AQ88/AJ88,"")</f>
        <v/>
      </c>
      <c r="AS88" s="147"/>
      <c r="AT88" s="88"/>
      <c r="AU88" s="86">
        <f t="shared" ref="AU88:AU93" si="130">SUM(AV88,AX88,AZ88)</f>
        <v>0</v>
      </c>
      <c r="AV88" s="82"/>
      <c r="AW88" s="82"/>
      <c r="AX88" s="82"/>
      <c r="AY88" s="82"/>
      <c r="AZ88" s="82"/>
      <c r="BA88" s="82"/>
      <c r="BB88" s="82">
        <f t="shared" ref="BB88:BB93" si="131">SUM(AW88,AY88,BA88)</f>
        <v>0</v>
      </c>
      <c r="BC88" s="87" t="str">
        <f t="shared" ref="BC88:BC94" si="132">IFERROR(BB88/AU88,"")</f>
        <v/>
      </c>
      <c r="BD88" s="89"/>
      <c r="BE88" s="88"/>
      <c r="BF88" s="86"/>
      <c r="BG88" s="82"/>
      <c r="BH88" s="90" t="str">
        <f>IFERROR(BG88/BF88,"")</f>
        <v/>
      </c>
      <c r="BI88" s="148"/>
      <c r="BJ88" s="91"/>
      <c r="BM88" s="93"/>
      <c r="BN88" s="87" t="str">
        <f t="shared" ref="BN88:BN94" si="133">IFERROR(BM88/N88,"")</f>
        <v/>
      </c>
      <c r="BO88" s="88"/>
      <c r="BP88" s="94" t="str">
        <f t="shared" ref="BP88:BP94" si="134">IFERROR(BO88/Q88,"")</f>
        <v/>
      </c>
      <c r="BQ88" s="87" t="str">
        <f t="shared" ref="BQ88:BQ94" si="135">IFERROR(BP88/Y88,"")</f>
        <v/>
      </c>
      <c r="BR88" s="88" t="str">
        <f t="shared" ref="BR88:BR94" si="136">IFERROR(BQ88/U88,"")</f>
        <v/>
      </c>
      <c r="BS88" s="94"/>
      <c r="BT88" s="87" t="str">
        <f t="shared" ref="BT88:BT94" si="137">IFERROR(BS88/AJ88,"")</f>
        <v/>
      </c>
      <c r="BU88" s="88"/>
      <c r="BV88" s="95" t="str">
        <f t="shared" ref="BV88:BV94" si="138">IFERROR(BU88/Y88,"")</f>
        <v/>
      </c>
      <c r="BW88" s="87" t="str">
        <f t="shared" ref="BW88:BW94" si="139">IFERROR(BV88/AU88,"")</f>
        <v/>
      </c>
      <c r="BX88" s="96" t="str">
        <f>IFERROR(BW88/AB88,"")</f>
        <v/>
      </c>
      <c r="BY88" s="97">
        <f t="shared" ref="BY88:BY93" si="140">SUM(BM88,BP88,BS88,BV88)</f>
        <v>0</v>
      </c>
      <c r="BZ88" s="98" t="str">
        <f>IFERROR(BY88/BF88,"")</f>
        <v/>
      </c>
    </row>
    <row r="89" spans="1:78" s="92" customFormat="1" hidden="1" x14ac:dyDescent="0.25">
      <c r="A89" s="99"/>
      <c r="B89" s="81"/>
      <c r="C89" s="141"/>
      <c r="D89" s="142"/>
      <c r="E89" s="142"/>
      <c r="F89" s="142"/>
      <c r="G89" s="84"/>
      <c r="H89" s="100"/>
      <c r="I89" s="84"/>
      <c r="J89" s="84"/>
      <c r="K89" s="84"/>
      <c r="L89" s="101"/>
      <c r="M89" s="149"/>
      <c r="N89" s="86">
        <f t="shared" si="122"/>
        <v>0</v>
      </c>
      <c r="O89" s="224"/>
      <c r="P89" s="84"/>
      <c r="Q89" s="224"/>
      <c r="R89" s="84"/>
      <c r="S89" s="224"/>
      <c r="T89" s="84"/>
      <c r="U89" s="82">
        <f t="shared" si="123"/>
        <v>0</v>
      </c>
      <c r="V89" s="103" t="str">
        <f t="shared" si="124"/>
        <v/>
      </c>
      <c r="W89" s="150"/>
      <c r="X89" s="104"/>
      <c r="Y89" s="86">
        <f t="shared" si="125"/>
        <v>0</v>
      </c>
      <c r="Z89" s="84"/>
      <c r="AA89" s="84"/>
      <c r="AB89" s="84"/>
      <c r="AC89" s="84"/>
      <c r="AD89" s="84"/>
      <c r="AE89" s="84"/>
      <c r="AF89" s="82">
        <f t="shared" si="126"/>
        <v>0</v>
      </c>
      <c r="AG89" s="103" t="str">
        <f t="shared" si="127"/>
        <v/>
      </c>
      <c r="AH89" s="150"/>
      <c r="AI89" s="104"/>
      <c r="AJ89" s="86"/>
      <c r="AK89" s="84"/>
      <c r="AL89" s="84"/>
      <c r="AM89" s="84"/>
      <c r="AN89" s="84"/>
      <c r="AO89" s="84"/>
      <c r="AP89" s="84"/>
      <c r="AQ89" s="82">
        <f t="shared" si="128"/>
        <v>0</v>
      </c>
      <c r="AR89" s="103" t="str">
        <f t="shared" si="129"/>
        <v/>
      </c>
      <c r="AS89" s="150"/>
      <c r="AT89" s="104"/>
      <c r="AU89" s="86">
        <f t="shared" si="130"/>
        <v>0</v>
      </c>
      <c r="AV89" s="84"/>
      <c r="AW89" s="84"/>
      <c r="AX89" s="84"/>
      <c r="AY89" s="84"/>
      <c r="AZ89" s="84"/>
      <c r="BA89" s="84"/>
      <c r="BB89" s="82">
        <f t="shared" si="131"/>
        <v>0</v>
      </c>
      <c r="BC89" s="103" t="str">
        <f t="shared" si="132"/>
        <v/>
      </c>
      <c r="BD89" s="105"/>
      <c r="BE89" s="104"/>
      <c r="BF89" s="102"/>
      <c r="BG89" s="84"/>
      <c r="BH89" s="106" t="str">
        <f t="shared" ref="BH89:BH90" si="141">IFERROR(BG89/BF89,"")</f>
        <v/>
      </c>
      <c r="BI89" s="151"/>
      <c r="BJ89" s="107"/>
      <c r="BM89" s="108"/>
      <c r="BN89" s="103" t="str">
        <f t="shared" si="133"/>
        <v/>
      </c>
      <c r="BO89" s="109"/>
      <c r="BP89" s="110" t="str">
        <f t="shared" si="134"/>
        <v/>
      </c>
      <c r="BQ89" s="103" t="str">
        <f t="shared" si="135"/>
        <v/>
      </c>
      <c r="BR89" s="109" t="str">
        <f t="shared" si="136"/>
        <v/>
      </c>
      <c r="BS89" s="110"/>
      <c r="BT89" s="103" t="str">
        <f t="shared" si="137"/>
        <v/>
      </c>
      <c r="BU89" s="109"/>
      <c r="BV89" s="111" t="str">
        <f t="shared" si="138"/>
        <v/>
      </c>
      <c r="BW89" s="103" t="str">
        <f t="shared" si="139"/>
        <v/>
      </c>
      <c r="BX89" s="112"/>
      <c r="BY89" s="113">
        <f t="shared" si="140"/>
        <v>0</v>
      </c>
      <c r="BZ89" s="114" t="str">
        <f t="shared" ref="BZ89:BZ94" si="142">IFERROR(BY89/BF89,"")</f>
        <v/>
      </c>
    </row>
    <row r="90" spans="1:78" s="92" customFormat="1" hidden="1" x14ac:dyDescent="0.25">
      <c r="A90" s="99"/>
      <c r="B90" s="81"/>
      <c r="C90" s="141"/>
      <c r="D90" s="142"/>
      <c r="E90" s="142"/>
      <c r="F90" s="142"/>
      <c r="G90" s="84"/>
      <c r="H90" s="100"/>
      <c r="I90" s="84"/>
      <c r="J90" s="84"/>
      <c r="K90" s="84"/>
      <c r="L90" s="101"/>
      <c r="M90" s="149"/>
      <c r="N90" s="86">
        <f t="shared" si="122"/>
        <v>0</v>
      </c>
      <c r="O90" s="224"/>
      <c r="P90" s="84"/>
      <c r="Q90" s="224"/>
      <c r="R90" s="84"/>
      <c r="S90" s="224"/>
      <c r="T90" s="84"/>
      <c r="U90" s="82">
        <f t="shared" si="123"/>
        <v>0</v>
      </c>
      <c r="V90" s="103" t="str">
        <f t="shared" si="124"/>
        <v/>
      </c>
      <c r="W90" s="150"/>
      <c r="X90" s="104"/>
      <c r="Y90" s="86">
        <f t="shared" si="125"/>
        <v>0</v>
      </c>
      <c r="Z90" s="84"/>
      <c r="AA90" s="84"/>
      <c r="AB90" s="84"/>
      <c r="AC90" s="84"/>
      <c r="AD90" s="84"/>
      <c r="AE90" s="84"/>
      <c r="AF90" s="82">
        <f t="shared" si="126"/>
        <v>0</v>
      </c>
      <c r="AG90" s="103" t="str">
        <f t="shared" si="127"/>
        <v/>
      </c>
      <c r="AH90" s="150"/>
      <c r="AI90" s="104"/>
      <c r="AJ90" s="86"/>
      <c r="AK90" s="84"/>
      <c r="AL90" s="84"/>
      <c r="AM90" s="84"/>
      <c r="AN90" s="84"/>
      <c r="AO90" s="84"/>
      <c r="AP90" s="84"/>
      <c r="AQ90" s="82">
        <f t="shared" si="128"/>
        <v>0</v>
      </c>
      <c r="AR90" s="103" t="str">
        <f t="shared" si="129"/>
        <v/>
      </c>
      <c r="AS90" s="150"/>
      <c r="AT90" s="104"/>
      <c r="AU90" s="86">
        <f t="shared" si="130"/>
        <v>0</v>
      </c>
      <c r="AV90" s="84"/>
      <c r="AW90" s="84"/>
      <c r="AX90" s="84"/>
      <c r="AY90" s="84"/>
      <c r="AZ90" s="84"/>
      <c r="BA90" s="84"/>
      <c r="BB90" s="82">
        <f t="shared" si="131"/>
        <v>0</v>
      </c>
      <c r="BC90" s="103" t="str">
        <f t="shared" si="132"/>
        <v/>
      </c>
      <c r="BD90" s="105"/>
      <c r="BE90" s="104"/>
      <c r="BF90" s="102"/>
      <c r="BG90" s="84"/>
      <c r="BH90" s="106" t="str">
        <f t="shared" si="141"/>
        <v/>
      </c>
      <c r="BI90" s="151"/>
      <c r="BJ90" s="107"/>
      <c r="BM90" s="108"/>
      <c r="BN90" s="103" t="str">
        <f t="shared" si="133"/>
        <v/>
      </c>
      <c r="BO90" s="104"/>
      <c r="BP90" s="115" t="str">
        <f t="shared" si="134"/>
        <v/>
      </c>
      <c r="BQ90" s="103" t="str">
        <f t="shared" si="135"/>
        <v/>
      </c>
      <c r="BR90" s="104" t="str">
        <f t="shared" si="136"/>
        <v/>
      </c>
      <c r="BS90" s="115"/>
      <c r="BT90" s="103" t="str">
        <f t="shared" si="137"/>
        <v/>
      </c>
      <c r="BU90" s="104"/>
      <c r="BV90" s="116" t="str">
        <f t="shared" si="138"/>
        <v/>
      </c>
      <c r="BW90" s="103" t="str">
        <f t="shared" si="139"/>
        <v/>
      </c>
      <c r="BX90" s="117"/>
      <c r="BY90" s="113">
        <f t="shared" si="140"/>
        <v>0</v>
      </c>
      <c r="BZ90" s="114" t="str">
        <f t="shared" si="142"/>
        <v/>
      </c>
    </row>
    <row r="91" spans="1:78" s="92" customFormat="1" hidden="1" x14ac:dyDescent="0.25">
      <c r="A91" s="99"/>
      <c r="B91" s="81"/>
      <c r="C91" s="141"/>
      <c r="D91" s="142"/>
      <c r="E91" s="142"/>
      <c r="F91" s="142"/>
      <c r="G91" s="84"/>
      <c r="H91" s="100"/>
      <c r="I91" s="84"/>
      <c r="J91" s="84"/>
      <c r="K91" s="84"/>
      <c r="L91" s="101"/>
      <c r="M91" s="149"/>
      <c r="N91" s="86">
        <f t="shared" si="122"/>
        <v>0</v>
      </c>
      <c r="O91" s="224"/>
      <c r="P91" s="84"/>
      <c r="Q91" s="224"/>
      <c r="R91" s="84"/>
      <c r="S91" s="224"/>
      <c r="T91" s="84"/>
      <c r="U91" s="82">
        <f t="shared" si="123"/>
        <v>0</v>
      </c>
      <c r="V91" s="103" t="str">
        <f t="shared" si="124"/>
        <v/>
      </c>
      <c r="W91" s="150"/>
      <c r="X91" s="104"/>
      <c r="Y91" s="86">
        <f t="shared" si="125"/>
        <v>0</v>
      </c>
      <c r="Z91" s="84"/>
      <c r="AA91" s="84"/>
      <c r="AB91" s="84"/>
      <c r="AC91" s="84"/>
      <c r="AD91" s="84"/>
      <c r="AE91" s="84"/>
      <c r="AF91" s="82">
        <f t="shared" si="126"/>
        <v>0</v>
      </c>
      <c r="AG91" s="103" t="str">
        <f t="shared" si="127"/>
        <v/>
      </c>
      <c r="AH91" s="150"/>
      <c r="AI91" s="104"/>
      <c r="AJ91" s="86"/>
      <c r="AK91" s="84"/>
      <c r="AL91" s="84"/>
      <c r="AM91" s="84"/>
      <c r="AN91" s="84"/>
      <c r="AO91" s="84"/>
      <c r="AP91" s="84"/>
      <c r="AQ91" s="82">
        <f t="shared" si="128"/>
        <v>0</v>
      </c>
      <c r="AR91" s="103" t="str">
        <f>IFERROR(AQ91/AJ91,"")</f>
        <v/>
      </c>
      <c r="AS91" s="150"/>
      <c r="AT91" s="104"/>
      <c r="AU91" s="86">
        <f t="shared" si="130"/>
        <v>0</v>
      </c>
      <c r="AV91" s="84"/>
      <c r="AW91" s="84"/>
      <c r="AX91" s="84"/>
      <c r="AY91" s="84"/>
      <c r="AZ91" s="84"/>
      <c r="BA91" s="84"/>
      <c r="BB91" s="82">
        <f t="shared" si="131"/>
        <v>0</v>
      </c>
      <c r="BC91" s="103" t="str">
        <f t="shared" si="132"/>
        <v/>
      </c>
      <c r="BD91" s="105"/>
      <c r="BE91" s="104"/>
      <c r="BF91" s="102"/>
      <c r="BG91" s="84"/>
      <c r="BH91" s="106" t="str">
        <f>IFERROR(BG91/BF91,"")</f>
        <v/>
      </c>
      <c r="BI91" s="151"/>
      <c r="BJ91" s="107"/>
      <c r="BM91" s="108"/>
      <c r="BN91" s="103" t="str">
        <f t="shared" si="133"/>
        <v/>
      </c>
      <c r="BO91" s="104"/>
      <c r="BP91" s="115" t="str">
        <f t="shared" si="134"/>
        <v/>
      </c>
      <c r="BQ91" s="103" t="str">
        <f t="shared" si="135"/>
        <v/>
      </c>
      <c r="BR91" s="104" t="str">
        <f t="shared" si="136"/>
        <v/>
      </c>
      <c r="BS91" s="115"/>
      <c r="BT91" s="103" t="str">
        <f t="shared" si="137"/>
        <v/>
      </c>
      <c r="BU91" s="104"/>
      <c r="BV91" s="116" t="str">
        <f t="shared" si="138"/>
        <v/>
      </c>
      <c r="BW91" s="103" t="str">
        <f t="shared" si="139"/>
        <v/>
      </c>
      <c r="BX91" s="117"/>
      <c r="BY91" s="113">
        <f t="shared" si="140"/>
        <v>0</v>
      </c>
      <c r="BZ91" s="114" t="str">
        <f t="shared" si="142"/>
        <v/>
      </c>
    </row>
    <row r="92" spans="1:78" s="92" customFormat="1" hidden="1" x14ac:dyDescent="0.25">
      <c r="A92" s="99"/>
      <c r="B92" s="81"/>
      <c r="C92" s="141"/>
      <c r="D92" s="142"/>
      <c r="E92" s="142"/>
      <c r="F92" s="142"/>
      <c r="G92" s="84"/>
      <c r="H92" s="100"/>
      <c r="I92" s="84"/>
      <c r="J92" s="84"/>
      <c r="K92" s="84"/>
      <c r="L92" s="101"/>
      <c r="M92" s="149"/>
      <c r="N92" s="86">
        <f t="shared" si="122"/>
        <v>0</v>
      </c>
      <c r="O92" s="224"/>
      <c r="P92" s="84"/>
      <c r="Q92" s="224"/>
      <c r="R92" s="84"/>
      <c r="S92" s="224"/>
      <c r="T92" s="84"/>
      <c r="U92" s="82">
        <f t="shared" si="123"/>
        <v>0</v>
      </c>
      <c r="V92" s="103" t="str">
        <f t="shared" si="124"/>
        <v/>
      </c>
      <c r="W92" s="150"/>
      <c r="X92" s="104"/>
      <c r="Y92" s="86">
        <f t="shared" si="125"/>
        <v>0</v>
      </c>
      <c r="Z92" s="84"/>
      <c r="AA92" s="84"/>
      <c r="AB92" s="84"/>
      <c r="AC92" s="84"/>
      <c r="AD92" s="84"/>
      <c r="AE92" s="84"/>
      <c r="AF92" s="82">
        <f t="shared" si="126"/>
        <v>0</v>
      </c>
      <c r="AG92" s="103" t="str">
        <f t="shared" si="127"/>
        <v/>
      </c>
      <c r="AH92" s="150"/>
      <c r="AI92" s="104"/>
      <c r="AJ92" s="86"/>
      <c r="AK92" s="84"/>
      <c r="AL92" s="84"/>
      <c r="AM92" s="84"/>
      <c r="AN92" s="84"/>
      <c r="AO92" s="84"/>
      <c r="AP92" s="84"/>
      <c r="AQ92" s="82">
        <f t="shared" si="128"/>
        <v>0</v>
      </c>
      <c r="AR92" s="103" t="str">
        <f>IFERROR(AQ92/AJ92,"")</f>
        <v/>
      </c>
      <c r="AS92" s="150"/>
      <c r="AT92" s="104"/>
      <c r="AU92" s="86">
        <f t="shared" si="130"/>
        <v>0</v>
      </c>
      <c r="AV92" s="84"/>
      <c r="AW92" s="84"/>
      <c r="AX92" s="84"/>
      <c r="AY92" s="84"/>
      <c r="AZ92" s="84"/>
      <c r="BA92" s="84"/>
      <c r="BB92" s="82">
        <f t="shared" si="131"/>
        <v>0</v>
      </c>
      <c r="BC92" s="103" t="str">
        <f t="shared" si="132"/>
        <v/>
      </c>
      <c r="BD92" s="105"/>
      <c r="BE92" s="104"/>
      <c r="BF92" s="102"/>
      <c r="BG92" s="84"/>
      <c r="BH92" s="106" t="str">
        <f>IFERROR(BG92/BF92,"")</f>
        <v/>
      </c>
      <c r="BI92" s="151"/>
      <c r="BJ92" s="107"/>
      <c r="BM92" s="108"/>
      <c r="BN92" s="103" t="str">
        <f t="shared" si="133"/>
        <v/>
      </c>
      <c r="BO92" s="109"/>
      <c r="BP92" s="110" t="str">
        <f t="shared" si="134"/>
        <v/>
      </c>
      <c r="BQ92" s="103" t="str">
        <f t="shared" si="135"/>
        <v/>
      </c>
      <c r="BR92" s="109" t="str">
        <f t="shared" si="136"/>
        <v/>
      </c>
      <c r="BS92" s="110"/>
      <c r="BT92" s="103" t="str">
        <f t="shared" si="137"/>
        <v/>
      </c>
      <c r="BU92" s="109"/>
      <c r="BV92" s="111" t="str">
        <f t="shared" si="138"/>
        <v/>
      </c>
      <c r="BW92" s="103" t="str">
        <f t="shared" si="139"/>
        <v/>
      </c>
      <c r="BX92" s="112"/>
      <c r="BY92" s="113">
        <f t="shared" si="140"/>
        <v>0</v>
      </c>
      <c r="BZ92" s="114" t="str">
        <f t="shared" si="142"/>
        <v/>
      </c>
    </row>
    <row r="93" spans="1:78" s="92" customFormat="1" hidden="1" x14ac:dyDescent="0.25">
      <c r="A93" s="99"/>
      <c r="B93" s="81"/>
      <c r="C93" s="141"/>
      <c r="D93" s="142"/>
      <c r="E93" s="142"/>
      <c r="F93" s="142"/>
      <c r="G93" s="84"/>
      <c r="H93" s="100"/>
      <c r="I93" s="84"/>
      <c r="J93" s="84"/>
      <c r="K93" s="84"/>
      <c r="L93" s="101"/>
      <c r="M93" s="149"/>
      <c r="N93" s="86">
        <f t="shared" si="122"/>
        <v>0</v>
      </c>
      <c r="O93" s="224"/>
      <c r="P93" s="84"/>
      <c r="Q93" s="224"/>
      <c r="R93" s="84"/>
      <c r="S93" s="224"/>
      <c r="T93" s="84"/>
      <c r="U93" s="82">
        <f t="shared" si="123"/>
        <v>0</v>
      </c>
      <c r="V93" s="103" t="str">
        <f t="shared" si="124"/>
        <v/>
      </c>
      <c r="W93" s="150"/>
      <c r="X93" s="104"/>
      <c r="Y93" s="86">
        <f t="shared" si="125"/>
        <v>0</v>
      </c>
      <c r="Z93" s="84"/>
      <c r="AA93" s="84"/>
      <c r="AB93" s="84"/>
      <c r="AC93" s="84"/>
      <c r="AD93" s="84"/>
      <c r="AE93" s="84"/>
      <c r="AF93" s="82">
        <f t="shared" si="126"/>
        <v>0</v>
      </c>
      <c r="AG93" s="103" t="str">
        <f t="shared" si="127"/>
        <v/>
      </c>
      <c r="AH93" s="150"/>
      <c r="AI93" s="104"/>
      <c r="AJ93" s="86"/>
      <c r="AK93" s="84"/>
      <c r="AL93" s="84"/>
      <c r="AM93" s="84"/>
      <c r="AN93" s="84"/>
      <c r="AO93" s="84"/>
      <c r="AP93" s="84"/>
      <c r="AQ93" s="82">
        <f t="shared" si="128"/>
        <v>0</v>
      </c>
      <c r="AR93" s="103" t="str">
        <f t="shared" ref="AR93:AR94" si="143">IFERROR(AQ93/AJ93,"")</f>
        <v/>
      </c>
      <c r="AS93" s="150"/>
      <c r="AT93" s="104"/>
      <c r="AU93" s="86">
        <f t="shared" si="130"/>
        <v>0</v>
      </c>
      <c r="AV93" s="84"/>
      <c r="AW93" s="84"/>
      <c r="AX93" s="84"/>
      <c r="AY93" s="84"/>
      <c r="AZ93" s="84"/>
      <c r="BA93" s="84"/>
      <c r="BB93" s="82">
        <f t="shared" si="131"/>
        <v>0</v>
      </c>
      <c r="BC93" s="103" t="str">
        <f t="shared" si="132"/>
        <v/>
      </c>
      <c r="BD93" s="105"/>
      <c r="BE93" s="104"/>
      <c r="BF93" s="102"/>
      <c r="BG93" s="84"/>
      <c r="BH93" s="106" t="str">
        <f t="shared" ref="BH93:BH94" si="144">IFERROR(BG93/BF93,"")</f>
        <v/>
      </c>
      <c r="BI93" s="151"/>
      <c r="BJ93" s="107"/>
      <c r="BM93" s="108"/>
      <c r="BN93" s="103" t="str">
        <f t="shared" si="133"/>
        <v/>
      </c>
      <c r="BO93" s="109"/>
      <c r="BP93" s="110" t="str">
        <f t="shared" si="134"/>
        <v/>
      </c>
      <c r="BQ93" s="103" t="str">
        <f t="shared" si="135"/>
        <v/>
      </c>
      <c r="BR93" s="109" t="str">
        <f t="shared" si="136"/>
        <v/>
      </c>
      <c r="BS93" s="110"/>
      <c r="BT93" s="103" t="str">
        <f t="shared" si="137"/>
        <v/>
      </c>
      <c r="BU93" s="109"/>
      <c r="BV93" s="111" t="str">
        <f t="shared" si="138"/>
        <v/>
      </c>
      <c r="BW93" s="103" t="str">
        <f t="shared" si="139"/>
        <v/>
      </c>
      <c r="BX93" s="112"/>
      <c r="BY93" s="113">
        <f t="shared" si="140"/>
        <v>0</v>
      </c>
      <c r="BZ93" s="114" t="str">
        <f t="shared" si="142"/>
        <v/>
      </c>
    </row>
    <row r="94" spans="1:78" ht="33" hidden="1" customHeight="1" thickBot="1" x14ac:dyDescent="0.3">
      <c r="A94" s="37"/>
      <c r="B94" s="70"/>
      <c r="C94" s="152"/>
      <c r="D94" s="153"/>
      <c r="E94" s="153"/>
      <c r="F94" s="154" t="s">
        <v>167</v>
      </c>
      <c r="G94" s="155"/>
      <c r="H94" s="156"/>
      <c r="I94" s="155"/>
      <c r="J94" s="155"/>
      <c r="K94" s="155"/>
      <c r="L94" s="157"/>
      <c r="M94" s="158"/>
      <c r="N94" s="159"/>
      <c r="O94" s="225"/>
      <c r="P94" s="155"/>
      <c r="Q94" s="225"/>
      <c r="R94" s="155"/>
      <c r="S94" s="225"/>
      <c r="T94" s="155"/>
      <c r="U94" s="155"/>
      <c r="V94" s="160" t="str">
        <f t="shared" si="124"/>
        <v/>
      </c>
      <c r="W94" s="161"/>
      <c r="X94" s="162"/>
      <c r="Y94" s="159"/>
      <c r="Z94" s="155"/>
      <c r="AA94" s="155"/>
      <c r="AB94" s="155"/>
      <c r="AC94" s="155"/>
      <c r="AD94" s="155"/>
      <c r="AE94" s="155"/>
      <c r="AF94" s="155"/>
      <c r="AG94" s="160" t="str">
        <f t="shared" si="127"/>
        <v/>
      </c>
      <c r="AH94" s="161"/>
      <c r="AI94" s="162"/>
      <c r="AJ94" s="159"/>
      <c r="AK94" s="155"/>
      <c r="AL94" s="155"/>
      <c r="AM94" s="155"/>
      <c r="AN94" s="155"/>
      <c r="AO94" s="155"/>
      <c r="AP94" s="155"/>
      <c r="AQ94" s="155"/>
      <c r="AR94" s="160" t="str">
        <f t="shared" si="143"/>
        <v/>
      </c>
      <c r="AS94" s="163"/>
      <c r="AT94" s="162"/>
      <c r="AU94" s="159"/>
      <c r="AV94" s="155"/>
      <c r="AW94" s="155"/>
      <c r="AX94" s="155"/>
      <c r="AY94" s="155"/>
      <c r="AZ94" s="155"/>
      <c r="BA94" s="155"/>
      <c r="BB94" s="155"/>
      <c r="BC94" s="160" t="str">
        <f t="shared" si="132"/>
        <v/>
      </c>
      <c r="BD94" s="164"/>
      <c r="BE94" s="162"/>
      <c r="BF94" s="181"/>
      <c r="BG94" s="182"/>
      <c r="BH94" s="165" t="str">
        <f t="shared" si="144"/>
        <v/>
      </c>
      <c r="BI94" s="166"/>
      <c r="BJ94" s="44"/>
      <c r="BM94" s="62"/>
      <c r="BN94" s="38" t="str">
        <f t="shared" si="133"/>
        <v/>
      </c>
      <c r="BO94" s="39"/>
      <c r="BP94" s="40" t="str">
        <f t="shared" si="134"/>
        <v/>
      </c>
      <c r="BQ94" s="38" t="str">
        <f t="shared" si="135"/>
        <v/>
      </c>
      <c r="BR94" s="39" t="str">
        <f t="shared" si="136"/>
        <v/>
      </c>
      <c r="BS94" s="40"/>
      <c r="BT94" s="38" t="str">
        <f t="shared" si="137"/>
        <v/>
      </c>
      <c r="BU94" s="39"/>
      <c r="BV94" s="41" t="str">
        <f t="shared" si="138"/>
        <v/>
      </c>
      <c r="BW94" s="38" t="str">
        <f t="shared" si="139"/>
        <v/>
      </c>
      <c r="BX94" s="42"/>
      <c r="BY94" s="43"/>
      <c r="BZ94" s="63" t="str">
        <f t="shared" si="142"/>
        <v/>
      </c>
    </row>
    <row r="95" spans="1:78" ht="30" customHeight="1" x14ac:dyDescent="0.25">
      <c r="A95" s="183"/>
      <c r="B95" s="70"/>
      <c r="C95" s="184"/>
      <c r="D95" s="184"/>
      <c r="E95" s="184"/>
      <c r="F95" s="185"/>
      <c r="G95" s="186"/>
      <c r="H95" s="187"/>
      <c r="I95" s="186"/>
      <c r="J95" s="186"/>
      <c r="K95" s="186"/>
      <c r="L95" s="188"/>
      <c r="M95" s="188"/>
      <c r="N95" s="186"/>
      <c r="O95" s="228"/>
      <c r="P95" s="186"/>
      <c r="Q95" s="228"/>
      <c r="R95" s="186"/>
      <c r="S95" s="228"/>
      <c r="T95" s="186"/>
      <c r="U95" s="186"/>
      <c r="V95" s="189"/>
      <c r="W95" s="190"/>
      <c r="X95" s="191"/>
      <c r="Y95" s="186"/>
      <c r="Z95" s="186"/>
      <c r="AA95" s="186"/>
      <c r="AB95" s="186"/>
      <c r="AC95" s="186"/>
      <c r="AD95" s="186"/>
      <c r="AE95" s="186"/>
      <c r="AF95" s="186"/>
      <c r="AG95" s="189"/>
      <c r="AH95" s="190"/>
      <c r="AI95" s="191"/>
      <c r="AJ95" s="186"/>
      <c r="AK95" s="186"/>
      <c r="AL95" s="186"/>
      <c r="AM95" s="186"/>
      <c r="AN95" s="186"/>
      <c r="AO95" s="186"/>
      <c r="AP95" s="186"/>
      <c r="AQ95" s="186"/>
      <c r="AR95" s="189"/>
      <c r="AS95" s="192"/>
      <c r="AT95" s="191"/>
      <c r="AU95" s="186"/>
      <c r="AV95" s="186"/>
      <c r="AW95" s="186"/>
      <c r="AX95" s="186"/>
      <c r="AY95" s="186"/>
      <c r="AZ95" s="186"/>
      <c r="BA95" s="186"/>
      <c r="BB95" s="186"/>
      <c r="BC95" s="189"/>
      <c r="BD95" s="186"/>
      <c r="BE95" s="191"/>
      <c r="BF95" s="200"/>
      <c r="BG95" s="200"/>
      <c r="BH95" s="194"/>
      <c r="BI95" s="195"/>
      <c r="BJ95" s="196"/>
      <c r="BM95" s="197"/>
      <c r="BN95" s="189"/>
      <c r="BO95" s="191"/>
      <c r="BP95" s="191"/>
      <c r="BQ95" s="189"/>
      <c r="BR95" s="191"/>
      <c r="BS95" s="191"/>
      <c r="BT95" s="189"/>
      <c r="BU95" s="191"/>
      <c r="BV95" s="191"/>
      <c r="BW95" s="189"/>
      <c r="BX95" s="191"/>
      <c r="BY95" s="198"/>
      <c r="BZ95" s="189"/>
    </row>
    <row r="96" spans="1:78" ht="15.75" x14ac:dyDescent="0.25">
      <c r="A96" s="14"/>
      <c r="B96" s="70"/>
      <c r="C96" s="47" t="s">
        <v>41</v>
      </c>
      <c r="D96" s="122"/>
      <c r="E96" s="122"/>
      <c r="F96" s="14"/>
      <c r="G96" s="14"/>
      <c r="H96" s="14"/>
      <c r="I96" s="14"/>
      <c r="J96" s="14"/>
      <c r="K96" s="14"/>
      <c r="L96" s="14"/>
      <c r="M96" s="14"/>
      <c r="N96" s="14"/>
      <c r="O96" s="15"/>
      <c r="P96" s="14"/>
      <c r="Q96" s="15"/>
      <c r="R96" s="14"/>
      <c r="S96" s="15"/>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1"/>
      <c r="C97" s="14"/>
      <c r="D97" s="14"/>
      <c r="E97" s="14"/>
      <c r="F97" s="14"/>
      <c r="G97" s="14"/>
      <c r="H97" s="14"/>
      <c r="I97" s="14"/>
      <c r="J97" s="14"/>
      <c r="K97" s="14"/>
      <c r="L97" s="14"/>
      <c r="M97" s="14"/>
      <c r="N97" s="14"/>
      <c r="O97" s="15"/>
      <c r="P97" s="14"/>
      <c r="Q97" s="15"/>
      <c r="R97" s="14"/>
      <c r="S97" s="15"/>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1"/>
      <c r="C98" s="14"/>
      <c r="D98" s="14"/>
      <c r="E98" s="14"/>
      <c r="F98" s="14"/>
      <c r="G98" s="14"/>
      <c r="H98" s="14"/>
      <c r="I98" s="14"/>
      <c r="J98" s="14"/>
      <c r="K98" s="14"/>
      <c r="L98" s="14"/>
      <c r="M98" s="14"/>
      <c r="N98" s="14"/>
      <c r="O98" s="15"/>
      <c r="P98" s="14"/>
      <c r="Q98" s="15"/>
      <c r="R98" s="14"/>
      <c r="S98" s="15"/>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1"/>
      <c r="C99" s="14"/>
      <c r="D99" s="14"/>
      <c r="E99" s="14"/>
      <c r="F99" s="14"/>
      <c r="G99" s="14"/>
      <c r="H99" s="14"/>
      <c r="I99" s="14"/>
      <c r="J99" s="14"/>
      <c r="K99" s="14"/>
      <c r="L99" s="14"/>
      <c r="M99" s="14"/>
      <c r="N99" s="14"/>
      <c r="O99" s="15"/>
      <c r="P99" s="14"/>
      <c r="Q99" s="15"/>
      <c r="R99" s="14"/>
      <c r="S99" s="15"/>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1"/>
      <c r="C100" s="14"/>
      <c r="D100" s="14"/>
      <c r="E100" s="14"/>
      <c r="F100" s="14"/>
      <c r="G100" s="14"/>
      <c r="H100" s="14"/>
      <c r="I100" s="14"/>
      <c r="J100" s="14"/>
      <c r="K100" s="14"/>
      <c r="L100" s="14"/>
      <c r="M100" s="14"/>
      <c r="N100" s="14"/>
      <c r="O100" s="15"/>
      <c r="P100" s="14"/>
      <c r="Q100" s="15"/>
      <c r="R100" s="14"/>
      <c r="S100" s="15"/>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1"/>
      <c r="C101" s="14"/>
      <c r="D101" s="14"/>
      <c r="E101" s="14"/>
      <c r="F101" s="14"/>
      <c r="G101" s="14"/>
      <c r="H101" s="14"/>
      <c r="I101" s="14"/>
      <c r="J101" s="14"/>
      <c r="K101" s="14"/>
      <c r="L101" s="14"/>
      <c r="M101" s="14"/>
      <c r="N101" s="14"/>
      <c r="O101" s="15"/>
      <c r="P101" s="14"/>
      <c r="Q101" s="15"/>
      <c r="R101" s="14"/>
      <c r="S101" s="15"/>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4"/>
      <c r="E102" s="14"/>
      <c r="F102" s="14"/>
      <c r="G102" s="14"/>
      <c r="H102" s="14"/>
      <c r="I102" s="14"/>
      <c r="J102" s="14"/>
      <c r="K102" s="14"/>
      <c r="L102" s="14"/>
      <c r="M102" s="14"/>
      <c r="N102" s="14"/>
      <c r="O102" s="15"/>
      <c r="P102" s="14"/>
      <c r="Q102" s="15"/>
      <c r="R102" s="14"/>
      <c r="S102" s="15"/>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1"/>
      <c r="C103" s="125"/>
      <c r="D103" s="125"/>
      <c r="E103" s="14"/>
      <c r="F103" s="14"/>
      <c r="G103" s="14"/>
      <c r="H103" s="14"/>
      <c r="I103" s="14"/>
      <c r="J103" s="14"/>
      <c r="K103" s="14"/>
      <c r="L103" s="14"/>
      <c r="M103" s="14"/>
      <c r="N103" s="14"/>
      <c r="O103" s="15"/>
      <c r="P103" s="14"/>
      <c r="Q103" s="15"/>
      <c r="R103" s="14"/>
      <c r="S103" s="15"/>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1"/>
      <c r="C104" s="125"/>
      <c r="D104" s="125"/>
      <c r="E104" s="14"/>
      <c r="F104" s="14"/>
      <c r="G104" s="14"/>
      <c r="H104" s="14"/>
      <c r="I104" s="14"/>
      <c r="J104" s="14"/>
      <c r="K104" s="14"/>
      <c r="L104" s="14"/>
      <c r="M104" s="14"/>
      <c r="N104" s="14"/>
      <c r="O104" s="15"/>
      <c r="P104" s="14"/>
      <c r="Q104" s="15"/>
      <c r="R104" s="14"/>
      <c r="S104" s="15"/>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1"/>
      <c r="C105" s="14"/>
      <c r="D105" s="125"/>
      <c r="E105" s="14"/>
      <c r="F105" s="14"/>
      <c r="G105" s="14"/>
      <c r="H105" s="14"/>
      <c r="I105" s="14"/>
      <c r="J105" s="14"/>
      <c r="K105" s="14"/>
      <c r="L105" s="14"/>
      <c r="M105" s="14"/>
      <c r="N105" s="14"/>
      <c r="O105" s="15"/>
      <c r="P105" s="14"/>
      <c r="Q105" s="15"/>
      <c r="R105" s="14"/>
      <c r="S105" s="15"/>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1"/>
      <c r="C106" s="14"/>
      <c r="D106" s="125"/>
      <c r="E106" s="14"/>
      <c r="F106" s="14"/>
      <c r="G106" s="14"/>
      <c r="H106" s="14"/>
      <c r="I106" s="14"/>
      <c r="J106" s="14"/>
      <c r="K106" s="14"/>
      <c r="L106" s="14"/>
      <c r="M106" s="14"/>
      <c r="N106" s="14"/>
      <c r="O106" s="15"/>
      <c r="P106" s="14"/>
      <c r="Q106" s="15"/>
      <c r="R106" s="14"/>
      <c r="S106" s="15"/>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5"/>
      <c r="B107" s="72"/>
      <c r="C107" s="14"/>
      <c r="D107" s="14"/>
      <c r="E107" s="15"/>
      <c r="F107" s="15"/>
      <c r="G107" s="15"/>
      <c r="H107" s="15"/>
      <c r="I107" s="15"/>
      <c r="J107" s="15"/>
      <c r="K107" s="15"/>
      <c r="L107" s="15"/>
      <c r="M107" s="48"/>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M107" s="15"/>
      <c r="BN107" s="15"/>
      <c r="BO107" s="15"/>
      <c r="BP107" s="15"/>
      <c r="BQ107" s="15"/>
      <c r="BR107" s="15"/>
      <c r="BS107" s="15"/>
      <c r="BT107" s="15"/>
      <c r="BU107" s="15"/>
      <c r="BV107" s="15"/>
      <c r="BW107" s="15"/>
      <c r="BX107" s="15"/>
      <c r="BY107" s="15"/>
      <c r="BZ107" s="15"/>
    </row>
    <row r="108" spans="1:78" ht="15.75" x14ac:dyDescent="0.25">
      <c r="A108" s="14"/>
      <c r="B108" s="71"/>
      <c r="C108" s="14"/>
      <c r="D108" s="14"/>
      <c r="E108" s="14"/>
      <c r="F108" s="14"/>
      <c r="G108" s="14"/>
      <c r="H108" s="14"/>
      <c r="I108" s="14"/>
      <c r="J108" s="14"/>
      <c r="K108" s="14"/>
      <c r="L108" s="14"/>
      <c r="M108" s="14"/>
      <c r="N108" s="14"/>
      <c r="O108" s="15"/>
      <c r="P108" s="14"/>
      <c r="Q108" s="15"/>
      <c r="R108" s="14"/>
      <c r="S108" s="15"/>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5"/>
      <c r="BG108" s="15"/>
      <c r="BH108" s="15"/>
      <c r="BI108" s="15"/>
      <c r="BJ108" s="15"/>
      <c r="BM108" s="14"/>
      <c r="BN108" s="14"/>
      <c r="BO108" s="14"/>
      <c r="BP108" s="14"/>
      <c r="BQ108" s="14"/>
      <c r="BR108" s="14"/>
      <c r="BS108" s="14"/>
      <c r="BT108" s="14"/>
      <c r="BU108" s="14"/>
      <c r="BV108" s="14"/>
      <c r="BW108" s="14"/>
      <c r="BX108" s="14"/>
      <c r="BY108" s="15"/>
      <c r="BZ108" s="15"/>
    </row>
    <row r="109" spans="1:78" ht="15.75" x14ac:dyDescent="0.25">
      <c r="A109" s="14"/>
      <c r="B109" s="71"/>
      <c r="C109" s="14"/>
      <c r="D109" s="14"/>
      <c r="E109" s="14"/>
      <c r="F109" s="14"/>
      <c r="G109" s="14"/>
      <c r="H109" s="14"/>
      <c r="I109" s="14"/>
      <c r="J109" s="14"/>
      <c r="K109" s="14"/>
      <c r="L109" s="14"/>
      <c r="M109" s="14"/>
      <c r="N109" s="14"/>
      <c r="O109" s="15"/>
      <c r="P109" s="14"/>
      <c r="Q109" s="15"/>
      <c r="R109" s="14"/>
      <c r="S109" s="15"/>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1"/>
      <c r="C110" s="14"/>
      <c r="D110" s="14"/>
      <c r="E110" s="14"/>
      <c r="F110" s="14"/>
      <c r="G110" s="14"/>
      <c r="H110" s="14"/>
      <c r="I110" s="14"/>
      <c r="J110" s="14"/>
      <c r="K110" s="14"/>
      <c r="L110" s="14"/>
      <c r="M110" s="14"/>
      <c r="N110" s="14"/>
      <c r="O110" s="15"/>
      <c r="P110" s="14"/>
      <c r="Q110" s="15"/>
      <c r="R110" s="14"/>
      <c r="S110" s="15"/>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4"/>
      <c r="E111" s="14"/>
      <c r="F111" s="14"/>
      <c r="G111" s="14"/>
      <c r="H111" s="14"/>
      <c r="I111" s="14"/>
      <c r="J111" s="14"/>
      <c r="K111" s="14"/>
      <c r="L111" s="14"/>
      <c r="M111" s="14"/>
      <c r="N111" s="14"/>
      <c r="O111" s="15"/>
      <c r="P111" s="14"/>
      <c r="Q111" s="15"/>
      <c r="R111" s="14"/>
      <c r="S111" s="15"/>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1"/>
      <c r="C112" s="14"/>
      <c r="D112" s="14"/>
      <c r="E112" s="14"/>
      <c r="F112" s="14"/>
      <c r="G112" s="14"/>
      <c r="H112" s="14"/>
      <c r="I112" s="14"/>
      <c r="J112" s="14"/>
      <c r="K112" s="14"/>
      <c r="L112" s="14"/>
      <c r="M112" s="14"/>
      <c r="N112" s="14"/>
      <c r="O112" s="15"/>
      <c r="P112" s="14"/>
      <c r="Q112" s="15"/>
      <c r="R112" s="14"/>
      <c r="S112" s="15"/>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1"/>
      <c r="C113" s="14"/>
      <c r="D113" s="14"/>
      <c r="E113" s="14"/>
      <c r="F113" s="14"/>
      <c r="G113" s="14"/>
      <c r="H113" s="14"/>
      <c r="I113" s="14"/>
      <c r="J113" s="14"/>
      <c r="K113" s="14"/>
      <c r="L113" s="14"/>
      <c r="M113" s="14"/>
      <c r="N113" s="14"/>
      <c r="O113" s="15"/>
      <c r="P113" s="14"/>
      <c r="Q113" s="15"/>
      <c r="R113" s="14"/>
      <c r="S113" s="15"/>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1"/>
      <c r="C114" s="14"/>
      <c r="D114" s="14"/>
      <c r="E114" s="14"/>
      <c r="F114" s="14"/>
      <c r="G114" s="14"/>
      <c r="H114" s="14"/>
      <c r="I114" s="14"/>
      <c r="J114" s="14"/>
      <c r="K114" s="14"/>
      <c r="L114" s="14"/>
      <c r="M114" s="14"/>
      <c r="N114" s="14"/>
      <c r="O114" s="15"/>
      <c r="P114" s="14"/>
      <c r="Q114" s="15"/>
      <c r="R114" s="14"/>
      <c r="S114" s="15"/>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5"/>
      <c r="P115" s="14"/>
      <c r="Q115" s="15"/>
      <c r="R115" s="14"/>
      <c r="S115" s="15"/>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5"/>
      <c r="P116" s="14"/>
      <c r="Q116" s="15"/>
      <c r="R116" s="14"/>
      <c r="S116" s="15"/>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5"/>
      <c r="P117" s="14"/>
      <c r="Q117" s="15"/>
      <c r="R117" s="14"/>
      <c r="S117" s="15"/>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5"/>
      <c r="P118" s="14"/>
      <c r="Q118" s="15"/>
      <c r="R118" s="14"/>
      <c r="S118" s="15"/>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5"/>
      <c r="P119" s="14"/>
      <c r="Q119" s="15"/>
      <c r="R119" s="14"/>
      <c r="S119" s="15"/>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5"/>
      <c r="P120" s="14"/>
      <c r="Q120" s="15"/>
      <c r="R120" s="14"/>
      <c r="S120" s="15"/>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5"/>
      <c r="P121" s="14"/>
      <c r="Q121" s="15"/>
      <c r="R121" s="14"/>
      <c r="S121" s="15"/>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5"/>
      <c r="P122" s="14"/>
      <c r="Q122" s="15"/>
      <c r="R122" s="14"/>
      <c r="S122" s="15"/>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5"/>
      <c r="P123" s="14"/>
      <c r="Q123" s="15"/>
      <c r="R123" s="14"/>
      <c r="S123" s="15"/>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5"/>
      <c r="P124" s="14"/>
      <c r="Q124" s="15"/>
      <c r="R124" s="14"/>
      <c r="S124" s="15"/>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5"/>
      <c r="P125" s="14"/>
      <c r="Q125" s="15"/>
      <c r="R125" s="14"/>
      <c r="S125" s="15"/>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5"/>
      <c r="P126" s="14"/>
      <c r="Q126" s="15"/>
      <c r="R126" s="14"/>
      <c r="S126" s="15"/>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5"/>
      <c r="P127" s="14"/>
      <c r="Q127" s="15"/>
      <c r="R127" s="14"/>
      <c r="S127" s="15"/>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5"/>
      <c r="P128" s="14"/>
      <c r="Q128" s="15"/>
      <c r="R128" s="14"/>
      <c r="S128" s="15"/>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5"/>
      <c r="P129" s="14"/>
      <c r="Q129" s="15"/>
      <c r="R129" s="14"/>
      <c r="S129" s="15"/>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5"/>
      <c r="P130" s="14"/>
      <c r="Q130" s="15"/>
      <c r="R130" s="14"/>
      <c r="S130" s="15"/>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1"/>
      <c r="C131" s="14"/>
      <c r="D131" s="14"/>
      <c r="E131" s="14"/>
      <c r="F131" s="14"/>
      <c r="G131" s="14"/>
      <c r="H131" s="14"/>
      <c r="I131" s="14"/>
      <c r="J131" s="14"/>
      <c r="K131" s="14"/>
      <c r="L131" s="14"/>
      <c r="M131" s="14"/>
      <c r="N131" s="14"/>
      <c r="O131" s="15"/>
      <c r="P131" s="14"/>
      <c r="Q131" s="15"/>
      <c r="R131" s="14"/>
      <c r="S131" s="15"/>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1"/>
      <c r="C132" s="14"/>
      <c r="D132" s="14"/>
      <c r="E132" s="14"/>
      <c r="F132" s="14"/>
      <c r="G132" s="14"/>
      <c r="H132" s="14"/>
      <c r="I132" s="14"/>
      <c r="J132" s="14"/>
      <c r="K132" s="14"/>
      <c r="L132" s="14"/>
      <c r="M132" s="14"/>
      <c r="N132" s="14"/>
      <c r="O132" s="15"/>
      <c r="P132" s="14"/>
      <c r="Q132" s="15"/>
      <c r="R132" s="14"/>
      <c r="S132" s="15"/>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5"/>
      <c r="P133" s="14"/>
      <c r="Q133" s="15"/>
      <c r="R133" s="14"/>
      <c r="S133" s="15"/>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5"/>
      <c r="P134" s="14"/>
      <c r="Q134" s="15"/>
      <c r="R134" s="14"/>
      <c r="S134" s="15"/>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7"/>
      <c r="B135" s="71"/>
      <c r="C135" s="14"/>
      <c r="D135" s="14"/>
      <c r="E135" s="14"/>
      <c r="F135" s="14"/>
      <c r="G135" s="14"/>
      <c r="H135" s="14"/>
      <c r="I135" s="14"/>
      <c r="J135" s="14"/>
      <c r="K135" s="14"/>
      <c r="L135" s="14"/>
      <c r="M135" s="14"/>
      <c r="N135" s="14"/>
      <c r="O135" s="15"/>
      <c r="P135" s="14"/>
      <c r="Q135" s="15"/>
      <c r="R135" s="14"/>
      <c r="S135" s="15"/>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23"/>
      <c r="BM135" s="14"/>
      <c r="BN135" s="14"/>
      <c r="BO135" s="14"/>
      <c r="BP135" s="14"/>
      <c r="BQ135" s="14"/>
      <c r="BR135" s="14"/>
      <c r="BS135" s="14"/>
      <c r="BT135" s="14"/>
      <c r="BU135" s="14"/>
      <c r="BV135" s="14"/>
      <c r="BW135" s="14"/>
      <c r="BX135" s="14"/>
      <c r="BY135" s="14"/>
      <c r="BZ135" s="14"/>
    </row>
    <row r="136" spans="1:78" ht="15.75" x14ac:dyDescent="0.25">
      <c r="A136" s="14"/>
      <c r="B136" s="71"/>
      <c r="C136" s="14"/>
      <c r="D136" s="14"/>
      <c r="E136" s="14"/>
      <c r="F136" s="14"/>
      <c r="G136" s="14"/>
      <c r="H136" s="14"/>
      <c r="I136" s="14"/>
      <c r="J136" s="14"/>
      <c r="K136" s="14"/>
      <c r="L136" s="14"/>
      <c r="M136" s="14"/>
      <c r="N136" s="14"/>
      <c r="O136" s="15"/>
      <c r="P136" s="14"/>
      <c r="Q136" s="15"/>
      <c r="R136" s="14"/>
      <c r="S136" s="15"/>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5"/>
      <c r="P137" s="14"/>
      <c r="Q137" s="15"/>
      <c r="R137" s="14"/>
      <c r="S137" s="15"/>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5"/>
      <c r="P138" s="14"/>
      <c r="Q138" s="15"/>
      <c r="R138" s="14"/>
      <c r="S138" s="15"/>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5"/>
      <c r="P139" s="14"/>
      <c r="Q139" s="15"/>
      <c r="R139" s="14"/>
      <c r="S139" s="15"/>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1"/>
      <c r="C140" s="14"/>
      <c r="D140" s="14"/>
      <c r="E140" s="14"/>
      <c r="F140" s="14"/>
      <c r="G140" s="14"/>
      <c r="H140" s="14"/>
      <c r="I140" s="14"/>
      <c r="J140" s="14"/>
      <c r="K140" s="14"/>
      <c r="L140" s="14"/>
      <c r="M140" s="14"/>
      <c r="N140" s="14"/>
      <c r="O140" s="15"/>
      <c r="P140" s="14"/>
      <c r="Q140" s="15"/>
      <c r="R140" s="14"/>
      <c r="S140" s="15"/>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4"/>
      <c r="B141" s="71"/>
      <c r="C141" s="14"/>
      <c r="D141" s="14"/>
      <c r="E141" s="14"/>
      <c r="F141" s="14"/>
      <c r="G141" s="14"/>
      <c r="H141" s="14"/>
      <c r="I141" s="14"/>
      <c r="J141" s="14"/>
      <c r="K141" s="14"/>
      <c r="L141" s="14"/>
      <c r="M141" s="14"/>
      <c r="N141" s="14"/>
      <c r="O141" s="15"/>
      <c r="P141" s="14"/>
      <c r="Q141" s="15"/>
      <c r="R141" s="14"/>
      <c r="S141" s="15"/>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4"/>
      <c r="B142" s="71"/>
      <c r="C142" s="14"/>
      <c r="D142" s="14"/>
      <c r="E142" s="14"/>
      <c r="F142" s="14"/>
      <c r="G142" s="14"/>
      <c r="H142" s="14"/>
      <c r="I142" s="14"/>
      <c r="J142" s="14"/>
      <c r="K142" s="14"/>
      <c r="L142" s="14"/>
      <c r="M142" s="14"/>
      <c r="N142" s="14"/>
      <c r="O142" s="15"/>
      <c r="P142" s="14"/>
      <c r="Q142" s="15"/>
      <c r="R142" s="14"/>
      <c r="S142" s="15"/>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7"/>
      <c r="B143" s="71"/>
      <c r="C143" s="14"/>
      <c r="D143" s="14"/>
      <c r="E143" s="14"/>
      <c r="F143" s="14"/>
      <c r="G143" s="14"/>
      <c r="H143" s="14"/>
      <c r="I143" s="14"/>
      <c r="J143" s="14"/>
      <c r="K143" s="14"/>
      <c r="L143" s="14"/>
      <c r="M143" s="14"/>
      <c r="N143" s="14"/>
      <c r="O143" s="15"/>
      <c r="P143" s="14"/>
      <c r="Q143" s="15"/>
      <c r="R143" s="14"/>
      <c r="S143" s="15"/>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1"/>
      <c r="C144" s="14"/>
      <c r="D144" s="14"/>
      <c r="E144" s="14"/>
      <c r="F144" s="14"/>
      <c r="G144" s="14"/>
      <c r="H144" s="14"/>
      <c r="I144" s="14"/>
      <c r="J144" s="14"/>
      <c r="K144" s="14"/>
      <c r="L144" s="14"/>
      <c r="M144" s="14"/>
      <c r="N144" s="14"/>
      <c r="O144" s="15"/>
      <c r="P144" s="14"/>
      <c r="Q144" s="15"/>
      <c r="R144" s="14"/>
      <c r="S144" s="15"/>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1"/>
      <c r="C145" s="14"/>
      <c r="D145" s="14"/>
      <c r="E145" s="14"/>
      <c r="F145" s="14"/>
      <c r="G145" s="14"/>
      <c r="H145" s="14"/>
      <c r="I145" s="14"/>
      <c r="J145" s="14"/>
      <c r="K145" s="14"/>
      <c r="L145" s="14"/>
      <c r="M145" s="14"/>
      <c r="N145" s="14"/>
      <c r="O145" s="15"/>
      <c r="P145" s="14"/>
      <c r="Q145" s="15"/>
      <c r="R145" s="14"/>
      <c r="S145" s="15"/>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1"/>
      <c r="C146" s="14"/>
      <c r="D146" s="14"/>
      <c r="E146" s="14"/>
      <c r="F146" s="14"/>
      <c r="G146" s="14"/>
      <c r="H146" s="14"/>
      <c r="I146" s="14"/>
      <c r="J146" s="14"/>
      <c r="K146" s="14"/>
      <c r="L146" s="14"/>
      <c r="M146" s="14"/>
      <c r="N146" s="14"/>
      <c r="O146" s="15"/>
      <c r="P146" s="14"/>
      <c r="Q146" s="15"/>
      <c r="R146" s="14"/>
      <c r="S146" s="15"/>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1"/>
      <c r="C147" s="14"/>
      <c r="D147" s="14"/>
      <c r="E147" s="14"/>
      <c r="F147" s="14"/>
      <c r="G147" s="14"/>
      <c r="H147" s="14"/>
      <c r="I147" s="14"/>
      <c r="J147" s="14"/>
      <c r="K147" s="14"/>
      <c r="L147" s="14"/>
      <c r="M147" s="14"/>
      <c r="N147" s="14"/>
      <c r="O147" s="15"/>
      <c r="P147" s="14"/>
      <c r="Q147" s="15"/>
      <c r="R147" s="14"/>
      <c r="S147" s="15"/>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3"/>
      <c r="BM147" s="14"/>
      <c r="BN147" s="14"/>
      <c r="BO147" s="14"/>
      <c r="BP147" s="14"/>
      <c r="BQ147" s="14"/>
      <c r="BR147" s="14"/>
      <c r="BS147" s="14"/>
      <c r="BT147" s="14"/>
      <c r="BU147" s="14"/>
      <c r="BV147" s="14"/>
      <c r="BW147" s="14"/>
      <c r="BX147" s="14"/>
      <c r="BY147" s="14"/>
      <c r="BZ147" s="14"/>
    </row>
    <row r="148" spans="1:78" ht="15.75" x14ac:dyDescent="0.25">
      <c r="A148" s="17"/>
      <c r="B148" s="71"/>
      <c r="C148" s="14"/>
      <c r="D148" s="14"/>
      <c r="E148" s="14"/>
      <c r="F148" s="14"/>
      <c r="G148" s="14"/>
      <c r="H148" s="14"/>
      <c r="I148" s="14"/>
      <c r="J148" s="14"/>
      <c r="K148" s="14"/>
      <c r="L148" s="14"/>
      <c r="M148" s="14"/>
      <c r="N148" s="14"/>
      <c r="O148" s="15"/>
      <c r="P148" s="14"/>
      <c r="Q148" s="15"/>
      <c r="R148" s="14"/>
      <c r="S148" s="15"/>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1"/>
      <c r="C149" s="14"/>
      <c r="D149" s="14"/>
      <c r="E149" s="14"/>
      <c r="F149" s="14"/>
      <c r="G149" s="14"/>
      <c r="H149" s="14"/>
      <c r="I149" s="14"/>
      <c r="J149" s="14"/>
      <c r="K149" s="14"/>
      <c r="L149" s="14"/>
      <c r="M149" s="14"/>
      <c r="N149" s="14"/>
      <c r="O149" s="15"/>
      <c r="P149" s="14"/>
      <c r="Q149" s="15"/>
      <c r="R149" s="14"/>
      <c r="S149" s="15"/>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3"/>
      <c r="C150" s="49"/>
      <c r="D150" s="123"/>
      <c r="E150" s="123"/>
      <c r="F150" s="49"/>
      <c r="G150" s="49"/>
      <c r="H150" s="50"/>
      <c r="I150" s="49"/>
      <c r="J150" s="49"/>
      <c r="K150" s="49"/>
      <c r="L150" s="49"/>
      <c r="M150" s="49"/>
      <c r="N150" s="49"/>
      <c r="O150" s="52"/>
      <c r="P150" s="123"/>
      <c r="Q150" s="52"/>
      <c r="R150" s="123"/>
      <c r="S150" s="52"/>
      <c r="T150" s="123"/>
      <c r="U150" s="49"/>
      <c r="V150" s="49"/>
      <c r="W150" s="49"/>
      <c r="X150" s="49"/>
      <c r="Y150" s="49"/>
      <c r="Z150" s="51"/>
      <c r="AA150" s="127"/>
      <c r="AB150" s="51"/>
      <c r="AC150" s="127"/>
      <c r="AD150" s="51"/>
      <c r="AE150" s="127"/>
      <c r="AF150" s="49"/>
      <c r="AG150" s="49"/>
      <c r="AH150" s="52"/>
      <c r="AI150" s="49"/>
      <c r="AJ150" s="52"/>
      <c r="AK150" s="53"/>
      <c r="AL150" s="129"/>
      <c r="AM150" s="53"/>
      <c r="AN150" s="129"/>
      <c r="AO150" s="53"/>
      <c r="AP150" s="129"/>
      <c r="AQ150" s="49"/>
      <c r="AR150" s="49"/>
      <c r="AS150" s="52"/>
      <c r="AT150" s="49"/>
      <c r="AU150" s="52"/>
      <c r="AV150" s="53"/>
      <c r="AW150" s="129"/>
      <c r="AX150" s="53"/>
      <c r="AY150" s="129"/>
      <c r="AZ150" s="53"/>
      <c r="BA150" s="129"/>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7"/>
      <c r="B151" s="73"/>
      <c r="C151" s="49"/>
      <c r="D151" s="123"/>
      <c r="E151" s="123"/>
      <c r="F151" s="49"/>
      <c r="G151" s="17"/>
      <c r="H151" s="17"/>
      <c r="I151" s="17"/>
      <c r="J151" s="17"/>
      <c r="K151" s="17"/>
      <c r="L151" s="17"/>
      <c r="M151" s="17"/>
      <c r="N151" s="17"/>
      <c r="O151" s="23"/>
      <c r="P151" s="124"/>
      <c r="Q151" s="23"/>
      <c r="R151" s="124"/>
      <c r="S151" s="23"/>
      <c r="T151" s="124"/>
      <c r="U151" s="17"/>
      <c r="V151" s="17"/>
      <c r="W151" s="17"/>
      <c r="X151" s="17"/>
      <c r="Y151" s="17"/>
      <c r="Z151" s="55"/>
      <c r="AA151" s="128"/>
      <c r="AB151" s="55"/>
      <c r="AC151" s="128"/>
      <c r="AD151" s="55"/>
      <c r="AE151" s="128"/>
      <c r="AF151" s="17"/>
      <c r="AG151" s="17"/>
      <c r="AH151" s="17"/>
      <c r="AI151" s="17"/>
      <c r="AJ151" s="17"/>
      <c r="AK151" s="55"/>
      <c r="AL151" s="128"/>
      <c r="AM151" s="55"/>
      <c r="AN151" s="128"/>
      <c r="AO151" s="55"/>
      <c r="AP151" s="128"/>
      <c r="AQ151" s="17"/>
      <c r="AR151" s="17"/>
      <c r="AS151" s="52"/>
      <c r="AT151" s="17"/>
      <c r="AU151" s="52"/>
      <c r="AV151" s="53"/>
      <c r="AW151" s="129"/>
      <c r="AX151" s="53"/>
      <c r="AY151" s="129"/>
      <c r="AZ151" s="53"/>
      <c r="BA151" s="129"/>
      <c r="BB151" s="17"/>
      <c r="BC151" s="17"/>
      <c r="BD151" s="52"/>
      <c r="BE151" s="17"/>
      <c r="BF151" s="52"/>
      <c r="BG151" s="52"/>
      <c r="BH151" s="52"/>
      <c r="BI151" s="54"/>
      <c r="BJ151" s="23"/>
      <c r="BM151" s="17"/>
      <c r="BN151" s="17"/>
      <c r="BO151" s="17"/>
      <c r="BP151" s="17"/>
      <c r="BQ151" s="17"/>
      <c r="BR151" s="17"/>
      <c r="BS151" s="17"/>
      <c r="BT151" s="17"/>
      <c r="BU151" s="17"/>
      <c r="BV151" s="17"/>
      <c r="BW151" s="17"/>
      <c r="BX151" s="17"/>
      <c r="BY151" s="52"/>
      <c r="BZ151" s="52"/>
    </row>
    <row r="152" spans="1:78" ht="15.75" x14ac:dyDescent="0.25">
      <c r="A152" s="17"/>
      <c r="B152" s="73"/>
      <c r="C152" s="49"/>
      <c r="D152" s="123"/>
      <c r="E152" s="123"/>
      <c r="F152" s="49"/>
      <c r="G152" s="49"/>
      <c r="H152" s="50"/>
      <c r="I152" s="49"/>
      <c r="J152" s="49"/>
      <c r="K152" s="49"/>
      <c r="L152" s="49"/>
      <c r="M152" s="49"/>
      <c r="N152" s="49"/>
      <c r="O152" s="52"/>
      <c r="P152" s="123"/>
      <c r="Q152" s="52"/>
      <c r="R152" s="123"/>
      <c r="S152" s="52"/>
      <c r="T152" s="123"/>
      <c r="U152" s="49"/>
      <c r="V152" s="49"/>
      <c r="W152" s="49"/>
      <c r="X152" s="49"/>
      <c r="Y152" s="49"/>
      <c r="Z152" s="51"/>
      <c r="AA152" s="127"/>
      <c r="AB152" s="51"/>
      <c r="AC152" s="127"/>
      <c r="AD152" s="51"/>
      <c r="AE152" s="127"/>
      <c r="AF152" s="49"/>
      <c r="AG152" s="49"/>
      <c r="AH152" s="52"/>
      <c r="AI152" s="49"/>
      <c r="AJ152" s="52"/>
      <c r="AK152" s="53"/>
      <c r="AL152" s="129"/>
      <c r="AM152" s="53"/>
      <c r="AN152" s="129"/>
      <c r="AO152" s="53"/>
      <c r="AP152" s="129"/>
      <c r="AQ152" s="49"/>
      <c r="AR152" s="49"/>
      <c r="AS152" s="52"/>
      <c r="AT152" s="49"/>
      <c r="AU152" s="52"/>
      <c r="AV152" s="53"/>
      <c r="AW152" s="129"/>
      <c r="AX152" s="53"/>
      <c r="AY152" s="129"/>
      <c r="AZ152" s="53"/>
      <c r="BA152" s="129"/>
      <c r="BB152" s="49"/>
      <c r="BC152" s="49"/>
      <c r="BD152" s="52"/>
      <c r="BE152" s="49"/>
      <c r="BF152" s="52"/>
      <c r="BG152" s="52"/>
      <c r="BH152" s="52"/>
      <c r="BI152" s="54"/>
      <c r="BJ152" s="23"/>
      <c r="BM152" s="49"/>
      <c r="BN152" s="49"/>
      <c r="BO152" s="49"/>
      <c r="BP152" s="49"/>
      <c r="BQ152" s="49"/>
      <c r="BR152" s="49"/>
      <c r="BS152" s="49"/>
      <c r="BT152" s="49"/>
      <c r="BU152" s="49"/>
      <c r="BV152" s="49"/>
      <c r="BW152" s="49"/>
      <c r="BX152" s="49"/>
      <c r="BY152" s="52"/>
      <c r="BZ152" s="52"/>
    </row>
    <row r="153" spans="1:78" ht="15.75" x14ac:dyDescent="0.25">
      <c r="A153" s="17"/>
      <c r="B153" s="73"/>
      <c r="C153" s="49"/>
      <c r="D153" s="123"/>
      <c r="E153" s="123"/>
      <c r="F153" s="49"/>
      <c r="G153" s="49"/>
      <c r="H153" s="50"/>
      <c r="I153" s="49"/>
      <c r="J153" s="49"/>
      <c r="K153" s="49"/>
      <c r="L153" s="49"/>
      <c r="M153" s="49"/>
      <c r="N153" s="49"/>
      <c r="O153" s="52"/>
      <c r="P153" s="123"/>
      <c r="Q153" s="52"/>
      <c r="R153" s="123"/>
      <c r="S153" s="52"/>
      <c r="T153" s="123"/>
      <c r="U153" s="49"/>
      <c r="V153" s="49"/>
      <c r="W153" s="49"/>
      <c r="X153" s="49"/>
      <c r="Y153" s="49"/>
      <c r="Z153" s="51"/>
      <c r="AA153" s="127"/>
      <c r="AB153" s="51"/>
      <c r="AC153" s="127"/>
      <c r="AD153" s="51"/>
      <c r="AE153" s="127"/>
      <c r="AF153" s="49"/>
      <c r="AG153" s="49"/>
      <c r="AH153" s="52"/>
      <c r="AI153" s="49"/>
      <c r="AJ153" s="52"/>
      <c r="AK153" s="53"/>
      <c r="AL153" s="129"/>
      <c r="AM153" s="53"/>
      <c r="AN153" s="129"/>
      <c r="AO153" s="53"/>
      <c r="AP153" s="129"/>
      <c r="AQ153" s="49"/>
      <c r="AR153" s="49"/>
      <c r="AS153" s="52"/>
      <c r="AT153" s="49"/>
      <c r="AU153" s="52"/>
      <c r="AV153" s="53"/>
      <c r="AW153" s="129"/>
      <c r="AX153" s="53"/>
      <c r="AY153" s="129"/>
      <c r="AZ153" s="53"/>
      <c r="BA153" s="129"/>
      <c r="BB153" s="49"/>
      <c r="BC153" s="49"/>
      <c r="BD153" s="52"/>
      <c r="BE153" s="49"/>
      <c r="BF153" s="52"/>
      <c r="BG153" s="52"/>
      <c r="BH153" s="52"/>
      <c r="BI153" s="54"/>
      <c r="BJ153" s="23"/>
      <c r="BM153" s="49"/>
      <c r="BN153" s="49"/>
      <c r="BO153" s="49"/>
      <c r="BP153" s="49"/>
      <c r="BQ153" s="49"/>
      <c r="BR153" s="49"/>
      <c r="BS153" s="49"/>
      <c r="BT153" s="49"/>
      <c r="BU153" s="49"/>
      <c r="BV153" s="49"/>
      <c r="BW153" s="49"/>
      <c r="BX153" s="49"/>
      <c r="BY153" s="52"/>
      <c r="BZ153" s="52"/>
    </row>
    <row r="154" spans="1:78" ht="15.75" x14ac:dyDescent="0.25">
      <c r="A154" s="17"/>
      <c r="B154" s="73"/>
      <c r="C154" s="49"/>
      <c r="D154" s="123"/>
      <c r="E154" s="123"/>
      <c r="F154" s="49"/>
      <c r="G154" s="49"/>
      <c r="H154" s="50"/>
      <c r="I154" s="49"/>
      <c r="J154" s="49"/>
      <c r="K154" s="49"/>
      <c r="L154" s="49"/>
      <c r="M154" s="49"/>
      <c r="N154" s="49"/>
      <c r="O154" s="52"/>
      <c r="P154" s="123"/>
      <c r="Q154" s="52"/>
      <c r="R154" s="123"/>
      <c r="S154" s="52"/>
      <c r="T154" s="123"/>
      <c r="U154" s="49"/>
      <c r="V154" s="49"/>
      <c r="W154" s="49"/>
      <c r="X154" s="49"/>
      <c r="Y154" s="49"/>
      <c r="Z154" s="51"/>
      <c r="AA154" s="127"/>
      <c r="AB154" s="51"/>
      <c r="AC154" s="127"/>
      <c r="AD154" s="51"/>
      <c r="AE154" s="127"/>
      <c r="AF154" s="49"/>
      <c r="AG154" s="49"/>
      <c r="AH154" s="52"/>
      <c r="AI154" s="49"/>
      <c r="AJ154" s="52"/>
      <c r="AK154" s="53"/>
      <c r="AL154" s="129"/>
      <c r="AM154" s="53"/>
      <c r="AN154" s="129"/>
      <c r="AO154" s="53"/>
      <c r="AP154" s="129"/>
      <c r="AQ154" s="49"/>
      <c r="AR154" s="49"/>
      <c r="AS154" s="52"/>
      <c r="AT154" s="49"/>
      <c r="AU154" s="52"/>
      <c r="AV154" s="53"/>
      <c r="AW154" s="129"/>
      <c r="AX154" s="53"/>
      <c r="AY154" s="129"/>
      <c r="AZ154" s="53"/>
      <c r="BA154" s="129"/>
      <c r="BB154" s="49"/>
      <c r="BC154" s="49"/>
      <c r="BD154" s="52"/>
      <c r="BE154" s="49"/>
      <c r="BF154" s="52"/>
      <c r="BG154" s="52"/>
      <c r="BH154" s="52"/>
      <c r="BI154" s="54"/>
      <c r="BJ154" s="23"/>
      <c r="BM154" s="49"/>
      <c r="BN154" s="49"/>
      <c r="BO154" s="49"/>
      <c r="BP154" s="49"/>
      <c r="BQ154" s="49"/>
      <c r="BR154" s="49"/>
      <c r="BS154" s="49"/>
      <c r="BT154" s="49"/>
      <c r="BU154" s="49"/>
      <c r="BV154" s="49"/>
      <c r="BW154" s="49"/>
      <c r="BX154" s="49"/>
      <c r="BY154" s="52"/>
      <c r="BZ154" s="52"/>
    </row>
    <row r="155" spans="1:78" ht="15.75" x14ac:dyDescent="0.25">
      <c r="A155" s="14"/>
      <c r="B155" s="74"/>
      <c r="C155" s="56"/>
      <c r="D155" s="56"/>
      <c r="E155" s="56"/>
      <c r="F155" s="56"/>
      <c r="G155" s="56"/>
      <c r="H155" s="45"/>
      <c r="I155" s="56"/>
      <c r="J155" s="56"/>
      <c r="K155" s="56"/>
      <c r="L155" s="56"/>
      <c r="M155" s="56"/>
      <c r="N155" s="56"/>
      <c r="O155" s="57"/>
      <c r="P155" s="56"/>
      <c r="Q155" s="57"/>
      <c r="R155" s="56"/>
      <c r="S155" s="57"/>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4"/>
      <c r="C156" s="56"/>
      <c r="D156" s="56"/>
      <c r="E156" s="56"/>
      <c r="F156" s="56"/>
      <c r="G156" s="56"/>
      <c r="H156" s="45"/>
      <c r="I156" s="56"/>
      <c r="J156" s="56"/>
      <c r="K156" s="56"/>
      <c r="L156" s="56"/>
      <c r="M156" s="56"/>
      <c r="N156" s="56"/>
      <c r="O156" s="57"/>
      <c r="P156" s="56"/>
      <c r="Q156" s="57"/>
      <c r="R156" s="56"/>
      <c r="S156" s="57"/>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4"/>
      <c r="C157" s="56"/>
      <c r="D157" s="56"/>
      <c r="E157" s="56"/>
      <c r="F157" s="56"/>
      <c r="G157" s="56"/>
      <c r="H157" s="45"/>
      <c r="I157" s="56"/>
      <c r="J157" s="56"/>
      <c r="K157" s="56"/>
      <c r="L157" s="56"/>
      <c r="M157" s="56"/>
      <c r="N157" s="56"/>
      <c r="O157" s="57"/>
      <c r="P157" s="56"/>
      <c r="Q157" s="57"/>
      <c r="R157" s="56"/>
      <c r="S157" s="57"/>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4"/>
      <c r="C158" s="56"/>
      <c r="D158" s="56"/>
      <c r="E158" s="56"/>
      <c r="F158" s="56"/>
      <c r="G158" s="56"/>
      <c r="H158" s="45"/>
      <c r="I158" s="56"/>
      <c r="J158" s="56"/>
      <c r="K158" s="56"/>
      <c r="L158" s="56"/>
      <c r="M158" s="56"/>
      <c r="N158" s="56"/>
      <c r="O158" s="57"/>
      <c r="P158" s="56"/>
      <c r="Q158" s="57"/>
      <c r="R158" s="56"/>
      <c r="S158" s="57"/>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4"/>
      <c r="C159" s="56"/>
      <c r="D159" s="56"/>
      <c r="E159" s="56"/>
      <c r="F159" s="56"/>
      <c r="G159" s="56"/>
      <c r="H159" s="45"/>
      <c r="I159" s="56"/>
      <c r="J159" s="56"/>
      <c r="K159" s="56"/>
      <c r="L159" s="56"/>
      <c r="M159" s="56"/>
      <c r="N159" s="56"/>
      <c r="O159" s="57"/>
      <c r="P159" s="56"/>
      <c r="Q159" s="57"/>
      <c r="R159" s="56"/>
      <c r="S159" s="57"/>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4"/>
      <c r="C160" s="56"/>
      <c r="D160" s="56"/>
      <c r="E160" s="56"/>
      <c r="F160" s="56"/>
      <c r="G160" s="56"/>
      <c r="H160" s="45"/>
      <c r="I160" s="56"/>
      <c r="J160" s="56"/>
      <c r="K160" s="56"/>
      <c r="L160" s="56"/>
      <c r="M160" s="56"/>
      <c r="N160" s="56"/>
      <c r="O160" s="57"/>
      <c r="P160" s="56"/>
      <c r="Q160" s="57"/>
      <c r="R160" s="56"/>
      <c r="S160" s="57"/>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7"/>
      <c r="P161" s="56"/>
      <c r="Q161" s="57"/>
      <c r="R161" s="56"/>
      <c r="S161" s="57"/>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7"/>
      <c r="P162" s="56"/>
      <c r="Q162" s="57"/>
      <c r="R162" s="56"/>
      <c r="S162" s="57"/>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7"/>
      <c r="P163" s="56"/>
      <c r="Q163" s="57"/>
      <c r="R163" s="56"/>
      <c r="S163" s="57"/>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7"/>
      <c r="P164" s="56"/>
      <c r="Q164" s="57"/>
      <c r="R164" s="56"/>
      <c r="S164" s="57"/>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7"/>
      <c r="P165" s="56"/>
      <c r="Q165" s="57"/>
      <c r="R165" s="56"/>
      <c r="S165" s="57"/>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7"/>
      <c r="P166" s="56"/>
      <c r="Q166" s="57"/>
      <c r="R166" s="56"/>
      <c r="S166" s="57"/>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7"/>
      <c r="P167" s="56"/>
      <c r="Q167" s="57"/>
      <c r="R167" s="56"/>
      <c r="S167" s="57"/>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7"/>
      <c r="P168" s="56"/>
      <c r="Q168" s="57"/>
      <c r="R168" s="56"/>
      <c r="S168" s="57"/>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7"/>
      <c r="P169" s="56"/>
      <c r="Q169" s="57"/>
      <c r="R169" s="56"/>
      <c r="S169" s="57"/>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7"/>
      <c r="P170" s="56"/>
      <c r="Q170" s="57"/>
      <c r="R170" s="56"/>
      <c r="S170" s="57"/>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7"/>
      <c r="P171" s="56"/>
      <c r="Q171" s="57"/>
      <c r="R171" s="56"/>
      <c r="S171" s="57"/>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7"/>
      <c r="P172" s="56"/>
      <c r="Q172" s="57"/>
      <c r="R172" s="56"/>
      <c r="S172" s="57"/>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7"/>
      <c r="P173" s="56"/>
      <c r="Q173" s="57"/>
      <c r="R173" s="56"/>
      <c r="S173" s="57"/>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7"/>
      <c r="P174" s="56"/>
      <c r="Q174" s="57"/>
      <c r="R174" s="56"/>
      <c r="S174" s="57"/>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7"/>
      <c r="P175" s="56"/>
      <c r="Q175" s="57"/>
      <c r="R175" s="56"/>
      <c r="S175" s="57"/>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7"/>
      <c r="P176" s="56"/>
      <c r="Q176" s="57"/>
      <c r="R176" s="56"/>
      <c r="S176" s="57"/>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7"/>
      <c r="P177" s="56"/>
      <c r="Q177" s="57"/>
      <c r="R177" s="56"/>
      <c r="S177" s="57"/>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7"/>
      <c r="P178" s="56"/>
      <c r="Q178" s="57"/>
      <c r="R178" s="56"/>
      <c r="S178" s="57"/>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7"/>
      <c r="P179" s="56"/>
      <c r="Q179" s="57"/>
      <c r="R179" s="56"/>
      <c r="S179" s="57"/>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7"/>
      <c r="P180" s="56"/>
      <c r="Q180" s="57"/>
      <c r="R180" s="56"/>
      <c r="S180" s="57"/>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7"/>
      <c r="P181" s="56"/>
      <c r="Q181" s="57"/>
      <c r="R181" s="56"/>
      <c r="S181" s="57"/>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7"/>
      <c r="P182" s="56"/>
      <c r="Q182" s="57"/>
      <c r="R182" s="56"/>
      <c r="S182" s="57"/>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7"/>
      <c r="P183" s="56"/>
      <c r="Q183" s="57"/>
      <c r="R183" s="56"/>
      <c r="S183" s="57"/>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7"/>
      <c r="P184" s="56"/>
      <c r="Q184" s="57"/>
      <c r="R184" s="56"/>
      <c r="S184" s="57"/>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7"/>
      <c r="P185" s="56"/>
      <c r="Q185" s="57"/>
      <c r="R185" s="56"/>
      <c r="S185" s="57"/>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7"/>
      <c r="P186" s="56"/>
      <c r="Q186" s="57"/>
      <c r="R186" s="56"/>
      <c r="S186" s="57"/>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7"/>
      <c r="P187" s="56"/>
      <c r="Q187" s="57"/>
      <c r="R187" s="56"/>
      <c r="S187" s="57"/>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7"/>
      <c r="P188" s="56"/>
      <c r="Q188" s="57"/>
      <c r="R188" s="56"/>
      <c r="S188" s="57"/>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7"/>
      <c r="P189" s="56"/>
      <c r="Q189" s="57"/>
      <c r="R189" s="56"/>
      <c r="S189" s="57"/>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7"/>
      <c r="P190" s="56"/>
      <c r="Q190" s="57"/>
      <c r="R190" s="56"/>
      <c r="S190" s="57"/>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7"/>
      <c r="P191" s="56"/>
      <c r="Q191" s="57"/>
      <c r="R191" s="56"/>
      <c r="S191" s="57"/>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7"/>
      <c r="P192" s="56"/>
      <c r="Q192" s="57"/>
      <c r="R192" s="56"/>
      <c r="S192" s="57"/>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7"/>
      <c r="P193" s="56"/>
      <c r="Q193" s="57"/>
      <c r="R193" s="56"/>
      <c r="S193" s="57"/>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7"/>
      <c r="P194" s="56"/>
      <c r="Q194" s="57"/>
      <c r="R194" s="56"/>
      <c r="S194" s="57"/>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7"/>
      <c r="P195" s="56"/>
      <c r="Q195" s="57"/>
      <c r="R195" s="56"/>
      <c r="S195" s="57"/>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7"/>
      <c r="P196" s="56"/>
      <c r="Q196" s="57"/>
      <c r="R196" s="56"/>
      <c r="S196" s="57"/>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7"/>
      <c r="P197" s="56"/>
      <c r="Q197" s="57"/>
      <c r="R197" s="56"/>
      <c r="S197" s="57"/>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7"/>
      <c r="P198" s="56"/>
      <c r="Q198" s="57"/>
      <c r="R198" s="56"/>
      <c r="S198" s="57"/>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7"/>
      <c r="P199" s="56"/>
      <c r="Q199" s="57"/>
      <c r="R199" s="56"/>
      <c r="S199" s="57"/>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7"/>
      <c r="P200" s="56"/>
      <c r="Q200" s="57"/>
      <c r="R200" s="56"/>
      <c r="S200" s="57"/>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7"/>
      <c r="P201" s="56"/>
      <c r="Q201" s="57"/>
      <c r="R201" s="56"/>
      <c r="S201" s="57"/>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7"/>
      <c r="P202" s="56"/>
      <c r="Q202" s="57"/>
      <c r="R202" s="56"/>
      <c r="S202" s="57"/>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7"/>
      <c r="P203" s="56"/>
      <c r="Q203" s="57"/>
      <c r="R203" s="56"/>
      <c r="S203" s="57"/>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7"/>
      <c r="P204" s="56"/>
      <c r="Q204" s="57"/>
      <c r="R204" s="56"/>
      <c r="S204" s="57"/>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7"/>
      <c r="P205" s="56"/>
      <c r="Q205" s="57"/>
      <c r="R205" s="56"/>
      <c r="S205" s="57"/>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7"/>
      <c r="P206" s="56"/>
      <c r="Q206" s="57"/>
      <c r="R206" s="56"/>
      <c r="S206" s="57"/>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7"/>
      <c r="P207" s="56"/>
      <c r="Q207" s="57"/>
      <c r="R207" s="56"/>
      <c r="S207" s="57"/>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7"/>
      <c r="P208" s="56"/>
      <c r="Q208" s="57"/>
      <c r="R208" s="56"/>
      <c r="S208" s="57"/>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7"/>
      <c r="P209" s="56"/>
      <c r="Q209" s="57"/>
      <c r="R209" s="56"/>
      <c r="S209" s="57"/>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7"/>
      <c r="P210" s="56"/>
      <c r="Q210" s="57"/>
      <c r="R210" s="56"/>
      <c r="S210" s="57"/>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7"/>
      <c r="P211" s="56"/>
      <c r="Q211" s="57"/>
      <c r="R211" s="56"/>
      <c r="S211" s="57"/>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7"/>
      <c r="P212" s="56"/>
      <c r="Q212" s="57"/>
      <c r="R212" s="56"/>
      <c r="S212" s="57"/>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7"/>
      <c r="P213" s="56"/>
      <c r="Q213" s="57"/>
      <c r="R213" s="56"/>
      <c r="S213" s="57"/>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7"/>
      <c r="P214" s="56"/>
      <c r="Q214" s="57"/>
      <c r="R214" s="56"/>
      <c r="S214" s="57"/>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7"/>
      <c r="P215" s="56"/>
      <c r="Q215" s="57"/>
      <c r="R215" s="56"/>
      <c r="S215" s="57"/>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7"/>
      <c r="P216" s="56"/>
      <c r="Q216" s="57"/>
      <c r="R216" s="56"/>
      <c r="S216" s="57"/>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7"/>
      <c r="P217" s="56"/>
      <c r="Q217" s="57"/>
      <c r="R217" s="56"/>
      <c r="S217" s="57"/>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7"/>
      <c r="P218" s="56"/>
      <c r="Q218" s="57"/>
      <c r="R218" s="56"/>
      <c r="S218" s="57"/>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7"/>
      <c r="P219" s="56"/>
      <c r="Q219" s="57"/>
      <c r="R219" s="56"/>
      <c r="S219" s="57"/>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7"/>
      <c r="P220" s="56"/>
      <c r="Q220" s="57"/>
      <c r="R220" s="56"/>
      <c r="S220" s="57"/>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7"/>
      <c r="P221" s="56"/>
      <c r="Q221" s="57"/>
      <c r="R221" s="56"/>
      <c r="S221" s="57"/>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7"/>
      <c r="P222" s="56"/>
      <c r="Q222" s="57"/>
      <c r="R222" s="56"/>
      <c r="S222" s="57"/>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7"/>
      <c r="P223" s="56"/>
      <c r="Q223" s="57"/>
      <c r="R223" s="56"/>
      <c r="S223" s="57"/>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7"/>
      <c r="P224" s="56"/>
      <c r="Q224" s="57"/>
      <c r="R224" s="56"/>
      <c r="S224" s="57"/>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7"/>
      <c r="P225" s="56"/>
      <c r="Q225" s="57"/>
      <c r="R225" s="56"/>
      <c r="S225" s="57"/>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7"/>
      <c r="P226" s="56"/>
      <c r="Q226" s="57"/>
      <c r="R226" s="56"/>
      <c r="S226" s="57"/>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7"/>
      <c r="P227" s="56"/>
      <c r="Q227" s="57"/>
      <c r="R227" s="56"/>
      <c r="S227" s="57"/>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7"/>
      <c r="P228" s="56"/>
      <c r="Q228" s="57"/>
      <c r="R228" s="56"/>
      <c r="S228" s="57"/>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7"/>
      <c r="P229" s="56"/>
      <c r="Q229" s="57"/>
      <c r="R229" s="56"/>
      <c r="S229" s="57"/>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7"/>
      <c r="P230" s="56"/>
      <c r="Q230" s="57"/>
      <c r="R230" s="56"/>
      <c r="S230" s="57"/>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7"/>
      <c r="P231" s="56"/>
      <c r="Q231" s="57"/>
      <c r="R231" s="56"/>
      <c r="S231" s="57"/>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7"/>
      <c r="P232" s="56"/>
      <c r="Q232" s="57"/>
      <c r="R232" s="56"/>
      <c r="S232" s="57"/>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7"/>
      <c r="P233" s="56"/>
      <c r="Q233" s="57"/>
      <c r="R233" s="56"/>
      <c r="S233" s="57"/>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7"/>
      <c r="P234" s="56"/>
      <c r="Q234" s="57"/>
      <c r="R234" s="56"/>
      <c r="S234" s="57"/>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7"/>
      <c r="P235" s="56"/>
      <c r="Q235" s="57"/>
      <c r="R235" s="56"/>
      <c r="S235" s="57"/>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7"/>
      <c r="P236" s="56"/>
      <c r="Q236" s="57"/>
      <c r="R236" s="56"/>
      <c r="S236" s="57"/>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7"/>
      <c r="P237" s="56"/>
      <c r="Q237" s="57"/>
      <c r="R237" s="56"/>
      <c r="S237" s="57"/>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7"/>
      <c r="P238" s="56"/>
      <c r="Q238" s="57"/>
      <c r="R238" s="56"/>
      <c r="S238" s="57"/>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7"/>
      <c r="P239" s="56"/>
      <c r="Q239" s="57"/>
      <c r="R239" s="56"/>
      <c r="S239" s="57"/>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7"/>
      <c r="P240" s="56"/>
      <c r="Q240" s="57"/>
      <c r="R240" s="56"/>
      <c r="S240" s="57"/>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7"/>
      <c r="P241" s="56"/>
      <c r="Q241" s="57"/>
      <c r="R241" s="56"/>
      <c r="S241" s="57"/>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7"/>
      <c r="P242" s="56"/>
      <c r="Q242" s="57"/>
      <c r="R242" s="56"/>
      <c r="S242" s="57"/>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7"/>
      <c r="P243" s="56"/>
      <c r="Q243" s="57"/>
      <c r="R243" s="56"/>
      <c r="S243" s="57"/>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7"/>
      <c r="P244" s="56"/>
      <c r="Q244" s="57"/>
      <c r="R244" s="56"/>
      <c r="S244" s="57"/>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7"/>
      <c r="P245" s="56"/>
      <c r="Q245" s="57"/>
      <c r="R245" s="56"/>
      <c r="S245" s="57"/>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7"/>
      <c r="P246" s="56"/>
      <c r="Q246" s="57"/>
      <c r="R246" s="56"/>
      <c r="S246" s="57"/>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7"/>
      <c r="P247" s="56"/>
      <c r="Q247" s="57"/>
      <c r="R247" s="56"/>
      <c r="S247" s="57"/>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7"/>
      <c r="P248" s="56"/>
      <c r="Q248" s="57"/>
      <c r="R248" s="56"/>
      <c r="S248" s="57"/>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7"/>
      <c r="P249" s="56"/>
      <c r="Q249" s="57"/>
      <c r="R249" s="56"/>
      <c r="S249" s="57"/>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7"/>
      <c r="P250" s="56"/>
      <c r="Q250" s="57"/>
      <c r="R250" s="56"/>
      <c r="S250" s="57"/>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7"/>
      <c r="P251" s="56"/>
      <c r="Q251" s="57"/>
      <c r="R251" s="56"/>
      <c r="S251" s="57"/>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7"/>
      <c r="P252" s="56"/>
      <c r="Q252" s="57"/>
      <c r="R252" s="56"/>
      <c r="S252" s="57"/>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7"/>
      <c r="P253" s="56"/>
      <c r="Q253" s="57"/>
      <c r="R253" s="56"/>
      <c r="S253" s="57"/>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7"/>
      <c r="P254" s="56"/>
      <c r="Q254" s="57"/>
      <c r="R254" s="56"/>
      <c r="S254" s="57"/>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7"/>
      <c r="P255" s="56"/>
      <c r="Q255" s="57"/>
      <c r="R255" s="56"/>
      <c r="S255" s="57"/>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7"/>
      <c r="P256" s="56"/>
      <c r="Q256" s="57"/>
      <c r="R256" s="56"/>
      <c r="S256" s="57"/>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7"/>
      <c r="P257" s="56"/>
      <c r="Q257" s="57"/>
      <c r="R257" s="56"/>
      <c r="S257" s="57"/>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7"/>
      <c r="P258" s="56"/>
      <c r="Q258" s="57"/>
      <c r="R258" s="56"/>
      <c r="S258" s="57"/>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7"/>
      <c r="P259" s="56"/>
      <c r="Q259" s="57"/>
      <c r="R259" s="56"/>
      <c r="S259" s="57"/>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7"/>
      <c r="P260" s="56"/>
      <c r="Q260" s="57"/>
      <c r="R260" s="56"/>
      <c r="S260" s="57"/>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7"/>
      <c r="P261" s="56"/>
      <c r="Q261" s="57"/>
      <c r="R261" s="56"/>
      <c r="S261" s="57"/>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7"/>
      <c r="P262" s="56"/>
      <c r="Q262" s="57"/>
      <c r="R262" s="56"/>
      <c r="S262" s="57"/>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7"/>
      <c r="P263" s="56"/>
      <c r="Q263" s="57"/>
      <c r="R263" s="56"/>
      <c r="S263" s="57"/>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7"/>
      <c r="P264" s="56"/>
      <c r="Q264" s="57"/>
      <c r="R264" s="56"/>
      <c r="S264" s="57"/>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7"/>
      <c r="P265" s="56"/>
      <c r="Q265" s="57"/>
      <c r="R265" s="56"/>
      <c r="S265" s="57"/>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7"/>
      <c r="P266" s="56"/>
      <c r="Q266" s="57"/>
      <c r="R266" s="56"/>
      <c r="S266" s="57"/>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7"/>
      <c r="P267" s="56"/>
      <c r="Q267" s="57"/>
      <c r="R267" s="56"/>
      <c r="S267" s="57"/>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7"/>
      <c r="P268" s="56"/>
      <c r="Q268" s="57"/>
      <c r="R268" s="56"/>
      <c r="S268" s="57"/>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7"/>
      <c r="P269" s="56"/>
      <c r="Q269" s="57"/>
      <c r="R269" s="56"/>
      <c r="S269" s="57"/>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7"/>
      <c r="P270" s="56"/>
      <c r="Q270" s="57"/>
      <c r="R270" s="56"/>
      <c r="S270" s="57"/>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7"/>
      <c r="P271" s="56"/>
      <c r="Q271" s="57"/>
      <c r="R271" s="56"/>
      <c r="S271" s="57"/>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7"/>
      <c r="P272" s="56"/>
      <c r="Q272" s="57"/>
      <c r="R272" s="56"/>
      <c r="S272" s="57"/>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7"/>
      <c r="P273" s="56"/>
      <c r="Q273" s="57"/>
      <c r="R273" s="56"/>
      <c r="S273" s="57"/>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7"/>
      <c r="P274" s="56"/>
      <c r="Q274" s="57"/>
      <c r="R274" s="56"/>
      <c r="S274" s="57"/>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7"/>
      <c r="P275" s="56"/>
      <c r="Q275" s="57"/>
      <c r="R275" s="56"/>
      <c r="S275" s="57"/>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7"/>
      <c r="P276" s="56"/>
      <c r="Q276" s="57"/>
      <c r="R276" s="56"/>
      <c r="S276" s="57"/>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7"/>
      <c r="P277" s="56"/>
      <c r="Q277" s="57"/>
      <c r="R277" s="56"/>
      <c r="S277" s="57"/>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7"/>
      <c r="P278" s="56"/>
      <c r="Q278" s="57"/>
      <c r="R278" s="56"/>
      <c r="S278" s="57"/>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7"/>
      <c r="P279" s="56"/>
      <c r="Q279" s="57"/>
      <c r="R279" s="56"/>
      <c r="S279" s="57"/>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7"/>
      <c r="P280" s="56"/>
      <c r="Q280" s="57"/>
      <c r="R280" s="56"/>
      <c r="S280" s="57"/>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7"/>
      <c r="P281" s="56"/>
      <c r="Q281" s="57"/>
      <c r="R281" s="56"/>
      <c r="S281" s="57"/>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7"/>
      <c r="P282" s="56"/>
      <c r="Q282" s="57"/>
      <c r="R282" s="56"/>
      <c r="S282" s="57"/>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7"/>
      <c r="P283" s="56"/>
      <c r="Q283" s="57"/>
      <c r="R283" s="56"/>
      <c r="S283" s="57"/>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7"/>
      <c r="P284" s="56"/>
      <c r="Q284" s="57"/>
      <c r="R284" s="56"/>
      <c r="S284" s="57"/>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7"/>
      <c r="P285" s="56"/>
      <c r="Q285" s="57"/>
      <c r="R285" s="56"/>
      <c r="S285" s="57"/>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7"/>
      <c r="P286" s="56"/>
      <c r="Q286" s="57"/>
      <c r="R286" s="56"/>
      <c r="S286" s="57"/>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7"/>
      <c r="P287" s="56"/>
      <c r="Q287" s="57"/>
      <c r="R287" s="56"/>
      <c r="S287" s="57"/>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7"/>
      <c r="P288" s="56"/>
      <c r="Q288" s="57"/>
      <c r="R288" s="56"/>
      <c r="S288" s="57"/>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7"/>
      <c r="P289" s="56"/>
      <c r="Q289" s="57"/>
      <c r="R289" s="56"/>
      <c r="S289" s="57"/>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7"/>
      <c r="P290" s="56"/>
      <c r="Q290" s="57"/>
      <c r="R290" s="56"/>
      <c r="S290" s="57"/>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7"/>
      <c r="P291" s="56"/>
      <c r="Q291" s="57"/>
      <c r="R291" s="56"/>
      <c r="S291" s="57"/>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7"/>
      <c r="P292" s="56"/>
      <c r="Q292" s="57"/>
      <c r="R292" s="56"/>
      <c r="S292" s="57"/>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7"/>
      <c r="P293" s="56"/>
      <c r="Q293" s="57"/>
      <c r="R293" s="56"/>
      <c r="S293" s="57"/>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7"/>
      <c r="P294" s="56"/>
      <c r="Q294" s="57"/>
      <c r="R294" s="56"/>
      <c r="S294" s="57"/>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7"/>
      <c r="P295" s="56"/>
      <c r="Q295" s="57"/>
      <c r="R295" s="56"/>
      <c r="S295" s="57"/>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7"/>
      <c r="P296" s="56"/>
      <c r="Q296" s="57"/>
      <c r="R296" s="56"/>
      <c r="S296" s="57"/>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7"/>
      <c r="P297" s="56"/>
      <c r="Q297" s="57"/>
      <c r="R297" s="56"/>
      <c r="S297" s="57"/>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7"/>
      <c r="P298" s="56"/>
      <c r="Q298" s="57"/>
      <c r="R298" s="56"/>
      <c r="S298" s="57"/>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7"/>
      <c r="P299" s="56"/>
      <c r="Q299" s="57"/>
      <c r="R299" s="56"/>
      <c r="S299" s="57"/>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7"/>
      <c r="P300" s="56"/>
      <c r="Q300" s="57"/>
      <c r="R300" s="56"/>
      <c r="S300" s="57"/>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7"/>
      <c r="P301" s="56"/>
      <c r="Q301" s="57"/>
      <c r="R301" s="56"/>
      <c r="S301" s="57"/>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7"/>
      <c r="P302" s="56"/>
      <c r="Q302" s="57"/>
      <c r="R302" s="56"/>
      <c r="S302" s="57"/>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7"/>
      <c r="P303" s="56"/>
      <c r="Q303" s="57"/>
      <c r="R303" s="56"/>
      <c r="S303" s="57"/>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7"/>
      <c r="P304" s="56"/>
      <c r="Q304" s="57"/>
      <c r="R304" s="56"/>
      <c r="S304" s="57"/>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7"/>
      <c r="P305" s="56"/>
      <c r="Q305" s="57"/>
      <c r="R305" s="56"/>
      <c r="S305" s="57"/>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7"/>
      <c r="P306" s="56"/>
      <c r="Q306" s="57"/>
      <c r="R306" s="56"/>
      <c r="S306" s="57"/>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7"/>
      <c r="P307" s="56"/>
      <c r="Q307" s="57"/>
      <c r="R307" s="56"/>
      <c r="S307" s="57"/>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7"/>
      <c r="P308" s="56"/>
      <c r="Q308" s="57"/>
      <c r="R308" s="56"/>
      <c r="S308" s="57"/>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7"/>
      <c r="P309" s="56"/>
      <c r="Q309" s="57"/>
      <c r="R309" s="56"/>
      <c r="S309" s="57"/>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7"/>
      <c r="P310" s="56"/>
      <c r="Q310" s="57"/>
      <c r="R310" s="56"/>
      <c r="S310" s="57"/>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7"/>
      <c r="P311" s="56"/>
      <c r="Q311" s="57"/>
      <c r="R311" s="56"/>
      <c r="S311" s="57"/>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7"/>
      <c r="P312" s="56"/>
      <c r="Q312" s="57"/>
      <c r="R312" s="56"/>
      <c r="S312" s="57"/>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7"/>
      <c r="P313" s="56"/>
      <c r="Q313" s="57"/>
      <c r="R313" s="56"/>
      <c r="S313" s="57"/>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7"/>
      <c r="P314" s="56"/>
      <c r="Q314" s="57"/>
      <c r="R314" s="56"/>
      <c r="S314" s="57"/>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7"/>
      <c r="P315" s="56"/>
      <c r="Q315" s="57"/>
      <c r="R315" s="56"/>
      <c r="S315" s="57"/>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7"/>
      <c r="P316" s="56"/>
      <c r="Q316" s="57"/>
      <c r="R316" s="56"/>
      <c r="S316" s="57"/>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7"/>
      <c r="P317" s="56"/>
      <c r="Q317" s="57"/>
      <c r="R317" s="56"/>
      <c r="S317" s="57"/>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7"/>
      <c r="P318" s="56"/>
      <c r="Q318" s="57"/>
      <c r="R318" s="56"/>
      <c r="S318" s="57"/>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7"/>
      <c r="P319" s="56"/>
      <c r="Q319" s="57"/>
      <c r="R319" s="56"/>
      <c r="S319" s="57"/>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7"/>
      <c r="P320" s="56"/>
      <c r="Q320" s="57"/>
      <c r="R320" s="56"/>
      <c r="S320" s="57"/>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7"/>
      <c r="P321" s="56"/>
      <c r="Q321" s="57"/>
      <c r="R321" s="56"/>
      <c r="S321" s="57"/>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7"/>
      <c r="P322" s="56"/>
      <c r="Q322" s="57"/>
      <c r="R322" s="56"/>
      <c r="S322" s="57"/>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7"/>
      <c r="P323" s="56"/>
      <c r="Q323" s="57"/>
      <c r="R323" s="56"/>
      <c r="S323" s="57"/>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7"/>
      <c r="P324" s="56"/>
      <c r="Q324" s="57"/>
      <c r="R324" s="56"/>
      <c r="S324" s="57"/>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7"/>
      <c r="P325" s="56"/>
      <c r="Q325" s="57"/>
      <c r="R325" s="56"/>
      <c r="S325" s="57"/>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7"/>
      <c r="P326" s="56"/>
      <c r="Q326" s="57"/>
      <c r="R326" s="56"/>
      <c r="S326" s="57"/>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7"/>
      <c r="P327" s="56"/>
      <c r="Q327" s="57"/>
      <c r="R327" s="56"/>
      <c r="S327" s="57"/>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7"/>
      <c r="P328" s="56"/>
      <c r="Q328" s="57"/>
      <c r="R328" s="56"/>
      <c r="S328" s="57"/>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7"/>
      <c r="P329" s="56"/>
      <c r="Q329" s="57"/>
      <c r="R329" s="56"/>
      <c r="S329" s="57"/>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7"/>
      <c r="P330" s="56"/>
      <c r="Q330" s="57"/>
      <c r="R330" s="56"/>
      <c r="S330" s="57"/>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7"/>
      <c r="P331" s="56"/>
      <c r="Q331" s="57"/>
      <c r="R331" s="56"/>
      <c r="S331" s="57"/>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7"/>
      <c r="P332" s="56"/>
      <c r="Q332" s="57"/>
      <c r="R332" s="56"/>
      <c r="S332" s="57"/>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7"/>
      <c r="P333" s="56"/>
      <c r="Q333" s="57"/>
      <c r="R333" s="56"/>
      <c r="S333" s="57"/>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7"/>
      <c r="P334" s="56"/>
      <c r="Q334" s="57"/>
      <c r="R334" s="56"/>
      <c r="S334" s="57"/>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7"/>
      <c r="P335" s="56"/>
      <c r="Q335" s="57"/>
      <c r="R335" s="56"/>
      <c r="S335" s="57"/>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7"/>
      <c r="P336" s="56"/>
      <c r="Q336" s="57"/>
      <c r="R336" s="56"/>
      <c r="S336" s="57"/>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7"/>
      <c r="P337" s="56"/>
      <c r="Q337" s="57"/>
      <c r="R337" s="56"/>
      <c r="S337" s="57"/>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7"/>
      <c r="P338" s="56"/>
      <c r="Q338" s="57"/>
      <c r="R338" s="56"/>
      <c r="S338" s="57"/>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7"/>
      <c r="P339" s="56"/>
      <c r="Q339" s="57"/>
      <c r="R339" s="56"/>
      <c r="S339" s="57"/>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7"/>
      <c r="P340" s="56"/>
      <c r="Q340" s="57"/>
      <c r="R340" s="56"/>
      <c r="S340" s="57"/>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7"/>
      <c r="P341" s="56"/>
      <c r="Q341" s="57"/>
      <c r="R341" s="56"/>
      <c r="S341" s="57"/>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7"/>
      <c r="P342" s="56"/>
      <c r="Q342" s="57"/>
      <c r="R342" s="56"/>
      <c r="S342" s="57"/>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7"/>
      <c r="P343" s="56"/>
      <c r="Q343" s="57"/>
      <c r="R343" s="56"/>
      <c r="S343" s="57"/>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7"/>
      <c r="P344" s="56"/>
      <c r="Q344" s="57"/>
      <c r="R344" s="56"/>
      <c r="S344" s="57"/>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7"/>
      <c r="P345" s="56"/>
      <c r="Q345" s="57"/>
      <c r="R345" s="56"/>
      <c r="S345" s="57"/>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7"/>
      <c r="P346" s="56"/>
      <c r="Q346" s="57"/>
      <c r="R346" s="56"/>
      <c r="S346" s="57"/>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7"/>
      <c r="P347" s="56"/>
      <c r="Q347" s="57"/>
      <c r="R347" s="56"/>
      <c r="S347" s="57"/>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7"/>
      <c r="P348" s="56"/>
      <c r="Q348" s="57"/>
      <c r="R348" s="56"/>
      <c r="S348" s="57"/>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7"/>
      <c r="P349" s="56"/>
      <c r="Q349" s="57"/>
      <c r="R349" s="56"/>
      <c r="S349" s="57"/>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7"/>
      <c r="P350" s="56"/>
      <c r="Q350" s="57"/>
      <c r="R350" s="56"/>
      <c r="S350" s="57"/>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7"/>
      <c r="P351" s="56"/>
      <c r="Q351" s="57"/>
      <c r="R351" s="56"/>
      <c r="S351" s="57"/>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7"/>
      <c r="P352" s="56"/>
      <c r="Q352" s="57"/>
      <c r="R352" s="56"/>
      <c r="S352" s="57"/>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7"/>
      <c r="P353" s="56"/>
      <c r="Q353" s="57"/>
      <c r="R353" s="56"/>
      <c r="S353" s="57"/>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7"/>
      <c r="P354" s="56"/>
      <c r="Q354" s="57"/>
      <c r="R354" s="56"/>
      <c r="S354" s="57"/>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7"/>
      <c r="P355" s="56"/>
      <c r="Q355" s="57"/>
      <c r="R355" s="56"/>
      <c r="S355" s="57"/>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7"/>
      <c r="P356" s="56"/>
      <c r="Q356" s="57"/>
      <c r="R356" s="56"/>
      <c r="S356" s="57"/>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7"/>
      <c r="P357" s="56"/>
      <c r="Q357" s="57"/>
      <c r="R357" s="56"/>
      <c r="S357" s="57"/>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7"/>
      <c r="P358" s="56"/>
      <c r="Q358" s="57"/>
      <c r="R358" s="56"/>
      <c r="S358" s="57"/>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7"/>
      <c r="P359" s="56"/>
      <c r="Q359" s="57"/>
      <c r="R359" s="56"/>
      <c r="S359" s="57"/>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7"/>
      <c r="P360" s="56"/>
      <c r="Q360" s="57"/>
      <c r="R360" s="56"/>
      <c r="S360" s="57"/>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7"/>
      <c r="P361" s="56"/>
      <c r="Q361" s="57"/>
      <c r="R361" s="56"/>
      <c r="S361" s="57"/>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7"/>
      <c r="P362" s="56"/>
      <c r="Q362" s="57"/>
      <c r="R362" s="56"/>
      <c r="S362" s="57"/>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7"/>
      <c r="P363" s="56"/>
      <c r="Q363" s="57"/>
      <c r="R363" s="56"/>
      <c r="S363" s="57"/>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7"/>
      <c r="P364" s="56"/>
      <c r="Q364" s="57"/>
      <c r="R364" s="56"/>
      <c r="S364" s="57"/>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7"/>
      <c r="P365" s="56"/>
      <c r="Q365" s="57"/>
      <c r="R365" s="56"/>
      <c r="S365" s="57"/>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7"/>
      <c r="P366" s="56"/>
      <c r="Q366" s="57"/>
      <c r="R366" s="56"/>
      <c r="S366" s="57"/>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7"/>
      <c r="P367" s="56"/>
      <c r="Q367" s="57"/>
      <c r="R367" s="56"/>
      <c r="S367" s="57"/>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7"/>
      <c r="P368" s="56"/>
      <c r="Q368" s="57"/>
      <c r="R368" s="56"/>
      <c r="S368" s="57"/>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7"/>
      <c r="P369" s="56"/>
      <c r="Q369" s="57"/>
      <c r="R369" s="56"/>
      <c r="S369" s="57"/>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7"/>
      <c r="P370" s="56"/>
      <c r="Q370" s="57"/>
      <c r="R370" s="56"/>
      <c r="S370" s="57"/>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7"/>
      <c r="P371" s="56"/>
      <c r="Q371" s="57"/>
      <c r="R371" s="56"/>
      <c r="S371" s="57"/>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7"/>
      <c r="P372" s="56"/>
      <c r="Q372" s="57"/>
      <c r="R372" s="56"/>
      <c r="S372" s="57"/>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7"/>
      <c r="P373" s="56"/>
      <c r="Q373" s="57"/>
      <c r="R373" s="56"/>
      <c r="S373" s="57"/>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7"/>
      <c r="P374" s="56"/>
      <c r="Q374" s="57"/>
      <c r="R374" s="56"/>
      <c r="S374" s="57"/>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7"/>
      <c r="P375" s="56"/>
      <c r="Q375" s="57"/>
      <c r="R375" s="56"/>
      <c r="S375" s="57"/>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7"/>
      <c r="P376" s="56"/>
      <c r="Q376" s="57"/>
      <c r="R376" s="56"/>
      <c r="S376" s="57"/>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7"/>
      <c r="P377" s="56"/>
      <c r="Q377" s="57"/>
      <c r="R377" s="56"/>
      <c r="S377" s="57"/>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7"/>
      <c r="P378" s="56"/>
      <c r="Q378" s="57"/>
      <c r="R378" s="56"/>
      <c r="S378" s="57"/>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7"/>
      <c r="P379" s="56"/>
      <c r="Q379" s="57"/>
      <c r="R379" s="56"/>
      <c r="S379" s="57"/>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7"/>
      <c r="P380" s="56"/>
      <c r="Q380" s="57"/>
      <c r="R380" s="56"/>
      <c r="S380" s="57"/>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7"/>
      <c r="P381" s="56"/>
      <c r="Q381" s="57"/>
      <c r="R381" s="56"/>
      <c r="S381" s="57"/>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7"/>
      <c r="P382" s="56"/>
      <c r="Q382" s="57"/>
      <c r="R382" s="56"/>
      <c r="S382" s="57"/>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7"/>
      <c r="P383" s="56"/>
      <c r="Q383" s="57"/>
      <c r="R383" s="56"/>
      <c r="S383" s="57"/>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7"/>
      <c r="P384" s="56"/>
      <c r="Q384" s="57"/>
      <c r="R384" s="56"/>
      <c r="S384" s="57"/>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7"/>
      <c r="P385" s="56"/>
      <c r="Q385" s="57"/>
      <c r="R385" s="56"/>
      <c r="S385" s="57"/>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7"/>
      <c r="P386" s="56"/>
      <c r="Q386" s="57"/>
      <c r="R386" s="56"/>
      <c r="S386" s="57"/>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7"/>
      <c r="P387" s="56"/>
      <c r="Q387" s="57"/>
      <c r="R387" s="56"/>
      <c r="S387" s="57"/>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7"/>
      <c r="P388" s="56"/>
      <c r="Q388" s="57"/>
      <c r="R388" s="56"/>
      <c r="S388" s="57"/>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7"/>
      <c r="P389" s="56"/>
      <c r="Q389" s="57"/>
      <c r="R389" s="56"/>
      <c r="S389" s="57"/>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7"/>
      <c r="P390" s="56"/>
      <c r="Q390" s="57"/>
      <c r="R390" s="56"/>
      <c r="S390" s="57"/>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7"/>
      <c r="P391" s="56"/>
      <c r="Q391" s="57"/>
      <c r="R391" s="56"/>
      <c r="S391" s="57"/>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7"/>
      <c r="P392" s="56"/>
      <c r="Q392" s="57"/>
      <c r="R392" s="56"/>
      <c r="S392" s="57"/>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7"/>
      <c r="P393" s="56"/>
      <c r="Q393" s="57"/>
      <c r="R393" s="56"/>
      <c r="S393" s="57"/>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7"/>
      <c r="P394" s="56"/>
      <c r="Q394" s="57"/>
      <c r="R394" s="56"/>
      <c r="S394" s="57"/>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7"/>
      <c r="P395" s="56"/>
      <c r="Q395" s="57"/>
      <c r="R395" s="56"/>
      <c r="S395" s="57"/>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7"/>
      <c r="P396" s="56"/>
      <c r="Q396" s="57"/>
      <c r="R396" s="56"/>
      <c r="S396" s="57"/>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7"/>
      <c r="P397" s="56"/>
      <c r="Q397" s="57"/>
      <c r="R397" s="56"/>
      <c r="S397" s="57"/>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7"/>
      <c r="P398" s="56"/>
      <c r="Q398" s="57"/>
      <c r="R398" s="56"/>
      <c r="S398" s="57"/>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7"/>
      <c r="P399" s="56"/>
      <c r="Q399" s="57"/>
      <c r="R399" s="56"/>
      <c r="S399" s="57"/>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7"/>
      <c r="P400" s="56"/>
      <c r="Q400" s="57"/>
      <c r="R400" s="56"/>
      <c r="S400" s="57"/>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7"/>
      <c r="P401" s="56"/>
      <c r="Q401" s="57"/>
      <c r="R401" s="56"/>
      <c r="S401" s="57"/>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7"/>
      <c r="P402" s="56"/>
      <c r="Q402" s="57"/>
      <c r="R402" s="56"/>
      <c r="S402" s="57"/>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7"/>
      <c r="P403" s="56"/>
      <c r="Q403" s="57"/>
      <c r="R403" s="56"/>
      <c r="S403" s="57"/>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7"/>
      <c r="P404" s="56"/>
      <c r="Q404" s="57"/>
      <c r="R404" s="56"/>
      <c r="S404" s="57"/>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7"/>
      <c r="P405" s="56"/>
      <c r="Q405" s="57"/>
      <c r="R405" s="56"/>
      <c r="S405" s="57"/>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7"/>
      <c r="P406" s="56"/>
      <c r="Q406" s="57"/>
      <c r="R406" s="56"/>
      <c r="S406" s="57"/>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7"/>
      <c r="P407" s="56"/>
      <c r="Q407" s="57"/>
      <c r="R407" s="56"/>
      <c r="S407" s="57"/>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7"/>
      <c r="P408" s="56"/>
      <c r="Q408" s="57"/>
      <c r="R408" s="56"/>
      <c r="S408" s="57"/>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7"/>
      <c r="P409" s="56"/>
      <c r="Q409" s="57"/>
      <c r="R409" s="56"/>
      <c r="S409" s="57"/>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7"/>
      <c r="P410" s="56"/>
      <c r="Q410" s="57"/>
      <c r="R410" s="56"/>
      <c r="S410" s="57"/>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7"/>
      <c r="P411" s="56"/>
      <c r="Q411" s="57"/>
      <c r="R411" s="56"/>
      <c r="S411" s="57"/>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7"/>
      <c r="P412" s="56"/>
      <c r="Q412" s="57"/>
      <c r="R412" s="56"/>
      <c r="S412" s="57"/>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7"/>
      <c r="P413" s="56"/>
      <c r="Q413" s="57"/>
      <c r="R413" s="56"/>
      <c r="S413" s="57"/>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7"/>
      <c r="P414" s="56"/>
      <c r="Q414" s="57"/>
      <c r="R414" s="56"/>
      <c r="S414" s="57"/>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7"/>
      <c r="P415" s="56"/>
      <c r="Q415" s="57"/>
      <c r="R415" s="56"/>
      <c r="S415" s="57"/>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7"/>
      <c r="P416" s="56"/>
      <c r="Q416" s="57"/>
      <c r="R416" s="56"/>
      <c r="S416" s="57"/>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7"/>
      <c r="P417" s="56"/>
      <c r="Q417" s="57"/>
      <c r="R417" s="56"/>
      <c r="S417" s="57"/>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7"/>
      <c r="P418" s="56"/>
      <c r="Q418" s="57"/>
      <c r="R418" s="56"/>
      <c r="S418" s="57"/>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7"/>
      <c r="P419" s="56"/>
      <c r="Q419" s="57"/>
      <c r="R419" s="56"/>
      <c r="S419" s="57"/>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7"/>
      <c r="P420" s="56"/>
      <c r="Q420" s="57"/>
      <c r="R420" s="56"/>
      <c r="S420" s="57"/>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7"/>
      <c r="P421" s="56"/>
      <c r="Q421" s="57"/>
      <c r="R421" s="56"/>
      <c r="S421" s="57"/>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7"/>
      <c r="P422" s="56"/>
      <c r="Q422" s="57"/>
      <c r="R422" s="56"/>
      <c r="S422" s="57"/>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7"/>
      <c r="P423" s="56"/>
      <c r="Q423" s="57"/>
      <c r="R423" s="56"/>
      <c r="S423" s="57"/>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7"/>
      <c r="P424" s="56"/>
      <c r="Q424" s="57"/>
      <c r="R424" s="56"/>
      <c r="S424" s="57"/>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7"/>
      <c r="P425" s="56"/>
      <c r="Q425" s="57"/>
      <c r="R425" s="56"/>
      <c r="S425" s="57"/>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7"/>
      <c r="P426" s="56"/>
      <c r="Q426" s="57"/>
      <c r="R426" s="56"/>
      <c r="S426" s="57"/>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7"/>
      <c r="P427" s="56"/>
      <c r="Q427" s="57"/>
      <c r="R427" s="56"/>
      <c r="S427" s="57"/>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7"/>
      <c r="P428" s="56"/>
      <c r="Q428" s="57"/>
      <c r="R428" s="56"/>
      <c r="S428" s="57"/>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7"/>
      <c r="P429" s="56"/>
      <c r="Q429" s="57"/>
      <c r="R429" s="56"/>
      <c r="S429" s="57"/>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7"/>
      <c r="P430" s="56"/>
      <c r="Q430" s="57"/>
      <c r="R430" s="56"/>
      <c r="S430" s="57"/>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7"/>
      <c r="P431" s="56"/>
      <c r="Q431" s="57"/>
      <c r="R431" s="56"/>
      <c r="S431" s="57"/>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7"/>
      <c r="P432" s="56"/>
      <c r="Q432" s="57"/>
      <c r="R432" s="56"/>
      <c r="S432" s="57"/>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7"/>
      <c r="P433" s="56"/>
      <c r="Q433" s="57"/>
      <c r="R433" s="56"/>
      <c r="S433" s="57"/>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7"/>
      <c r="P434" s="56"/>
      <c r="Q434" s="57"/>
      <c r="R434" s="56"/>
      <c r="S434" s="57"/>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7"/>
      <c r="P435" s="56"/>
      <c r="Q435" s="57"/>
      <c r="R435" s="56"/>
      <c r="S435" s="57"/>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7"/>
      <c r="P436" s="56"/>
      <c r="Q436" s="57"/>
      <c r="R436" s="56"/>
      <c r="S436" s="57"/>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7"/>
      <c r="P437" s="56"/>
      <c r="Q437" s="57"/>
      <c r="R437" s="56"/>
      <c r="S437" s="57"/>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7"/>
      <c r="P438" s="56"/>
      <c r="Q438" s="57"/>
      <c r="R438" s="56"/>
      <c r="S438" s="57"/>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7"/>
      <c r="P439" s="56"/>
      <c r="Q439" s="57"/>
      <c r="R439" s="56"/>
      <c r="S439" s="57"/>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7"/>
      <c r="P440" s="56"/>
      <c r="Q440" s="57"/>
      <c r="R440" s="56"/>
      <c r="S440" s="57"/>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7"/>
      <c r="P441" s="56"/>
      <c r="Q441" s="57"/>
      <c r="R441" s="56"/>
      <c r="S441" s="57"/>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7"/>
      <c r="P442" s="56"/>
      <c r="Q442" s="57"/>
      <c r="R442" s="56"/>
      <c r="S442" s="57"/>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7"/>
      <c r="P443" s="56"/>
      <c r="Q443" s="57"/>
      <c r="R443" s="56"/>
      <c r="S443" s="57"/>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7"/>
      <c r="P444" s="56"/>
      <c r="Q444" s="57"/>
      <c r="R444" s="56"/>
      <c r="S444" s="57"/>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7"/>
      <c r="P445" s="56"/>
      <c r="Q445" s="57"/>
      <c r="R445" s="56"/>
      <c r="S445" s="57"/>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7"/>
      <c r="P446" s="56"/>
      <c r="Q446" s="57"/>
      <c r="R446" s="56"/>
      <c r="S446" s="57"/>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7"/>
      <c r="P447" s="56"/>
      <c r="Q447" s="57"/>
      <c r="R447" s="56"/>
      <c r="S447" s="57"/>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7"/>
      <c r="P448" s="56"/>
      <c r="Q448" s="57"/>
      <c r="R448" s="56"/>
      <c r="S448" s="57"/>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7"/>
      <c r="P449" s="56"/>
      <c r="Q449" s="57"/>
      <c r="R449" s="56"/>
      <c r="S449" s="57"/>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7"/>
      <c r="P450" s="56"/>
      <c r="Q450" s="57"/>
      <c r="R450" s="56"/>
      <c r="S450" s="57"/>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7"/>
      <c r="P451" s="56"/>
      <c r="Q451" s="57"/>
      <c r="R451" s="56"/>
      <c r="S451" s="57"/>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7"/>
      <c r="P452" s="56"/>
      <c r="Q452" s="57"/>
      <c r="R452" s="56"/>
      <c r="S452" s="57"/>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7"/>
      <c r="P453" s="56"/>
      <c r="Q453" s="57"/>
      <c r="R453" s="56"/>
      <c r="S453" s="57"/>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7"/>
      <c r="P454" s="56"/>
      <c r="Q454" s="57"/>
      <c r="R454" s="56"/>
      <c r="S454" s="57"/>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7"/>
      <c r="P455" s="56"/>
      <c r="Q455" s="57"/>
      <c r="R455" s="56"/>
      <c r="S455" s="57"/>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7"/>
      <c r="P456" s="56"/>
      <c r="Q456" s="57"/>
      <c r="R456" s="56"/>
      <c r="S456" s="57"/>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7"/>
      <c r="P457" s="56"/>
      <c r="Q457" s="57"/>
      <c r="R457" s="56"/>
      <c r="S457" s="57"/>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7"/>
      <c r="P458" s="56"/>
      <c r="Q458" s="57"/>
      <c r="R458" s="56"/>
      <c r="S458" s="57"/>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7"/>
      <c r="P459" s="56"/>
      <c r="Q459" s="57"/>
      <c r="R459" s="56"/>
      <c r="S459" s="57"/>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7"/>
      <c r="P460" s="56"/>
      <c r="Q460" s="57"/>
      <c r="R460" s="56"/>
      <c r="S460" s="57"/>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7"/>
      <c r="P461" s="56"/>
      <c r="Q461" s="57"/>
      <c r="R461" s="56"/>
      <c r="S461" s="57"/>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7"/>
      <c r="P462" s="56"/>
      <c r="Q462" s="57"/>
      <c r="R462" s="56"/>
      <c r="S462" s="57"/>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7"/>
      <c r="P463" s="56"/>
      <c r="Q463" s="57"/>
      <c r="R463" s="56"/>
      <c r="S463" s="57"/>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7"/>
      <c r="P464" s="56"/>
      <c r="Q464" s="57"/>
      <c r="R464" s="56"/>
      <c r="S464" s="57"/>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7"/>
      <c r="P465" s="56"/>
      <c r="Q465" s="57"/>
      <c r="R465" s="56"/>
      <c r="S465" s="57"/>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7"/>
      <c r="P466" s="56"/>
      <c r="Q466" s="57"/>
      <c r="R466" s="56"/>
      <c r="S466" s="57"/>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7"/>
      <c r="P467" s="56"/>
      <c r="Q467" s="57"/>
      <c r="R467" s="56"/>
      <c r="S467" s="57"/>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7"/>
      <c r="P468" s="56"/>
      <c r="Q468" s="57"/>
      <c r="R468" s="56"/>
      <c r="S468" s="57"/>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7"/>
      <c r="P469" s="56"/>
      <c r="Q469" s="57"/>
      <c r="R469" s="56"/>
      <c r="S469" s="57"/>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7"/>
      <c r="P470" s="56"/>
      <c r="Q470" s="57"/>
      <c r="R470" s="56"/>
      <c r="S470" s="57"/>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7"/>
      <c r="P471" s="56"/>
      <c r="Q471" s="57"/>
      <c r="R471" s="56"/>
      <c r="S471" s="57"/>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7"/>
      <c r="P472" s="56"/>
      <c r="Q472" s="57"/>
      <c r="R472" s="56"/>
      <c r="S472" s="57"/>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7"/>
      <c r="P473" s="56"/>
      <c r="Q473" s="57"/>
      <c r="R473" s="56"/>
      <c r="S473" s="57"/>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7"/>
      <c r="P474" s="56"/>
      <c r="Q474" s="57"/>
      <c r="R474" s="56"/>
      <c r="S474" s="57"/>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7"/>
      <c r="P475" s="56"/>
      <c r="Q475" s="57"/>
      <c r="R475" s="56"/>
      <c r="S475" s="57"/>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7"/>
      <c r="P476" s="56"/>
      <c r="Q476" s="57"/>
      <c r="R476" s="56"/>
      <c r="S476" s="57"/>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7"/>
      <c r="P477" s="56"/>
      <c r="Q477" s="57"/>
      <c r="R477" s="56"/>
      <c r="S477" s="57"/>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7"/>
      <c r="P478" s="56"/>
      <c r="Q478" s="57"/>
      <c r="R478" s="56"/>
      <c r="S478" s="57"/>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7"/>
      <c r="P479" s="56"/>
      <c r="Q479" s="57"/>
      <c r="R479" s="56"/>
      <c r="S479" s="57"/>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7"/>
      <c r="P480" s="56"/>
      <c r="Q480" s="57"/>
      <c r="R480" s="56"/>
      <c r="S480" s="57"/>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7"/>
      <c r="P481" s="56"/>
      <c r="Q481" s="57"/>
      <c r="R481" s="56"/>
      <c r="S481" s="57"/>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7"/>
      <c r="P482" s="56"/>
      <c r="Q482" s="57"/>
      <c r="R482" s="56"/>
      <c r="S482" s="57"/>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7"/>
      <c r="P483" s="56"/>
      <c r="Q483" s="57"/>
      <c r="R483" s="56"/>
      <c r="S483" s="57"/>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7"/>
      <c r="P484" s="56"/>
      <c r="Q484" s="57"/>
      <c r="R484" s="56"/>
      <c r="S484" s="57"/>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7"/>
      <c r="P485" s="56"/>
      <c r="Q485" s="57"/>
      <c r="R485" s="56"/>
      <c r="S485" s="57"/>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7"/>
      <c r="P486" s="56"/>
      <c r="Q486" s="57"/>
      <c r="R486" s="56"/>
      <c r="S486" s="57"/>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7"/>
      <c r="P487" s="56"/>
      <c r="Q487" s="57"/>
      <c r="R487" s="56"/>
      <c r="S487" s="57"/>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7"/>
      <c r="P488" s="56"/>
      <c r="Q488" s="57"/>
      <c r="R488" s="56"/>
      <c r="S488" s="57"/>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7"/>
      <c r="P489" s="56"/>
      <c r="Q489" s="57"/>
      <c r="R489" s="56"/>
      <c r="S489" s="57"/>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7"/>
      <c r="P490" s="56"/>
      <c r="Q490" s="57"/>
      <c r="R490" s="56"/>
      <c r="S490" s="57"/>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7"/>
      <c r="P491" s="56"/>
      <c r="Q491" s="57"/>
      <c r="R491" s="56"/>
      <c r="S491" s="57"/>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7"/>
      <c r="P492" s="56"/>
      <c r="Q492" s="57"/>
      <c r="R492" s="56"/>
      <c r="S492" s="57"/>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7"/>
      <c r="P493" s="56"/>
      <c r="Q493" s="57"/>
      <c r="R493" s="56"/>
      <c r="S493" s="57"/>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7"/>
      <c r="P494" s="56"/>
      <c r="Q494" s="57"/>
      <c r="R494" s="56"/>
      <c r="S494" s="57"/>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7"/>
      <c r="P495" s="56"/>
      <c r="Q495" s="57"/>
      <c r="R495" s="56"/>
      <c r="S495" s="57"/>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7"/>
      <c r="P496" s="56"/>
      <c r="Q496" s="57"/>
      <c r="R496" s="56"/>
      <c r="S496" s="57"/>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7"/>
      <c r="P497" s="56"/>
      <c r="Q497" s="57"/>
      <c r="R497" s="56"/>
      <c r="S497" s="57"/>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7"/>
      <c r="P498" s="56"/>
      <c r="Q498" s="57"/>
      <c r="R498" s="56"/>
      <c r="S498" s="57"/>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7"/>
      <c r="P499" s="56"/>
      <c r="Q499" s="57"/>
      <c r="R499" s="56"/>
      <c r="S499" s="57"/>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7"/>
      <c r="P500" s="56"/>
      <c r="Q500" s="57"/>
      <c r="R500" s="56"/>
      <c r="S500" s="57"/>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7"/>
      <c r="P501" s="56"/>
      <c r="Q501" s="57"/>
      <c r="R501" s="56"/>
      <c r="S501" s="57"/>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7"/>
      <c r="P502" s="56"/>
      <c r="Q502" s="57"/>
      <c r="R502" s="56"/>
      <c r="S502" s="57"/>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7"/>
      <c r="P503" s="56"/>
      <c r="Q503" s="57"/>
      <c r="R503" s="56"/>
      <c r="S503" s="57"/>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7"/>
      <c r="P504" s="56"/>
      <c r="Q504" s="57"/>
      <c r="R504" s="56"/>
      <c r="S504" s="57"/>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7"/>
      <c r="P505" s="56"/>
      <c r="Q505" s="57"/>
      <c r="R505" s="56"/>
      <c r="S505" s="57"/>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7"/>
      <c r="P506" s="56"/>
      <c r="Q506" s="57"/>
      <c r="R506" s="56"/>
      <c r="S506" s="57"/>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7"/>
      <c r="P507" s="56"/>
      <c r="Q507" s="57"/>
      <c r="R507" s="56"/>
      <c r="S507" s="57"/>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7"/>
      <c r="P508" s="56"/>
      <c r="Q508" s="57"/>
      <c r="R508" s="56"/>
      <c r="S508" s="57"/>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7"/>
      <c r="P509" s="56"/>
      <c r="Q509" s="57"/>
      <c r="R509" s="56"/>
      <c r="S509" s="57"/>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7"/>
      <c r="P510" s="56"/>
      <c r="Q510" s="57"/>
      <c r="R510" s="56"/>
      <c r="S510" s="57"/>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7"/>
      <c r="P511" s="56"/>
      <c r="Q511" s="57"/>
      <c r="R511" s="56"/>
      <c r="S511" s="57"/>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7"/>
      <c r="P512" s="56"/>
      <c r="Q512" s="57"/>
      <c r="R512" s="56"/>
      <c r="S512" s="57"/>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7"/>
      <c r="P513" s="56"/>
      <c r="Q513" s="57"/>
      <c r="R513" s="56"/>
      <c r="S513" s="57"/>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7"/>
      <c r="P514" s="56"/>
      <c r="Q514" s="57"/>
      <c r="R514" s="56"/>
      <c r="S514" s="57"/>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7"/>
      <c r="P515" s="56"/>
      <c r="Q515" s="57"/>
      <c r="R515" s="56"/>
      <c r="S515" s="57"/>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7"/>
      <c r="P516" s="56"/>
      <c r="Q516" s="57"/>
      <c r="R516" s="56"/>
      <c r="S516" s="57"/>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7"/>
      <c r="P517" s="56"/>
      <c r="Q517" s="57"/>
      <c r="R517" s="56"/>
      <c r="S517" s="57"/>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7"/>
      <c r="P518" s="56"/>
      <c r="Q518" s="57"/>
      <c r="R518" s="56"/>
      <c r="S518" s="57"/>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7"/>
      <c r="P519" s="56"/>
      <c r="Q519" s="57"/>
      <c r="R519" s="56"/>
      <c r="S519" s="57"/>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7"/>
      <c r="P520" s="56"/>
      <c r="Q520" s="57"/>
      <c r="R520" s="56"/>
      <c r="S520" s="57"/>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7"/>
      <c r="P521" s="56"/>
      <c r="Q521" s="57"/>
      <c r="R521" s="56"/>
      <c r="S521" s="57"/>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7"/>
      <c r="P522" s="56"/>
      <c r="Q522" s="57"/>
      <c r="R522" s="56"/>
      <c r="S522" s="57"/>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7"/>
      <c r="P523" s="56"/>
      <c r="Q523" s="57"/>
      <c r="R523" s="56"/>
      <c r="S523" s="57"/>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7"/>
      <c r="P524" s="56"/>
      <c r="Q524" s="57"/>
      <c r="R524" s="56"/>
      <c r="S524" s="57"/>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7"/>
      <c r="P525" s="56"/>
      <c r="Q525" s="57"/>
      <c r="R525" s="56"/>
      <c r="S525" s="57"/>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7"/>
      <c r="P526" s="56"/>
      <c r="Q526" s="57"/>
      <c r="R526" s="56"/>
      <c r="S526" s="57"/>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7"/>
      <c r="P527" s="56"/>
      <c r="Q527" s="57"/>
      <c r="R527" s="56"/>
      <c r="S527" s="57"/>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7"/>
      <c r="P528" s="56"/>
      <c r="Q528" s="57"/>
      <c r="R528" s="56"/>
      <c r="S528" s="57"/>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7"/>
      <c r="P529" s="56"/>
      <c r="Q529" s="57"/>
      <c r="R529" s="56"/>
      <c r="S529" s="57"/>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7"/>
      <c r="P530" s="56"/>
      <c r="Q530" s="57"/>
      <c r="R530" s="56"/>
      <c r="S530" s="57"/>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7"/>
      <c r="P531" s="56"/>
      <c r="Q531" s="57"/>
      <c r="R531" s="56"/>
      <c r="S531" s="57"/>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7"/>
      <c r="P532" s="56"/>
      <c r="Q532" s="57"/>
      <c r="R532" s="56"/>
      <c r="S532" s="57"/>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7"/>
      <c r="P533" s="56"/>
      <c r="Q533" s="57"/>
      <c r="R533" s="56"/>
      <c r="S533" s="57"/>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7"/>
      <c r="P534" s="56"/>
      <c r="Q534" s="57"/>
      <c r="R534" s="56"/>
      <c r="S534" s="57"/>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7"/>
      <c r="P535" s="56"/>
      <c r="Q535" s="57"/>
      <c r="R535" s="56"/>
      <c r="S535" s="57"/>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7"/>
      <c r="P536" s="56"/>
      <c r="Q536" s="57"/>
      <c r="R536" s="56"/>
      <c r="S536" s="57"/>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7"/>
      <c r="P537" s="56"/>
      <c r="Q537" s="57"/>
      <c r="R537" s="56"/>
      <c r="S537" s="57"/>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7"/>
      <c r="P538" s="56"/>
      <c r="Q538" s="57"/>
      <c r="R538" s="56"/>
      <c r="S538" s="57"/>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7"/>
      <c r="P539" s="56"/>
      <c r="Q539" s="57"/>
      <c r="R539" s="56"/>
      <c r="S539" s="57"/>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7"/>
      <c r="P540" s="56"/>
      <c r="Q540" s="57"/>
      <c r="R540" s="56"/>
      <c r="S540" s="57"/>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7"/>
      <c r="P541" s="56"/>
      <c r="Q541" s="57"/>
      <c r="R541" s="56"/>
      <c r="S541" s="57"/>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7"/>
      <c r="P542" s="56"/>
      <c r="Q542" s="57"/>
      <c r="R542" s="56"/>
      <c r="S542" s="57"/>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7"/>
      <c r="P543" s="56"/>
      <c r="Q543" s="57"/>
      <c r="R543" s="56"/>
      <c r="S543" s="57"/>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7"/>
      <c r="P544" s="56"/>
      <c r="Q544" s="57"/>
      <c r="R544" s="56"/>
      <c r="S544" s="57"/>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7"/>
      <c r="P545" s="56"/>
      <c r="Q545" s="57"/>
      <c r="R545" s="56"/>
      <c r="S545" s="57"/>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7"/>
      <c r="P546" s="56"/>
      <c r="Q546" s="57"/>
      <c r="R546" s="56"/>
      <c r="S546" s="57"/>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7"/>
      <c r="P547" s="56"/>
      <c r="Q547" s="57"/>
      <c r="R547" s="56"/>
      <c r="S547" s="57"/>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7"/>
      <c r="P548" s="56"/>
      <c r="Q548" s="57"/>
      <c r="R548" s="56"/>
      <c r="S548" s="57"/>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7"/>
      <c r="P549" s="56"/>
      <c r="Q549" s="57"/>
      <c r="R549" s="56"/>
      <c r="S549" s="57"/>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7"/>
      <c r="P550" s="56"/>
      <c r="Q550" s="57"/>
      <c r="R550" s="56"/>
      <c r="S550" s="57"/>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7"/>
      <c r="P551" s="56"/>
      <c r="Q551" s="57"/>
      <c r="R551" s="56"/>
      <c r="S551" s="57"/>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7"/>
      <c r="P552" s="56"/>
      <c r="Q552" s="57"/>
      <c r="R552" s="56"/>
      <c r="S552" s="57"/>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7"/>
      <c r="P553" s="56"/>
      <c r="Q553" s="57"/>
      <c r="R553" s="56"/>
      <c r="S553" s="57"/>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7"/>
      <c r="P554" s="56"/>
      <c r="Q554" s="57"/>
      <c r="R554" s="56"/>
      <c r="S554" s="57"/>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7"/>
      <c r="P555" s="56"/>
      <c r="Q555" s="57"/>
      <c r="R555" s="56"/>
      <c r="S555" s="57"/>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7"/>
      <c r="P556" s="56"/>
      <c r="Q556" s="57"/>
      <c r="R556" s="56"/>
      <c r="S556" s="57"/>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7"/>
      <c r="P557" s="56"/>
      <c r="Q557" s="57"/>
      <c r="R557" s="56"/>
      <c r="S557" s="57"/>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7"/>
      <c r="P558" s="56"/>
      <c r="Q558" s="57"/>
      <c r="R558" s="56"/>
      <c r="S558" s="57"/>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7"/>
      <c r="P559" s="56"/>
      <c r="Q559" s="57"/>
      <c r="R559" s="56"/>
      <c r="S559" s="57"/>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7"/>
      <c r="P560" s="56"/>
      <c r="Q560" s="57"/>
      <c r="R560" s="56"/>
      <c r="S560" s="57"/>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7"/>
      <c r="P561" s="56"/>
      <c r="Q561" s="57"/>
      <c r="R561" s="56"/>
      <c r="S561" s="57"/>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7"/>
      <c r="P562" s="56"/>
      <c r="Q562" s="57"/>
      <c r="R562" s="56"/>
      <c r="S562" s="57"/>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7"/>
      <c r="P563" s="56"/>
      <c r="Q563" s="57"/>
      <c r="R563" s="56"/>
      <c r="S563" s="57"/>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7"/>
      <c r="P564" s="56"/>
      <c r="Q564" s="57"/>
      <c r="R564" s="56"/>
      <c r="S564" s="57"/>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7"/>
      <c r="P565" s="56"/>
      <c r="Q565" s="57"/>
      <c r="R565" s="56"/>
      <c r="S565" s="57"/>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7"/>
      <c r="P566" s="56"/>
      <c r="Q566" s="57"/>
      <c r="R566" s="56"/>
      <c r="S566" s="57"/>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7"/>
      <c r="P567" s="56"/>
      <c r="Q567" s="57"/>
      <c r="R567" s="56"/>
      <c r="S567" s="57"/>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7"/>
      <c r="P568" s="56"/>
      <c r="Q568" s="57"/>
      <c r="R568" s="56"/>
      <c r="S568" s="57"/>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7"/>
      <c r="P569" s="56"/>
      <c r="Q569" s="57"/>
      <c r="R569" s="56"/>
      <c r="S569" s="57"/>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7"/>
      <c r="P570" s="56"/>
      <c r="Q570" s="57"/>
      <c r="R570" s="56"/>
      <c r="S570" s="57"/>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7"/>
      <c r="P571" s="56"/>
      <c r="Q571" s="57"/>
      <c r="R571" s="56"/>
      <c r="S571" s="57"/>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7"/>
      <c r="P572" s="56"/>
      <c r="Q572" s="57"/>
      <c r="R572" s="56"/>
      <c r="S572" s="57"/>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7"/>
      <c r="P573" s="56"/>
      <c r="Q573" s="57"/>
      <c r="R573" s="56"/>
      <c r="S573" s="57"/>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7"/>
      <c r="P574" s="56"/>
      <c r="Q574" s="57"/>
      <c r="R574" s="56"/>
      <c r="S574" s="57"/>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7"/>
      <c r="P575" s="56"/>
      <c r="Q575" s="57"/>
      <c r="R575" s="56"/>
      <c r="S575" s="57"/>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7"/>
      <c r="P576" s="56"/>
      <c r="Q576" s="57"/>
      <c r="R576" s="56"/>
      <c r="S576" s="57"/>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7"/>
      <c r="P577" s="56"/>
      <c r="Q577" s="57"/>
      <c r="R577" s="56"/>
      <c r="S577" s="57"/>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7"/>
      <c r="P578" s="56"/>
      <c r="Q578" s="57"/>
      <c r="R578" s="56"/>
      <c r="S578" s="57"/>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7"/>
      <c r="P579" s="56"/>
      <c r="Q579" s="57"/>
      <c r="R579" s="56"/>
      <c r="S579" s="57"/>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7"/>
      <c r="P580" s="56"/>
      <c r="Q580" s="57"/>
      <c r="R580" s="56"/>
      <c r="S580" s="57"/>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7"/>
      <c r="P581" s="56"/>
      <c r="Q581" s="57"/>
      <c r="R581" s="56"/>
      <c r="S581" s="57"/>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7"/>
      <c r="P582" s="56"/>
      <c r="Q582" s="57"/>
      <c r="R582" s="56"/>
      <c r="S582" s="57"/>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7"/>
      <c r="P583" s="56"/>
      <c r="Q583" s="57"/>
      <c r="R583" s="56"/>
      <c r="S583" s="57"/>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7"/>
      <c r="P584" s="56"/>
      <c r="Q584" s="57"/>
      <c r="R584" s="56"/>
      <c r="S584" s="57"/>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7"/>
      <c r="P585" s="56"/>
      <c r="Q585" s="57"/>
      <c r="R585" s="56"/>
      <c r="S585" s="57"/>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7"/>
      <c r="P586" s="56"/>
      <c r="Q586" s="57"/>
      <c r="R586" s="56"/>
      <c r="S586" s="57"/>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7"/>
      <c r="P587" s="56"/>
      <c r="Q587" s="57"/>
      <c r="R587" s="56"/>
      <c r="S587" s="57"/>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7"/>
      <c r="P588" s="56"/>
      <c r="Q588" s="57"/>
      <c r="R588" s="56"/>
      <c r="S588" s="57"/>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7"/>
      <c r="P589" s="56"/>
      <c r="Q589" s="57"/>
      <c r="R589" s="56"/>
      <c r="S589" s="57"/>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7"/>
      <c r="P590" s="56"/>
      <c r="Q590" s="57"/>
      <c r="R590" s="56"/>
      <c r="S590" s="57"/>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7"/>
      <c r="P591" s="56"/>
      <c r="Q591" s="57"/>
      <c r="R591" s="56"/>
      <c r="S591" s="57"/>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7"/>
      <c r="P592" s="56"/>
      <c r="Q592" s="57"/>
      <c r="R592" s="56"/>
      <c r="S592" s="57"/>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7"/>
      <c r="P593" s="56"/>
      <c r="Q593" s="57"/>
      <c r="R593" s="56"/>
      <c r="S593" s="57"/>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7"/>
      <c r="P594" s="56"/>
      <c r="Q594" s="57"/>
      <c r="R594" s="56"/>
      <c r="S594" s="57"/>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7"/>
      <c r="P595" s="56"/>
      <c r="Q595" s="57"/>
      <c r="R595" s="56"/>
      <c r="S595" s="57"/>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7"/>
      <c r="P596" s="56"/>
      <c r="Q596" s="57"/>
      <c r="R596" s="56"/>
      <c r="S596" s="57"/>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7"/>
      <c r="P597" s="56"/>
      <c r="Q597" s="57"/>
      <c r="R597" s="56"/>
      <c r="S597" s="57"/>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7"/>
      <c r="P598" s="56"/>
      <c r="Q598" s="57"/>
      <c r="R598" s="56"/>
      <c r="S598" s="57"/>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7"/>
      <c r="P599" s="56"/>
      <c r="Q599" s="57"/>
      <c r="R599" s="56"/>
      <c r="S599" s="57"/>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7"/>
      <c r="P600" s="56"/>
      <c r="Q600" s="57"/>
      <c r="R600" s="56"/>
      <c r="S600" s="57"/>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7"/>
      <c r="P601" s="56"/>
      <c r="Q601" s="57"/>
      <c r="R601" s="56"/>
      <c r="S601" s="57"/>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7"/>
      <c r="P602" s="56"/>
      <c r="Q602" s="57"/>
      <c r="R602" s="56"/>
      <c r="S602" s="57"/>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7"/>
      <c r="P603" s="56"/>
      <c r="Q603" s="57"/>
      <c r="R603" s="56"/>
      <c r="S603" s="57"/>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7"/>
      <c r="P604" s="56"/>
      <c r="Q604" s="57"/>
      <c r="R604" s="56"/>
      <c r="S604" s="57"/>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7"/>
      <c r="P605" s="56"/>
      <c r="Q605" s="57"/>
      <c r="R605" s="56"/>
      <c r="S605" s="57"/>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7"/>
      <c r="P606" s="56"/>
      <c r="Q606" s="57"/>
      <c r="R606" s="56"/>
      <c r="S606" s="57"/>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7"/>
      <c r="P607" s="56"/>
      <c r="Q607" s="57"/>
      <c r="R607" s="56"/>
      <c r="S607" s="57"/>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7"/>
      <c r="P608" s="56"/>
      <c r="Q608" s="57"/>
      <c r="R608" s="56"/>
      <c r="S608" s="57"/>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7"/>
      <c r="P609" s="56"/>
      <c r="Q609" s="57"/>
      <c r="R609" s="56"/>
      <c r="S609" s="57"/>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7"/>
      <c r="P610" s="56"/>
      <c r="Q610" s="57"/>
      <c r="R610" s="56"/>
      <c r="S610" s="57"/>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7"/>
      <c r="P611" s="56"/>
      <c r="Q611" s="57"/>
      <c r="R611" s="56"/>
      <c r="S611" s="57"/>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7"/>
      <c r="P612" s="56"/>
      <c r="Q612" s="57"/>
      <c r="R612" s="56"/>
      <c r="S612" s="57"/>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7"/>
      <c r="P613" s="56"/>
      <c r="Q613" s="57"/>
      <c r="R613" s="56"/>
      <c r="S613" s="57"/>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7"/>
      <c r="P614" s="56"/>
      <c r="Q614" s="57"/>
      <c r="R614" s="56"/>
      <c r="S614" s="57"/>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7"/>
      <c r="P615" s="56"/>
      <c r="Q615" s="57"/>
      <c r="R615" s="56"/>
      <c r="S615" s="57"/>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7"/>
      <c r="P616" s="56"/>
      <c r="Q616" s="57"/>
      <c r="R616" s="56"/>
      <c r="S616" s="57"/>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7"/>
      <c r="P617" s="56"/>
      <c r="Q617" s="57"/>
      <c r="R617" s="56"/>
      <c r="S617" s="57"/>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7"/>
      <c r="P618" s="56"/>
      <c r="Q618" s="57"/>
      <c r="R618" s="56"/>
      <c r="S618" s="57"/>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7"/>
      <c r="P619" s="56"/>
      <c r="Q619" s="57"/>
      <c r="R619" s="56"/>
      <c r="S619" s="57"/>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7"/>
      <c r="P620" s="56"/>
      <c r="Q620" s="57"/>
      <c r="R620" s="56"/>
      <c r="S620" s="57"/>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7"/>
      <c r="P621" s="56"/>
      <c r="Q621" s="57"/>
      <c r="R621" s="56"/>
      <c r="S621" s="57"/>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7"/>
      <c r="P622" s="56"/>
      <c r="Q622" s="57"/>
      <c r="R622" s="56"/>
      <c r="S622" s="57"/>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7"/>
      <c r="P623" s="56"/>
      <c r="Q623" s="57"/>
      <c r="R623" s="56"/>
      <c r="S623" s="57"/>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7"/>
      <c r="P624" s="56"/>
      <c r="Q624" s="57"/>
      <c r="R624" s="56"/>
      <c r="S624" s="57"/>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7"/>
      <c r="P625" s="56"/>
      <c r="Q625" s="57"/>
      <c r="R625" s="56"/>
      <c r="S625" s="57"/>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7"/>
      <c r="P626" s="56"/>
      <c r="Q626" s="57"/>
      <c r="R626" s="56"/>
      <c r="S626" s="57"/>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7"/>
      <c r="P627" s="56"/>
      <c r="Q627" s="57"/>
      <c r="R627" s="56"/>
      <c r="S627" s="57"/>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7"/>
      <c r="P628" s="56"/>
      <c r="Q628" s="57"/>
      <c r="R628" s="56"/>
      <c r="S628" s="57"/>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7"/>
      <c r="P629" s="56"/>
      <c r="Q629" s="57"/>
      <c r="R629" s="56"/>
      <c r="S629" s="57"/>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7"/>
      <c r="P630" s="56"/>
      <c r="Q630" s="57"/>
      <c r="R630" s="56"/>
      <c r="S630" s="57"/>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7"/>
      <c r="P631" s="56"/>
      <c r="Q631" s="57"/>
      <c r="R631" s="56"/>
      <c r="S631" s="57"/>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7"/>
      <c r="P632" s="56"/>
      <c r="Q632" s="57"/>
      <c r="R632" s="56"/>
      <c r="S632" s="57"/>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7"/>
      <c r="P633" s="56"/>
      <c r="Q633" s="57"/>
      <c r="R633" s="56"/>
      <c r="S633" s="57"/>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7"/>
      <c r="P634" s="56"/>
      <c r="Q634" s="57"/>
      <c r="R634" s="56"/>
      <c r="S634" s="57"/>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7"/>
      <c r="P635" s="56"/>
      <c r="Q635" s="57"/>
      <c r="R635" s="56"/>
      <c r="S635" s="57"/>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7"/>
      <c r="P636" s="56"/>
      <c r="Q636" s="57"/>
      <c r="R636" s="56"/>
      <c r="S636" s="57"/>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7"/>
      <c r="P637" s="56"/>
      <c r="Q637" s="57"/>
      <c r="R637" s="56"/>
      <c r="S637" s="57"/>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7"/>
      <c r="P638" s="56"/>
      <c r="Q638" s="57"/>
      <c r="R638" s="56"/>
      <c r="S638" s="57"/>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7"/>
      <c r="P639" s="56"/>
      <c r="Q639" s="57"/>
      <c r="R639" s="56"/>
      <c r="S639" s="57"/>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7"/>
      <c r="P640" s="56"/>
      <c r="Q640" s="57"/>
      <c r="R640" s="56"/>
      <c r="S640" s="57"/>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7"/>
      <c r="P641" s="56"/>
      <c r="Q641" s="57"/>
      <c r="R641" s="56"/>
      <c r="S641" s="57"/>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7"/>
      <c r="P642" s="56"/>
      <c r="Q642" s="57"/>
      <c r="R642" s="56"/>
      <c r="S642" s="57"/>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7"/>
      <c r="P643" s="56"/>
      <c r="Q643" s="57"/>
      <c r="R643" s="56"/>
      <c r="S643" s="57"/>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7"/>
      <c r="P644" s="56"/>
      <c r="Q644" s="57"/>
      <c r="R644" s="56"/>
      <c r="S644" s="57"/>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7"/>
      <c r="P645" s="56"/>
      <c r="Q645" s="57"/>
      <c r="R645" s="56"/>
      <c r="S645" s="57"/>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7"/>
      <c r="P646" s="56"/>
      <c r="Q646" s="57"/>
      <c r="R646" s="56"/>
      <c r="S646" s="57"/>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7"/>
      <c r="P647" s="56"/>
      <c r="Q647" s="57"/>
      <c r="R647" s="56"/>
      <c r="S647" s="57"/>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7"/>
      <c r="P648" s="56"/>
      <c r="Q648" s="57"/>
      <c r="R648" s="56"/>
      <c r="S648" s="57"/>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7"/>
      <c r="P649" s="56"/>
      <c r="Q649" s="57"/>
      <c r="R649" s="56"/>
      <c r="S649" s="57"/>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7"/>
      <c r="P650" s="56"/>
      <c r="Q650" s="57"/>
      <c r="R650" s="56"/>
      <c r="S650" s="57"/>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7"/>
      <c r="P651" s="56"/>
      <c r="Q651" s="57"/>
      <c r="R651" s="56"/>
      <c r="S651" s="57"/>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7"/>
      <c r="P652" s="56"/>
      <c r="Q652" s="57"/>
      <c r="R652" s="56"/>
      <c r="S652" s="57"/>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7"/>
      <c r="P653" s="56"/>
      <c r="Q653" s="57"/>
      <c r="R653" s="56"/>
      <c r="S653" s="57"/>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7"/>
      <c r="P654" s="56"/>
      <c r="Q654" s="57"/>
      <c r="R654" s="56"/>
      <c r="S654" s="57"/>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7"/>
      <c r="P655" s="56"/>
      <c r="Q655" s="57"/>
      <c r="R655" s="56"/>
      <c r="S655" s="57"/>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7"/>
      <c r="P656" s="56"/>
      <c r="Q656" s="57"/>
      <c r="R656" s="56"/>
      <c r="S656" s="57"/>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7"/>
      <c r="P657" s="56"/>
      <c r="Q657" s="57"/>
      <c r="R657" s="56"/>
      <c r="S657" s="57"/>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7"/>
      <c r="P658" s="56"/>
      <c r="Q658" s="57"/>
      <c r="R658" s="56"/>
      <c r="S658" s="57"/>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7"/>
      <c r="P659" s="56"/>
      <c r="Q659" s="57"/>
      <c r="R659" s="56"/>
      <c r="S659" s="57"/>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7"/>
      <c r="P660" s="56"/>
      <c r="Q660" s="57"/>
      <c r="R660" s="56"/>
      <c r="S660" s="57"/>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7"/>
      <c r="P661" s="56"/>
      <c r="Q661" s="57"/>
      <c r="R661" s="56"/>
      <c r="S661" s="57"/>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7"/>
      <c r="P662" s="56"/>
      <c r="Q662" s="57"/>
      <c r="R662" s="56"/>
      <c r="S662" s="57"/>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7"/>
      <c r="P663" s="56"/>
      <c r="Q663" s="57"/>
      <c r="R663" s="56"/>
      <c r="S663" s="57"/>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7"/>
      <c r="P664" s="56"/>
      <c r="Q664" s="57"/>
      <c r="R664" s="56"/>
      <c r="S664" s="57"/>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7"/>
      <c r="P665" s="56"/>
      <c r="Q665" s="57"/>
      <c r="R665" s="56"/>
      <c r="S665" s="57"/>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7"/>
      <c r="P666" s="56"/>
      <c r="Q666" s="57"/>
      <c r="R666" s="56"/>
      <c r="S666" s="57"/>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7"/>
      <c r="P667" s="56"/>
      <c r="Q667" s="57"/>
      <c r="R667" s="56"/>
      <c r="S667" s="57"/>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7"/>
      <c r="P668" s="56"/>
      <c r="Q668" s="57"/>
      <c r="R668" s="56"/>
      <c r="S668" s="57"/>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7"/>
      <c r="P669" s="56"/>
      <c r="Q669" s="57"/>
      <c r="R669" s="56"/>
      <c r="S669" s="57"/>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7"/>
      <c r="P670" s="56"/>
      <c r="Q670" s="57"/>
      <c r="R670" s="56"/>
      <c r="S670" s="57"/>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7"/>
      <c r="P671" s="56"/>
      <c r="Q671" s="57"/>
      <c r="R671" s="56"/>
      <c r="S671" s="57"/>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7"/>
      <c r="P672" s="56"/>
      <c r="Q672" s="57"/>
      <c r="R672" s="56"/>
      <c r="S672" s="57"/>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7"/>
      <c r="P673" s="56"/>
      <c r="Q673" s="57"/>
      <c r="R673" s="56"/>
      <c r="S673" s="57"/>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7"/>
      <c r="P674" s="56"/>
      <c r="Q674" s="57"/>
      <c r="R674" s="56"/>
      <c r="S674" s="57"/>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7"/>
      <c r="P675" s="56"/>
      <c r="Q675" s="57"/>
      <c r="R675" s="56"/>
      <c r="S675" s="57"/>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7"/>
      <c r="P676" s="56"/>
      <c r="Q676" s="57"/>
      <c r="R676" s="56"/>
      <c r="S676" s="57"/>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7"/>
      <c r="P677" s="56"/>
      <c r="Q677" s="57"/>
      <c r="R677" s="56"/>
      <c r="S677" s="57"/>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7"/>
      <c r="P678" s="56"/>
      <c r="Q678" s="57"/>
      <c r="R678" s="56"/>
      <c r="S678" s="57"/>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7"/>
      <c r="P679" s="56"/>
      <c r="Q679" s="57"/>
      <c r="R679" s="56"/>
      <c r="S679" s="57"/>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7"/>
      <c r="P680" s="56"/>
      <c r="Q680" s="57"/>
      <c r="R680" s="56"/>
      <c r="S680" s="57"/>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7"/>
      <c r="P681" s="56"/>
      <c r="Q681" s="57"/>
      <c r="R681" s="56"/>
      <c r="S681" s="57"/>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7"/>
      <c r="P682" s="56"/>
      <c r="Q682" s="57"/>
      <c r="R682" s="56"/>
      <c r="S682" s="57"/>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7"/>
      <c r="P683" s="56"/>
      <c r="Q683" s="57"/>
      <c r="R683" s="56"/>
      <c r="S683" s="57"/>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7"/>
      <c r="P684" s="56"/>
      <c r="Q684" s="57"/>
      <c r="R684" s="56"/>
      <c r="S684" s="57"/>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7"/>
      <c r="P685" s="56"/>
      <c r="Q685" s="57"/>
      <c r="R685" s="56"/>
      <c r="S685" s="57"/>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7"/>
      <c r="P686" s="56"/>
      <c r="Q686" s="57"/>
      <c r="R686" s="56"/>
      <c r="S686" s="57"/>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7"/>
      <c r="P687" s="56"/>
      <c r="Q687" s="57"/>
      <c r="R687" s="56"/>
      <c r="S687" s="57"/>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7"/>
      <c r="P688" s="56"/>
      <c r="Q688" s="57"/>
      <c r="R688" s="56"/>
      <c r="S688" s="57"/>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7"/>
      <c r="P689" s="56"/>
      <c r="Q689" s="57"/>
      <c r="R689" s="56"/>
      <c r="S689" s="57"/>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7"/>
      <c r="P690" s="56"/>
      <c r="Q690" s="57"/>
      <c r="R690" s="56"/>
      <c r="S690" s="57"/>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7"/>
      <c r="P691" s="56"/>
      <c r="Q691" s="57"/>
      <c r="R691" s="56"/>
      <c r="S691" s="57"/>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7"/>
      <c r="P692" s="56"/>
      <c r="Q692" s="57"/>
      <c r="R692" s="56"/>
      <c r="S692" s="57"/>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7"/>
      <c r="P693" s="56"/>
      <c r="Q693" s="57"/>
      <c r="R693" s="56"/>
      <c r="S693" s="57"/>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7"/>
      <c r="P694" s="56"/>
      <c r="Q694" s="57"/>
      <c r="R694" s="56"/>
      <c r="S694" s="57"/>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7"/>
      <c r="P695" s="56"/>
      <c r="Q695" s="57"/>
      <c r="R695" s="56"/>
      <c r="S695" s="57"/>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7"/>
      <c r="P696" s="56"/>
      <c r="Q696" s="57"/>
      <c r="R696" s="56"/>
      <c r="S696" s="57"/>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7"/>
      <c r="P697" s="56"/>
      <c r="Q697" s="57"/>
      <c r="R697" s="56"/>
      <c r="S697" s="57"/>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7"/>
      <c r="P698" s="56"/>
      <c r="Q698" s="57"/>
      <c r="R698" s="56"/>
      <c r="S698" s="57"/>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7"/>
      <c r="P699" s="56"/>
      <c r="Q699" s="57"/>
      <c r="R699" s="56"/>
      <c r="S699" s="57"/>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7"/>
      <c r="P700" s="56"/>
      <c r="Q700" s="57"/>
      <c r="R700" s="56"/>
      <c r="S700" s="57"/>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7"/>
      <c r="P701" s="56"/>
      <c r="Q701" s="57"/>
      <c r="R701" s="56"/>
      <c r="S701" s="57"/>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7"/>
      <c r="P702" s="56"/>
      <c r="Q702" s="57"/>
      <c r="R702" s="56"/>
      <c r="S702" s="57"/>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7"/>
      <c r="P703" s="56"/>
      <c r="Q703" s="57"/>
      <c r="R703" s="56"/>
      <c r="S703" s="57"/>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7"/>
      <c r="P704" s="56"/>
      <c r="Q704" s="57"/>
      <c r="R704" s="56"/>
      <c r="S704" s="57"/>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7"/>
      <c r="P705" s="56"/>
      <c r="Q705" s="57"/>
      <c r="R705" s="56"/>
      <c r="S705" s="57"/>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7"/>
      <c r="P706" s="56"/>
      <c r="Q706" s="57"/>
      <c r="R706" s="56"/>
      <c r="S706" s="57"/>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7"/>
      <c r="P707" s="56"/>
      <c r="Q707" s="57"/>
      <c r="R707" s="56"/>
      <c r="S707" s="57"/>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7"/>
      <c r="P708" s="56"/>
      <c r="Q708" s="57"/>
      <c r="R708" s="56"/>
      <c r="S708" s="57"/>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7"/>
      <c r="P709" s="56"/>
      <c r="Q709" s="57"/>
      <c r="R709" s="56"/>
      <c r="S709" s="57"/>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7"/>
      <c r="P710" s="56"/>
      <c r="Q710" s="57"/>
      <c r="R710" s="56"/>
      <c r="S710" s="57"/>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7"/>
      <c r="P711" s="56"/>
      <c r="Q711" s="57"/>
      <c r="R711" s="56"/>
      <c r="S711" s="57"/>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7"/>
      <c r="P712" s="56"/>
      <c r="Q712" s="57"/>
      <c r="R712" s="56"/>
      <c r="S712" s="57"/>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7"/>
      <c r="P713" s="56"/>
      <c r="Q713" s="57"/>
      <c r="R713" s="56"/>
      <c r="S713" s="57"/>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7"/>
      <c r="P714" s="56"/>
      <c r="Q714" s="57"/>
      <c r="R714" s="56"/>
      <c r="S714" s="57"/>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7"/>
      <c r="P715" s="56"/>
      <c r="Q715" s="57"/>
      <c r="R715" s="56"/>
      <c r="S715" s="57"/>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7"/>
      <c r="P716" s="56"/>
      <c r="Q716" s="57"/>
      <c r="R716" s="56"/>
      <c r="S716" s="57"/>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7"/>
      <c r="P717" s="56"/>
      <c r="Q717" s="57"/>
      <c r="R717" s="56"/>
      <c r="S717" s="57"/>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7"/>
      <c r="P718" s="56"/>
      <c r="Q718" s="57"/>
      <c r="R718" s="56"/>
      <c r="S718" s="57"/>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7"/>
      <c r="P719" s="56"/>
      <c r="Q719" s="57"/>
      <c r="R719" s="56"/>
      <c r="S719" s="57"/>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7"/>
      <c r="P720" s="56"/>
      <c r="Q720" s="57"/>
      <c r="R720" s="56"/>
      <c r="S720" s="57"/>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7"/>
      <c r="P721" s="56"/>
      <c r="Q721" s="57"/>
      <c r="R721" s="56"/>
      <c r="S721" s="57"/>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7"/>
      <c r="P722" s="56"/>
      <c r="Q722" s="57"/>
      <c r="R722" s="56"/>
      <c r="S722" s="57"/>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7"/>
      <c r="P723" s="56"/>
      <c r="Q723" s="57"/>
      <c r="R723" s="56"/>
      <c r="S723" s="57"/>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7"/>
      <c r="P724" s="56"/>
      <c r="Q724" s="57"/>
      <c r="R724" s="56"/>
      <c r="S724" s="57"/>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7"/>
      <c r="P725" s="56"/>
      <c r="Q725" s="57"/>
      <c r="R725" s="56"/>
      <c r="S725" s="57"/>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7"/>
      <c r="P726" s="56"/>
      <c r="Q726" s="57"/>
      <c r="R726" s="56"/>
      <c r="S726" s="57"/>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7"/>
      <c r="P727" s="56"/>
      <c r="Q727" s="57"/>
      <c r="R727" s="56"/>
      <c r="S727" s="57"/>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7"/>
      <c r="P728" s="56"/>
      <c r="Q728" s="57"/>
      <c r="R728" s="56"/>
      <c r="S728" s="57"/>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7"/>
      <c r="P729" s="56"/>
      <c r="Q729" s="57"/>
      <c r="R729" s="56"/>
      <c r="S729" s="57"/>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7"/>
      <c r="P730" s="56"/>
      <c r="Q730" s="57"/>
      <c r="R730" s="56"/>
      <c r="S730" s="57"/>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7"/>
      <c r="P731" s="56"/>
      <c r="Q731" s="57"/>
      <c r="R731" s="56"/>
      <c r="S731" s="57"/>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7"/>
      <c r="P732" s="56"/>
      <c r="Q732" s="57"/>
      <c r="R732" s="56"/>
      <c r="S732" s="57"/>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7"/>
      <c r="P733" s="56"/>
      <c r="Q733" s="57"/>
      <c r="R733" s="56"/>
      <c r="S733" s="57"/>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7"/>
      <c r="P734" s="56"/>
      <c r="Q734" s="57"/>
      <c r="R734" s="56"/>
      <c r="S734" s="57"/>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7"/>
      <c r="P735" s="56"/>
      <c r="Q735" s="57"/>
      <c r="R735" s="56"/>
      <c r="S735" s="57"/>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7"/>
      <c r="P736" s="56"/>
      <c r="Q736" s="57"/>
      <c r="R736" s="56"/>
      <c r="S736" s="57"/>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7"/>
      <c r="P737" s="56"/>
      <c r="Q737" s="57"/>
      <c r="R737" s="56"/>
      <c r="S737" s="57"/>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7"/>
      <c r="P738" s="56"/>
      <c r="Q738" s="57"/>
      <c r="R738" s="56"/>
      <c r="S738" s="57"/>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7"/>
      <c r="P739" s="56"/>
      <c r="Q739" s="57"/>
      <c r="R739" s="56"/>
      <c r="S739" s="57"/>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7"/>
      <c r="P740" s="56"/>
      <c r="Q740" s="57"/>
      <c r="R740" s="56"/>
      <c r="S740" s="57"/>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7"/>
      <c r="P741" s="56"/>
      <c r="Q741" s="57"/>
      <c r="R741" s="56"/>
      <c r="S741" s="57"/>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7"/>
      <c r="P742" s="56"/>
      <c r="Q742" s="57"/>
      <c r="R742" s="56"/>
      <c r="S742" s="57"/>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7"/>
      <c r="P743" s="56"/>
      <c r="Q743" s="57"/>
      <c r="R743" s="56"/>
      <c r="S743" s="57"/>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7"/>
      <c r="P744" s="56"/>
      <c r="Q744" s="57"/>
      <c r="R744" s="56"/>
      <c r="S744" s="57"/>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7"/>
      <c r="P745" s="56"/>
      <c r="Q745" s="57"/>
      <c r="R745" s="56"/>
      <c r="S745" s="57"/>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7"/>
      <c r="P746" s="56"/>
      <c r="Q746" s="57"/>
      <c r="R746" s="56"/>
      <c r="S746" s="57"/>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7"/>
      <c r="P747" s="56"/>
      <c r="Q747" s="57"/>
      <c r="R747" s="56"/>
      <c r="S747" s="57"/>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7"/>
      <c r="P748" s="56"/>
      <c r="Q748" s="57"/>
      <c r="R748" s="56"/>
      <c r="S748" s="57"/>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7"/>
      <c r="P749" s="56"/>
      <c r="Q749" s="57"/>
      <c r="R749" s="56"/>
      <c r="S749" s="57"/>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7"/>
      <c r="P750" s="56"/>
      <c r="Q750" s="57"/>
      <c r="R750" s="56"/>
      <c r="S750" s="57"/>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7"/>
      <c r="P751" s="56"/>
      <c r="Q751" s="57"/>
      <c r="R751" s="56"/>
      <c r="S751" s="57"/>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7"/>
      <c r="P752" s="56"/>
      <c r="Q752" s="57"/>
      <c r="R752" s="56"/>
      <c r="S752" s="57"/>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7"/>
      <c r="P753" s="56"/>
      <c r="Q753" s="57"/>
      <c r="R753" s="56"/>
      <c r="S753" s="57"/>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7"/>
      <c r="P754" s="56"/>
      <c r="Q754" s="57"/>
      <c r="R754" s="56"/>
      <c r="S754" s="57"/>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7"/>
      <c r="P755" s="56"/>
      <c r="Q755" s="57"/>
      <c r="R755" s="56"/>
      <c r="S755" s="57"/>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7"/>
      <c r="P756" s="56"/>
      <c r="Q756" s="57"/>
      <c r="R756" s="56"/>
      <c r="S756" s="57"/>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7"/>
      <c r="P757" s="56"/>
      <c r="Q757" s="57"/>
      <c r="R757" s="56"/>
      <c r="S757" s="57"/>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7"/>
      <c r="P758" s="56"/>
      <c r="Q758" s="57"/>
      <c r="R758" s="56"/>
      <c r="S758" s="57"/>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7"/>
      <c r="P759" s="56"/>
      <c r="Q759" s="57"/>
      <c r="R759" s="56"/>
      <c r="S759" s="57"/>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7"/>
      <c r="P760" s="56"/>
      <c r="Q760" s="57"/>
      <c r="R760" s="56"/>
      <c r="S760" s="57"/>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7"/>
      <c r="P761" s="56"/>
      <c r="Q761" s="57"/>
      <c r="R761" s="56"/>
      <c r="S761" s="57"/>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7"/>
      <c r="P762" s="56"/>
      <c r="Q762" s="57"/>
      <c r="R762" s="56"/>
      <c r="S762" s="57"/>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7"/>
      <c r="P763" s="56"/>
      <c r="Q763" s="57"/>
      <c r="R763" s="56"/>
      <c r="S763" s="57"/>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7"/>
      <c r="P764" s="56"/>
      <c r="Q764" s="57"/>
      <c r="R764" s="56"/>
      <c r="S764" s="57"/>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7"/>
      <c r="P765" s="56"/>
      <c r="Q765" s="57"/>
      <c r="R765" s="56"/>
      <c r="S765" s="57"/>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7"/>
      <c r="P766" s="56"/>
      <c r="Q766" s="57"/>
      <c r="R766" s="56"/>
      <c r="S766" s="57"/>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7"/>
      <c r="P767" s="56"/>
      <c r="Q767" s="57"/>
      <c r="R767" s="56"/>
      <c r="S767" s="57"/>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7"/>
      <c r="P768" s="56"/>
      <c r="Q768" s="57"/>
      <c r="R768" s="56"/>
      <c r="S768" s="57"/>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7"/>
      <c r="P769" s="56"/>
      <c r="Q769" s="57"/>
      <c r="R769" s="56"/>
      <c r="S769" s="57"/>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7"/>
      <c r="P770" s="56"/>
      <c r="Q770" s="57"/>
      <c r="R770" s="56"/>
      <c r="S770" s="57"/>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7"/>
      <c r="P771" s="56"/>
      <c r="Q771" s="57"/>
      <c r="R771" s="56"/>
      <c r="S771" s="57"/>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7"/>
      <c r="P772" s="56"/>
      <c r="Q772" s="57"/>
      <c r="R772" s="56"/>
      <c r="S772" s="57"/>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7"/>
      <c r="P773" s="56"/>
      <c r="Q773" s="57"/>
      <c r="R773" s="56"/>
      <c r="S773" s="57"/>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7"/>
      <c r="P774" s="56"/>
      <c r="Q774" s="57"/>
      <c r="R774" s="56"/>
      <c r="S774" s="57"/>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7"/>
      <c r="P775" s="56"/>
      <c r="Q775" s="57"/>
      <c r="R775" s="56"/>
      <c r="S775" s="57"/>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7"/>
      <c r="P776" s="56"/>
      <c r="Q776" s="57"/>
      <c r="R776" s="56"/>
      <c r="S776" s="57"/>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7"/>
      <c r="P777" s="56"/>
      <c r="Q777" s="57"/>
      <c r="R777" s="56"/>
      <c r="S777" s="57"/>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7"/>
      <c r="P778" s="56"/>
      <c r="Q778" s="57"/>
      <c r="R778" s="56"/>
      <c r="S778" s="57"/>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7"/>
      <c r="P779" s="56"/>
      <c r="Q779" s="57"/>
      <c r="R779" s="56"/>
      <c r="S779" s="57"/>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7"/>
      <c r="P780" s="56"/>
      <c r="Q780" s="57"/>
      <c r="R780" s="56"/>
      <c r="S780" s="57"/>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7"/>
      <c r="P781" s="56"/>
      <c r="Q781" s="57"/>
      <c r="R781" s="56"/>
      <c r="S781" s="57"/>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7"/>
      <c r="P782" s="56"/>
      <c r="Q782" s="57"/>
      <c r="R782" s="56"/>
      <c r="S782" s="57"/>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7"/>
      <c r="P783" s="56"/>
      <c r="Q783" s="57"/>
      <c r="R783" s="56"/>
      <c r="S783" s="57"/>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7"/>
      <c r="P784" s="56"/>
      <c r="Q784" s="57"/>
      <c r="R784" s="56"/>
      <c r="S784" s="57"/>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7"/>
      <c r="P785" s="56"/>
      <c r="Q785" s="57"/>
      <c r="R785" s="56"/>
      <c r="S785" s="57"/>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7"/>
      <c r="P786" s="56"/>
      <c r="Q786" s="57"/>
      <c r="R786" s="56"/>
      <c r="S786" s="57"/>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7"/>
      <c r="P787" s="56"/>
      <c r="Q787" s="57"/>
      <c r="R787" s="56"/>
      <c r="S787" s="57"/>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7"/>
      <c r="P788" s="56"/>
      <c r="Q788" s="57"/>
      <c r="R788" s="56"/>
      <c r="S788" s="57"/>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7"/>
      <c r="P789" s="56"/>
      <c r="Q789" s="57"/>
      <c r="R789" s="56"/>
      <c r="S789" s="57"/>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7"/>
      <c r="P790" s="56"/>
      <c r="Q790" s="57"/>
      <c r="R790" s="56"/>
      <c r="S790" s="57"/>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7"/>
      <c r="P791" s="56"/>
      <c r="Q791" s="57"/>
      <c r="R791" s="56"/>
      <c r="S791" s="57"/>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7"/>
      <c r="P792" s="56"/>
      <c r="Q792" s="57"/>
      <c r="R792" s="56"/>
      <c r="S792" s="57"/>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7"/>
      <c r="P793" s="56"/>
      <c r="Q793" s="57"/>
      <c r="R793" s="56"/>
      <c r="S793" s="57"/>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7"/>
      <c r="P794" s="56"/>
      <c r="Q794" s="57"/>
      <c r="R794" s="56"/>
      <c r="S794" s="57"/>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7"/>
      <c r="P795" s="56"/>
      <c r="Q795" s="57"/>
      <c r="R795" s="56"/>
      <c r="S795" s="57"/>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7"/>
      <c r="P796" s="56"/>
      <c r="Q796" s="57"/>
      <c r="R796" s="56"/>
      <c r="S796" s="57"/>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7"/>
      <c r="P797" s="56"/>
      <c r="Q797" s="57"/>
      <c r="R797" s="56"/>
      <c r="S797" s="57"/>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7"/>
      <c r="P798" s="56"/>
      <c r="Q798" s="57"/>
      <c r="R798" s="56"/>
      <c r="S798" s="57"/>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7"/>
      <c r="P799" s="56"/>
      <c r="Q799" s="57"/>
      <c r="R799" s="56"/>
      <c r="S799" s="57"/>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7"/>
      <c r="P800" s="56"/>
      <c r="Q800" s="57"/>
      <c r="R800" s="56"/>
      <c r="S800" s="57"/>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7"/>
      <c r="P801" s="56"/>
      <c r="Q801" s="57"/>
      <c r="R801" s="56"/>
      <c r="S801" s="57"/>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7"/>
      <c r="P802" s="56"/>
      <c r="Q802" s="57"/>
      <c r="R802" s="56"/>
      <c r="S802" s="57"/>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7"/>
      <c r="P803" s="56"/>
      <c r="Q803" s="57"/>
      <c r="R803" s="56"/>
      <c r="S803" s="57"/>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7"/>
      <c r="P804" s="56"/>
      <c r="Q804" s="57"/>
      <c r="R804" s="56"/>
      <c r="S804" s="57"/>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7"/>
      <c r="P805" s="56"/>
      <c r="Q805" s="57"/>
      <c r="R805" s="56"/>
      <c r="S805" s="57"/>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7"/>
      <c r="P806" s="56"/>
      <c r="Q806" s="57"/>
      <c r="R806" s="56"/>
      <c r="S806" s="57"/>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7"/>
      <c r="P807" s="56"/>
      <c r="Q807" s="57"/>
      <c r="R807" s="56"/>
      <c r="S807" s="57"/>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7"/>
      <c r="P808" s="56"/>
      <c r="Q808" s="57"/>
      <c r="R808" s="56"/>
      <c r="S808" s="57"/>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7"/>
      <c r="P809" s="56"/>
      <c r="Q809" s="57"/>
      <c r="R809" s="56"/>
      <c r="S809" s="57"/>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7"/>
      <c r="P810" s="56"/>
      <c r="Q810" s="57"/>
      <c r="R810" s="56"/>
      <c r="S810" s="57"/>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7"/>
      <c r="P811" s="56"/>
      <c r="Q811" s="57"/>
      <c r="R811" s="56"/>
      <c r="S811" s="57"/>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7"/>
      <c r="P812" s="56"/>
      <c r="Q812" s="57"/>
      <c r="R812" s="56"/>
      <c r="S812" s="57"/>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7"/>
      <c r="P813" s="56"/>
      <c r="Q813" s="57"/>
      <c r="R813" s="56"/>
      <c r="S813" s="57"/>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7"/>
      <c r="P814" s="56"/>
      <c r="Q814" s="57"/>
      <c r="R814" s="56"/>
      <c r="S814" s="57"/>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7"/>
      <c r="P815" s="56"/>
      <c r="Q815" s="57"/>
      <c r="R815" s="56"/>
      <c r="S815" s="57"/>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7"/>
      <c r="P816" s="56"/>
      <c r="Q816" s="57"/>
      <c r="R816" s="56"/>
      <c r="S816" s="57"/>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7"/>
      <c r="P817" s="56"/>
      <c r="Q817" s="57"/>
      <c r="R817" s="56"/>
      <c r="S817" s="57"/>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7"/>
      <c r="P818" s="56"/>
      <c r="Q818" s="57"/>
      <c r="R818" s="56"/>
      <c r="S818" s="57"/>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7"/>
      <c r="P819" s="56"/>
      <c r="Q819" s="57"/>
      <c r="R819" s="56"/>
      <c r="S819" s="57"/>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7"/>
      <c r="P820" s="56"/>
      <c r="Q820" s="57"/>
      <c r="R820" s="56"/>
      <c r="S820" s="57"/>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7"/>
      <c r="P821" s="56"/>
      <c r="Q821" s="57"/>
      <c r="R821" s="56"/>
      <c r="S821" s="57"/>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7"/>
      <c r="P822" s="56"/>
      <c r="Q822" s="57"/>
      <c r="R822" s="56"/>
      <c r="S822" s="57"/>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7"/>
      <c r="P823" s="56"/>
      <c r="Q823" s="57"/>
      <c r="R823" s="56"/>
      <c r="S823" s="57"/>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7"/>
      <c r="P824" s="56"/>
      <c r="Q824" s="57"/>
      <c r="R824" s="56"/>
      <c r="S824" s="57"/>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7"/>
      <c r="P825" s="56"/>
      <c r="Q825" s="57"/>
      <c r="R825" s="56"/>
      <c r="S825" s="57"/>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7"/>
      <c r="P826" s="56"/>
      <c r="Q826" s="57"/>
      <c r="R826" s="56"/>
      <c r="S826" s="57"/>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7"/>
      <c r="P827" s="56"/>
      <c r="Q827" s="57"/>
      <c r="R827" s="56"/>
      <c r="S827" s="57"/>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7"/>
      <c r="P828" s="56"/>
      <c r="Q828" s="57"/>
      <c r="R828" s="56"/>
      <c r="S828" s="57"/>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7"/>
      <c r="P829" s="56"/>
      <c r="Q829" s="57"/>
      <c r="R829" s="56"/>
      <c r="S829" s="57"/>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7"/>
      <c r="P830" s="56"/>
      <c r="Q830" s="57"/>
      <c r="R830" s="56"/>
      <c r="S830" s="57"/>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7"/>
      <c r="P831" s="56"/>
      <c r="Q831" s="57"/>
      <c r="R831" s="56"/>
      <c r="S831" s="57"/>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7"/>
      <c r="P832" s="56"/>
      <c r="Q832" s="57"/>
      <c r="R832" s="56"/>
      <c r="S832" s="57"/>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7"/>
      <c r="P833" s="56"/>
      <c r="Q833" s="57"/>
      <c r="R833" s="56"/>
      <c r="S833" s="57"/>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7"/>
      <c r="P834" s="56"/>
      <c r="Q834" s="57"/>
      <c r="R834" s="56"/>
      <c r="S834" s="57"/>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7"/>
      <c r="P835" s="56"/>
      <c r="Q835" s="57"/>
      <c r="R835" s="56"/>
      <c r="S835" s="57"/>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7"/>
      <c r="P836" s="56"/>
      <c r="Q836" s="57"/>
      <c r="R836" s="56"/>
      <c r="S836" s="57"/>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7"/>
      <c r="P837" s="56"/>
      <c r="Q837" s="57"/>
      <c r="R837" s="56"/>
      <c r="S837" s="57"/>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7"/>
      <c r="P838" s="56"/>
      <c r="Q838" s="57"/>
      <c r="R838" s="56"/>
      <c r="S838" s="57"/>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7"/>
      <c r="P839" s="56"/>
      <c r="Q839" s="57"/>
      <c r="R839" s="56"/>
      <c r="S839" s="57"/>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7"/>
      <c r="P840" s="56"/>
      <c r="Q840" s="57"/>
      <c r="R840" s="56"/>
      <c r="S840" s="57"/>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7"/>
      <c r="P841" s="56"/>
      <c r="Q841" s="57"/>
      <c r="R841" s="56"/>
      <c r="S841" s="57"/>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7"/>
      <c r="P842" s="56"/>
      <c r="Q842" s="57"/>
      <c r="R842" s="56"/>
      <c r="S842" s="57"/>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7"/>
      <c r="P843" s="56"/>
      <c r="Q843" s="57"/>
      <c r="R843" s="56"/>
      <c r="S843" s="57"/>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7"/>
      <c r="P844" s="56"/>
      <c r="Q844" s="57"/>
      <c r="R844" s="56"/>
      <c r="S844" s="57"/>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7"/>
      <c r="P845" s="56"/>
      <c r="Q845" s="57"/>
      <c r="R845" s="56"/>
      <c r="S845" s="57"/>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7"/>
      <c r="P846" s="56"/>
      <c r="Q846" s="57"/>
      <c r="R846" s="56"/>
      <c r="S846" s="57"/>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7"/>
      <c r="P847" s="56"/>
      <c r="Q847" s="57"/>
      <c r="R847" s="56"/>
      <c r="S847" s="57"/>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7"/>
      <c r="P848" s="56"/>
      <c r="Q848" s="57"/>
      <c r="R848" s="56"/>
      <c r="S848" s="57"/>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7"/>
      <c r="P849" s="56"/>
      <c r="Q849" s="57"/>
      <c r="R849" s="56"/>
      <c r="S849" s="57"/>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7"/>
      <c r="P850" s="56"/>
      <c r="Q850" s="57"/>
      <c r="R850" s="56"/>
      <c r="S850" s="57"/>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7"/>
      <c r="P851" s="56"/>
      <c r="Q851" s="57"/>
      <c r="R851" s="56"/>
      <c r="S851" s="57"/>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7"/>
      <c r="P852" s="56"/>
      <c r="Q852" s="57"/>
      <c r="R852" s="56"/>
      <c r="S852" s="57"/>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7"/>
      <c r="P853" s="56"/>
      <c r="Q853" s="57"/>
      <c r="R853" s="56"/>
      <c r="S853" s="57"/>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7"/>
      <c r="P854" s="56"/>
      <c r="Q854" s="57"/>
      <c r="R854" s="56"/>
      <c r="S854" s="57"/>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7"/>
      <c r="P855" s="56"/>
      <c r="Q855" s="57"/>
      <c r="R855" s="56"/>
      <c r="S855" s="57"/>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7"/>
      <c r="P856" s="56"/>
      <c r="Q856" s="57"/>
      <c r="R856" s="56"/>
      <c r="S856" s="57"/>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7"/>
      <c r="P857" s="56"/>
      <c r="Q857" s="57"/>
      <c r="R857" s="56"/>
      <c r="S857" s="57"/>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7"/>
      <c r="P858" s="56"/>
      <c r="Q858" s="57"/>
      <c r="R858" s="56"/>
      <c r="S858" s="57"/>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7"/>
      <c r="P859" s="56"/>
      <c r="Q859" s="57"/>
      <c r="R859" s="56"/>
      <c r="S859" s="57"/>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7"/>
      <c r="P860" s="56"/>
      <c r="Q860" s="57"/>
      <c r="R860" s="56"/>
      <c r="S860" s="57"/>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7"/>
      <c r="P861" s="56"/>
      <c r="Q861" s="57"/>
      <c r="R861" s="56"/>
      <c r="S861" s="57"/>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7"/>
      <c r="P862" s="56"/>
      <c r="Q862" s="57"/>
      <c r="R862" s="56"/>
      <c r="S862" s="57"/>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7"/>
      <c r="P863" s="56"/>
      <c r="Q863" s="57"/>
      <c r="R863" s="56"/>
      <c r="S863" s="57"/>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7"/>
      <c r="P864" s="56"/>
      <c r="Q864" s="57"/>
      <c r="R864" s="56"/>
      <c r="S864" s="57"/>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7"/>
      <c r="P865" s="56"/>
      <c r="Q865" s="57"/>
      <c r="R865" s="56"/>
      <c r="S865" s="57"/>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7"/>
      <c r="P866" s="56"/>
      <c r="Q866" s="57"/>
      <c r="R866" s="56"/>
      <c r="S866" s="57"/>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7"/>
      <c r="P867" s="56"/>
      <c r="Q867" s="57"/>
      <c r="R867" s="56"/>
      <c r="S867" s="57"/>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7"/>
      <c r="P868" s="56"/>
      <c r="Q868" s="57"/>
      <c r="R868" s="56"/>
      <c r="S868" s="57"/>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7"/>
      <c r="P869" s="56"/>
      <c r="Q869" s="57"/>
      <c r="R869" s="56"/>
      <c r="S869" s="57"/>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7"/>
      <c r="P870" s="56"/>
      <c r="Q870" s="57"/>
      <c r="R870" s="56"/>
      <c r="S870" s="57"/>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7"/>
      <c r="P871" s="56"/>
      <c r="Q871" s="57"/>
      <c r="R871" s="56"/>
      <c r="S871" s="57"/>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7"/>
      <c r="P872" s="56"/>
      <c r="Q872" s="57"/>
      <c r="R872" s="56"/>
      <c r="S872" s="57"/>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7"/>
      <c r="P873" s="56"/>
      <c r="Q873" s="57"/>
      <c r="R873" s="56"/>
      <c r="S873" s="57"/>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7"/>
      <c r="P874" s="56"/>
      <c r="Q874" s="57"/>
      <c r="R874" s="56"/>
      <c r="S874" s="57"/>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7"/>
      <c r="P875" s="56"/>
      <c r="Q875" s="57"/>
      <c r="R875" s="56"/>
      <c r="S875" s="57"/>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7"/>
      <c r="P876" s="56"/>
      <c r="Q876" s="57"/>
      <c r="R876" s="56"/>
      <c r="S876" s="57"/>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7"/>
      <c r="P877" s="56"/>
      <c r="Q877" s="57"/>
      <c r="R877" s="56"/>
      <c r="S877" s="57"/>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7"/>
      <c r="P878" s="56"/>
      <c r="Q878" s="57"/>
      <c r="R878" s="56"/>
      <c r="S878" s="57"/>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7"/>
      <c r="P879" s="56"/>
      <c r="Q879" s="57"/>
      <c r="R879" s="56"/>
      <c r="S879" s="57"/>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7"/>
      <c r="P880" s="56"/>
      <c r="Q880" s="57"/>
      <c r="R880" s="56"/>
      <c r="S880" s="57"/>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7"/>
      <c r="P881" s="56"/>
      <c r="Q881" s="57"/>
      <c r="R881" s="56"/>
      <c r="S881" s="57"/>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7"/>
      <c r="P882" s="56"/>
      <c r="Q882" s="57"/>
      <c r="R882" s="56"/>
      <c r="S882" s="57"/>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7"/>
      <c r="P883" s="56"/>
      <c r="Q883" s="57"/>
      <c r="R883" s="56"/>
      <c r="S883" s="57"/>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7"/>
      <c r="P884" s="56"/>
      <c r="Q884" s="57"/>
      <c r="R884" s="56"/>
      <c r="S884" s="57"/>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7"/>
      <c r="P885" s="56"/>
      <c r="Q885" s="57"/>
      <c r="R885" s="56"/>
      <c r="S885" s="57"/>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7"/>
      <c r="P886" s="56"/>
      <c r="Q886" s="57"/>
      <c r="R886" s="56"/>
      <c r="S886" s="57"/>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7"/>
      <c r="P887" s="56"/>
      <c r="Q887" s="57"/>
      <c r="R887" s="56"/>
      <c r="S887" s="57"/>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7"/>
      <c r="P888" s="56"/>
      <c r="Q888" s="57"/>
      <c r="R888" s="56"/>
      <c r="S888" s="57"/>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7"/>
      <c r="P889" s="56"/>
      <c r="Q889" s="57"/>
      <c r="R889" s="56"/>
      <c r="S889" s="57"/>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7"/>
      <c r="P890" s="56"/>
      <c r="Q890" s="57"/>
      <c r="R890" s="56"/>
      <c r="S890" s="57"/>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7"/>
      <c r="P891" s="56"/>
      <c r="Q891" s="57"/>
      <c r="R891" s="56"/>
      <c r="S891" s="57"/>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7"/>
      <c r="P892" s="56"/>
      <c r="Q892" s="57"/>
      <c r="R892" s="56"/>
      <c r="S892" s="57"/>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7"/>
      <c r="P893" s="56"/>
      <c r="Q893" s="57"/>
      <c r="R893" s="56"/>
      <c r="S893" s="57"/>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7"/>
      <c r="P894" s="56"/>
      <c r="Q894" s="57"/>
      <c r="R894" s="56"/>
      <c r="S894" s="57"/>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7"/>
      <c r="P895" s="56"/>
      <c r="Q895" s="57"/>
      <c r="R895" s="56"/>
      <c r="S895" s="57"/>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7"/>
      <c r="P896" s="56"/>
      <c r="Q896" s="57"/>
      <c r="R896" s="56"/>
      <c r="S896" s="57"/>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7"/>
      <c r="P897" s="56"/>
      <c r="Q897" s="57"/>
      <c r="R897" s="56"/>
      <c r="S897" s="57"/>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7"/>
      <c r="P898" s="56"/>
      <c r="Q898" s="57"/>
      <c r="R898" s="56"/>
      <c r="S898" s="57"/>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7"/>
      <c r="P899" s="56"/>
      <c r="Q899" s="57"/>
      <c r="R899" s="56"/>
      <c r="S899" s="57"/>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7"/>
      <c r="P900" s="56"/>
      <c r="Q900" s="57"/>
      <c r="R900" s="56"/>
      <c r="S900" s="57"/>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7"/>
      <c r="P901" s="56"/>
      <c r="Q901" s="57"/>
      <c r="R901" s="56"/>
      <c r="S901" s="57"/>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7"/>
      <c r="P902" s="56"/>
      <c r="Q902" s="57"/>
      <c r="R902" s="56"/>
      <c r="S902" s="57"/>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7"/>
      <c r="P903" s="56"/>
      <c r="Q903" s="57"/>
      <c r="R903" s="56"/>
      <c r="S903" s="57"/>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7"/>
      <c r="P904" s="56"/>
      <c r="Q904" s="57"/>
      <c r="R904" s="56"/>
      <c r="S904" s="57"/>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7"/>
      <c r="P905" s="56"/>
      <c r="Q905" s="57"/>
      <c r="R905" s="56"/>
      <c r="S905" s="57"/>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7"/>
      <c r="P906" s="56"/>
      <c r="Q906" s="57"/>
      <c r="R906" s="56"/>
      <c r="S906" s="57"/>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7"/>
      <c r="P907" s="56"/>
      <c r="Q907" s="57"/>
      <c r="R907" s="56"/>
      <c r="S907" s="57"/>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7"/>
      <c r="P908" s="56"/>
      <c r="Q908" s="57"/>
      <c r="R908" s="56"/>
      <c r="S908" s="57"/>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7"/>
      <c r="P909" s="56"/>
      <c r="Q909" s="57"/>
      <c r="R909" s="56"/>
      <c r="S909" s="57"/>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7"/>
      <c r="P910" s="56"/>
      <c r="Q910" s="57"/>
      <c r="R910" s="56"/>
      <c r="S910" s="57"/>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7"/>
      <c r="P911" s="56"/>
      <c r="Q911" s="57"/>
      <c r="R911" s="56"/>
      <c r="S911" s="57"/>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7"/>
      <c r="P912" s="56"/>
      <c r="Q912" s="57"/>
      <c r="R912" s="56"/>
      <c r="S912" s="57"/>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7"/>
      <c r="P913" s="56"/>
      <c r="Q913" s="57"/>
      <c r="R913" s="56"/>
      <c r="S913" s="57"/>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7"/>
      <c r="P914" s="56"/>
      <c r="Q914" s="57"/>
      <c r="R914" s="56"/>
      <c r="S914" s="57"/>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7"/>
      <c r="P915" s="56"/>
      <c r="Q915" s="57"/>
      <c r="R915" s="56"/>
      <c r="S915" s="57"/>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7"/>
      <c r="P916" s="56"/>
      <c r="Q916" s="57"/>
      <c r="R916" s="56"/>
      <c r="S916" s="57"/>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7"/>
      <c r="P917" s="56"/>
      <c r="Q917" s="57"/>
      <c r="R917" s="56"/>
      <c r="S917" s="57"/>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7"/>
      <c r="P918" s="56"/>
      <c r="Q918" s="57"/>
      <c r="R918" s="56"/>
      <c r="S918" s="57"/>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7"/>
      <c r="P919" s="56"/>
      <c r="Q919" s="57"/>
      <c r="R919" s="56"/>
      <c r="S919" s="57"/>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7"/>
      <c r="P920" s="56"/>
      <c r="Q920" s="57"/>
      <c r="R920" s="56"/>
      <c r="S920" s="57"/>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7"/>
      <c r="P921" s="56"/>
      <c r="Q921" s="57"/>
      <c r="R921" s="56"/>
      <c r="S921" s="57"/>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7"/>
      <c r="P922" s="56"/>
      <c r="Q922" s="57"/>
      <c r="R922" s="56"/>
      <c r="S922" s="57"/>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7"/>
      <c r="P923" s="56"/>
      <c r="Q923" s="57"/>
      <c r="R923" s="56"/>
      <c r="S923" s="57"/>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7"/>
      <c r="P924" s="56"/>
      <c r="Q924" s="57"/>
      <c r="R924" s="56"/>
      <c r="S924" s="57"/>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7"/>
      <c r="P925" s="56"/>
      <c r="Q925" s="57"/>
      <c r="R925" s="56"/>
      <c r="S925" s="57"/>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7"/>
      <c r="P926" s="56"/>
      <c r="Q926" s="57"/>
      <c r="R926" s="56"/>
      <c r="S926" s="57"/>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7"/>
      <c r="P927" s="56"/>
      <c r="Q927" s="57"/>
      <c r="R927" s="56"/>
      <c r="S927" s="57"/>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7"/>
      <c r="P928" s="56"/>
      <c r="Q928" s="57"/>
      <c r="R928" s="56"/>
      <c r="S928" s="57"/>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7"/>
      <c r="P929" s="56"/>
      <c r="Q929" s="57"/>
      <c r="R929" s="56"/>
      <c r="S929" s="57"/>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7"/>
      <c r="P930" s="56"/>
      <c r="Q930" s="57"/>
      <c r="R930" s="56"/>
      <c r="S930" s="57"/>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7"/>
      <c r="P931" s="56"/>
      <c r="Q931" s="57"/>
      <c r="R931" s="56"/>
      <c r="S931" s="57"/>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7"/>
      <c r="P932" s="56"/>
      <c r="Q932" s="57"/>
      <c r="R932" s="56"/>
      <c r="S932" s="57"/>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7"/>
      <c r="P933" s="56"/>
      <c r="Q933" s="57"/>
      <c r="R933" s="56"/>
      <c r="S933" s="57"/>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7"/>
      <c r="P934" s="56"/>
      <c r="Q934" s="57"/>
      <c r="R934" s="56"/>
      <c r="S934" s="57"/>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7"/>
      <c r="P935" s="56"/>
      <c r="Q935" s="57"/>
      <c r="R935" s="56"/>
      <c r="S935" s="57"/>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7"/>
      <c r="P936" s="56"/>
      <c r="Q936" s="57"/>
      <c r="R936" s="56"/>
      <c r="S936" s="57"/>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7"/>
      <c r="P937" s="56"/>
      <c r="Q937" s="57"/>
      <c r="R937" s="56"/>
      <c r="S937" s="57"/>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7"/>
      <c r="P938" s="56"/>
      <c r="Q938" s="57"/>
      <c r="R938" s="56"/>
      <c r="S938" s="57"/>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7"/>
      <c r="P939" s="56"/>
      <c r="Q939" s="57"/>
      <c r="R939" s="56"/>
      <c r="S939" s="57"/>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7"/>
      <c r="P940" s="56"/>
      <c r="Q940" s="57"/>
      <c r="R940" s="56"/>
      <c r="S940" s="57"/>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7"/>
      <c r="P941" s="56"/>
      <c r="Q941" s="57"/>
      <c r="R941" s="56"/>
      <c r="S941" s="57"/>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7"/>
      <c r="P942" s="56"/>
      <c r="Q942" s="57"/>
      <c r="R942" s="56"/>
      <c r="S942" s="57"/>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7"/>
      <c r="P943" s="56"/>
      <c r="Q943" s="57"/>
      <c r="R943" s="56"/>
      <c r="S943" s="57"/>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7"/>
      <c r="P944" s="56"/>
      <c r="Q944" s="57"/>
      <c r="R944" s="56"/>
      <c r="S944" s="57"/>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7"/>
      <c r="P945" s="56"/>
      <c r="Q945" s="57"/>
      <c r="R945" s="56"/>
      <c r="S945" s="57"/>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7"/>
      <c r="P946" s="56"/>
      <c r="Q946" s="57"/>
      <c r="R946" s="56"/>
      <c r="S946" s="57"/>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7"/>
      <c r="P947" s="56"/>
      <c r="Q947" s="57"/>
      <c r="R947" s="56"/>
      <c r="S947" s="57"/>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7"/>
      <c r="P948" s="56"/>
      <c r="Q948" s="57"/>
      <c r="R948" s="56"/>
      <c r="S948" s="57"/>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7"/>
      <c r="P949" s="56"/>
      <c r="Q949" s="57"/>
      <c r="R949" s="56"/>
      <c r="S949" s="57"/>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7"/>
      <c r="P950" s="56"/>
      <c r="Q950" s="57"/>
      <c r="R950" s="56"/>
      <c r="S950" s="57"/>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7"/>
      <c r="P951" s="56"/>
      <c r="Q951" s="57"/>
      <c r="R951" s="56"/>
      <c r="S951" s="57"/>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7"/>
      <c r="P952" s="56"/>
      <c r="Q952" s="57"/>
      <c r="R952" s="56"/>
      <c r="S952" s="57"/>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7"/>
      <c r="P953" s="56"/>
      <c r="Q953" s="57"/>
      <c r="R953" s="56"/>
      <c r="S953" s="57"/>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7"/>
      <c r="P954" s="56"/>
      <c r="Q954" s="57"/>
      <c r="R954" s="56"/>
      <c r="S954" s="57"/>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7"/>
      <c r="P955" s="56"/>
      <c r="Q955" s="57"/>
      <c r="R955" s="56"/>
      <c r="S955" s="57"/>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7"/>
      <c r="P956" s="56"/>
      <c r="Q956" s="57"/>
      <c r="R956" s="56"/>
      <c r="S956" s="57"/>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7"/>
      <c r="P957" s="56"/>
      <c r="Q957" s="57"/>
      <c r="R957" s="56"/>
      <c r="S957" s="57"/>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7"/>
      <c r="P958" s="56"/>
      <c r="Q958" s="57"/>
      <c r="R958" s="56"/>
      <c r="S958" s="57"/>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7"/>
      <c r="P959" s="56"/>
      <c r="Q959" s="57"/>
      <c r="R959" s="56"/>
      <c r="S959" s="57"/>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7"/>
      <c r="P960" s="56"/>
      <c r="Q960" s="57"/>
      <c r="R960" s="56"/>
      <c r="S960" s="57"/>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7"/>
      <c r="P961" s="56"/>
      <c r="Q961" s="57"/>
      <c r="R961" s="56"/>
      <c r="S961" s="57"/>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7"/>
      <c r="P962" s="56"/>
      <c r="Q962" s="57"/>
      <c r="R962" s="56"/>
      <c r="S962" s="57"/>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7"/>
      <c r="P963" s="56"/>
      <c r="Q963" s="57"/>
      <c r="R963" s="56"/>
      <c r="S963" s="57"/>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7"/>
      <c r="P964" s="56"/>
      <c r="Q964" s="57"/>
      <c r="R964" s="56"/>
      <c r="S964" s="57"/>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7"/>
      <c r="P965" s="56"/>
      <c r="Q965" s="57"/>
      <c r="R965" s="56"/>
      <c r="S965" s="57"/>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7"/>
      <c r="P966" s="56"/>
      <c r="Q966" s="57"/>
      <c r="R966" s="56"/>
      <c r="S966" s="57"/>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7"/>
      <c r="P967" s="56"/>
      <c r="Q967" s="57"/>
      <c r="R967" s="56"/>
      <c r="S967" s="57"/>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7"/>
      <c r="P968" s="56"/>
      <c r="Q968" s="57"/>
      <c r="R968" s="56"/>
      <c r="S968" s="57"/>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7"/>
      <c r="P969" s="56"/>
      <c r="Q969" s="57"/>
      <c r="R969" s="56"/>
      <c r="S969" s="57"/>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7"/>
      <c r="P970" s="56"/>
      <c r="Q970" s="57"/>
      <c r="R970" s="56"/>
      <c r="S970" s="57"/>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7"/>
      <c r="P971" s="56"/>
      <c r="Q971" s="57"/>
      <c r="R971" s="56"/>
      <c r="S971" s="57"/>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7"/>
      <c r="P972" s="56"/>
      <c r="Q972" s="57"/>
      <c r="R972" s="56"/>
      <c r="S972" s="57"/>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7"/>
      <c r="P973" s="56"/>
      <c r="Q973" s="57"/>
      <c r="R973" s="56"/>
      <c r="S973" s="57"/>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7"/>
      <c r="P974" s="56"/>
      <c r="Q974" s="57"/>
      <c r="R974" s="56"/>
      <c r="S974" s="57"/>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7"/>
      <c r="P975" s="56"/>
      <c r="Q975" s="57"/>
      <c r="R975" s="56"/>
      <c r="S975" s="57"/>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7"/>
      <c r="P976" s="56"/>
      <c r="Q976" s="57"/>
      <c r="R976" s="56"/>
      <c r="S976" s="57"/>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7"/>
      <c r="P977" s="56"/>
      <c r="Q977" s="57"/>
      <c r="R977" s="56"/>
      <c r="S977" s="57"/>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7"/>
      <c r="P978" s="56"/>
      <c r="Q978" s="57"/>
      <c r="R978" s="56"/>
      <c r="S978" s="57"/>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7"/>
      <c r="P979" s="56"/>
      <c r="Q979" s="57"/>
      <c r="R979" s="56"/>
      <c r="S979" s="57"/>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7"/>
      <c r="P980" s="56"/>
      <c r="Q980" s="57"/>
      <c r="R980" s="56"/>
      <c r="S980" s="57"/>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7"/>
      <c r="P981" s="56"/>
      <c r="Q981" s="57"/>
      <c r="R981" s="56"/>
      <c r="S981" s="57"/>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7"/>
      <c r="P982" s="56"/>
      <c r="Q982" s="57"/>
      <c r="R982" s="56"/>
      <c r="S982" s="57"/>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7"/>
      <c r="P983" s="56"/>
      <c r="Q983" s="57"/>
      <c r="R983" s="56"/>
      <c r="S983" s="57"/>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7"/>
      <c r="P984" s="56"/>
      <c r="Q984" s="57"/>
      <c r="R984" s="56"/>
      <c r="S984" s="57"/>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7"/>
      <c r="P985" s="56"/>
      <c r="Q985" s="57"/>
      <c r="R985" s="56"/>
      <c r="S985" s="57"/>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7"/>
      <c r="P986" s="56"/>
      <c r="Q986" s="57"/>
      <c r="R986" s="56"/>
      <c r="S986" s="57"/>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7"/>
      <c r="P987" s="56"/>
      <c r="Q987" s="57"/>
      <c r="R987" s="56"/>
      <c r="S987" s="57"/>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7"/>
      <c r="P988" s="56"/>
      <c r="Q988" s="57"/>
      <c r="R988" s="56"/>
      <c r="S988" s="57"/>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7"/>
      <c r="P989" s="56"/>
      <c r="Q989" s="57"/>
      <c r="R989" s="56"/>
      <c r="S989" s="57"/>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7"/>
      <c r="P990" s="56"/>
      <c r="Q990" s="57"/>
      <c r="R990" s="56"/>
      <c r="S990" s="57"/>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7"/>
      <c r="P991" s="56"/>
      <c r="Q991" s="57"/>
      <c r="R991" s="56"/>
      <c r="S991" s="57"/>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7"/>
      <c r="P992" s="56"/>
      <c r="Q992" s="57"/>
      <c r="R992" s="56"/>
      <c r="S992" s="57"/>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7"/>
      <c r="P993" s="56"/>
      <c r="Q993" s="57"/>
      <c r="R993" s="56"/>
      <c r="S993" s="57"/>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7"/>
      <c r="P994" s="56"/>
      <c r="Q994" s="57"/>
      <c r="R994" s="56"/>
      <c r="S994" s="57"/>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7"/>
      <c r="P995" s="56"/>
      <c r="Q995" s="57"/>
      <c r="R995" s="56"/>
      <c r="S995" s="57"/>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7"/>
      <c r="P996" s="56"/>
      <c r="Q996" s="57"/>
      <c r="R996" s="56"/>
      <c r="S996" s="57"/>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7"/>
      <c r="P997" s="56"/>
      <c r="Q997" s="57"/>
      <c r="R997" s="56"/>
      <c r="S997" s="57"/>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7"/>
      <c r="P998" s="56"/>
      <c r="Q998" s="57"/>
      <c r="R998" s="56"/>
      <c r="S998" s="57"/>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7"/>
      <c r="P999" s="56"/>
      <c r="Q999" s="57"/>
      <c r="R999" s="56"/>
      <c r="S999" s="57"/>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7"/>
      <c r="P1000" s="56"/>
      <c r="Q1000" s="57"/>
      <c r="R1000" s="56"/>
      <c r="S1000" s="57"/>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7"/>
      <c r="P1001" s="56"/>
      <c r="Q1001" s="57"/>
      <c r="R1001" s="56"/>
      <c r="S1001" s="57"/>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7"/>
      <c r="P1002" s="56"/>
      <c r="Q1002" s="57"/>
      <c r="R1002" s="56"/>
      <c r="S1002" s="57"/>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7"/>
      <c r="P1003" s="56"/>
      <c r="Q1003" s="57"/>
      <c r="R1003" s="56"/>
      <c r="S1003" s="57"/>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7"/>
      <c r="P1004" s="56"/>
      <c r="Q1004" s="57"/>
      <c r="R1004" s="56"/>
      <c r="S1004" s="57"/>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7"/>
      <c r="P1005" s="56"/>
      <c r="Q1005" s="57"/>
      <c r="R1005" s="56"/>
      <c r="S1005" s="57"/>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7"/>
      <c r="P1006" s="56"/>
      <c r="Q1006" s="57"/>
      <c r="R1006" s="56"/>
      <c r="S1006" s="57"/>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7"/>
      <c r="P1007" s="56"/>
      <c r="Q1007" s="57"/>
      <c r="R1007" s="56"/>
      <c r="S1007" s="57"/>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7"/>
      <c r="P1008" s="56"/>
      <c r="Q1008" s="57"/>
      <c r="R1008" s="56"/>
      <c r="S1008" s="57"/>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7"/>
      <c r="P1009" s="56"/>
      <c r="Q1009" s="57"/>
      <c r="R1009" s="56"/>
      <c r="S1009" s="57"/>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7"/>
      <c r="P1010" s="56"/>
      <c r="Q1010" s="57"/>
      <c r="R1010" s="56"/>
      <c r="S1010" s="57"/>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7"/>
      <c r="P1011" s="56"/>
      <c r="Q1011" s="57"/>
      <c r="R1011" s="56"/>
      <c r="S1011" s="57"/>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7"/>
      <c r="P1012" s="56"/>
      <c r="Q1012" s="57"/>
      <c r="R1012" s="56"/>
      <c r="S1012" s="57"/>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7"/>
      <c r="P1013" s="56"/>
      <c r="Q1013" s="57"/>
      <c r="R1013" s="56"/>
      <c r="S1013" s="57"/>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7"/>
      <c r="P1014" s="56"/>
      <c r="Q1014" s="57"/>
      <c r="R1014" s="56"/>
      <c r="S1014" s="57"/>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7"/>
      <c r="P1015" s="56"/>
      <c r="Q1015" s="57"/>
      <c r="R1015" s="56"/>
      <c r="S1015" s="57"/>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7"/>
      <c r="P1016" s="56"/>
      <c r="Q1016" s="57"/>
      <c r="R1016" s="56"/>
      <c r="S1016" s="57"/>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sheetData>
  <sheetProtection formatColumns="0" formatRows="0" insertRows="0"/>
  <mergeCells count="274">
    <mergeCell ref="L36:M36"/>
    <mergeCell ref="C36:C37"/>
    <mergeCell ref="D36:D37"/>
    <mergeCell ref="E36:E37"/>
    <mergeCell ref="F36:F37"/>
    <mergeCell ref="G36:G37"/>
    <mergeCell ref="H36:H37"/>
    <mergeCell ref="I36:I37"/>
    <mergeCell ref="J36:J37"/>
    <mergeCell ref="K36:K37"/>
    <mergeCell ref="Z36:AA36"/>
    <mergeCell ref="AB36:AC36"/>
    <mergeCell ref="AD36:AE36"/>
    <mergeCell ref="AK36:AL36"/>
    <mergeCell ref="AM36:AN36"/>
    <mergeCell ref="BM34:BZ34"/>
    <mergeCell ref="BM36:BO36"/>
    <mergeCell ref="BP36:BR36"/>
    <mergeCell ref="BS36:BU36"/>
    <mergeCell ref="BV36:BX36"/>
    <mergeCell ref="BY36:BZ36"/>
    <mergeCell ref="AO36:AP36"/>
    <mergeCell ref="AV36:AW36"/>
    <mergeCell ref="AX36:AY36"/>
    <mergeCell ref="AZ36:BA36"/>
    <mergeCell ref="BI36:BI37"/>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BM27:BO27"/>
    <mergeCell ref="BP27:BR27"/>
    <mergeCell ref="BS27:BU27"/>
    <mergeCell ref="AB27:AC27"/>
    <mergeCell ref="AD27:AE27"/>
    <mergeCell ref="AK27:AL27"/>
    <mergeCell ref="AV27:AW27"/>
    <mergeCell ref="AX27:AY27"/>
    <mergeCell ref="AZ27:BA27"/>
    <mergeCell ref="BI27:BI28"/>
    <mergeCell ref="Z27:AA27"/>
    <mergeCell ref="C23:F23"/>
    <mergeCell ref="G23:M23"/>
    <mergeCell ref="C24:F24"/>
    <mergeCell ref="G24:M24"/>
    <mergeCell ref="C25:F25"/>
    <mergeCell ref="G25:M25"/>
    <mergeCell ref="N23:X23"/>
    <mergeCell ref="N24:R24"/>
    <mergeCell ref="S24:V24"/>
    <mergeCell ref="N25:R26"/>
    <mergeCell ref="S25:V26"/>
    <mergeCell ref="W25:W26"/>
    <mergeCell ref="X25:X26"/>
    <mergeCell ref="AM27:AN27"/>
    <mergeCell ref="AO27:AP27"/>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AV13:AW13"/>
    <mergeCell ref="AX13:AY13"/>
    <mergeCell ref="AZ13:BA13"/>
    <mergeCell ref="C5:F5"/>
    <mergeCell ref="B8:F8"/>
    <mergeCell ref="F13:F14"/>
    <mergeCell ref="C10:F10"/>
    <mergeCell ref="C11:F11"/>
    <mergeCell ref="C7:F7"/>
    <mergeCell ref="J13:J14"/>
    <mergeCell ref="E13:E14"/>
    <mergeCell ref="G7:M7"/>
    <mergeCell ref="C6:F6"/>
    <mergeCell ref="C13:C14"/>
    <mergeCell ref="E1:BI1"/>
    <mergeCell ref="C58:F58"/>
    <mergeCell ref="G58:M58"/>
    <mergeCell ref="BM58:BZ58"/>
    <mergeCell ref="C59:F59"/>
    <mergeCell ref="G59:M59"/>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K60:AL60"/>
    <mergeCell ref="AM60:AN60"/>
    <mergeCell ref="C60:C61"/>
    <mergeCell ref="D60:D61"/>
    <mergeCell ref="E60:E61"/>
    <mergeCell ref="F60:F61"/>
    <mergeCell ref="G60:G61"/>
    <mergeCell ref="H60:H61"/>
    <mergeCell ref="I60:I61"/>
    <mergeCell ref="J60:J61"/>
    <mergeCell ref="K60:K61"/>
    <mergeCell ref="L60:M60"/>
    <mergeCell ref="O60:P60"/>
    <mergeCell ref="Q60:R60"/>
    <mergeCell ref="S60:T60"/>
    <mergeCell ref="Z60:AA60"/>
    <mergeCell ref="AB60:AC60"/>
    <mergeCell ref="AD60:AE60"/>
    <mergeCell ref="BY60:BZ60"/>
    <mergeCell ref="AO60:AP60"/>
    <mergeCell ref="AV60:AW60"/>
    <mergeCell ref="AX60:AY60"/>
    <mergeCell ref="AZ60:BA60"/>
    <mergeCell ref="BI60:BI61"/>
    <mergeCell ref="BM60:BO60"/>
    <mergeCell ref="BP60:BR60"/>
    <mergeCell ref="BS60:BU60"/>
    <mergeCell ref="BV60:BX60"/>
    <mergeCell ref="BM72:BO72"/>
    <mergeCell ref="BP72:BR72"/>
    <mergeCell ref="BS72:BU72"/>
    <mergeCell ref="BV72:BX72"/>
    <mergeCell ref="C72:C73"/>
    <mergeCell ref="D72:D73"/>
    <mergeCell ref="E72:E73"/>
    <mergeCell ref="F72:F73"/>
    <mergeCell ref="G72:G73"/>
    <mergeCell ref="H72:H73"/>
    <mergeCell ref="I72:I73"/>
    <mergeCell ref="J72:J73"/>
    <mergeCell ref="K72:K73"/>
    <mergeCell ref="BM70:BZ70"/>
    <mergeCell ref="C71:F71"/>
    <mergeCell ref="G71:M71"/>
    <mergeCell ref="N68:X68"/>
    <mergeCell ref="N69:R69"/>
    <mergeCell ref="S69:V69"/>
    <mergeCell ref="N70:R71"/>
    <mergeCell ref="S70:V71"/>
    <mergeCell ref="W70:W71"/>
    <mergeCell ref="X70:X71"/>
    <mergeCell ref="C68:F68"/>
    <mergeCell ref="G68:M68"/>
    <mergeCell ref="C69:F69"/>
    <mergeCell ref="G69:M69"/>
    <mergeCell ref="C70:F70"/>
    <mergeCell ref="G70:M70"/>
    <mergeCell ref="BY72:BZ72"/>
    <mergeCell ref="C82:F82"/>
    <mergeCell ref="G82:M82"/>
    <mergeCell ref="C83:F83"/>
    <mergeCell ref="G83:M83"/>
    <mergeCell ref="C84:F84"/>
    <mergeCell ref="G84:M84"/>
    <mergeCell ref="BM84:BZ84"/>
    <mergeCell ref="C85:F85"/>
    <mergeCell ref="G85:M85"/>
    <mergeCell ref="L72:M72"/>
    <mergeCell ref="O72:P72"/>
    <mergeCell ref="Q72:R72"/>
    <mergeCell ref="S72:T72"/>
    <mergeCell ref="Z72:AA72"/>
    <mergeCell ref="AB72:AC72"/>
    <mergeCell ref="AD72:AE72"/>
    <mergeCell ref="AK72:AL72"/>
    <mergeCell ref="AM72:AN72"/>
    <mergeCell ref="AO72:AP72"/>
    <mergeCell ref="AV72:AW72"/>
    <mergeCell ref="AX72:AY72"/>
    <mergeCell ref="AZ72:BA72"/>
    <mergeCell ref="BI72:BI73"/>
    <mergeCell ref="C86:C87"/>
    <mergeCell ref="D86:D87"/>
    <mergeCell ref="E86:E87"/>
    <mergeCell ref="F86:F87"/>
    <mergeCell ref="G86:G87"/>
    <mergeCell ref="H86:H87"/>
    <mergeCell ref="I86:I87"/>
    <mergeCell ref="J86:J87"/>
    <mergeCell ref="K86:K87"/>
    <mergeCell ref="L86:M86"/>
    <mergeCell ref="O86:P86"/>
    <mergeCell ref="Q86:R86"/>
    <mergeCell ref="S86:T86"/>
    <mergeCell ref="Z86:AA86"/>
    <mergeCell ref="AB86:AC86"/>
    <mergeCell ref="AD86:AE86"/>
    <mergeCell ref="AK86:AL86"/>
    <mergeCell ref="AM86:AN86"/>
    <mergeCell ref="BY86:BZ86"/>
    <mergeCell ref="AO86:AP86"/>
    <mergeCell ref="AV86:AW86"/>
    <mergeCell ref="AX86:AY86"/>
    <mergeCell ref="AZ86:BA86"/>
    <mergeCell ref="BI86:BI87"/>
    <mergeCell ref="BM86:BO86"/>
    <mergeCell ref="BP86:BR86"/>
    <mergeCell ref="BS86:BU86"/>
    <mergeCell ref="BV86:BX86"/>
    <mergeCell ref="G56:M56"/>
    <mergeCell ref="C56:F56"/>
    <mergeCell ref="G57:M57"/>
    <mergeCell ref="N58:R59"/>
    <mergeCell ref="S58:V59"/>
    <mergeCell ref="W58:W59"/>
    <mergeCell ref="N32:X32"/>
    <mergeCell ref="N33:R33"/>
    <mergeCell ref="S33:V33"/>
    <mergeCell ref="N34:R35"/>
    <mergeCell ref="S34:V35"/>
    <mergeCell ref="W34:W35"/>
    <mergeCell ref="X34:X35"/>
    <mergeCell ref="N56:X56"/>
    <mergeCell ref="N57:R57"/>
    <mergeCell ref="S57:V57"/>
    <mergeCell ref="C32:F32"/>
    <mergeCell ref="G32:M32"/>
    <mergeCell ref="C33:F33"/>
    <mergeCell ref="G33:M33"/>
    <mergeCell ref="C34:F34"/>
    <mergeCell ref="G34:M34"/>
    <mergeCell ref="C35:F35"/>
    <mergeCell ref="G35:M35"/>
    <mergeCell ref="N82:X82"/>
    <mergeCell ref="N83:R83"/>
    <mergeCell ref="S83:V83"/>
    <mergeCell ref="N84:R85"/>
    <mergeCell ref="S84:V85"/>
    <mergeCell ref="W84:W85"/>
    <mergeCell ref="X84:X85"/>
    <mergeCell ref="X58:X59"/>
    <mergeCell ref="O36:P36"/>
    <mergeCell ref="Q36:R36"/>
    <mergeCell ref="S36:T36"/>
  </mergeCells>
  <conditionalFormatting sqref="BH15:BH17 BH19:BH21 BH30 BH54 BH66">
    <cfRule type="cellIs" dxfId="372" priority="1933" stopIfTrue="1" operator="greaterThan">
      <formula>0.9</formula>
    </cfRule>
  </conditionalFormatting>
  <conditionalFormatting sqref="AG16:AG17 BH15:BH17 AR16:AR17 BC16:BC17 V16:V21 BZ19:BZ21 BQ19:BQ21 BT19:BT21 BN19:BN21 BW19:BW21 AG19:AG20 BC19:BC21 BH19:BH21 V30 BC30 AR30 BH30 BZ30 BQ30 BT30 BN30 BW30 BC54 AR54 BH54 BZ42:BZ54 BQ42:BQ54 BT42:BT54 BN42:BN54 BW42:BW54 V54 V66 BC66 AR66 BZ65:BZ66 BQ65:BQ66 BT65:BT66 BN65:BN66 BW65:BW66 BH66 AR19:AR21">
    <cfRule type="cellIs" dxfId="371" priority="1934" stopIfTrue="1" operator="between">
      <formula>0.7</formula>
      <formula>0.89</formula>
    </cfRule>
  </conditionalFormatting>
  <conditionalFormatting sqref="AG16:AG17 BH15:BH17 AR16:AR17 BC16:BC17 V16:V21 BZ19:BZ21 BQ19:BQ21 BT19:BT21 BN19:BN21 BW19:BW21 AG19:AG20 BC19:BC21 BH19:BH21 V30 BC30 AR30 BH30 BZ30 BQ30 BT30 BN30 BW30 BC54 AR54 BH54 BZ42:BZ54 BQ42:BQ54 BT42:BT54 BN42:BN54 BW42:BW54 V54 V66 BC66 AR66 BZ65:BZ66 BQ65:BQ66 BT65:BT66 BN65:BN66 BW65:BW66 BH66 AR19:AR21">
    <cfRule type="cellIs" dxfId="370" priority="1935" stopIfTrue="1" operator="between">
      <formula>0</formula>
      <formula>0.69</formula>
    </cfRule>
  </conditionalFormatting>
  <conditionalFormatting sqref="BQ15">
    <cfRule type="cellIs" dxfId="369" priority="1444" stopIfTrue="1" operator="between">
      <formula>0.7</formula>
      <formula>0.89</formula>
    </cfRule>
  </conditionalFormatting>
  <conditionalFormatting sqref="BQ15">
    <cfRule type="cellIs" dxfId="368" priority="1445" stopIfTrue="1" operator="between">
      <formula>0</formula>
      <formula>0.69</formula>
    </cfRule>
  </conditionalFormatting>
  <conditionalFormatting sqref="BZ15:BZ16 BZ18">
    <cfRule type="cellIs" dxfId="367" priority="1447" stopIfTrue="1" operator="between">
      <formula>0.7</formula>
      <formula>0.89</formula>
    </cfRule>
  </conditionalFormatting>
  <conditionalFormatting sqref="BZ15:BZ16 BZ18">
    <cfRule type="cellIs" dxfId="366" priority="1448" stopIfTrue="1" operator="between">
      <formula>0</formula>
      <formula>0.69</formula>
    </cfRule>
  </conditionalFormatting>
  <conditionalFormatting sqref="AG16:AG17 AR16:AR17 BC16:BC17 V16:V21 BQ19:BQ21 BT19:BT21 BN19:BN21 BW19:BW21 BZ19:BZ21 AG19:AG20 BC19:BC21 V30 BC30 AR30 BQ30 BT30 BN30 BW30 BZ30 BC54 AR54 BQ42:BQ54 BT42:BT54 BN42:BN54 BW42:BW54 BZ42:BZ54 V54 V66 BC66 AR66 BQ65:BQ66 BT65:BT66 BN65:BN66 BW65:BW66 BZ65:BZ66 AR19:AR21">
    <cfRule type="cellIs" dxfId="365" priority="1842" stopIfTrue="1" operator="greaterThanOrEqual">
      <formula>0.9</formula>
    </cfRule>
  </conditionalFormatting>
  <conditionalFormatting sqref="V15">
    <cfRule type="cellIs" dxfId="364" priority="2091" stopIfTrue="1" operator="greaterThanOrEqual">
      <formula>0.9</formula>
    </cfRule>
  </conditionalFormatting>
  <conditionalFormatting sqref="V15">
    <cfRule type="cellIs" dxfId="363" priority="2092" stopIfTrue="1" operator="between">
      <formula>0.7</formula>
      <formula>0.89</formula>
    </cfRule>
  </conditionalFormatting>
  <conditionalFormatting sqref="V15">
    <cfRule type="cellIs" dxfId="362" priority="2093" stopIfTrue="1" operator="between">
      <formula>0</formula>
      <formula>0.69</formula>
    </cfRule>
  </conditionalFormatting>
  <conditionalFormatting sqref="AG15 AG21">
    <cfRule type="cellIs" dxfId="361" priority="2094" stopIfTrue="1" operator="greaterThanOrEqual">
      <formula>0.9</formula>
    </cfRule>
  </conditionalFormatting>
  <conditionalFormatting sqref="AG15 AG21">
    <cfRule type="cellIs" dxfId="360" priority="2095" stopIfTrue="1" operator="between">
      <formula>0.7</formula>
      <formula>0.89</formula>
    </cfRule>
  </conditionalFormatting>
  <conditionalFormatting sqref="AG15 AG21">
    <cfRule type="cellIs" dxfId="359" priority="2096" stopIfTrue="1" operator="between">
      <formula>0</formula>
      <formula>0.69</formula>
    </cfRule>
  </conditionalFormatting>
  <conditionalFormatting sqref="AR15">
    <cfRule type="cellIs" dxfId="358" priority="2097" stopIfTrue="1" operator="greaterThanOrEqual">
      <formula>0.9</formula>
    </cfRule>
  </conditionalFormatting>
  <conditionalFormatting sqref="AR15">
    <cfRule type="cellIs" dxfId="357" priority="2098" stopIfTrue="1" operator="between">
      <formula>0.7</formula>
      <formula>0.89</formula>
    </cfRule>
  </conditionalFormatting>
  <conditionalFormatting sqref="AR15">
    <cfRule type="cellIs" dxfId="356" priority="2099" stopIfTrue="1" operator="between">
      <formula>0</formula>
      <formula>0.69</formula>
    </cfRule>
  </conditionalFormatting>
  <conditionalFormatting sqref="BC15">
    <cfRule type="cellIs" dxfId="355" priority="2100" stopIfTrue="1" operator="greaterThanOrEqual">
      <formula>0.9</formula>
    </cfRule>
  </conditionalFormatting>
  <conditionalFormatting sqref="BC15">
    <cfRule type="cellIs" dxfId="354" priority="2101" stopIfTrue="1" operator="between">
      <formula>0.7</formula>
      <formula>0.89</formula>
    </cfRule>
  </conditionalFormatting>
  <conditionalFormatting sqref="BC15">
    <cfRule type="cellIs" dxfId="353" priority="2102" stopIfTrue="1" operator="between">
      <formula>0</formula>
      <formula>0.69</formula>
    </cfRule>
  </conditionalFormatting>
  <conditionalFormatting sqref="BH18">
    <cfRule type="cellIs" dxfId="352" priority="1684" stopIfTrue="1" operator="greaterThan">
      <formula>0.9</formula>
    </cfRule>
  </conditionalFormatting>
  <conditionalFormatting sqref="AG18 BH18 AR18 BC18">
    <cfRule type="cellIs" dxfId="351" priority="1685" stopIfTrue="1" operator="between">
      <formula>0.7</formula>
      <formula>0.89</formula>
    </cfRule>
  </conditionalFormatting>
  <conditionalFormatting sqref="AG18 BH18 AR18 BC18">
    <cfRule type="cellIs" dxfId="350" priority="1686" stopIfTrue="1" operator="between">
      <formula>0</formula>
      <formula>0.69</formula>
    </cfRule>
  </conditionalFormatting>
  <conditionalFormatting sqref="AG18 AR18 BC18">
    <cfRule type="cellIs" dxfId="349" priority="1683" stopIfTrue="1" operator="greaterThanOrEqual">
      <formula>0.9</formula>
    </cfRule>
  </conditionalFormatting>
  <conditionalFormatting sqref="BQ16 BQ18">
    <cfRule type="cellIs" dxfId="348" priority="1473" stopIfTrue="1" operator="greaterThanOrEqual">
      <formula>0.9</formula>
    </cfRule>
  </conditionalFormatting>
  <conditionalFormatting sqref="BQ16 BQ18">
    <cfRule type="cellIs" dxfId="347" priority="1474" stopIfTrue="1" operator="between">
      <formula>0.7</formula>
      <formula>0.89</formula>
    </cfRule>
  </conditionalFormatting>
  <conditionalFormatting sqref="BQ16 BQ18">
    <cfRule type="cellIs" dxfId="346" priority="1475" stopIfTrue="1" operator="between">
      <formula>0</formula>
      <formula>0.69</formula>
    </cfRule>
  </conditionalFormatting>
  <conditionalFormatting sqref="BQ17">
    <cfRule type="cellIs" dxfId="345" priority="1490" stopIfTrue="1" operator="between">
      <formula>0</formula>
      <formula>0.69</formula>
    </cfRule>
  </conditionalFormatting>
  <conditionalFormatting sqref="BQ17">
    <cfRule type="cellIs" dxfId="344" priority="1476" stopIfTrue="1" operator="greaterThanOrEqual">
      <formula>0.9</formula>
    </cfRule>
  </conditionalFormatting>
  <conditionalFormatting sqref="BQ17">
    <cfRule type="cellIs" dxfId="343" priority="1477" stopIfTrue="1" operator="between">
      <formula>0.7</formula>
      <formula>0.89</formula>
    </cfRule>
  </conditionalFormatting>
  <conditionalFormatting sqref="BT15:BT16 BT18">
    <cfRule type="cellIs" dxfId="342" priority="1464" stopIfTrue="1" operator="greaterThanOrEqual">
      <formula>0.9</formula>
    </cfRule>
  </conditionalFormatting>
  <conditionalFormatting sqref="BT15:BT16 BT18">
    <cfRule type="cellIs" dxfId="341" priority="1465" stopIfTrue="1" operator="between">
      <formula>0.7</formula>
      <formula>0.89</formula>
    </cfRule>
  </conditionalFormatting>
  <conditionalFormatting sqref="BT15:BT16 BT18">
    <cfRule type="cellIs" dxfId="340" priority="1466" stopIfTrue="1" operator="between">
      <formula>0</formula>
      <formula>0.69</formula>
    </cfRule>
  </conditionalFormatting>
  <conditionalFormatting sqref="BT17">
    <cfRule type="cellIs" dxfId="339" priority="1467" stopIfTrue="1" operator="greaterThanOrEqual">
      <formula>0.9</formula>
    </cfRule>
  </conditionalFormatting>
  <conditionalFormatting sqref="BT17">
    <cfRule type="cellIs" dxfId="338" priority="1468" stopIfTrue="1" operator="between">
      <formula>0.7</formula>
      <formula>0.89</formula>
    </cfRule>
  </conditionalFormatting>
  <conditionalFormatting sqref="BT17">
    <cfRule type="cellIs" dxfId="337" priority="1469" stopIfTrue="1" operator="between">
      <formula>0</formula>
      <formula>0.69</formula>
    </cfRule>
  </conditionalFormatting>
  <conditionalFormatting sqref="BW17">
    <cfRule type="cellIs" dxfId="336" priority="1458" stopIfTrue="1" operator="greaterThanOrEqual">
      <formula>0.9</formula>
    </cfRule>
  </conditionalFormatting>
  <conditionalFormatting sqref="BW17">
    <cfRule type="cellIs" dxfId="335" priority="1459" stopIfTrue="1" operator="between">
      <formula>0.7</formula>
      <formula>0.89</formula>
    </cfRule>
  </conditionalFormatting>
  <conditionalFormatting sqref="BW17">
    <cfRule type="cellIs" dxfId="334" priority="1460" stopIfTrue="1" operator="between">
      <formula>0</formula>
      <formula>0.69</formula>
    </cfRule>
  </conditionalFormatting>
  <conditionalFormatting sqref="BN15:BN16 BN18">
    <cfRule type="cellIs" dxfId="333" priority="1481" stopIfTrue="1" operator="greaterThanOrEqual">
      <formula>0.9</formula>
    </cfRule>
  </conditionalFormatting>
  <conditionalFormatting sqref="BN15:BN16 BN18">
    <cfRule type="cellIs" dxfId="332" priority="1482" stopIfTrue="1" operator="between">
      <formula>0.7</formula>
      <formula>0.89</formula>
    </cfRule>
  </conditionalFormatting>
  <conditionalFormatting sqref="BN15:BN16 BN18">
    <cfRule type="cellIs" dxfId="331" priority="1483" stopIfTrue="1" operator="between">
      <formula>0</formula>
      <formula>0.69</formula>
    </cfRule>
  </conditionalFormatting>
  <conditionalFormatting sqref="BN17">
    <cfRule type="cellIs" dxfId="330" priority="1484" stopIfTrue="1" operator="greaterThanOrEqual">
      <formula>0.9</formula>
    </cfRule>
  </conditionalFormatting>
  <conditionalFormatting sqref="BN17">
    <cfRule type="cellIs" dxfId="329" priority="1485" stopIfTrue="1" operator="between">
      <formula>0.7</formula>
      <formula>0.89</formula>
    </cfRule>
  </conditionalFormatting>
  <conditionalFormatting sqref="BN17">
    <cfRule type="cellIs" dxfId="328" priority="1486" stopIfTrue="1" operator="between">
      <formula>0</formula>
      <formula>0.69</formula>
    </cfRule>
  </conditionalFormatting>
  <conditionalFormatting sqref="BW15:BW16 BW18">
    <cfRule type="cellIs" dxfId="327" priority="1455" stopIfTrue="1" operator="greaterThanOrEqual">
      <formula>0.9</formula>
    </cfRule>
  </conditionalFormatting>
  <conditionalFormatting sqref="BW15:BW16 BW18">
    <cfRule type="cellIs" dxfId="326" priority="1456" stopIfTrue="1" operator="between">
      <formula>0.7</formula>
      <formula>0.89</formula>
    </cfRule>
  </conditionalFormatting>
  <conditionalFormatting sqref="BW15:BW16 BW18">
    <cfRule type="cellIs" dxfId="325" priority="1457" stopIfTrue="1" operator="between">
      <formula>0</formula>
      <formula>0.69</formula>
    </cfRule>
  </conditionalFormatting>
  <conditionalFormatting sqref="BZ15:BZ16 BZ18">
    <cfRule type="cellIs" dxfId="324" priority="1446" stopIfTrue="1" operator="greaterThanOrEqual">
      <formula>0.9</formula>
    </cfRule>
  </conditionalFormatting>
  <conditionalFormatting sqref="BZ17">
    <cfRule type="cellIs" dxfId="323" priority="1449" stopIfTrue="1" operator="greaterThanOrEqual">
      <formula>0.9</formula>
    </cfRule>
  </conditionalFormatting>
  <conditionalFormatting sqref="BZ17">
    <cfRule type="cellIs" dxfId="322" priority="1450" stopIfTrue="1" operator="between">
      <formula>0.7</formula>
      <formula>0.89</formula>
    </cfRule>
  </conditionalFormatting>
  <conditionalFormatting sqref="BZ17">
    <cfRule type="cellIs" dxfId="321" priority="1451" stopIfTrue="1" operator="between">
      <formula>0</formula>
      <formula>0.69</formula>
    </cfRule>
  </conditionalFormatting>
  <conditionalFormatting sqref="BQ15">
    <cfRule type="cellIs" dxfId="320" priority="1443" stopIfTrue="1" operator="greaterThanOrEqual">
      <formula>0.9</formula>
    </cfRule>
  </conditionalFormatting>
  <conditionalFormatting sqref="BH29">
    <cfRule type="cellIs" dxfId="319" priority="411" stopIfTrue="1" operator="greaterThan">
      <formula>0.9</formula>
    </cfRule>
  </conditionalFormatting>
  <conditionalFormatting sqref="BH29">
    <cfRule type="cellIs" dxfId="318" priority="412" stopIfTrue="1" operator="between">
      <formula>0.7</formula>
      <formula>0.89</formula>
    </cfRule>
  </conditionalFormatting>
  <conditionalFormatting sqref="BH29">
    <cfRule type="cellIs" dxfId="317" priority="413" stopIfTrue="1" operator="between">
      <formula>0</formula>
      <formula>0.69</formula>
    </cfRule>
  </conditionalFormatting>
  <conditionalFormatting sqref="BQ29">
    <cfRule type="cellIs" dxfId="316" priority="359" stopIfTrue="1" operator="between">
      <formula>0.7</formula>
      <formula>0.89</formula>
    </cfRule>
  </conditionalFormatting>
  <conditionalFormatting sqref="BQ29">
    <cfRule type="cellIs" dxfId="315" priority="360" stopIfTrue="1" operator="between">
      <formula>0</formula>
      <formula>0.69</formula>
    </cfRule>
  </conditionalFormatting>
  <conditionalFormatting sqref="BZ29">
    <cfRule type="cellIs" dxfId="314" priority="362" stopIfTrue="1" operator="between">
      <formula>0.7</formula>
      <formula>0.89</formula>
    </cfRule>
  </conditionalFormatting>
  <conditionalFormatting sqref="BZ29">
    <cfRule type="cellIs" dxfId="313" priority="363" stopIfTrue="1" operator="between">
      <formula>0</formula>
      <formula>0.69</formula>
    </cfRule>
  </conditionalFormatting>
  <conditionalFormatting sqref="V29">
    <cfRule type="cellIs" dxfId="312" priority="414" stopIfTrue="1" operator="greaterThanOrEqual">
      <formula>0.9</formula>
    </cfRule>
  </conditionalFormatting>
  <conditionalFormatting sqref="V29">
    <cfRule type="cellIs" dxfId="311" priority="415" stopIfTrue="1" operator="between">
      <formula>0.7</formula>
      <formula>0.89</formula>
    </cfRule>
  </conditionalFormatting>
  <conditionalFormatting sqref="V29">
    <cfRule type="cellIs" dxfId="310" priority="416" stopIfTrue="1" operator="between">
      <formula>0</formula>
      <formula>0.69</formula>
    </cfRule>
  </conditionalFormatting>
  <conditionalFormatting sqref="AG29:AG30">
    <cfRule type="cellIs" dxfId="309" priority="417" stopIfTrue="1" operator="greaterThanOrEqual">
      <formula>0.9</formula>
    </cfRule>
  </conditionalFormatting>
  <conditionalFormatting sqref="AG29:AG30">
    <cfRule type="cellIs" dxfId="308" priority="418" stopIfTrue="1" operator="between">
      <formula>0.7</formula>
      <formula>0.89</formula>
    </cfRule>
  </conditionalFormatting>
  <conditionalFormatting sqref="AG29:AG30">
    <cfRule type="cellIs" dxfId="307" priority="419" stopIfTrue="1" operator="between">
      <formula>0</formula>
      <formula>0.69</formula>
    </cfRule>
  </conditionalFormatting>
  <conditionalFormatting sqref="AR29">
    <cfRule type="cellIs" dxfId="306" priority="420" stopIfTrue="1" operator="greaterThanOrEqual">
      <formula>0.9</formula>
    </cfRule>
  </conditionalFormatting>
  <conditionalFormatting sqref="AR29">
    <cfRule type="cellIs" dxfId="305" priority="421" stopIfTrue="1" operator="between">
      <formula>0.7</formula>
      <formula>0.89</formula>
    </cfRule>
  </conditionalFormatting>
  <conditionalFormatting sqref="AR29">
    <cfRule type="cellIs" dxfId="304" priority="422" stopIfTrue="1" operator="between">
      <formula>0</formula>
      <formula>0.69</formula>
    </cfRule>
  </conditionalFormatting>
  <conditionalFormatting sqref="BC29">
    <cfRule type="cellIs" dxfId="303" priority="423" stopIfTrue="1" operator="greaterThanOrEqual">
      <formula>0.9</formula>
    </cfRule>
  </conditionalFormatting>
  <conditionalFormatting sqref="BC29">
    <cfRule type="cellIs" dxfId="302" priority="424" stopIfTrue="1" operator="between">
      <formula>0.7</formula>
      <formula>0.89</formula>
    </cfRule>
  </conditionalFormatting>
  <conditionalFormatting sqref="BC29">
    <cfRule type="cellIs" dxfId="301" priority="425" stopIfTrue="1" operator="between">
      <formula>0</formula>
      <formula>0.69</formula>
    </cfRule>
  </conditionalFormatting>
  <conditionalFormatting sqref="BT29">
    <cfRule type="cellIs" dxfId="300" priority="379" stopIfTrue="1" operator="greaterThanOrEqual">
      <formula>0.9</formula>
    </cfRule>
  </conditionalFormatting>
  <conditionalFormatting sqref="BT29">
    <cfRule type="cellIs" dxfId="299" priority="380" stopIfTrue="1" operator="between">
      <formula>0.7</formula>
      <formula>0.89</formula>
    </cfRule>
  </conditionalFormatting>
  <conditionalFormatting sqref="BT29">
    <cfRule type="cellIs" dxfId="298" priority="381" stopIfTrue="1" operator="between">
      <formula>0</formula>
      <formula>0.69</formula>
    </cfRule>
  </conditionalFormatting>
  <conditionalFormatting sqref="BN29">
    <cfRule type="cellIs" dxfId="297" priority="396" stopIfTrue="1" operator="greaterThanOrEqual">
      <formula>0.9</formula>
    </cfRule>
  </conditionalFormatting>
  <conditionalFormatting sqref="BN29">
    <cfRule type="cellIs" dxfId="296" priority="397" stopIfTrue="1" operator="between">
      <formula>0.7</formula>
      <formula>0.89</formula>
    </cfRule>
  </conditionalFormatting>
  <conditionalFormatting sqref="BN29">
    <cfRule type="cellIs" dxfId="295" priority="398" stopIfTrue="1" operator="between">
      <formula>0</formula>
      <formula>0.69</formula>
    </cfRule>
  </conditionalFormatting>
  <conditionalFormatting sqref="BW29">
    <cfRule type="cellIs" dxfId="294" priority="370" stopIfTrue="1" operator="greaterThanOrEqual">
      <formula>0.9</formula>
    </cfRule>
  </conditionalFormatting>
  <conditionalFormatting sqref="BW29">
    <cfRule type="cellIs" dxfId="293" priority="371" stopIfTrue="1" operator="between">
      <formula>0.7</formula>
      <formula>0.89</formula>
    </cfRule>
  </conditionalFormatting>
  <conditionalFormatting sqref="BW29">
    <cfRule type="cellIs" dxfId="292" priority="372" stopIfTrue="1" operator="between">
      <formula>0</formula>
      <formula>0.69</formula>
    </cfRule>
  </conditionalFormatting>
  <conditionalFormatting sqref="BZ29">
    <cfRule type="cellIs" dxfId="291" priority="361" stopIfTrue="1" operator="greaterThanOrEqual">
      <formula>0.9</formula>
    </cfRule>
  </conditionalFormatting>
  <conditionalFormatting sqref="BQ29">
    <cfRule type="cellIs" dxfId="290" priority="358" stopIfTrue="1" operator="greaterThanOrEqual">
      <formula>0.9</formula>
    </cfRule>
  </conditionalFormatting>
  <conditionalFormatting sqref="BH38:BH53">
    <cfRule type="cellIs" dxfId="289" priority="343" stopIfTrue="1" operator="greaterThan">
      <formula>0.9</formula>
    </cfRule>
  </conditionalFormatting>
  <conditionalFormatting sqref="V39:V53 BH38:BH53">
    <cfRule type="cellIs" dxfId="288" priority="344" stopIfTrue="1" operator="between">
      <formula>0.7</formula>
      <formula>0.89</formula>
    </cfRule>
  </conditionalFormatting>
  <conditionalFormatting sqref="V39:V53 BH38:BH53">
    <cfRule type="cellIs" dxfId="287" priority="345" stopIfTrue="1" operator="between">
      <formula>0</formula>
      <formula>0.69</formula>
    </cfRule>
  </conditionalFormatting>
  <conditionalFormatting sqref="BQ38">
    <cfRule type="cellIs" dxfId="286" priority="291" stopIfTrue="1" operator="between">
      <formula>0.7</formula>
      <formula>0.89</formula>
    </cfRule>
  </conditionalFormatting>
  <conditionalFormatting sqref="BQ38">
    <cfRule type="cellIs" dxfId="285" priority="292" stopIfTrue="1" operator="between">
      <formula>0</formula>
      <formula>0.69</formula>
    </cfRule>
  </conditionalFormatting>
  <conditionalFormatting sqref="BZ38:BZ39 BZ41">
    <cfRule type="cellIs" dxfId="284" priority="294" stopIfTrue="1" operator="between">
      <formula>0.7</formula>
      <formula>0.89</formula>
    </cfRule>
  </conditionalFormatting>
  <conditionalFormatting sqref="BZ38:BZ39 BZ41">
    <cfRule type="cellIs" dxfId="283" priority="295" stopIfTrue="1" operator="between">
      <formula>0</formula>
      <formula>0.69</formula>
    </cfRule>
  </conditionalFormatting>
  <conditionalFormatting sqref="V39:V53">
    <cfRule type="cellIs" dxfId="282" priority="342" stopIfTrue="1" operator="greaterThanOrEqual">
      <formula>0.9</formula>
    </cfRule>
  </conditionalFormatting>
  <conditionalFormatting sqref="V38">
    <cfRule type="cellIs" dxfId="281" priority="346" stopIfTrue="1" operator="greaterThanOrEqual">
      <formula>0.9</formula>
    </cfRule>
  </conditionalFormatting>
  <conditionalFormatting sqref="V38">
    <cfRule type="cellIs" dxfId="280" priority="347" stopIfTrue="1" operator="between">
      <formula>0.7</formula>
      <formula>0.89</formula>
    </cfRule>
  </conditionalFormatting>
  <conditionalFormatting sqref="V38">
    <cfRule type="cellIs" dxfId="279" priority="348" stopIfTrue="1" operator="between">
      <formula>0</formula>
      <formula>0.69</formula>
    </cfRule>
  </conditionalFormatting>
  <conditionalFormatting sqref="AG54">
    <cfRule type="cellIs" dxfId="278" priority="349" stopIfTrue="1" operator="greaterThanOrEqual">
      <formula>0.9</formula>
    </cfRule>
  </conditionalFormatting>
  <conditionalFormatting sqref="AG54">
    <cfRule type="cellIs" dxfId="277" priority="350" stopIfTrue="1" operator="between">
      <formula>0.7</formula>
      <formula>0.89</formula>
    </cfRule>
  </conditionalFormatting>
  <conditionalFormatting sqref="AG54">
    <cfRule type="cellIs" dxfId="276" priority="351" stopIfTrue="1" operator="between">
      <formula>0</formula>
      <formula>0.69</formula>
    </cfRule>
  </conditionalFormatting>
  <conditionalFormatting sqref="BN38:BN39 BN41">
    <cfRule type="cellIs" dxfId="275" priority="328" stopIfTrue="1" operator="greaterThanOrEqual">
      <formula>0.9</formula>
    </cfRule>
  </conditionalFormatting>
  <conditionalFormatting sqref="BN38:BN39 BN41">
    <cfRule type="cellIs" dxfId="274" priority="329" stopIfTrue="1" operator="between">
      <formula>0.7</formula>
      <formula>0.89</formula>
    </cfRule>
  </conditionalFormatting>
  <conditionalFormatting sqref="BN38:BN39 BN41">
    <cfRule type="cellIs" dxfId="273" priority="330" stopIfTrue="1" operator="between">
      <formula>0</formula>
      <formula>0.69</formula>
    </cfRule>
  </conditionalFormatting>
  <conditionalFormatting sqref="BQ39 BQ41">
    <cfRule type="cellIs" dxfId="272" priority="320" stopIfTrue="1" operator="greaterThanOrEqual">
      <formula>0.9</formula>
    </cfRule>
  </conditionalFormatting>
  <conditionalFormatting sqref="BQ39 BQ41">
    <cfRule type="cellIs" dxfId="271" priority="321" stopIfTrue="1" operator="between">
      <formula>0.7</formula>
      <formula>0.89</formula>
    </cfRule>
  </conditionalFormatting>
  <conditionalFormatting sqref="BQ39 BQ41">
    <cfRule type="cellIs" dxfId="270" priority="322" stopIfTrue="1" operator="between">
      <formula>0</formula>
      <formula>0.69</formula>
    </cfRule>
  </conditionalFormatting>
  <conditionalFormatting sqref="BQ40">
    <cfRule type="cellIs" dxfId="269" priority="337" stopIfTrue="1" operator="between">
      <formula>0</formula>
      <formula>0.69</formula>
    </cfRule>
  </conditionalFormatting>
  <conditionalFormatting sqref="BQ40">
    <cfRule type="cellIs" dxfId="268" priority="323" stopIfTrue="1" operator="greaterThanOrEqual">
      <formula>0.9</formula>
    </cfRule>
  </conditionalFormatting>
  <conditionalFormatting sqref="BQ40">
    <cfRule type="cellIs" dxfId="267" priority="324" stopIfTrue="1" operator="between">
      <formula>0.7</formula>
      <formula>0.89</formula>
    </cfRule>
  </conditionalFormatting>
  <conditionalFormatting sqref="BT38:BT39 BT41">
    <cfRule type="cellIs" dxfId="266" priority="311" stopIfTrue="1" operator="greaterThanOrEqual">
      <formula>0.9</formula>
    </cfRule>
  </conditionalFormatting>
  <conditionalFormatting sqref="BT38:BT39 BT41">
    <cfRule type="cellIs" dxfId="265" priority="312" stopIfTrue="1" operator="between">
      <formula>0.7</formula>
      <formula>0.89</formula>
    </cfRule>
  </conditionalFormatting>
  <conditionalFormatting sqref="BT38:BT39 BT41">
    <cfRule type="cellIs" dxfId="264" priority="313" stopIfTrue="1" operator="between">
      <formula>0</formula>
      <formula>0.69</formula>
    </cfRule>
  </conditionalFormatting>
  <conditionalFormatting sqref="BT40">
    <cfRule type="cellIs" dxfId="263" priority="314" stopIfTrue="1" operator="greaterThanOrEqual">
      <formula>0.9</formula>
    </cfRule>
  </conditionalFormatting>
  <conditionalFormatting sqref="BT40">
    <cfRule type="cellIs" dxfId="262" priority="315" stopIfTrue="1" operator="between">
      <formula>0.7</formula>
      <formula>0.89</formula>
    </cfRule>
  </conditionalFormatting>
  <conditionalFormatting sqref="BT40">
    <cfRule type="cellIs" dxfId="261" priority="316" stopIfTrue="1" operator="between">
      <formula>0</formula>
      <formula>0.69</formula>
    </cfRule>
  </conditionalFormatting>
  <conditionalFormatting sqref="BW40">
    <cfRule type="cellIs" dxfId="260" priority="305" stopIfTrue="1" operator="greaterThanOrEqual">
      <formula>0.9</formula>
    </cfRule>
  </conditionalFormatting>
  <conditionalFormatting sqref="BW40">
    <cfRule type="cellIs" dxfId="259" priority="306" stopIfTrue="1" operator="between">
      <formula>0.7</formula>
      <formula>0.89</formula>
    </cfRule>
  </conditionalFormatting>
  <conditionalFormatting sqref="BW40">
    <cfRule type="cellIs" dxfId="258" priority="307" stopIfTrue="1" operator="between">
      <formula>0</formula>
      <formula>0.69</formula>
    </cfRule>
  </conditionalFormatting>
  <conditionalFormatting sqref="BN40">
    <cfRule type="cellIs" dxfId="257" priority="331" stopIfTrue="1" operator="greaterThanOrEqual">
      <formula>0.9</formula>
    </cfRule>
  </conditionalFormatting>
  <conditionalFormatting sqref="BN40">
    <cfRule type="cellIs" dxfId="256" priority="332" stopIfTrue="1" operator="between">
      <formula>0.7</formula>
      <formula>0.89</formula>
    </cfRule>
  </conditionalFormatting>
  <conditionalFormatting sqref="BN40">
    <cfRule type="cellIs" dxfId="255" priority="333" stopIfTrue="1" operator="between">
      <formula>0</formula>
      <formula>0.69</formula>
    </cfRule>
  </conditionalFormatting>
  <conditionalFormatting sqref="BW38:BW39 BW41">
    <cfRule type="cellIs" dxfId="254" priority="302" stopIfTrue="1" operator="greaterThanOrEqual">
      <formula>0.9</formula>
    </cfRule>
  </conditionalFormatting>
  <conditionalFormatting sqref="BW38:BW39 BW41">
    <cfRule type="cellIs" dxfId="253" priority="303" stopIfTrue="1" operator="between">
      <formula>0.7</formula>
      <formula>0.89</formula>
    </cfRule>
  </conditionalFormatting>
  <conditionalFormatting sqref="BW38:BW39 BW41">
    <cfRule type="cellIs" dxfId="252" priority="304" stopIfTrue="1" operator="between">
      <formula>0</formula>
      <formula>0.69</formula>
    </cfRule>
  </conditionalFormatting>
  <conditionalFormatting sqref="BZ38:BZ39 BZ41">
    <cfRule type="cellIs" dxfId="251" priority="293" stopIfTrue="1" operator="greaterThanOrEqual">
      <formula>0.9</formula>
    </cfRule>
  </conditionalFormatting>
  <conditionalFormatting sqref="BZ40">
    <cfRule type="cellIs" dxfId="250" priority="296" stopIfTrue="1" operator="greaterThanOrEqual">
      <formula>0.9</formula>
    </cfRule>
  </conditionalFormatting>
  <conditionalFormatting sqref="BZ40">
    <cfRule type="cellIs" dxfId="249" priority="297" stopIfTrue="1" operator="between">
      <formula>0.7</formula>
      <formula>0.89</formula>
    </cfRule>
  </conditionalFormatting>
  <conditionalFormatting sqref="BZ40">
    <cfRule type="cellIs" dxfId="248" priority="298" stopIfTrue="1" operator="between">
      <formula>0</formula>
      <formula>0.69</formula>
    </cfRule>
  </conditionalFormatting>
  <conditionalFormatting sqref="BQ38">
    <cfRule type="cellIs" dxfId="247" priority="290" stopIfTrue="1" operator="greaterThanOrEqual">
      <formula>0.9</formula>
    </cfRule>
  </conditionalFormatting>
  <conditionalFormatting sqref="BH62:BH64">
    <cfRule type="cellIs" dxfId="246" priority="275" stopIfTrue="1" operator="greaterThan">
      <formula>0.9</formula>
    </cfRule>
  </conditionalFormatting>
  <conditionalFormatting sqref="BH62:BH64 V63:V64">
    <cfRule type="cellIs" dxfId="245" priority="276" stopIfTrue="1" operator="between">
      <formula>0.7</formula>
      <formula>0.89</formula>
    </cfRule>
  </conditionalFormatting>
  <conditionalFormatting sqref="BH62:BH64 V63:V64">
    <cfRule type="cellIs" dxfId="244" priority="277" stopIfTrue="1" operator="between">
      <formula>0</formula>
      <formula>0.69</formula>
    </cfRule>
  </conditionalFormatting>
  <conditionalFormatting sqref="BQ62">
    <cfRule type="cellIs" dxfId="243" priority="223" stopIfTrue="1" operator="between">
      <formula>0.7</formula>
      <formula>0.89</formula>
    </cfRule>
  </conditionalFormatting>
  <conditionalFormatting sqref="BQ62">
    <cfRule type="cellIs" dxfId="242" priority="224" stopIfTrue="1" operator="between">
      <formula>0</formula>
      <formula>0.69</formula>
    </cfRule>
  </conditionalFormatting>
  <conditionalFormatting sqref="BZ62:BZ63">
    <cfRule type="cellIs" dxfId="241" priority="226" stopIfTrue="1" operator="between">
      <formula>0.7</formula>
      <formula>0.89</formula>
    </cfRule>
  </conditionalFormatting>
  <conditionalFormatting sqref="BZ62:BZ63">
    <cfRule type="cellIs" dxfId="240" priority="227" stopIfTrue="1" operator="between">
      <formula>0</formula>
      <formula>0.69</formula>
    </cfRule>
  </conditionalFormatting>
  <conditionalFormatting sqref="V63:V64">
    <cfRule type="cellIs" dxfId="239" priority="274" stopIfTrue="1" operator="greaterThanOrEqual">
      <formula>0.9</formula>
    </cfRule>
  </conditionalFormatting>
  <conditionalFormatting sqref="V62">
    <cfRule type="cellIs" dxfId="238" priority="278" stopIfTrue="1" operator="greaterThanOrEqual">
      <formula>0.9</formula>
    </cfRule>
  </conditionalFormatting>
  <conditionalFormatting sqref="V62">
    <cfRule type="cellIs" dxfId="237" priority="279" stopIfTrue="1" operator="between">
      <formula>0.7</formula>
      <formula>0.89</formula>
    </cfRule>
  </conditionalFormatting>
  <conditionalFormatting sqref="V62">
    <cfRule type="cellIs" dxfId="236" priority="280" stopIfTrue="1" operator="between">
      <formula>0</formula>
      <formula>0.69</formula>
    </cfRule>
  </conditionalFormatting>
  <conditionalFormatting sqref="AG66">
    <cfRule type="cellIs" dxfId="235" priority="281" stopIfTrue="1" operator="greaterThanOrEqual">
      <formula>0.9</formula>
    </cfRule>
  </conditionalFormatting>
  <conditionalFormatting sqref="AG66">
    <cfRule type="cellIs" dxfId="234" priority="282" stopIfTrue="1" operator="between">
      <formula>0.7</formula>
      <formula>0.89</formula>
    </cfRule>
  </conditionalFormatting>
  <conditionalFormatting sqref="AG66">
    <cfRule type="cellIs" dxfId="233" priority="283" stopIfTrue="1" operator="between">
      <formula>0</formula>
      <formula>0.69</formula>
    </cfRule>
  </conditionalFormatting>
  <conditionalFormatting sqref="BH65">
    <cfRule type="cellIs" dxfId="232" priority="271" stopIfTrue="1" operator="greaterThan">
      <formula>0.9</formula>
    </cfRule>
  </conditionalFormatting>
  <conditionalFormatting sqref="BH65 V65">
    <cfRule type="cellIs" dxfId="231" priority="272" stopIfTrue="1" operator="between">
      <formula>0.7</formula>
      <formula>0.89</formula>
    </cfRule>
  </conditionalFormatting>
  <conditionalFormatting sqref="BH65 V65">
    <cfRule type="cellIs" dxfId="230" priority="273" stopIfTrue="1" operator="between">
      <formula>0</formula>
      <formula>0.69</formula>
    </cfRule>
  </conditionalFormatting>
  <conditionalFormatting sqref="V65">
    <cfRule type="cellIs" dxfId="229" priority="270" stopIfTrue="1" operator="greaterThanOrEqual">
      <formula>0.9</formula>
    </cfRule>
  </conditionalFormatting>
  <conditionalFormatting sqref="BQ63">
    <cfRule type="cellIs" dxfId="228" priority="252" stopIfTrue="1" operator="greaterThanOrEqual">
      <formula>0.9</formula>
    </cfRule>
  </conditionalFormatting>
  <conditionalFormatting sqref="BQ63">
    <cfRule type="cellIs" dxfId="227" priority="253" stopIfTrue="1" operator="between">
      <formula>0.7</formula>
      <formula>0.89</formula>
    </cfRule>
  </conditionalFormatting>
  <conditionalFormatting sqref="BQ63">
    <cfRule type="cellIs" dxfId="226" priority="254" stopIfTrue="1" operator="between">
      <formula>0</formula>
      <formula>0.69</formula>
    </cfRule>
  </conditionalFormatting>
  <conditionalFormatting sqref="BQ64">
    <cfRule type="cellIs" dxfId="225" priority="269" stopIfTrue="1" operator="between">
      <formula>0</formula>
      <formula>0.69</formula>
    </cfRule>
  </conditionalFormatting>
  <conditionalFormatting sqref="BQ64">
    <cfRule type="cellIs" dxfId="224" priority="255" stopIfTrue="1" operator="greaterThanOrEqual">
      <formula>0.9</formula>
    </cfRule>
  </conditionalFormatting>
  <conditionalFormatting sqref="BQ64">
    <cfRule type="cellIs" dxfId="223" priority="256" stopIfTrue="1" operator="between">
      <formula>0.7</formula>
      <formula>0.89</formula>
    </cfRule>
  </conditionalFormatting>
  <conditionalFormatting sqref="BT62:BT63">
    <cfRule type="cellIs" dxfId="222" priority="243" stopIfTrue="1" operator="greaterThanOrEqual">
      <formula>0.9</formula>
    </cfRule>
  </conditionalFormatting>
  <conditionalFormatting sqref="BT62:BT63">
    <cfRule type="cellIs" dxfId="221" priority="244" stopIfTrue="1" operator="between">
      <formula>0.7</formula>
      <formula>0.89</formula>
    </cfRule>
  </conditionalFormatting>
  <conditionalFormatting sqref="BT62:BT63">
    <cfRule type="cellIs" dxfId="220" priority="245" stopIfTrue="1" operator="between">
      <formula>0</formula>
      <formula>0.69</formula>
    </cfRule>
  </conditionalFormatting>
  <conditionalFormatting sqref="BT64">
    <cfRule type="cellIs" dxfId="219" priority="246" stopIfTrue="1" operator="greaterThanOrEqual">
      <formula>0.9</formula>
    </cfRule>
  </conditionalFormatting>
  <conditionalFormatting sqref="BT64">
    <cfRule type="cellIs" dxfId="218" priority="247" stopIfTrue="1" operator="between">
      <formula>0.7</formula>
      <formula>0.89</formula>
    </cfRule>
  </conditionalFormatting>
  <conditionalFormatting sqref="BT64">
    <cfRule type="cellIs" dxfId="217" priority="248" stopIfTrue="1" operator="between">
      <formula>0</formula>
      <formula>0.69</formula>
    </cfRule>
  </conditionalFormatting>
  <conditionalFormatting sqref="BW64">
    <cfRule type="cellIs" dxfId="216" priority="237" stopIfTrue="1" operator="greaterThanOrEqual">
      <formula>0.9</formula>
    </cfRule>
  </conditionalFormatting>
  <conditionalFormatting sqref="BW64">
    <cfRule type="cellIs" dxfId="215" priority="238" stopIfTrue="1" operator="between">
      <formula>0.7</formula>
      <formula>0.89</formula>
    </cfRule>
  </conditionalFormatting>
  <conditionalFormatting sqref="BW64">
    <cfRule type="cellIs" dxfId="214" priority="239" stopIfTrue="1" operator="between">
      <formula>0</formula>
      <formula>0.69</formula>
    </cfRule>
  </conditionalFormatting>
  <conditionalFormatting sqref="BN62:BN63">
    <cfRule type="cellIs" dxfId="213" priority="260" stopIfTrue="1" operator="greaterThanOrEqual">
      <formula>0.9</formula>
    </cfRule>
  </conditionalFormatting>
  <conditionalFormatting sqref="BN62:BN63">
    <cfRule type="cellIs" dxfId="212" priority="261" stopIfTrue="1" operator="between">
      <formula>0.7</formula>
      <formula>0.89</formula>
    </cfRule>
  </conditionalFormatting>
  <conditionalFormatting sqref="BN62:BN63">
    <cfRule type="cellIs" dxfId="211" priority="262" stopIfTrue="1" operator="between">
      <formula>0</formula>
      <formula>0.69</formula>
    </cfRule>
  </conditionalFormatting>
  <conditionalFormatting sqref="BN64">
    <cfRule type="cellIs" dxfId="210" priority="263" stopIfTrue="1" operator="greaterThanOrEqual">
      <formula>0.9</formula>
    </cfRule>
  </conditionalFormatting>
  <conditionalFormatting sqref="BN64">
    <cfRule type="cellIs" dxfId="209" priority="264" stopIfTrue="1" operator="between">
      <formula>0.7</formula>
      <formula>0.89</formula>
    </cfRule>
  </conditionalFormatting>
  <conditionalFormatting sqref="BN64">
    <cfRule type="cellIs" dxfId="208" priority="265" stopIfTrue="1" operator="between">
      <formula>0</formula>
      <formula>0.69</formula>
    </cfRule>
  </conditionalFormatting>
  <conditionalFormatting sqref="BW62:BW63">
    <cfRule type="cellIs" dxfId="207" priority="234" stopIfTrue="1" operator="greaterThanOrEqual">
      <formula>0.9</formula>
    </cfRule>
  </conditionalFormatting>
  <conditionalFormatting sqref="BW62:BW63">
    <cfRule type="cellIs" dxfId="206" priority="235" stopIfTrue="1" operator="between">
      <formula>0.7</formula>
      <formula>0.89</formula>
    </cfRule>
  </conditionalFormatting>
  <conditionalFormatting sqref="BW62:BW63">
    <cfRule type="cellIs" dxfId="205" priority="236" stopIfTrue="1" operator="between">
      <formula>0</formula>
      <formula>0.69</formula>
    </cfRule>
  </conditionalFormatting>
  <conditionalFormatting sqref="BZ62:BZ63">
    <cfRule type="cellIs" dxfId="204" priority="225" stopIfTrue="1" operator="greaterThanOrEqual">
      <formula>0.9</formula>
    </cfRule>
  </conditionalFormatting>
  <conditionalFormatting sqref="BZ64">
    <cfRule type="cellIs" dxfId="203" priority="228" stopIfTrue="1" operator="greaterThanOrEqual">
      <formula>0.9</formula>
    </cfRule>
  </conditionalFormatting>
  <conditionalFormatting sqref="BZ64">
    <cfRule type="cellIs" dxfId="202" priority="229" stopIfTrue="1" operator="between">
      <formula>0.7</formula>
      <formula>0.89</formula>
    </cfRule>
  </conditionalFormatting>
  <conditionalFormatting sqref="BZ64">
    <cfRule type="cellIs" dxfId="201" priority="230" stopIfTrue="1" operator="between">
      <formula>0</formula>
      <formula>0.69</formula>
    </cfRule>
  </conditionalFormatting>
  <conditionalFormatting sqref="BQ62">
    <cfRule type="cellIs" dxfId="200" priority="222" stopIfTrue="1" operator="greaterThanOrEqual">
      <formula>0.9</formula>
    </cfRule>
  </conditionalFormatting>
  <conditionalFormatting sqref="BH74:BH76 BH78:BH81">
    <cfRule type="cellIs" dxfId="199" priority="207" stopIfTrue="1" operator="greaterThan">
      <formula>0.9</formula>
    </cfRule>
  </conditionalFormatting>
  <conditionalFormatting sqref="AG75:AG76 BH74:BH76 AR75:AR76 V75:V76 V78:V81 BC78:BC81 AR78:AR81 BH78:BH81 AG78:AG79 BC75:BC76">
    <cfRule type="cellIs" dxfId="198" priority="208" stopIfTrue="1" operator="between">
      <formula>0.7</formula>
      <formula>0.89</formula>
    </cfRule>
  </conditionalFormatting>
  <conditionalFormatting sqref="AG75:AG76 BH74:BH76 AR75:AR76 V75:V76 V78:V81 BC78:BC81 AR78:AR81 BH78:BH81 AG78:AG79 BC75:BC76">
    <cfRule type="cellIs" dxfId="197" priority="209" stopIfTrue="1" operator="between">
      <formula>0</formula>
      <formula>0.69</formula>
    </cfRule>
  </conditionalFormatting>
  <conditionalFormatting sqref="BQ74">
    <cfRule type="cellIs" dxfId="196" priority="155" stopIfTrue="1" operator="between">
      <formula>0.7</formula>
      <formula>0.89</formula>
    </cfRule>
  </conditionalFormatting>
  <conditionalFormatting sqref="BQ74">
    <cfRule type="cellIs" dxfId="195" priority="156" stopIfTrue="1" operator="between">
      <formula>0</formula>
      <formula>0.69</formula>
    </cfRule>
  </conditionalFormatting>
  <conditionalFormatting sqref="BZ74:BZ75 BZ77 BZ79:BZ81">
    <cfRule type="cellIs" dxfId="194" priority="158" stopIfTrue="1" operator="between">
      <formula>0.7</formula>
      <formula>0.89</formula>
    </cfRule>
  </conditionalFormatting>
  <conditionalFormatting sqref="BZ74:BZ75 BZ77 BZ79:BZ81">
    <cfRule type="cellIs" dxfId="193" priority="159" stopIfTrue="1" operator="between">
      <formula>0</formula>
      <formula>0.69</formula>
    </cfRule>
  </conditionalFormatting>
  <conditionalFormatting sqref="AG75:AG76 AR75:AR76 V75:V76 V78:V81 BC78:BC81 AR78:AR81 AG78:AG79 BC75:BC76">
    <cfRule type="cellIs" dxfId="192" priority="206" stopIfTrue="1" operator="greaterThanOrEqual">
      <formula>0.9</formula>
    </cfRule>
  </conditionalFormatting>
  <conditionalFormatting sqref="V74">
    <cfRule type="cellIs" dxfId="191" priority="210" stopIfTrue="1" operator="greaterThanOrEqual">
      <formula>0.9</formula>
    </cfRule>
  </conditionalFormatting>
  <conditionalFormatting sqref="V74">
    <cfRule type="cellIs" dxfId="190" priority="211" stopIfTrue="1" operator="between">
      <formula>0.7</formula>
      <formula>0.89</formula>
    </cfRule>
  </conditionalFormatting>
  <conditionalFormatting sqref="V74">
    <cfRule type="cellIs" dxfId="189" priority="212" stopIfTrue="1" operator="between">
      <formula>0</formula>
      <formula>0.69</formula>
    </cfRule>
  </conditionalFormatting>
  <conditionalFormatting sqref="AG74 AG80:AG81">
    <cfRule type="cellIs" dxfId="188" priority="213" stopIfTrue="1" operator="greaterThanOrEqual">
      <formula>0.9</formula>
    </cfRule>
  </conditionalFormatting>
  <conditionalFormatting sqref="AG74 AG80:AG81">
    <cfRule type="cellIs" dxfId="187" priority="214" stopIfTrue="1" operator="between">
      <formula>0.7</formula>
      <formula>0.89</formula>
    </cfRule>
  </conditionalFormatting>
  <conditionalFormatting sqref="AG74 AG80:AG81">
    <cfRule type="cellIs" dxfId="186" priority="215" stopIfTrue="1" operator="between">
      <formula>0</formula>
      <formula>0.69</formula>
    </cfRule>
  </conditionalFormatting>
  <conditionalFormatting sqref="AR74">
    <cfRule type="cellIs" dxfId="185" priority="216" stopIfTrue="1" operator="greaterThanOrEqual">
      <formula>0.9</formula>
    </cfRule>
  </conditionalFormatting>
  <conditionalFormatting sqref="AR74">
    <cfRule type="cellIs" dxfId="184" priority="217" stopIfTrue="1" operator="between">
      <formula>0.7</formula>
      <formula>0.89</formula>
    </cfRule>
  </conditionalFormatting>
  <conditionalFormatting sqref="AR74">
    <cfRule type="cellIs" dxfId="183" priority="218" stopIfTrue="1" operator="between">
      <formula>0</formula>
      <formula>0.69</formula>
    </cfRule>
  </conditionalFormatting>
  <conditionalFormatting sqref="BC74">
    <cfRule type="cellIs" dxfId="182" priority="219" stopIfTrue="1" operator="greaterThanOrEqual">
      <formula>0.9</formula>
    </cfRule>
  </conditionalFormatting>
  <conditionalFormatting sqref="BC74">
    <cfRule type="cellIs" dxfId="181" priority="220" stopIfTrue="1" operator="between">
      <formula>0.7</formula>
      <formula>0.89</formula>
    </cfRule>
  </conditionalFormatting>
  <conditionalFormatting sqref="BC74">
    <cfRule type="cellIs" dxfId="180" priority="221" stopIfTrue="1" operator="between">
      <formula>0</formula>
      <formula>0.69</formula>
    </cfRule>
  </conditionalFormatting>
  <conditionalFormatting sqref="BH77">
    <cfRule type="cellIs" dxfId="179" priority="203" stopIfTrue="1" operator="greaterThan">
      <formula>0.9</formula>
    </cfRule>
  </conditionalFormatting>
  <conditionalFormatting sqref="AG77 BH77 AR77 BC77 V77">
    <cfRule type="cellIs" dxfId="178" priority="204" stopIfTrue="1" operator="between">
      <formula>0.7</formula>
      <formula>0.89</formula>
    </cfRule>
  </conditionalFormatting>
  <conditionalFormatting sqref="AG77 BH77 AR77 BC77 V77">
    <cfRule type="cellIs" dxfId="177" priority="205" stopIfTrue="1" operator="between">
      <formula>0</formula>
      <formula>0.69</formula>
    </cfRule>
  </conditionalFormatting>
  <conditionalFormatting sqref="AG77 AR77 BC77 V77">
    <cfRule type="cellIs" dxfId="176" priority="202" stopIfTrue="1" operator="greaterThanOrEqual">
      <formula>0.9</formula>
    </cfRule>
  </conditionalFormatting>
  <conditionalFormatting sqref="BQ75 BQ77 BQ79:BQ81">
    <cfRule type="cellIs" dxfId="175" priority="184" stopIfTrue="1" operator="greaterThanOrEqual">
      <formula>0.9</formula>
    </cfRule>
  </conditionalFormatting>
  <conditionalFormatting sqref="BQ75 BQ77 BQ79:BQ81">
    <cfRule type="cellIs" dxfId="174" priority="185" stopIfTrue="1" operator="between">
      <formula>0.7</formula>
      <formula>0.89</formula>
    </cfRule>
  </conditionalFormatting>
  <conditionalFormatting sqref="BQ75 BQ77 BQ79:BQ81">
    <cfRule type="cellIs" dxfId="173" priority="186" stopIfTrue="1" operator="between">
      <formula>0</formula>
      <formula>0.69</formula>
    </cfRule>
  </conditionalFormatting>
  <conditionalFormatting sqref="BQ76">
    <cfRule type="cellIs" dxfId="172" priority="201" stopIfTrue="1" operator="between">
      <formula>0</formula>
      <formula>0.69</formula>
    </cfRule>
  </conditionalFormatting>
  <conditionalFormatting sqref="BT78">
    <cfRule type="cellIs" dxfId="171" priority="181" stopIfTrue="1" operator="greaterThanOrEqual">
      <formula>0.9</formula>
    </cfRule>
  </conditionalFormatting>
  <conditionalFormatting sqref="BT78">
    <cfRule type="cellIs" dxfId="170" priority="182" stopIfTrue="1" operator="between">
      <formula>0.7</formula>
      <formula>0.89</formula>
    </cfRule>
  </conditionalFormatting>
  <conditionalFormatting sqref="BT78">
    <cfRule type="cellIs" dxfId="169" priority="183" stopIfTrue="1" operator="between">
      <formula>0</formula>
      <formula>0.69</formula>
    </cfRule>
  </conditionalFormatting>
  <conditionalFormatting sqref="BQ76">
    <cfRule type="cellIs" dxfId="168" priority="187" stopIfTrue="1" operator="greaterThanOrEqual">
      <formula>0.9</formula>
    </cfRule>
  </conditionalFormatting>
  <conditionalFormatting sqref="BQ76">
    <cfRule type="cellIs" dxfId="167" priority="188" stopIfTrue="1" operator="between">
      <formula>0.7</formula>
      <formula>0.89</formula>
    </cfRule>
  </conditionalFormatting>
  <conditionalFormatting sqref="BT74:BT75 BT77 BT79:BT81">
    <cfRule type="cellIs" dxfId="166" priority="175" stopIfTrue="1" operator="greaterThanOrEqual">
      <formula>0.9</formula>
    </cfRule>
  </conditionalFormatting>
  <conditionalFormatting sqref="BT74:BT75 BT77 BT79:BT81">
    <cfRule type="cellIs" dxfId="165" priority="176" stopIfTrue="1" operator="between">
      <formula>0.7</formula>
      <formula>0.89</formula>
    </cfRule>
  </conditionalFormatting>
  <conditionalFormatting sqref="BT74:BT75 BT77 BT79:BT81">
    <cfRule type="cellIs" dxfId="164" priority="177" stopIfTrue="1" operator="between">
      <formula>0</formula>
      <formula>0.69</formula>
    </cfRule>
  </conditionalFormatting>
  <conditionalFormatting sqref="BT76">
    <cfRule type="cellIs" dxfId="163" priority="178" stopIfTrue="1" operator="greaterThanOrEqual">
      <formula>0.9</formula>
    </cfRule>
  </conditionalFormatting>
  <conditionalFormatting sqref="BT76">
    <cfRule type="cellIs" dxfId="162" priority="179" stopIfTrue="1" operator="between">
      <formula>0.7</formula>
      <formula>0.89</formula>
    </cfRule>
  </conditionalFormatting>
  <conditionalFormatting sqref="BT76">
    <cfRule type="cellIs" dxfId="161" priority="180" stopIfTrue="1" operator="between">
      <formula>0</formula>
      <formula>0.69</formula>
    </cfRule>
  </conditionalFormatting>
  <conditionalFormatting sqref="BW76">
    <cfRule type="cellIs" dxfId="160" priority="169" stopIfTrue="1" operator="greaterThanOrEqual">
      <formula>0.9</formula>
    </cfRule>
  </conditionalFormatting>
  <conditionalFormatting sqref="BW76">
    <cfRule type="cellIs" dxfId="159" priority="170" stopIfTrue="1" operator="between">
      <formula>0.7</formula>
      <formula>0.89</formula>
    </cfRule>
  </conditionalFormatting>
  <conditionalFormatting sqref="BW76">
    <cfRule type="cellIs" dxfId="158" priority="171" stopIfTrue="1" operator="between">
      <formula>0</formula>
      <formula>0.69</formula>
    </cfRule>
  </conditionalFormatting>
  <conditionalFormatting sqref="BW78">
    <cfRule type="cellIs" dxfId="157" priority="172" stopIfTrue="1" operator="greaterThanOrEqual">
      <formula>0.9</formula>
    </cfRule>
  </conditionalFormatting>
  <conditionalFormatting sqref="BW78">
    <cfRule type="cellIs" dxfId="156" priority="173" stopIfTrue="1" operator="between">
      <formula>0.7</formula>
      <formula>0.89</formula>
    </cfRule>
  </conditionalFormatting>
  <conditionalFormatting sqref="BW78">
    <cfRule type="cellIs" dxfId="155" priority="174" stopIfTrue="1" operator="between">
      <formula>0</formula>
      <formula>0.69</formula>
    </cfRule>
  </conditionalFormatting>
  <conditionalFormatting sqref="BN74:BN75 BN77 BN79:BN81">
    <cfRule type="cellIs" dxfId="154" priority="192" stopIfTrue="1" operator="greaterThanOrEqual">
      <formula>0.9</formula>
    </cfRule>
  </conditionalFormatting>
  <conditionalFormatting sqref="BN74:BN75 BN77 BN79:BN81">
    <cfRule type="cellIs" dxfId="153" priority="193" stopIfTrue="1" operator="between">
      <formula>0.7</formula>
      <formula>0.89</formula>
    </cfRule>
  </conditionalFormatting>
  <conditionalFormatting sqref="BN74:BN75 BN77 BN79:BN81">
    <cfRule type="cellIs" dxfId="152" priority="194" stopIfTrue="1" operator="between">
      <formula>0</formula>
      <formula>0.69</formula>
    </cfRule>
  </conditionalFormatting>
  <conditionalFormatting sqref="BN76">
    <cfRule type="cellIs" dxfId="151" priority="195" stopIfTrue="1" operator="greaterThanOrEqual">
      <formula>0.9</formula>
    </cfRule>
  </conditionalFormatting>
  <conditionalFormatting sqref="BN76">
    <cfRule type="cellIs" dxfId="150" priority="196" stopIfTrue="1" operator="between">
      <formula>0.7</formula>
      <formula>0.89</formula>
    </cfRule>
  </conditionalFormatting>
  <conditionalFormatting sqref="BN76">
    <cfRule type="cellIs" dxfId="149" priority="197" stopIfTrue="1" operator="between">
      <formula>0</formula>
      <formula>0.69</formula>
    </cfRule>
  </conditionalFormatting>
  <conditionalFormatting sqref="BN78">
    <cfRule type="cellIs" dxfId="148" priority="198" stopIfTrue="1" operator="greaterThanOrEqual">
      <formula>0.9</formula>
    </cfRule>
  </conditionalFormatting>
  <conditionalFormatting sqref="BN78">
    <cfRule type="cellIs" dxfId="147" priority="199" stopIfTrue="1" operator="between">
      <formula>0.7</formula>
      <formula>0.89</formula>
    </cfRule>
  </conditionalFormatting>
  <conditionalFormatting sqref="BN78">
    <cfRule type="cellIs" dxfId="146" priority="200" stopIfTrue="1" operator="between">
      <formula>0</formula>
      <formula>0.69</formula>
    </cfRule>
  </conditionalFormatting>
  <conditionalFormatting sqref="BQ78">
    <cfRule type="cellIs" dxfId="145" priority="189" stopIfTrue="1" operator="greaterThanOrEqual">
      <formula>0.9</formula>
    </cfRule>
  </conditionalFormatting>
  <conditionalFormatting sqref="BQ78">
    <cfRule type="cellIs" dxfId="144" priority="190" stopIfTrue="1" operator="between">
      <formula>0.7</formula>
      <formula>0.89</formula>
    </cfRule>
  </conditionalFormatting>
  <conditionalFormatting sqref="BQ78">
    <cfRule type="cellIs" dxfId="143" priority="191" stopIfTrue="1" operator="between">
      <formula>0</formula>
      <formula>0.69</formula>
    </cfRule>
  </conditionalFormatting>
  <conditionalFormatting sqref="BW74:BW75 BW77 BW79:BW81">
    <cfRule type="cellIs" dxfId="142" priority="166" stopIfTrue="1" operator="greaterThanOrEqual">
      <formula>0.9</formula>
    </cfRule>
  </conditionalFormatting>
  <conditionalFormatting sqref="BW74:BW75 BW77 BW79:BW81">
    <cfRule type="cellIs" dxfId="141" priority="167" stopIfTrue="1" operator="between">
      <formula>0.7</formula>
      <formula>0.89</formula>
    </cfRule>
  </conditionalFormatting>
  <conditionalFormatting sqref="BW74:BW75 BW77 BW79:BW81">
    <cfRule type="cellIs" dxfId="140" priority="168" stopIfTrue="1" operator="between">
      <formula>0</formula>
      <formula>0.69</formula>
    </cfRule>
  </conditionalFormatting>
  <conditionalFormatting sqref="BZ74:BZ75 BZ77 BZ79:BZ81">
    <cfRule type="cellIs" dxfId="139" priority="157" stopIfTrue="1" operator="greaterThanOrEqual">
      <formula>0.9</formula>
    </cfRule>
  </conditionalFormatting>
  <conditionalFormatting sqref="BZ76">
    <cfRule type="cellIs" dxfId="138" priority="160" stopIfTrue="1" operator="greaterThanOrEqual">
      <formula>0.9</formula>
    </cfRule>
  </conditionalFormatting>
  <conditionalFormatting sqref="BZ76">
    <cfRule type="cellIs" dxfId="137" priority="161" stopIfTrue="1" operator="between">
      <formula>0.7</formula>
      <formula>0.89</formula>
    </cfRule>
  </conditionalFormatting>
  <conditionalFormatting sqref="BZ76">
    <cfRule type="cellIs" dxfId="136" priority="162" stopIfTrue="1" operator="between">
      <formula>0</formula>
      <formula>0.69</formula>
    </cfRule>
  </conditionalFormatting>
  <conditionalFormatting sqref="BZ78">
    <cfRule type="cellIs" dxfId="135" priority="163" stopIfTrue="1" operator="greaterThanOrEqual">
      <formula>0.9</formula>
    </cfRule>
  </conditionalFormatting>
  <conditionalFormatting sqref="BZ78">
    <cfRule type="cellIs" dxfId="134" priority="164" stopIfTrue="1" operator="between">
      <formula>0.7</formula>
      <formula>0.89</formula>
    </cfRule>
  </conditionalFormatting>
  <conditionalFormatting sqref="BZ78">
    <cfRule type="cellIs" dxfId="133" priority="165" stopIfTrue="1" operator="between">
      <formula>0</formula>
      <formula>0.69</formula>
    </cfRule>
  </conditionalFormatting>
  <conditionalFormatting sqref="BQ74">
    <cfRule type="cellIs" dxfId="132" priority="154" stopIfTrue="1" operator="greaterThanOrEqual">
      <formula>0.9</formula>
    </cfRule>
  </conditionalFormatting>
  <conditionalFormatting sqref="BH88:BH90 BH92:BH95">
    <cfRule type="cellIs" dxfId="131" priority="139" stopIfTrue="1" operator="greaterThan">
      <formula>0.9</formula>
    </cfRule>
  </conditionalFormatting>
  <conditionalFormatting sqref="AG89:AG90 BH88:BH90 AR89:AR90 V89:V90 V92:V95 BC92:BC95 AR92:AR95 BH92:BH95 AG92:AG93 BC89:BC90">
    <cfRule type="cellIs" dxfId="130" priority="140" stopIfTrue="1" operator="between">
      <formula>0.7</formula>
      <formula>0.89</formula>
    </cfRule>
  </conditionalFormatting>
  <conditionalFormatting sqref="AG89:AG90 BH88:BH90 AR89:AR90 V89:V90 V92:V95 BC92:BC95 AR92:AR95 BH92:BH95 AG92:AG93 BC89:BC90">
    <cfRule type="cellIs" dxfId="129" priority="141" stopIfTrue="1" operator="between">
      <formula>0</formula>
      <formula>0.69</formula>
    </cfRule>
  </conditionalFormatting>
  <conditionalFormatting sqref="BQ88">
    <cfRule type="cellIs" dxfId="128" priority="87" stopIfTrue="1" operator="between">
      <formula>0.7</formula>
      <formula>0.89</formula>
    </cfRule>
  </conditionalFormatting>
  <conditionalFormatting sqref="BQ88">
    <cfRule type="cellIs" dxfId="127" priority="88" stopIfTrue="1" operator="between">
      <formula>0</formula>
      <formula>0.69</formula>
    </cfRule>
  </conditionalFormatting>
  <conditionalFormatting sqref="BZ88:BZ89 BZ91 BZ93:BZ95">
    <cfRule type="cellIs" dxfId="126" priority="90" stopIfTrue="1" operator="between">
      <formula>0.7</formula>
      <formula>0.89</formula>
    </cfRule>
  </conditionalFormatting>
  <conditionalFormatting sqref="BZ88:BZ89 BZ91 BZ93:BZ95">
    <cfRule type="cellIs" dxfId="125" priority="91" stopIfTrue="1" operator="between">
      <formula>0</formula>
      <formula>0.69</formula>
    </cfRule>
  </conditionalFormatting>
  <conditionalFormatting sqref="AG89:AG90 AR89:AR90 V89:V90 V92:V95 BC92:BC95 AR92:AR95 AG92:AG93 BC89:BC90">
    <cfRule type="cellIs" dxfId="124" priority="138" stopIfTrue="1" operator="greaterThanOrEqual">
      <formula>0.9</formula>
    </cfRule>
  </conditionalFormatting>
  <conditionalFormatting sqref="V88">
    <cfRule type="cellIs" dxfId="123" priority="142" stopIfTrue="1" operator="greaterThanOrEqual">
      <formula>0.9</formula>
    </cfRule>
  </conditionalFormatting>
  <conditionalFormatting sqref="V88">
    <cfRule type="cellIs" dxfId="122" priority="143" stopIfTrue="1" operator="between">
      <formula>0.7</formula>
      <formula>0.89</formula>
    </cfRule>
  </conditionalFormatting>
  <conditionalFormatting sqref="V88">
    <cfRule type="cellIs" dxfId="121" priority="144" stopIfTrue="1" operator="between">
      <formula>0</formula>
      <formula>0.69</formula>
    </cfRule>
  </conditionalFormatting>
  <conditionalFormatting sqref="AG88 AG94:AG95">
    <cfRule type="cellIs" dxfId="120" priority="145" stopIfTrue="1" operator="greaterThanOrEqual">
      <formula>0.9</formula>
    </cfRule>
  </conditionalFormatting>
  <conditionalFormatting sqref="AG88 AG94:AG95">
    <cfRule type="cellIs" dxfId="119" priority="146" stopIfTrue="1" operator="between">
      <formula>0.7</formula>
      <formula>0.89</formula>
    </cfRule>
  </conditionalFormatting>
  <conditionalFormatting sqref="AG88 AG94:AG95">
    <cfRule type="cellIs" dxfId="118" priority="147" stopIfTrue="1" operator="between">
      <formula>0</formula>
      <formula>0.69</formula>
    </cfRule>
  </conditionalFormatting>
  <conditionalFormatting sqref="AR88">
    <cfRule type="cellIs" dxfId="117" priority="148" stopIfTrue="1" operator="greaterThanOrEqual">
      <formula>0.9</formula>
    </cfRule>
  </conditionalFormatting>
  <conditionalFormatting sqref="AR88">
    <cfRule type="cellIs" dxfId="116" priority="149" stopIfTrue="1" operator="between">
      <formula>0.7</formula>
      <formula>0.89</formula>
    </cfRule>
  </conditionalFormatting>
  <conditionalFormatting sqref="AR88">
    <cfRule type="cellIs" dxfId="115" priority="150" stopIfTrue="1" operator="between">
      <formula>0</formula>
      <formula>0.69</formula>
    </cfRule>
  </conditionalFormatting>
  <conditionalFormatting sqref="BC88">
    <cfRule type="cellIs" dxfId="114" priority="151" stopIfTrue="1" operator="greaterThanOrEqual">
      <formula>0.9</formula>
    </cfRule>
  </conditionalFormatting>
  <conditionalFormatting sqref="BC88">
    <cfRule type="cellIs" dxfId="113" priority="152" stopIfTrue="1" operator="between">
      <formula>0.7</formula>
      <formula>0.89</formula>
    </cfRule>
  </conditionalFormatting>
  <conditionalFormatting sqref="BC88">
    <cfRule type="cellIs" dxfId="112" priority="153" stopIfTrue="1" operator="between">
      <formula>0</formula>
      <formula>0.69</formula>
    </cfRule>
  </conditionalFormatting>
  <conditionalFormatting sqref="BH91">
    <cfRule type="cellIs" dxfId="111" priority="135" stopIfTrue="1" operator="greaterThan">
      <formula>0.9</formula>
    </cfRule>
  </conditionalFormatting>
  <conditionalFormatting sqref="AG91 BH91 AR91 BC91 V91">
    <cfRule type="cellIs" dxfId="110" priority="136" stopIfTrue="1" operator="between">
      <formula>0.7</formula>
      <formula>0.89</formula>
    </cfRule>
  </conditionalFormatting>
  <conditionalFormatting sqref="AG91 BH91 AR91 BC91 V91">
    <cfRule type="cellIs" dxfId="109" priority="137" stopIfTrue="1" operator="between">
      <formula>0</formula>
      <formula>0.69</formula>
    </cfRule>
  </conditionalFormatting>
  <conditionalFormatting sqref="AG91 AR91 BC91 V91">
    <cfRule type="cellIs" dxfId="108" priority="134" stopIfTrue="1" operator="greaterThanOrEqual">
      <formula>0.9</formula>
    </cfRule>
  </conditionalFormatting>
  <conditionalFormatting sqref="BQ89 BQ91 BQ93:BQ95">
    <cfRule type="cellIs" dxfId="107" priority="116" stopIfTrue="1" operator="greaterThanOrEqual">
      <formula>0.9</formula>
    </cfRule>
  </conditionalFormatting>
  <conditionalFormatting sqref="BQ89 BQ91 BQ93:BQ95">
    <cfRule type="cellIs" dxfId="106" priority="117" stopIfTrue="1" operator="between">
      <formula>0.7</formula>
      <formula>0.89</formula>
    </cfRule>
  </conditionalFormatting>
  <conditionalFormatting sqref="BQ89 BQ91 BQ93:BQ95">
    <cfRule type="cellIs" dxfId="105" priority="118" stopIfTrue="1" operator="between">
      <formula>0</formula>
      <formula>0.69</formula>
    </cfRule>
  </conditionalFormatting>
  <conditionalFormatting sqref="BQ90">
    <cfRule type="cellIs" dxfId="104" priority="133" stopIfTrue="1" operator="between">
      <formula>0</formula>
      <formula>0.69</formula>
    </cfRule>
  </conditionalFormatting>
  <conditionalFormatting sqref="BT92">
    <cfRule type="cellIs" dxfId="103" priority="113" stopIfTrue="1" operator="greaterThanOrEqual">
      <formula>0.9</formula>
    </cfRule>
  </conditionalFormatting>
  <conditionalFormatting sqref="BT92">
    <cfRule type="cellIs" dxfId="102" priority="114" stopIfTrue="1" operator="between">
      <formula>0.7</formula>
      <formula>0.89</formula>
    </cfRule>
  </conditionalFormatting>
  <conditionalFormatting sqref="BT92">
    <cfRule type="cellIs" dxfId="101" priority="115" stopIfTrue="1" operator="between">
      <formula>0</formula>
      <formula>0.69</formula>
    </cfRule>
  </conditionalFormatting>
  <conditionalFormatting sqref="BQ90">
    <cfRule type="cellIs" dxfId="100" priority="119" stopIfTrue="1" operator="greaterThanOrEqual">
      <formula>0.9</formula>
    </cfRule>
  </conditionalFormatting>
  <conditionalFormatting sqref="BQ90">
    <cfRule type="cellIs" dxfId="99" priority="120" stopIfTrue="1" operator="between">
      <formula>0.7</formula>
      <formula>0.89</formula>
    </cfRule>
  </conditionalFormatting>
  <conditionalFormatting sqref="BT88:BT89 BT91 BT93:BT95">
    <cfRule type="cellIs" dxfId="98" priority="107" stopIfTrue="1" operator="greaterThanOrEqual">
      <formula>0.9</formula>
    </cfRule>
  </conditionalFormatting>
  <conditionalFormatting sqref="BT88:BT89 BT91 BT93:BT95">
    <cfRule type="cellIs" dxfId="97" priority="108" stopIfTrue="1" operator="between">
      <formula>0.7</formula>
      <formula>0.89</formula>
    </cfRule>
  </conditionalFormatting>
  <conditionalFormatting sqref="BT88:BT89 BT91 BT93:BT95">
    <cfRule type="cellIs" dxfId="96" priority="109" stopIfTrue="1" operator="between">
      <formula>0</formula>
      <formula>0.69</formula>
    </cfRule>
  </conditionalFormatting>
  <conditionalFormatting sqref="BT90">
    <cfRule type="cellIs" dxfId="95" priority="110" stopIfTrue="1" operator="greaterThanOrEqual">
      <formula>0.9</formula>
    </cfRule>
  </conditionalFormatting>
  <conditionalFormatting sqref="BT90">
    <cfRule type="cellIs" dxfId="94" priority="111" stopIfTrue="1" operator="between">
      <formula>0.7</formula>
      <formula>0.89</formula>
    </cfRule>
  </conditionalFormatting>
  <conditionalFormatting sqref="BT90">
    <cfRule type="cellIs" dxfId="93" priority="112" stopIfTrue="1" operator="between">
      <formula>0</formula>
      <formula>0.69</formula>
    </cfRule>
  </conditionalFormatting>
  <conditionalFormatting sqref="BW90">
    <cfRule type="cellIs" dxfId="92" priority="101" stopIfTrue="1" operator="greaterThanOrEqual">
      <formula>0.9</formula>
    </cfRule>
  </conditionalFormatting>
  <conditionalFormatting sqref="BW90">
    <cfRule type="cellIs" dxfId="91" priority="102" stopIfTrue="1" operator="between">
      <formula>0.7</formula>
      <formula>0.89</formula>
    </cfRule>
  </conditionalFormatting>
  <conditionalFormatting sqref="BW90">
    <cfRule type="cellIs" dxfId="90" priority="103" stopIfTrue="1" operator="between">
      <formula>0</formula>
      <formula>0.69</formula>
    </cfRule>
  </conditionalFormatting>
  <conditionalFormatting sqref="BW92">
    <cfRule type="cellIs" dxfId="89" priority="104" stopIfTrue="1" operator="greaterThanOrEqual">
      <formula>0.9</formula>
    </cfRule>
  </conditionalFormatting>
  <conditionalFormatting sqref="BW92">
    <cfRule type="cellIs" dxfId="88" priority="105" stopIfTrue="1" operator="between">
      <formula>0.7</formula>
      <formula>0.89</formula>
    </cfRule>
  </conditionalFormatting>
  <conditionalFormatting sqref="BW92">
    <cfRule type="cellIs" dxfId="87" priority="106" stopIfTrue="1" operator="between">
      <formula>0</formula>
      <formula>0.69</formula>
    </cfRule>
  </conditionalFormatting>
  <conditionalFormatting sqref="BN88:BN89 BN91 BN93:BN95">
    <cfRule type="cellIs" dxfId="86" priority="124" stopIfTrue="1" operator="greaterThanOrEqual">
      <formula>0.9</formula>
    </cfRule>
  </conditionalFormatting>
  <conditionalFormatting sqref="BN88:BN89 BN91 BN93:BN95">
    <cfRule type="cellIs" dxfId="85" priority="125" stopIfTrue="1" operator="between">
      <formula>0.7</formula>
      <formula>0.89</formula>
    </cfRule>
  </conditionalFormatting>
  <conditionalFormatting sqref="BN88:BN89 BN91 BN93:BN95">
    <cfRule type="cellIs" dxfId="84" priority="126" stopIfTrue="1" operator="between">
      <formula>0</formula>
      <formula>0.69</formula>
    </cfRule>
  </conditionalFormatting>
  <conditionalFormatting sqref="BN90">
    <cfRule type="cellIs" dxfId="83" priority="127" stopIfTrue="1" operator="greaterThanOrEqual">
      <formula>0.9</formula>
    </cfRule>
  </conditionalFormatting>
  <conditionalFormatting sqref="BN90">
    <cfRule type="cellIs" dxfId="82" priority="128" stopIfTrue="1" operator="between">
      <formula>0.7</formula>
      <formula>0.89</formula>
    </cfRule>
  </conditionalFormatting>
  <conditionalFormatting sqref="BN90">
    <cfRule type="cellIs" dxfId="81" priority="129" stopIfTrue="1" operator="between">
      <formula>0</formula>
      <formula>0.69</formula>
    </cfRule>
  </conditionalFormatting>
  <conditionalFormatting sqref="BN92">
    <cfRule type="cellIs" dxfId="80" priority="130" stopIfTrue="1" operator="greaterThanOrEqual">
      <formula>0.9</formula>
    </cfRule>
  </conditionalFormatting>
  <conditionalFormatting sqref="BN92">
    <cfRule type="cellIs" dxfId="79" priority="131" stopIfTrue="1" operator="between">
      <formula>0.7</formula>
      <formula>0.89</formula>
    </cfRule>
  </conditionalFormatting>
  <conditionalFormatting sqref="BN92">
    <cfRule type="cellIs" dxfId="78" priority="132" stopIfTrue="1" operator="between">
      <formula>0</formula>
      <formula>0.69</formula>
    </cfRule>
  </conditionalFormatting>
  <conditionalFormatting sqref="BQ92">
    <cfRule type="cellIs" dxfId="77" priority="121" stopIfTrue="1" operator="greaterThanOrEqual">
      <formula>0.9</formula>
    </cfRule>
  </conditionalFormatting>
  <conditionalFormatting sqref="BQ92">
    <cfRule type="cellIs" dxfId="76" priority="122" stopIfTrue="1" operator="between">
      <formula>0.7</formula>
      <formula>0.89</formula>
    </cfRule>
  </conditionalFormatting>
  <conditionalFormatting sqref="BQ92">
    <cfRule type="cellIs" dxfId="75" priority="123" stopIfTrue="1" operator="between">
      <formula>0</formula>
      <formula>0.69</formula>
    </cfRule>
  </conditionalFormatting>
  <conditionalFormatting sqref="BW88:BW89 BW91 BW93:BW95">
    <cfRule type="cellIs" dxfId="74" priority="98" stopIfTrue="1" operator="greaterThanOrEqual">
      <formula>0.9</formula>
    </cfRule>
  </conditionalFormatting>
  <conditionalFormatting sqref="BW88:BW89 BW91 BW93:BW95">
    <cfRule type="cellIs" dxfId="73" priority="99" stopIfTrue="1" operator="between">
      <formula>0.7</formula>
      <formula>0.89</formula>
    </cfRule>
  </conditionalFormatting>
  <conditionalFormatting sqref="BW88:BW89 BW91 BW93:BW95">
    <cfRule type="cellIs" dxfId="72" priority="100" stopIfTrue="1" operator="between">
      <formula>0</formula>
      <formula>0.69</formula>
    </cfRule>
  </conditionalFormatting>
  <conditionalFormatting sqref="BZ88:BZ89 BZ91 BZ93:BZ95">
    <cfRule type="cellIs" dxfId="71" priority="89" stopIfTrue="1" operator="greaterThanOrEqual">
      <formula>0.9</formula>
    </cfRule>
  </conditionalFormatting>
  <conditionalFormatting sqref="BZ90">
    <cfRule type="cellIs" dxfId="70" priority="92" stopIfTrue="1" operator="greaterThanOrEqual">
      <formula>0.9</formula>
    </cfRule>
  </conditionalFormatting>
  <conditionalFormatting sqref="BZ90">
    <cfRule type="cellIs" dxfId="69" priority="93" stopIfTrue="1" operator="between">
      <formula>0.7</formula>
      <formula>0.89</formula>
    </cfRule>
  </conditionalFormatting>
  <conditionalFormatting sqref="BZ90">
    <cfRule type="cellIs" dxfId="68" priority="94" stopIfTrue="1" operator="between">
      <formula>0</formula>
      <formula>0.69</formula>
    </cfRule>
  </conditionalFormatting>
  <conditionalFormatting sqref="BZ92">
    <cfRule type="cellIs" dxfId="67" priority="95" stopIfTrue="1" operator="greaterThanOrEqual">
      <formula>0.9</formula>
    </cfRule>
  </conditionalFormatting>
  <conditionalFormatting sqref="BZ92">
    <cfRule type="cellIs" dxfId="66" priority="96" stopIfTrue="1" operator="between">
      <formula>0.7</formula>
      <formula>0.89</formula>
    </cfRule>
  </conditionalFormatting>
  <conditionalFormatting sqref="BZ92">
    <cfRule type="cellIs" dxfId="65" priority="97" stopIfTrue="1" operator="between">
      <formula>0</formula>
      <formula>0.69</formula>
    </cfRule>
  </conditionalFormatting>
  <conditionalFormatting sqref="BQ88">
    <cfRule type="cellIs" dxfId="64" priority="86" stopIfTrue="1" operator="greaterThanOrEqual">
      <formula>0.9</formula>
    </cfRule>
  </conditionalFormatting>
  <conditionalFormatting sqref="BC42:BC53">
    <cfRule type="cellIs" dxfId="63" priority="48" stopIfTrue="1" operator="between">
      <formula>0.7</formula>
      <formula>0.89</formula>
    </cfRule>
  </conditionalFormatting>
  <conditionalFormatting sqref="BC42:BC53">
    <cfRule type="cellIs" dxfId="62" priority="49" stopIfTrue="1" operator="between">
      <formula>0</formula>
      <formula>0.69</formula>
    </cfRule>
  </conditionalFormatting>
  <conditionalFormatting sqref="BC42:BC53">
    <cfRule type="cellIs" dxfId="61" priority="47" stopIfTrue="1" operator="greaterThanOrEqual">
      <formula>0.9</formula>
    </cfRule>
  </conditionalFormatting>
  <conditionalFormatting sqref="BC39:BC40">
    <cfRule type="cellIs" dxfId="60" priority="42" stopIfTrue="1" operator="between">
      <formula>0.7</formula>
      <formula>0.89</formula>
    </cfRule>
  </conditionalFormatting>
  <conditionalFormatting sqref="BC39:BC40">
    <cfRule type="cellIs" dxfId="59" priority="43" stopIfTrue="1" operator="between">
      <formula>0</formula>
      <formula>0.69</formula>
    </cfRule>
  </conditionalFormatting>
  <conditionalFormatting sqref="BC39:BC40">
    <cfRule type="cellIs" dxfId="58" priority="41" stopIfTrue="1" operator="greaterThanOrEqual">
      <formula>0.9</formula>
    </cfRule>
  </conditionalFormatting>
  <conditionalFormatting sqref="BC41">
    <cfRule type="cellIs" dxfId="57" priority="39" stopIfTrue="1" operator="between">
      <formula>0.7</formula>
      <formula>0.89</formula>
    </cfRule>
  </conditionalFormatting>
  <conditionalFormatting sqref="BC41">
    <cfRule type="cellIs" dxfId="56" priority="40" stopIfTrue="1" operator="between">
      <formula>0</formula>
      <formula>0.69</formula>
    </cfRule>
  </conditionalFormatting>
  <conditionalFormatting sqref="BC41">
    <cfRule type="cellIs" dxfId="55" priority="38" stopIfTrue="1" operator="greaterThanOrEqual">
      <formula>0.9</formula>
    </cfRule>
  </conditionalFormatting>
  <conditionalFormatting sqref="AG42:AG53">
    <cfRule type="cellIs" dxfId="54" priority="72" stopIfTrue="1" operator="between">
      <formula>0.7</formula>
      <formula>0.89</formula>
    </cfRule>
  </conditionalFormatting>
  <conditionalFormatting sqref="AG42:AG53">
    <cfRule type="cellIs" dxfId="53" priority="73" stopIfTrue="1" operator="between">
      <formula>0</formula>
      <formula>0.69</formula>
    </cfRule>
  </conditionalFormatting>
  <conditionalFormatting sqref="AG42:AG53">
    <cfRule type="cellIs" dxfId="52" priority="71" stopIfTrue="1" operator="greaterThanOrEqual">
      <formula>0.9</formula>
    </cfRule>
  </conditionalFormatting>
  <conditionalFormatting sqref="AG39:AG40">
    <cfRule type="cellIs" dxfId="51" priority="66" stopIfTrue="1" operator="between">
      <formula>0.7</formula>
      <formula>0.89</formula>
    </cfRule>
  </conditionalFormatting>
  <conditionalFormatting sqref="AG39:AG40">
    <cfRule type="cellIs" dxfId="50" priority="67" stopIfTrue="1" operator="between">
      <formula>0</formula>
      <formula>0.69</formula>
    </cfRule>
  </conditionalFormatting>
  <conditionalFormatting sqref="AG39:AG40">
    <cfRule type="cellIs" dxfId="49" priority="65" stopIfTrue="1" operator="greaterThanOrEqual">
      <formula>0.9</formula>
    </cfRule>
  </conditionalFormatting>
  <conditionalFormatting sqref="AG41">
    <cfRule type="cellIs" dxfId="48" priority="63" stopIfTrue="1" operator="between">
      <formula>0.7</formula>
      <formula>0.89</formula>
    </cfRule>
  </conditionalFormatting>
  <conditionalFormatting sqref="AG41">
    <cfRule type="cellIs" dxfId="47" priority="64" stopIfTrue="1" operator="between">
      <formula>0</formula>
      <formula>0.69</formula>
    </cfRule>
  </conditionalFormatting>
  <conditionalFormatting sqref="AG41">
    <cfRule type="cellIs" dxfId="46" priority="62" stopIfTrue="1" operator="greaterThanOrEqual">
      <formula>0.9</formula>
    </cfRule>
  </conditionalFormatting>
  <conditionalFormatting sqref="AR42:AR53">
    <cfRule type="cellIs" dxfId="45" priority="60" stopIfTrue="1" operator="between">
      <formula>0.7</formula>
      <formula>0.89</formula>
    </cfRule>
  </conditionalFormatting>
  <conditionalFormatting sqref="AR42:AR53">
    <cfRule type="cellIs" dxfId="44" priority="61" stopIfTrue="1" operator="between">
      <formula>0</formula>
      <formula>0.69</formula>
    </cfRule>
  </conditionalFormatting>
  <conditionalFormatting sqref="AR42:AR53">
    <cfRule type="cellIs" dxfId="43" priority="59" stopIfTrue="1" operator="greaterThanOrEqual">
      <formula>0.9</formula>
    </cfRule>
  </conditionalFormatting>
  <conditionalFormatting sqref="AR39:AR40">
    <cfRule type="cellIs" dxfId="42" priority="54" stopIfTrue="1" operator="between">
      <formula>0.7</formula>
      <formula>0.89</formula>
    </cfRule>
  </conditionalFormatting>
  <conditionalFormatting sqref="AR39:AR40">
    <cfRule type="cellIs" dxfId="41" priority="55" stopIfTrue="1" operator="between">
      <formula>0</formula>
      <formula>0.69</formula>
    </cfRule>
  </conditionalFormatting>
  <conditionalFormatting sqref="AR39:AR40">
    <cfRule type="cellIs" dxfId="40" priority="53" stopIfTrue="1" operator="greaterThanOrEqual">
      <formula>0.9</formula>
    </cfRule>
  </conditionalFormatting>
  <conditionalFormatting sqref="AR41">
    <cfRule type="cellIs" dxfId="39" priority="51" stopIfTrue="1" operator="between">
      <formula>0.7</formula>
      <formula>0.89</formula>
    </cfRule>
  </conditionalFormatting>
  <conditionalFormatting sqref="AR41">
    <cfRule type="cellIs" dxfId="38" priority="52" stopIfTrue="1" operator="between">
      <formula>0</formula>
      <formula>0.69</formula>
    </cfRule>
  </conditionalFormatting>
  <conditionalFormatting sqref="AR41">
    <cfRule type="cellIs" dxfId="37" priority="50" stopIfTrue="1" operator="greaterThanOrEqual">
      <formula>0.9</formula>
    </cfRule>
  </conditionalFormatting>
  <conditionalFormatting sqref="AG63:AG64">
    <cfRule type="cellIs" dxfId="36" priority="33" stopIfTrue="1" operator="between">
      <formula>0.7</formula>
      <formula>0.89</formula>
    </cfRule>
  </conditionalFormatting>
  <conditionalFormatting sqref="AG63:AG64">
    <cfRule type="cellIs" dxfId="35" priority="34" stopIfTrue="1" operator="between">
      <formula>0</formula>
      <formula>0.69</formula>
    </cfRule>
  </conditionalFormatting>
  <conditionalFormatting sqref="AG63:AG64">
    <cfRule type="cellIs" dxfId="34" priority="32" stopIfTrue="1" operator="greaterThanOrEqual">
      <formula>0.9</formula>
    </cfRule>
  </conditionalFormatting>
  <conditionalFormatting sqref="AG62">
    <cfRule type="cellIs" dxfId="33" priority="35" stopIfTrue="1" operator="greaterThanOrEqual">
      <formula>0.9</formula>
    </cfRule>
  </conditionalFormatting>
  <conditionalFormatting sqref="AG62">
    <cfRule type="cellIs" dxfId="32" priority="36" stopIfTrue="1" operator="between">
      <formula>0.7</formula>
      <formula>0.89</formula>
    </cfRule>
  </conditionalFormatting>
  <conditionalFormatting sqref="AG62">
    <cfRule type="cellIs" dxfId="31" priority="37" stopIfTrue="1" operator="between">
      <formula>0</formula>
      <formula>0.69</formula>
    </cfRule>
  </conditionalFormatting>
  <conditionalFormatting sqref="AG65">
    <cfRule type="cellIs" dxfId="30" priority="30" stopIfTrue="1" operator="between">
      <formula>0.7</formula>
      <formula>0.89</formula>
    </cfRule>
  </conditionalFormatting>
  <conditionalFormatting sqref="AG65">
    <cfRule type="cellIs" dxfId="29" priority="31" stopIfTrue="1" operator="between">
      <formula>0</formula>
      <formula>0.69</formula>
    </cfRule>
  </conditionalFormatting>
  <conditionalFormatting sqref="AG65">
    <cfRule type="cellIs" dxfId="28" priority="29" stopIfTrue="1" operator="greaterThanOrEqual">
      <formula>0.9</formula>
    </cfRule>
  </conditionalFormatting>
  <conditionalFormatting sqref="AR63:AR64">
    <cfRule type="cellIs" dxfId="27" priority="24" stopIfTrue="1" operator="between">
      <formula>0.7</formula>
      <formula>0.89</formula>
    </cfRule>
  </conditionalFormatting>
  <conditionalFormatting sqref="AR63:AR64">
    <cfRule type="cellIs" dxfId="26" priority="25" stopIfTrue="1" operator="between">
      <formula>0</formula>
      <formula>0.69</formula>
    </cfRule>
  </conditionalFormatting>
  <conditionalFormatting sqref="AR63:AR64">
    <cfRule type="cellIs" dxfId="25" priority="23" stopIfTrue="1" operator="greaterThanOrEqual">
      <formula>0.9</formula>
    </cfRule>
  </conditionalFormatting>
  <conditionalFormatting sqref="AR62">
    <cfRule type="cellIs" dxfId="24" priority="26" stopIfTrue="1" operator="greaterThanOrEqual">
      <formula>0.9</formula>
    </cfRule>
  </conditionalFormatting>
  <conditionalFormatting sqref="AR62">
    <cfRule type="cellIs" dxfId="23" priority="27" stopIfTrue="1" operator="between">
      <formula>0.7</formula>
      <formula>0.89</formula>
    </cfRule>
  </conditionalFormatting>
  <conditionalFormatting sqref="AR62">
    <cfRule type="cellIs" dxfId="22" priority="28" stopIfTrue="1" operator="between">
      <formula>0</formula>
      <formula>0.69</formula>
    </cfRule>
  </conditionalFormatting>
  <conditionalFormatting sqref="AR65">
    <cfRule type="cellIs" dxfId="21" priority="21" stopIfTrue="1" operator="between">
      <formula>0.7</formula>
      <formula>0.89</formula>
    </cfRule>
  </conditionalFormatting>
  <conditionalFormatting sqref="AR65">
    <cfRule type="cellIs" dxfId="20" priority="22" stopIfTrue="1" operator="between">
      <formula>0</formula>
      <formula>0.69</formula>
    </cfRule>
  </conditionalFormatting>
  <conditionalFormatting sqref="AR65">
    <cfRule type="cellIs" dxfId="19" priority="20" stopIfTrue="1" operator="greaterThanOrEqual">
      <formula>0.9</formula>
    </cfRule>
  </conditionalFormatting>
  <conditionalFormatting sqref="BC63:BC64">
    <cfRule type="cellIs" dxfId="18" priority="15" stopIfTrue="1" operator="between">
      <formula>0.7</formula>
      <formula>0.89</formula>
    </cfRule>
  </conditionalFormatting>
  <conditionalFormatting sqref="BC63:BC64">
    <cfRule type="cellIs" dxfId="17" priority="16" stopIfTrue="1" operator="between">
      <formula>0</formula>
      <formula>0.69</formula>
    </cfRule>
  </conditionalFormatting>
  <conditionalFormatting sqref="BC63:BC64">
    <cfRule type="cellIs" dxfId="16" priority="14" stopIfTrue="1" operator="greaterThanOrEqual">
      <formula>0.9</formula>
    </cfRule>
  </conditionalFormatting>
  <conditionalFormatting sqref="BC62">
    <cfRule type="cellIs" dxfId="15" priority="17" stopIfTrue="1" operator="greaterThanOrEqual">
      <formula>0.9</formula>
    </cfRule>
  </conditionalFormatting>
  <conditionalFormatting sqref="BC62">
    <cfRule type="cellIs" dxfId="14" priority="18" stopIfTrue="1" operator="between">
      <formula>0.7</formula>
      <formula>0.89</formula>
    </cfRule>
  </conditionalFormatting>
  <conditionalFormatting sqref="BC62">
    <cfRule type="cellIs" dxfId="13" priority="19" stopIfTrue="1" operator="between">
      <formula>0</formula>
      <formula>0.69</formula>
    </cfRule>
  </conditionalFormatting>
  <conditionalFormatting sqref="BC65">
    <cfRule type="cellIs" dxfId="12" priority="12" stopIfTrue="1" operator="between">
      <formula>0.7</formula>
      <formula>0.89</formula>
    </cfRule>
  </conditionalFormatting>
  <conditionalFormatting sqref="BC65">
    <cfRule type="cellIs" dxfId="11" priority="13" stopIfTrue="1" operator="between">
      <formula>0</formula>
      <formula>0.69</formula>
    </cfRule>
  </conditionalFormatting>
  <conditionalFormatting sqref="BC65">
    <cfRule type="cellIs" dxfId="10" priority="11" stopIfTrue="1" operator="greaterThanOrEqual">
      <formula>0.9</formula>
    </cfRule>
  </conditionalFormatting>
  <conditionalFormatting sqref="BH66">
    <cfRule type="cellIs" dxfId="9" priority="10" stopIfTrue="1" operator="greaterThanOrEqual">
      <formula>0.9</formula>
    </cfRule>
  </conditionalFormatting>
  <conditionalFormatting sqref="AG38">
    <cfRule type="cellIs" dxfId="8" priority="7" stopIfTrue="1" operator="greaterThanOrEqual">
      <formula>0.9</formula>
    </cfRule>
  </conditionalFormatting>
  <conditionalFormatting sqref="AG38">
    <cfRule type="cellIs" dxfId="7" priority="8" stopIfTrue="1" operator="between">
      <formula>0.7</formula>
      <formula>0.89</formula>
    </cfRule>
  </conditionalFormatting>
  <conditionalFormatting sqref="AG38">
    <cfRule type="cellIs" dxfId="6" priority="9" stopIfTrue="1" operator="between">
      <formula>0</formula>
      <formula>0.69</formula>
    </cfRule>
  </conditionalFormatting>
  <conditionalFormatting sqref="AR38">
    <cfRule type="cellIs" dxfId="5" priority="4" stopIfTrue="1" operator="greaterThanOrEqual">
      <formula>0.9</formula>
    </cfRule>
  </conditionalFormatting>
  <conditionalFormatting sqref="AR38">
    <cfRule type="cellIs" dxfId="4" priority="5" stopIfTrue="1" operator="between">
      <formula>0.7</formula>
      <formula>0.89</formula>
    </cfRule>
  </conditionalFormatting>
  <conditionalFormatting sqref="AR38">
    <cfRule type="cellIs" dxfId="3" priority="6" stopIfTrue="1" operator="between">
      <formula>0</formula>
      <formula>0.69</formula>
    </cfRule>
  </conditionalFormatting>
  <conditionalFormatting sqref="BC38">
    <cfRule type="cellIs" dxfId="2" priority="1" stopIfTrue="1" operator="greaterThanOrEqual">
      <formula>0.9</formula>
    </cfRule>
  </conditionalFormatting>
  <conditionalFormatting sqref="BC38">
    <cfRule type="cellIs" dxfId="1" priority="2" stopIfTrue="1" operator="between">
      <formula>0.7</formula>
      <formula>0.89</formula>
    </cfRule>
  </conditionalFormatting>
  <conditionalFormatting sqref="BC38">
    <cfRule type="cellIs" dxfId="0" priority="3" stopIfTrue="1" operator="between">
      <formula>0</formula>
      <formula>0.69</formula>
    </cfRule>
  </conditionalFormatting>
  <dataValidations count="8">
    <dataValidation type="list" allowBlank="1" showInputMessage="1" showErrorMessage="1" sqref="I74:I81 I88:I95 I15:I21 I29:I30 I38:I54 I62:I66">
      <formula1>DIMENSIÓN_MIPG</formula1>
    </dataValidation>
    <dataValidation type="list" allowBlank="1" showInputMessage="1" showErrorMessage="1" sqref="J74:J81 J88:J95 J15:J21 J29:J30 J38:J54 J62:J66">
      <formula1>POLÍTICA_MIPG</formula1>
    </dataValidation>
    <dataValidation type="list" allowBlank="1" showInputMessage="1" showErrorMessage="1" sqref="G11:H11 G12 G25:H25 G26 G34:H34 G35 G85 G70:H70 G71 G84:H84 G58:G59">
      <formula1>INDIRECT(B11)</formula1>
    </dataValidation>
    <dataValidation type="list" allowBlank="1" showInputMessage="1" showErrorMessage="1" sqref="I11:J11 I25:J25 I34:J34 I84:J84 I70:J70">
      <formula1>INDIRECT(F11)</formula1>
    </dataValidation>
    <dataValidation type="list" allowBlank="1" showInputMessage="1" showErrorMessage="1" sqref="K11:M11 K25:M25 K34:M34 K84:M84 K70:M70">
      <formula1>INDIRECT(I11)</formula1>
    </dataValidation>
    <dataValidation type="list" allowBlank="1" showInputMessage="1" showErrorMessage="1" sqref="G6:M6">
      <formula1>PROCESOS</formula1>
    </dataValidation>
    <dataValidation type="list" allowBlank="1" showInputMessage="1" showErrorMessage="1" sqref="G9 G23 G32 G56 G68 G82">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C88:D93 C74:D79 C15:D20 C29:D29 C38:D53 C62:D65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3" zoomScaleNormal="73" workbookViewId="0">
      <selection activeCell="N12" sqref="N12"/>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7" width="13.5" customWidth="1"/>
    <col min="8" max="8" width="16.12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245">
        <f>'Act. Estratégicas'!N7</f>
        <v>42.1</v>
      </c>
      <c r="F3" s="245">
        <f>+'Act. Estratégicas'!Y7</f>
        <v>84.899999999999991</v>
      </c>
      <c r="G3" s="245">
        <f>+'Act. Estratégicas'!AJ7</f>
        <v>131.20000000000002</v>
      </c>
      <c r="H3" s="245">
        <f>+'Act. Estratégicas'!AU7</f>
        <v>104.8</v>
      </c>
      <c r="I3" s="1">
        <f>+'Act. Estratégicas'!BF7</f>
        <v>363</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43.35</v>
      </c>
      <c r="F4" s="245">
        <f>+'Act. Estratégicas'!AF7</f>
        <v>129.06333333333336</v>
      </c>
      <c r="G4" s="1">
        <f>+'Act. Estratégicas'!AQ7</f>
        <v>136.65333333333334</v>
      </c>
      <c r="H4" s="1">
        <f>+'Act. Estratégicas'!BB7</f>
        <v>0</v>
      </c>
      <c r="I4" s="6">
        <f>+'Act. Estratégicas'!BG7</f>
        <v>309.06666666666678</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246">
        <f>+E3/$I$3</f>
        <v>0.1159779614325069</v>
      </c>
      <c r="F7" s="246">
        <f>+F3/$I$3</f>
        <v>0.23388429752066114</v>
      </c>
      <c r="G7" s="246">
        <f>+G3/$I$3</f>
        <v>0.36143250688705236</v>
      </c>
      <c r="H7" s="246">
        <f>+H3/$I$3</f>
        <v>0.28870523415977961</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233">
        <f>+E4/$I$3</f>
        <v>0.11942148760330579</v>
      </c>
      <c r="F8" s="233">
        <f t="shared" ref="F8:H8" si="0">+F4/$I$3</f>
        <v>0.35554637281910018</v>
      </c>
      <c r="G8" s="233">
        <f t="shared" si="0"/>
        <v>0.376455463728191</v>
      </c>
      <c r="H8" s="233">
        <f t="shared" si="0"/>
        <v>0</v>
      </c>
      <c r="I8" s="233">
        <f>+I4/$I$3</f>
        <v>0.85142332415059718</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32">
        <f>+E4/E3</f>
        <v>1.0296912114014252</v>
      </c>
      <c r="F10" s="232">
        <f>+F4/F3</f>
        <v>1.5201806046329018</v>
      </c>
      <c r="G10" s="232">
        <f t="shared" ref="G10:H10" si="1">+G4/G3</f>
        <v>1.0415650406504064</v>
      </c>
      <c r="H10" s="232">
        <f t="shared" si="1"/>
        <v>0</v>
      </c>
      <c r="I10" s="232">
        <f>+I4/I3</f>
        <v>0.85142332415059718</v>
      </c>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360"/>
      <c r="I23" s="1"/>
      <c r="J23" s="245"/>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36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36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36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2021-10-27T21:34:52Z</dcterms:modified>
</cp:coreProperties>
</file>