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760"/>
  </bookViews>
  <sheets>
    <sheet name="2021" sheetId="1" r:id="rId1"/>
    <sheet name="Valida_Ppto" sheetId="2" state="hidden" r:id="rId2"/>
  </sheets>
  <externalReferences>
    <externalReference r:id="rId3"/>
    <externalReference r:id="rId4"/>
  </externalReferences>
  <definedNames>
    <definedName name="_xlnm._FilterDatabase" localSheetId="0" hidden="1">'2021'!$B$2:$P$420</definedName>
    <definedName name="_xlnm._FilterDatabase" localSheetId="1" hidden="1">Valida_Ppto!$A$2:$N$409</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20" i="1"/>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K3"/>
  <c r="G4" i="2"/>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3"/>
  <c r="G354"/>
  <c r="G355"/>
  <c r="G356"/>
  <c r="G357"/>
  <c r="G358"/>
  <c r="G359"/>
  <c r="G361"/>
  <c r="G362"/>
  <c r="G363"/>
  <c r="G364"/>
  <c r="G365"/>
  <c r="G366"/>
  <c r="G367"/>
  <c r="G368"/>
  <c r="G369"/>
  <c r="G370"/>
  <c r="G371"/>
  <c r="G372"/>
  <c r="G373"/>
  <c r="G374"/>
  <c r="G375"/>
  <c r="G377"/>
  <c r="G378"/>
  <c r="G379"/>
  <c r="G380"/>
  <c r="G381"/>
  <c r="G382"/>
  <c r="G383"/>
  <c r="G384"/>
  <c r="G385"/>
  <c r="G386"/>
  <c r="G387"/>
  <c r="G388"/>
  <c r="G389"/>
  <c r="G390"/>
  <c r="G391"/>
  <c r="G392"/>
  <c r="G393"/>
  <c r="G394"/>
  <c r="G395"/>
  <c r="G399"/>
  <c r="G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3"/>
  <c r="F354"/>
  <c r="F355"/>
  <c r="F356"/>
  <c r="F357"/>
  <c r="F358"/>
  <c r="F359"/>
  <c r="F361"/>
  <c r="F362"/>
  <c r="F363"/>
  <c r="F364"/>
  <c r="F365"/>
  <c r="F366"/>
  <c r="F367"/>
  <c r="F368"/>
  <c r="F369"/>
  <c r="F370"/>
  <c r="F371"/>
  <c r="F372"/>
  <c r="F373"/>
  <c r="F374"/>
  <c r="F375"/>
  <c r="F377"/>
  <c r="F378"/>
  <c r="F379"/>
  <c r="F380"/>
  <c r="F381"/>
  <c r="F382"/>
  <c r="F383"/>
  <c r="F384"/>
  <c r="F385"/>
  <c r="F386"/>
  <c r="F387"/>
  <c r="F388"/>
  <c r="F389"/>
  <c r="F390"/>
  <c r="F391"/>
  <c r="F392"/>
  <c r="F393"/>
  <c r="F394"/>
  <c r="F395"/>
  <c r="F399"/>
  <c r="F3"/>
  <c r="C4"/>
  <c r="D4" s="1"/>
  <c r="C5"/>
  <c r="D5" s="1"/>
  <c r="C6"/>
  <c r="D6" s="1"/>
  <c r="C7"/>
  <c r="D7" s="1"/>
  <c r="C8"/>
  <c r="D8" s="1"/>
  <c r="C9"/>
  <c r="D9" s="1"/>
  <c r="C10"/>
  <c r="D10" s="1"/>
  <c r="C11"/>
  <c r="D11" s="1"/>
  <c r="C12"/>
  <c r="D12" s="1"/>
  <c r="C13"/>
  <c r="D13" s="1"/>
  <c r="C14"/>
  <c r="D14" s="1"/>
  <c r="C15"/>
  <c r="D15" s="1"/>
  <c r="C16"/>
  <c r="D16" s="1"/>
  <c r="C17"/>
  <c r="D17" s="1"/>
  <c r="C18"/>
  <c r="D18" s="1"/>
  <c r="C19"/>
  <c r="D19" s="1"/>
  <c r="C20"/>
  <c r="D20" s="1"/>
  <c r="C21"/>
  <c r="D21" s="1"/>
  <c r="C22"/>
  <c r="D22" s="1"/>
  <c r="C23"/>
  <c r="D23" s="1"/>
  <c r="C24"/>
  <c r="D24" s="1"/>
  <c r="C25"/>
  <c r="D25" s="1"/>
  <c r="C26"/>
  <c r="D26" s="1"/>
  <c r="C27"/>
  <c r="D27" s="1"/>
  <c r="C28"/>
  <c r="D28" s="1"/>
  <c r="C29"/>
  <c r="D29" s="1"/>
  <c r="C30"/>
  <c r="D30" s="1"/>
  <c r="C31"/>
  <c r="D31" s="1"/>
  <c r="C32"/>
  <c r="D32" s="1"/>
  <c r="C33"/>
  <c r="D33" s="1"/>
  <c r="C34"/>
  <c r="D34" s="1"/>
  <c r="C35"/>
  <c r="D35" s="1"/>
  <c r="C36"/>
  <c r="D36" s="1"/>
  <c r="C37"/>
  <c r="D37" s="1"/>
  <c r="C38"/>
  <c r="D38" s="1"/>
  <c r="C39"/>
  <c r="D39" s="1"/>
  <c r="C40"/>
  <c r="D40" s="1"/>
  <c r="C41"/>
  <c r="D41" s="1"/>
  <c r="C42"/>
  <c r="D42" s="1"/>
  <c r="C43"/>
  <c r="D43" s="1"/>
  <c r="C44"/>
  <c r="D44" s="1"/>
  <c r="C45"/>
  <c r="D45" s="1"/>
  <c r="C46"/>
  <c r="D46" s="1"/>
  <c r="C47"/>
  <c r="D47" s="1"/>
  <c r="C48"/>
  <c r="D48" s="1"/>
  <c r="C49"/>
  <c r="D49" s="1"/>
  <c r="C50"/>
  <c r="D50" s="1"/>
  <c r="C51"/>
  <c r="D51" s="1"/>
  <c r="C52"/>
  <c r="D52" s="1"/>
  <c r="C53"/>
  <c r="D53" s="1"/>
  <c r="C54"/>
  <c r="D54" s="1"/>
  <c r="C55"/>
  <c r="D55" s="1"/>
  <c r="C56"/>
  <c r="D56" s="1"/>
  <c r="C57"/>
  <c r="D57" s="1"/>
  <c r="C58"/>
  <c r="D58" s="1"/>
  <c r="C59"/>
  <c r="D59" s="1"/>
  <c r="C60"/>
  <c r="D60" s="1"/>
  <c r="C61"/>
  <c r="D61" s="1"/>
  <c r="C62"/>
  <c r="D62" s="1"/>
  <c r="C63"/>
  <c r="D63" s="1"/>
  <c r="C64"/>
  <c r="D64" s="1"/>
  <c r="C65"/>
  <c r="D65" s="1"/>
  <c r="C66"/>
  <c r="D66" s="1"/>
  <c r="C67"/>
  <c r="D67" s="1"/>
  <c r="C68"/>
  <c r="D68" s="1"/>
  <c r="C69"/>
  <c r="D69" s="1"/>
  <c r="C70"/>
  <c r="D70" s="1"/>
  <c r="C71"/>
  <c r="D71" s="1"/>
  <c r="C72"/>
  <c r="D72" s="1"/>
  <c r="C73"/>
  <c r="D73" s="1"/>
  <c r="C74"/>
  <c r="D74" s="1"/>
  <c r="C75"/>
  <c r="D75" s="1"/>
  <c r="C76"/>
  <c r="D76" s="1"/>
  <c r="C77"/>
  <c r="D77" s="1"/>
  <c r="C78"/>
  <c r="D78" s="1"/>
  <c r="C79"/>
  <c r="D79" s="1"/>
  <c r="C80"/>
  <c r="D80" s="1"/>
  <c r="C81"/>
  <c r="D81" s="1"/>
  <c r="C82"/>
  <c r="D82" s="1"/>
  <c r="C83"/>
  <c r="D83" s="1"/>
  <c r="C84"/>
  <c r="D84" s="1"/>
  <c r="C85"/>
  <c r="D85" s="1"/>
  <c r="C86"/>
  <c r="D86" s="1"/>
  <c r="C87"/>
  <c r="D87" s="1"/>
  <c r="C88"/>
  <c r="D88" s="1"/>
  <c r="C89"/>
  <c r="D89" s="1"/>
  <c r="C90"/>
  <c r="D90" s="1"/>
  <c r="C91"/>
  <c r="D91" s="1"/>
  <c r="C92"/>
  <c r="D92" s="1"/>
  <c r="C93"/>
  <c r="D93" s="1"/>
  <c r="C94"/>
  <c r="D94" s="1"/>
  <c r="C95"/>
  <c r="D95" s="1"/>
  <c r="C96"/>
  <c r="D96" s="1"/>
  <c r="C97"/>
  <c r="D97" s="1"/>
  <c r="C98"/>
  <c r="D98" s="1"/>
  <c r="C99"/>
  <c r="D99" s="1"/>
  <c r="C100"/>
  <c r="D100" s="1"/>
  <c r="C101"/>
  <c r="D101" s="1"/>
  <c r="C102"/>
  <c r="D102" s="1"/>
  <c r="C103"/>
  <c r="D103" s="1"/>
  <c r="C104"/>
  <c r="D104" s="1"/>
  <c r="C105"/>
  <c r="D105" s="1"/>
  <c r="C106"/>
  <c r="D106" s="1"/>
  <c r="C107"/>
  <c r="D107" s="1"/>
  <c r="C108"/>
  <c r="D108" s="1"/>
  <c r="C109"/>
  <c r="D109" s="1"/>
  <c r="C110"/>
  <c r="D110" s="1"/>
  <c r="C111"/>
  <c r="D111" s="1"/>
  <c r="C112"/>
  <c r="D112" s="1"/>
  <c r="C113"/>
  <c r="D113" s="1"/>
  <c r="C114"/>
  <c r="D114" s="1"/>
  <c r="C115"/>
  <c r="D115" s="1"/>
  <c r="C116"/>
  <c r="D116" s="1"/>
  <c r="C117"/>
  <c r="D117" s="1"/>
  <c r="C118"/>
  <c r="D118" s="1"/>
  <c r="C119"/>
  <c r="D119" s="1"/>
  <c r="C120"/>
  <c r="D120" s="1"/>
  <c r="C121"/>
  <c r="D121" s="1"/>
  <c r="C122"/>
  <c r="D122" s="1"/>
  <c r="C123"/>
  <c r="D123" s="1"/>
  <c r="C124"/>
  <c r="D124" s="1"/>
  <c r="C125"/>
  <c r="D125" s="1"/>
  <c r="C126"/>
  <c r="D126" s="1"/>
  <c r="C127"/>
  <c r="D127" s="1"/>
  <c r="C128"/>
  <c r="D128" s="1"/>
  <c r="C129"/>
  <c r="D129" s="1"/>
  <c r="C130"/>
  <c r="D130" s="1"/>
  <c r="C131"/>
  <c r="D131" s="1"/>
  <c r="C132"/>
  <c r="D132" s="1"/>
  <c r="C133"/>
  <c r="D133" s="1"/>
  <c r="C134"/>
  <c r="D134" s="1"/>
  <c r="C135"/>
  <c r="D135" s="1"/>
  <c r="C136"/>
  <c r="D136" s="1"/>
  <c r="C137"/>
  <c r="D137" s="1"/>
  <c r="C138"/>
  <c r="D138" s="1"/>
  <c r="C139"/>
  <c r="D139" s="1"/>
  <c r="C140"/>
  <c r="D140" s="1"/>
  <c r="C141"/>
  <c r="D141" s="1"/>
  <c r="C142"/>
  <c r="D142" s="1"/>
  <c r="C143"/>
  <c r="D143" s="1"/>
  <c r="C144"/>
  <c r="D144" s="1"/>
  <c r="C145"/>
  <c r="D145" s="1"/>
  <c r="C146"/>
  <c r="D146" s="1"/>
  <c r="C147"/>
  <c r="D147" s="1"/>
  <c r="C148"/>
  <c r="D148" s="1"/>
  <c r="C149"/>
  <c r="D149" s="1"/>
  <c r="C150"/>
  <c r="D150" s="1"/>
  <c r="C151"/>
  <c r="D151" s="1"/>
  <c r="C152"/>
  <c r="D152" s="1"/>
  <c r="C153"/>
  <c r="D153" s="1"/>
  <c r="C154"/>
  <c r="D154" s="1"/>
  <c r="C155"/>
  <c r="D155" s="1"/>
  <c r="C156"/>
  <c r="D156" s="1"/>
  <c r="C157"/>
  <c r="D157" s="1"/>
  <c r="C158"/>
  <c r="D158" s="1"/>
  <c r="C159"/>
  <c r="D159" s="1"/>
  <c r="C160"/>
  <c r="D160" s="1"/>
  <c r="C161"/>
  <c r="D161" s="1"/>
  <c r="C162"/>
  <c r="D162" s="1"/>
  <c r="C163"/>
  <c r="D163" s="1"/>
  <c r="C164"/>
  <c r="D164" s="1"/>
  <c r="C165"/>
  <c r="D165" s="1"/>
  <c r="C166"/>
  <c r="D166" s="1"/>
  <c r="C167"/>
  <c r="D167" s="1"/>
  <c r="C168"/>
  <c r="D168" s="1"/>
  <c r="C169"/>
  <c r="D169" s="1"/>
  <c r="C170"/>
  <c r="D170" s="1"/>
  <c r="C171"/>
  <c r="D171" s="1"/>
  <c r="C172"/>
  <c r="D172" s="1"/>
  <c r="C173"/>
  <c r="D173" s="1"/>
  <c r="C174"/>
  <c r="D174" s="1"/>
  <c r="C175"/>
  <c r="D175" s="1"/>
  <c r="C176"/>
  <c r="D176" s="1"/>
  <c r="C177"/>
  <c r="D177" s="1"/>
  <c r="C178"/>
  <c r="D178" s="1"/>
  <c r="C179"/>
  <c r="D179" s="1"/>
  <c r="C180"/>
  <c r="D180" s="1"/>
  <c r="C181"/>
  <c r="D181" s="1"/>
  <c r="C182"/>
  <c r="D182" s="1"/>
  <c r="C183"/>
  <c r="D183" s="1"/>
  <c r="C184"/>
  <c r="D184" s="1"/>
  <c r="C185"/>
  <c r="D185" s="1"/>
  <c r="C186"/>
  <c r="D186" s="1"/>
  <c r="C187"/>
  <c r="D187" s="1"/>
  <c r="C188"/>
  <c r="D188" s="1"/>
  <c r="C189"/>
  <c r="D189" s="1"/>
  <c r="C190"/>
  <c r="D190" s="1"/>
  <c r="C191"/>
  <c r="D191" s="1"/>
  <c r="C192"/>
  <c r="D192" s="1"/>
  <c r="C193"/>
  <c r="D193" s="1"/>
  <c r="C194"/>
  <c r="D194" s="1"/>
  <c r="C195"/>
  <c r="D195" s="1"/>
  <c r="C196"/>
  <c r="D196" s="1"/>
  <c r="C197"/>
  <c r="D197" s="1"/>
  <c r="C198"/>
  <c r="D198" s="1"/>
  <c r="C199"/>
  <c r="D199" s="1"/>
  <c r="C200"/>
  <c r="D200" s="1"/>
  <c r="C201"/>
  <c r="D201" s="1"/>
  <c r="C202"/>
  <c r="D202" s="1"/>
  <c r="C203"/>
  <c r="D203" s="1"/>
  <c r="C204"/>
  <c r="D204" s="1"/>
  <c r="C205"/>
  <c r="D205" s="1"/>
  <c r="C206"/>
  <c r="D206" s="1"/>
  <c r="C207"/>
  <c r="D207" s="1"/>
  <c r="C208"/>
  <c r="D208" s="1"/>
  <c r="C209"/>
  <c r="D209" s="1"/>
  <c r="C210"/>
  <c r="D210" s="1"/>
  <c r="C211"/>
  <c r="D211" s="1"/>
  <c r="C212"/>
  <c r="D212" s="1"/>
  <c r="C213"/>
  <c r="D213" s="1"/>
  <c r="C214"/>
  <c r="D214" s="1"/>
  <c r="C215"/>
  <c r="D215" s="1"/>
  <c r="C216"/>
  <c r="D216" s="1"/>
  <c r="C217"/>
  <c r="D217" s="1"/>
  <c r="C218"/>
  <c r="D218" s="1"/>
  <c r="C219"/>
  <c r="D219" s="1"/>
  <c r="C220"/>
  <c r="D220" s="1"/>
  <c r="C221"/>
  <c r="D221" s="1"/>
  <c r="C222"/>
  <c r="D222" s="1"/>
  <c r="C223"/>
  <c r="D223" s="1"/>
  <c r="C224"/>
  <c r="D224" s="1"/>
  <c r="C225"/>
  <c r="D225" s="1"/>
  <c r="C226"/>
  <c r="D226" s="1"/>
  <c r="C227"/>
  <c r="D227" s="1"/>
  <c r="C228"/>
  <c r="D228" s="1"/>
  <c r="C229"/>
  <c r="D229" s="1"/>
  <c r="C230"/>
  <c r="D230" s="1"/>
  <c r="C231"/>
  <c r="D231" s="1"/>
  <c r="C232"/>
  <c r="D232" s="1"/>
  <c r="C233"/>
  <c r="D233" s="1"/>
  <c r="C234"/>
  <c r="D234" s="1"/>
  <c r="C235"/>
  <c r="D235" s="1"/>
  <c r="C236"/>
  <c r="D236" s="1"/>
  <c r="C237"/>
  <c r="D237" s="1"/>
  <c r="C238"/>
  <c r="D238" s="1"/>
  <c r="C239"/>
  <c r="D239" s="1"/>
  <c r="C240"/>
  <c r="D240" s="1"/>
  <c r="C241"/>
  <c r="D241" s="1"/>
  <c r="C242"/>
  <c r="D242" s="1"/>
  <c r="C243"/>
  <c r="D243" s="1"/>
  <c r="C244"/>
  <c r="D244" s="1"/>
  <c r="C245"/>
  <c r="D245" s="1"/>
  <c r="C246"/>
  <c r="D246" s="1"/>
  <c r="C247"/>
  <c r="D247" s="1"/>
  <c r="C248"/>
  <c r="D248" s="1"/>
  <c r="C249"/>
  <c r="D249" s="1"/>
  <c r="C250"/>
  <c r="D250" s="1"/>
  <c r="C251"/>
  <c r="D251" s="1"/>
  <c r="C252"/>
  <c r="D252" s="1"/>
  <c r="C253"/>
  <c r="D253" s="1"/>
  <c r="C254"/>
  <c r="D254" s="1"/>
  <c r="C255"/>
  <c r="D255" s="1"/>
  <c r="C256"/>
  <c r="D256" s="1"/>
  <c r="C257"/>
  <c r="D257" s="1"/>
  <c r="C258"/>
  <c r="D258" s="1"/>
  <c r="C259"/>
  <c r="D259" s="1"/>
  <c r="C260"/>
  <c r="D260" s="1"/>
  <c r="C261"/>
  <c r="D261" s="1"/>
  <c r="C262"/>
  <c r="D262" s="1"/>
  <c r="C263"/>
  <c r="D263" s="1"/>
  <c r="C264"/>
  <c r="D264" s="1"/>
  <c r="C265"/>
  <c r="D265" s="1"/>
  <c r="C266"/>
  <c r="D266" s="1"/>
  <c r="C267"/>
  <c r="D267" s="1"/>
  <c r="C268"/>
  <c r="D268" s="1"/>
  <c r="C269"/>
  <c r="D269" s="1"/>
  <c r="C270"/>
  <c r="D270" s="1"/>
  <c r="C271"/>
  <c r="D271" s="1"/>
  <c r="C272"/>
  <c r="D272" s="1"/>
  <c r="C273"/>
  <c r="D273" s="1"/>
  <c r="C274"/>
  <c r="D274" s="1"/>
  <c r="C275"/>
  <c r="D275" s="1"/>
  <c r="C276"/>
  <c r="D276" s="1"/>
  <c r="C277"/>
  <c r="D277" s="1"/>
  <c r="C278"/>
  <c r="D278" s="1"/>
  <c r="C279"/>
  <c r="D279" s="1"/>
  <c r="C280"/>
  <c r="D280" s="1"/>
  <c r="C281"/>
  <c r="D281" s="1"/>
  <c r="C282"/>
  <c r="D282" s="1"/>
  <c r="C283"/>
  <c r="D283" s="1"/>
  <c r="C284"/>
  <c r="D284" s="1"/>
  <c r="C285"/>
  <c r="D285" s="1"/>
  <c r="C286"/>
  <c r="D286" s="1"/>
  <c r="C287"/>
  <c r="D287" s="1"/>
  <c r="C288"/>
  <c r="D288" s="1"/>
  <c r="C289"/>
  <c r="D289" s="1"/>
  <c r="C290"/>
  <c r="D290" s="1"/>
  <c r="C291"/>
  <c r="D291" s="1"/>
  <c r="C292"/>
  <c r="D292" s="1"/>
  <c r="C293"/>
  <c r="D293" s="1"/>
  <c r="C294"/>
  <c r="D294" s="1"/>
  <c r="C295"/>
  <c r="D295" s="1"/>
  <c r="C296"/>
  <c r="D296" s="1"/>
  <c r="C297"/>
  <c r="D297" s="1"/>
  <c r="C298"/>
  <c r="D298" s="1"/>
  <c r="C299"/>
  <c r="D299" s="1"/>
  <c r="C300"/>
  <c r="D300" s="1"/>
  <c r="C301"/>
  <c r="D301" s="1"/>
  <c r="C302"/>
  <c r="D302" s="1"/>
  <c r="C303"/>
  <c r="D303" s="1"/>
  <c r="C304"/>
  <c r="D304" s="1"/>
  <c r="C305"/>
  <c r="D305" s="1"/>
  <c r="C306"/>
  <c r="D306" s="1"/>
  <c r="C307"/>
  <c r="D307" s="1"/>
  <c r="C308"/>
  <c r="D308" s="1"/>
  <c r="C309"/>
  <c r="D309" s="1"/>
  <c r="C310"/>
  <c r="D310" s="1"/>
  <c r="C311"/>
  <c r="D311" s="1"/>
  <c r="C312"/>
  <c r="D312" s="1"/>
  <c r="C313"/>
  <c r="D313" s="1"/>
  <c r="C314"/>
  <c r="D314" s="1"/>
  <c r="C315"/>
  <c r="D315" s="1"/>
  <c r="C316"/>
  <c r="D316" s="1"/>
  <c r="C317"/>
  <c r="D317" s="1"/>
  <c r="C318"/>
  <c r="D318" s="1"/>
  <c r="C319"/>
  <c r="D319" s="1"/>
  <c r="C320"/>
  <c r="D320" s="1"/>
  <c r="C321"/>
  <c r="D321" s="1"/>
  <c r="C322"/>
  <c r="D322" s="1"/>
  <c r="C323"/>
  <c r="D323" s="1"/>
  <c r="C324"/>
  <c r="D324" s="1"/>
  <c r="C325"/>
  <c r="D325" s="1"/>
  <c r="C326"/>
  <c r="D326" s="1"/>
  <c r="C327"/>
  <c r="D327" s="1"/>
  <c r="C328"/>
  <c r="D328" s="1"/>
  <c r="C329"/>
  <c r="D329" s="1"/>
  <c r="C330"/>
  <c r="D330" s="1"/>
  <c r="C331"/>
  <c r="D331" s="1"/>
  <c r="C332"/>
  <c r="D332" s="1"/>
  <c r="C333"/>
  <c r="D333" s="1"/>
  <c r="C334"/>
  <c r="D334" s="1"/>
  <c r="C335"/>
  <c r="D335" s="1"/>
  <c r="C336"/>
  <c r="D336" s="1"/>
  <c r="C337"/>
  <c r="D337" s="1"/>
  <c r="C338"/>
  <c r="D338" s="1"/>
  <c r="C339"/>
  <c r="D339" s="1"/>
  <c r="C340"/>
  <c r="D340" s="1"/>
  <c r="C341"/>
  <c r="D341" s="1"/>
  <c r="C342"/>
  <c r="D342" s="1"/>
  <c r="C343"/>
  <c r="D343" s="1"/>
  <c r="C344"/>
  <c r="D344" s="1"/>
  <c r="C345"/>
  <c r="D345" s="1"/>
  <c r="C346"/>
  <c r="D346" s="1"/>
  <c r="C347"/>
  <c r="D347" s="1"/>
  <c r="C348"/>
  <c r="D348" s="1"/>
  <c r="C349"/>
  <c r="D349" s="1"/>
  <c r="C350"/>
  <c r="D350" s="1"/>
  <c r="C351"/>
  <c r="D351" s="1"/>
  <c r="D352"/>
  <c r="C353"/>
  <c r="D353" s="1"/>
  <c r="C354"/>
  <c r="D354" s="1"/>
  <c r="C355"/>
  <c r="D355" s="1"/>
  <c r="C356"/>
  <c r="D356" s="1"/>
  <c r="C357"/>
  <c r="D357" s="1"/>
  <c r="C358"/>
  <c r="D358" s="1"/>
  <c r="C359"/>
  <c r="D359" s="1"/>
  <c r="D360"/>
  <c r="C361"/>
  <c r="D361" s="1"/>
  <c r="C362"/>
  <c r="D362" s="1"/>
  <c r="C363"/>
  <c r="D363" s="1"/>
  <c r="C364"/>
  <c r="D364" s="1"/>
  <c r="C365"/>
  <c r="D365" s="1"/>
  <c r="C366"/>
  <c r="D366" s="1"/>
  <c r="C367"/>
  <c r="D367" s="1"/>
  <c r="C368"/>
  <c r="D368" s="1"/>
  <c r="C369"/>
  <c r="D369" s="1"/>
  <c r="C370"/>
  <c r="D370" s="1"/>
  <c r="C371"/>
  <c r="D371" s="1"/>
  <c r="C372"/>
  <c r="D372" s="1"/>
  <c r="C373"/>
  <c r="D373" s="1"/>
  <c r="C374"/>
  <c r="D374" s="1"/>
  <c r="C375"/>
  <c r="D375" s="1"/>
  <c r="D376"/>
  <c r="C377"/>
  <c r="D377" s="1"/>
  <c r="C378"/>
  <c r="D378" s="1"/>
  <c r="C379"/>
  <c r="D379" s="1"/>
  <c r="C380"/>
  <c r="D380" s="1"/>
  <c r="C381"/>
  <c r="D381" s="1"/>
  <c r="C382"/>
  <c r="D382" s="1"/>
  <c r="C383"/>
  <c r="D383" s="1"/>
  <c r="C384"/>
  <c r="D384" s="1"/>
  <c r="C385"/>
  <c r="D385" s="1"/>
  <c r="C386"/>
  <c r="D386" s="1"/>
  <c r="C387"/>
  <c r="D387" s="1"/>
  <c r="C388"/>
  <c r="D388" s="1"/>
  <c r="C389"/>
  <c r="D389" s="1"/>
  <c r="C390"/>
  <c r="D390" s="1"/>
  <c r="C391"/>
  <c r="D391" s="1"/>
  <c r="C392"/>
  <c r="D392" s="1"/>
  <c r="C393"/>
  <c r="D393" s="1"/>
  <c r="C394"/>
  <c r="D394" s="1"/>
  <c r="C395"/>
  <c r="D395" s="1"/>
  <c r="D396"/>
  <c r="D397"/>
  <c r="D398"/>
  <c r="C399"/>
  <c r="D399" s="1"/>
  <c r="D400"/>
  <c r="D401"/>
  <c r="D402"/>
  <c r="D403"/>
  <c r="D404"/>
  <c r="D405"/>
  <c r="D406"/>
  <c r="D407"/>
  <c r="D408"/>
  <c r="D409"/>
  <c r="C3"/>
  <c r="D3" s="1"/>
  <c r="B412"/>
  <c r="C413"/>
  <c r="G413"/>
  <c r="F413"/>
  <c r="D412" l="1"/>
  <c r="F412"/>
  <c r="F414" s="1"/>
  <c r="G412"/>
  <c r="G414" s="1"/>
  <c r="H70"/>
  <c r="H249"/>
  <c r="H195"/>
  <c r="H141"/>
  <c r="H404"/>
  <c r="E273"/>
  <c r="H303"/>
  <c r="H390"/>
  <c r="H348"/>
  <c r="H330"/>
  <c r="H276"/>
  <c r="H222"/>
  <c r="H168"/>
  <c r="H112"/>
  <c r="H16"/>
  <c r="E382"/>
  <c r="E250"/>
  <c r="E375"/>
  <c r="E357"/>
  <c r="E339"/>
  <c r="E333"/>
  <c r="H327"/>
  <c r="E309"/>
  <c r="E291"/>
  <c r="H273"/>
  <c r="E255"/>
  <c r="E237"/>
  <c r="H219"/>
  <c r="E201"/>
  <c r="E183"/>
  <c r="H165"/>
  <c r="E147"/>
  <c r="E129"/>
  <c r="H81"/>
  <c r="H15"/>
  <c r="H357"/>
  <c r="E327"/>
  <c r="E394"/>
  <c r="H394"/>
  <c r="H376"/>
  <c r="H352"/>
  <c r="E334"/>
  <c r="H334"/>
  <c r="E316"/>
  <c r="H316"/>
  <c r="E298"/>
  <c r="H298"/>
  <c r="E280"/>
  <c r="H280"/>
  <c r="E256"/>
  <c r="H256"/>
  <c r="E393"/>
  <c r="H393"/>
  <c r="E363"/>
  <c r="H363"/>
  <c r="E351"/>
  <c r="H351"/>
  <c r="H397"/>
  <c r="H294"/>
  <c r="H240"/>
  <c r="H186"/>
  <c r="H132"/>
  <c r="H55"/>
  <c r="H400"/>
  <c r="E364"/>
  <c r="H364"/>
  <c r="E346"/>
  <c r="H346"/>
  <c r="E328"/>
  <c r="H328"/>
  <c r="E310"/>
  <c r="H310"/>
  <c r="E292"/>
  <c r="H292"/>
  <c r="E274"/>
  <c r="H274"/>
  <c r="E262"/>
  <c r="H262"/>
  <c r="E399"/>
  <c r="H399"/>
  <c r="E381"/>
  <c r="H381"/>
  <c r="E3"/>
  <c r="H3"/>
  <c r="H398"/>
  <c r="E392"/>
  <c r="H392"/>
  <c r="E386"/>
  <c r="H386"/>
  <c r="H380"/>
  <c r="H374"/>
  <c r="E374"/>
  <c r="E368"/>
  <c r="H368"/>
  <c r="H362"/>
  <c r="E362"/>
  <c r="H356"/>
  <c r="E356"/>
  <c r="E350"/>
  <c r="H350"/>
  <c r="H344"/>
  <c r="E344"/>
  <c r="H338"/>
  <c r="E338"/>
  <c r="E332"/>
  <c r="H332"/>
  <c r="H326"/>
  <c r="E326"/>
  <c r="H320"/>
  <c r="E320"/>
  <c r="E314"/>
  <c r="H314"/>
  <c r="H308"/>
  <c r="E308"/>
  <c r="H302"/>
  <c r="E302"/>
  <c r="E296"/>
  <c r="H296"/>
  <c r="H290"/>
  <c r="E272"/>
  <c r="E218"/>
  <c r="E164"/>
  <c r="E110"/>
  <c r="E56"/>
  <c r="H339"/>
  <c r="H285"/>
  <c r="H231"/>
  <c r="H177"/>
  <c r="H123"/>
  <c r="H37"/>
  <c r="E219"/>
  <c r="H406"/>
  <c r="E388"/>
  <c r="H388"/>
  <c r="E370"/>
  <c r="H370"/>
  <c r="E358"/>
  <c r="H358"/>
  <c r="E340"/>
  <c r="H340"/>
  <c r="E322"/>
  <c r="H322"/>
  <c r="E304"/>
  <c r="H304"/>
  <c r="E286"/>
  <c r="H286"/>
  <c r="E268"/>
  <c r="H268"/>
  <c r="H405"/>
  <c r="E387"/>
  <c r="H387"/>
  <c r="E369"/>
  <c r="H369"/>
  <c r="E345"/>
  <c r="H345"/>
  <c r="H409"/>
  <c r="H403"/>
  <c r="E391"/>
  <c r="H391"/>
  <c r="E385"/>
  <c r="H385"/>
  <c r="E379"/>
  <c r="H379"/>
  <c r="E373"/>
  <c r="H373"/>
  <c r="E367"/>
  <c r="H367"/>
  <c r="E361"/>
  <c r="H361"/>
  <c r="E355"/>
  <c r="H355"/>
  <c r="E349"/>
  <c r="H349"/>
  <c r="E343"/>
  <c r="H343"/>
  <c r="E337"/>
  <c r="H337"/>
  <c r="E331"/>
  <c r="H331"/>
  <c r="E325"/>
  <c r="H325"/>
  <c r="E319"/>
  <c r="H319"/>
  <c r="E313"/>
  <c r="H313"/>
  <c r="E307"/>
  <c r="H307"/>
  <c r="E301"/>
  <c r="H301"/>
  <c r="E295"/>
  <c r="H295"/>
  <c r="E289"/>
  <c r="H289"/>
  <c r="E283"/>
  <c r="H283"/>
  <c r="E277"/>
  <c r="H277"/>
  <c r="E271"/>
  <c r="H271"/>
  <c r="E265"/>
  <c r="H265"/>
  <c r="H253"/>
  <c r="H247"/>
  <c r="H235"/>
  <c r="H229"/>
  <c r="H217"/>
  <c r="H211"/>
  <c r="H199"/>
  <c r="H193"/>
  <c r="H181"/>
  <c r="H175"/>
  <c r="H163"/>
  <c r="H157"/>
  <c r="H145"/>
  <c r="H139"/>
  <c r="H127"/>
  <c r="H121"/>
  <c r="H109"/>
  <c r="H91"/>
  <c r="H79"/>
  <c r="H7"/>
  <c r="H382"/>
  <c r="E165"/>
  <c r="H408"/>
  <c r="H402"/>
  <c r="H396"/>
  <c r="E390"/>
  <c r="E384"/>
  <c r="H384"/>
  <c r="E378"/>
  <c r="H378"/>
  <c r="E372"/>
  <c r="H372"/>
  <c r="E366"/>
  <c r="H360"/>
  <c r="E354"/>
  <c r="H354"/>
  <c r="E348"/>
  <c r="E342"/>
  <c r="H342"/>
  <c r="E336"/>
  <c r="H336"/>
  <c r="E330"/>
  <c r="E324"/>
  <c r="H324"/>
  <c r="E318"/>
  <c r="H318"/>
  <c r="E312"/>
  <c r="E306"/>
  <c r="H306"/>
  <c r="E300"/>
  <c r="H300"/>
  <c r="E294"/>
  <c r="E288"/>
  <c r="H288"/>
  <c r="E282"/>
  <c r="H282"/>
  <c r="E276"/>
  <c r="E270"/>
  <c r="H270"/>
  <c r="E264"/>
  <c r="H264"/>
  <c r="E258"/>
  <c r="E252"/>
  <c r="H252"/>
  <c r="E246"/>
  <c r="H246"/>
  <c r="E240"/>
  <c r="E234"/>
  <c r="H234"/>
  <c r="E228"/>
  <c r="H228"/>
  <c r="E222"/>
  <c r="E216"/>
  <c r="H216"/>
  <c r="E210"/>
  <c r="H210"/>
  <c r="E204"/>
  <c r="E198"/>
  <c r="H198"/>
  <c r="E192"/>
  <c r="H192"/>
  <c r="E186"/>
  <c r="E180"/>
  <c r="H180"/>
  <c r="E174"/>
  <c r="H174"/>
  <c r="E168"/>
  <c r="E162"/>
  <c r="H162"/>
  <c r="E156"/>
  <c r="H156"/>
  <c r="E150"/>
  <c r="E144"/>
  <c r="H144"/>
  <c r="E138"/>
  <c r="H138"/>
  <c r="E132"/>
  <c r="E126"/>
  <c r="H126"/>
  <c r="E120"/>
  <c r="H120"/>
  <c r="E114"/>
  <c r="H114"/>
  <c r="E108"/>
  <c r="H108"/>
  <c r="E102"/>
  <c r="H102"/>
  <c r="E96"/>
  <c r="H96"/>
  <c r="E90"/>
  <c r="H90"/>
  <c r="E84"/>
  <c r="E78"/>
  <c r="H78"/>
  <c r="E72"/>
  <c r="H72"/>
  <c r="E66"/>
  <c r="H66"/>
  <c r="E60"/>
  <c r="H60"/>
  <c r="E54"/>
  <c r="H54"/>
  <c r="E48"/>
  <c r="H48"/>
  <c r="E42"/>
  <c r="H42"/>
  <c r="E36"/>
  <c r="H36"/>
  <c r="E30"/>
  <c r="H30"/>
  <c r="E24"/>
  <c r="H24"/>
  <c r="E18"/>
  <c r="H18"/>
  <c r="E12"/>
  <c r="H12"/>
  <c r="E6"/>
  <c r="H6"/>
  <c r="H375"/>
  <c r="H321"/>
  <c r="H267"/>
  <c r="H213"/>
  <c r="H159"/>
  <c r="H99"/>
  <c r="E111"/>
  <c r="H407"/>
  <c r="H401"/>
  <c r="E395"/>
  <c r="H395"/>
  <c r="E389"/>
  <c r="H389"/>
  <c r="E383"/>
  <c r="H383"/>
  <c r="E377"/>
  <c r="H377"/>
  <c r="E371"/>
  <c r="H371"/>
  <c r="E365"/>
  <c r="H365"/>
  <c r="E359"/>
  <c r="H359"/>
  <c r="E353"/>
  <c r="H353"/>
  <c r="E347"/>
  <c r="H347"/>
  <c r="E341"/>
  <c r="H341"/>
  <c r="E335"/>
  <c r="H335"/>
  <c r="E329"/>
  <c r="H329"/>
  <c r="E323"/>
  <c r="H323"/>
  <c r="E317"/>
  <c r="H317"/>
  <c r="E311"/>
  <c r="H311"/>
  <c r="E305"/>
  <c r="H305"/>
  <c r="E299"/>
  <c r="H299"/>
  <c r="E293"/>
  <c r="H293"/>
  <c r="E287"/>
  <c r="H287"/>
  <c r="E281"/>
  <c r="H281"/>
  <c r="E275"/>
  <c r="H275"/>
  <c r="E269"/>
  <c r="H269"/>
  <c r="E263"/>
  <c r="H263"/>
  <c r="E257"/>
  <c r="H257"/>
  <c r="E251"/>
  <c r="H251"/>
  <c r="E245"/>
  <c r="H245"/>
  <c r="E239"/>
  <c r="H239"/>
  <c r="E233"/>
  <c r="H233"/>
  <c r="E227"/>
  <c r="H227"/>
  <c r="E221"/>
  <c r="H221"/>
  <c r="E215"/>
  <c r="H215"/>
  <c r="E209"/>
  <c r="H209"/>
  <c r="E203"/>
  <c r="H203"/>
  <c r="E197"/>
  <c r="H197"/>
  <c r="E191"/>
  <c r="H191"/>
  <c r="E185"/>
  <c r="H185"/>
  <c r="E179"/>
  <c r="H179"/>
  <c r="E173"/>
  <c r="H173"/>
  <c r="E167"/>
  <c r="H167"/>
  <c r="E161"/>
  <c r="H161"/>
  <c r="E155"/>
  <c r="H155"/>
  <c r="E149"/>
  <c r="H149"/>
  <c r="E143"/>
  <c r="H143"/>
  <c r="E137"/>
  <c r="H137"/>
  <c r="E131"/>
  <c r="H131"/>
  <c r="E125"/>
  <c r="H125"/>
  <c r="E119"/>
  <c r="H119"/>
  <c r="E113"/>
  <c r="H113"/>
  <c r="E107"/>
  <c r="H107"/>
  <c r="E101"/>
  <c r="H101"/>
  <c r="E95"/>
  <c r="H95"/>
  <c r="E89"/>
  <c r="H89"/>
  <c r="E83"/>
  <c r="H83"/>
  <c r="E77"/>
  <c r="H77"/>
  <c r="E71"/>
  <c r="H71"/>
  <c r="E65"/>
  <c r="H65"/>
  <c r="E59"/>
  <c r="H59"/>
  <c r="E53"/>
  <c r="H53"/>
  <c r="E47"/>
  <c r="H47"/>
  <c r="E41"/>
  <c r="H41"/>
  <c r="E35"/>
  <c r="H35"/>
  <c r="E29"/>
  <c r="H29"/>
  <c r="E23"/>
  <c r="H23"/>
  <c r="E17"/>
  <c r="H17"/>
  <c r="E11"/>
  <c r="H11"/>
  <c r="E5"/>
  <c r="H5"/>
  <c r="H366"/>
  <c r="H312"/>
  <c r="H258"/>
  <c r="H204"/>
  <c r="H150"/>
  <c r="H84"/>
  <c r="E380"/>
  <c r="E57"/>
  <c r="E244"/>
  <c r="E238"/>
  <c r="E232"/>
  <c r="E226"/>
  <c r="E220"/>
  <c r="E214"/>
  <c r="E208"/>
  <c r="E202"/>
  <c r="E196"/>
  <c r="E190"/>
  <c r="E184"/>
  <c r="E178"/>
  <c r="E172"/>
  <c r="E166"/>
  <c r="E160"/>
  <c r="E154"/>
  <c r="E148"/>
  <c r="E142"/>
  <c r="E136"/>
  <c r="E130"/>
  <c r="E124"/>
  <c r="E118"/>
  <c r="E112"/>
  <c r="E106"/>
  <c r="E100"/>
  <c r="H100"/>
  <c r="E94"/>
  <c r="E88"/>
  <c r="E82"/>
  <c r="H82"/>
  <c r="E76"/>
  <c r="H76"/>
  <c r="E70"/>
  <c r="E64"/>
  <c r="H64"/>
  <c r="E58"/>
  <c r="E52"/>
  <c r="E46"/>
  <c r="H46"/>
  <c r="E40"/>
  <c r="H40"/>
  <c r="E34"/>
  <c r="H34"/>
  <c r="E28"/>
  <c r="H28"/>
  <c r="E22"/>
  <c r="E16"/>
  <c r="E10"/>
  <c r="H10"/>
  <c r="E4"/>
  <c r="H4"/>
  <c r="H238"/>
  <c r="H220"/>
  <c r="H202"/>
  <c r="H184"/>
  <c r="H166"/>
  <c r="H148"/>
  <c r="H130"/>
  <c r="H52"/>
  <c r="E321"/>
  <c r="E315"/>
  <c r="E303"/>
  <c r="E297"/>
  <c r="E285"/>
  <c r="E279"/>
  <c r="E267"/>
  <c r="E261"/>
  <c r="E249"/>
  <c r="E243"/>
  <c r="E231"/>
  <c r="E225"/>
  <c r="E213"/>
  <c r="E207"/>
  <c r="E195"/>
  <c r="E189"/>
  <c r="E177"/>
  <c r="E171"/>
  <c r="E159"/>
  <c r="E153"/>
  <c r="E141"/>
  <c r="E135"/>
  <c r="E123"/>
  <c r="E117"/>
  <c r="H117"/>
  <c r="H111"/>
  <c r="H105"/>
  <c r="E105"/>
  <c r="E99"/>
  <c r="H93"/>
  <c r="E87"/>
  <c r="E81"/>
  <c r="H75"/>
  <c r="H69"/>
  <c r="E69"/>
  <c r="E63"/>
  <c r="H57"/>
  <c r="E51"/>
  <c r="E45"/>
  <c r="H39"/>
  <c r="H33"/>
  <c r="E33"/>
  <c r="E27"/>
  <c r="H27"/>
  <c r="H21"/>
  <c r="E15"/>
  <c r="E9"/>
  <c r="H309"/>
  <c r="H291"/>
  <c r="H255"/>
  <c r="H237"/>
  <c r="H201"/>
  <c r="H183"/>
  <c r="H147"/>
  <c r="H129"/>
  <c r="H94"/>
  <c r="H51"/>
  <c r="H9"/>
  <c r="E93"/>
  <c r="E39"/>
  <c r="H284"/>
  <c r="E284"/>
  <c r="E278"/>
  <c r="H278"/>
  <c r="H272"/>
  <c r="H266"/>
  <c r="E266"/>
  <c r="E260"/>
  <c r="H260"/>
  <c r="H254"/>
  <c r="H248"/>
  <c r="E248"/>
  <c r="E242"/>
  <c r="H242"/>
  <c r="H236"/>
  <c r="H230"/>
  <c r="E230"/>
  <c r="E224"/>
  <c r="H224"/>
  <c r="H218"/>
  <c r="H212"/>
  <c r="E212"/>
  <c r="E206"/>
  <c r="H206"/>
  <c r="H200"/>
  <c r="H194"/>
  <c r="E194"/>
  <c r="E188"/>
  <c r="H188"/>
  <c r="H182"/>
  <c r="H176"/>
  <c r="E176"/>
  <c r="E170"/>
  <c r="H170"/>
  <c r="H164"/>
  <c r="H158"/>
  <c r="E158"/>
  <c r="E152"/>
  <c r="H152"/>
  <c r="H146"/>
  <c r="H140"/>
  <c r="E140"/>
  <c r="E134"/>
  <c r="H134"/>
  <c r="H128"/>
  <c r="H122"/>
  <c r="E122"/>
  <c r="E116"/>
  <c r="H116"/>
  <c r="H110"/>
  <c r="H104"/>
  <c r="E104"/>
  <c r="H98"/>
  <c r="E98"/>
  <c r="H92"/>
  <c r="H86"/>
  <c r="E86"/>
  <c r="H80"/>
  <c r="E80"/>
  <c r="H74"/>
  <c r="H68"/>
  <c r="E68"/>
  <c r="H62"/>
  <c r="E62"/>
  <c r="H56"/>
  <c r="H50"/>
  <c r="E50"/>
  <c r="H44"/>
  <c r="E44"/>
  <c r="H38"/>
  <c r="H32"/>
  <c r="E32"/>
  <c r="H26"/>
  <c r="E26"/>
  <c r="H20"/>
  <c r="H14"/>
  <c r="E14"/>
  <c r="H8"/>
  <c r="E8"/>
  <c r="H244"/>
  <c r="H226"/>
  <c r="H208"/>
  <c r="H190"/>
  <c r="H172"/>
  <c r="H154"/>
  <c r="H136"/>
  <c r="H118"/>
  <c r="H106"/>
  <c r="H63"/>
  <c r="E254"/>
  <c r="E200"/>
  <c r="E146"/>
  <c r="E92"/>
  <c r="E38"/>
  <c r="E259"/>
  <c r="E253"/>
  <c r="E247"/>
  <c r="E241"/>
  <c r="E235"/>
  <c r="E229"/>
  <c r="E223"/>
  <c r="E217"/>
  <c r="E211"/>
  <c r="E205"/>
  <c r="E199"/>
  <c r="E193"/>
  <c r="E187"/>
  <c r="E181"/>
  <c r="E175"/>
  <c r="E169"/>
  <c r="E163"/>
  <c r="E157"/>
  <c r="E151"/>
  <c r="E145"/>
  <c r="E139"/>
  <c r="E133"/>
  <c r="E127"/>
  <c r="E121"/>
  <c r="E115"/>
  <c r="E109"/>
  <c r="E103"/>
  <c r="H103"/>
  <c r="E97"/>
  <c r="H97"/>
  <c r="E91"/>
  <c r="E85"/>
  <c r="H85"/>
  <c r="E79"/>
  <c r="E73"/>
  <c r="E67"/>
  <c r="H67"/>
  <c r="E61"/>
  <c r="H61"/>
  <c r="E55"/>
  <c r="E49"/>
  <c r="H49"/>
  <c r="E43"/>
  <c r="E37"/>
  <c r="E31"/>
  <c r="H31"/>
  <c r="E25"/>
  <c r="H25"/>
  <c r="E19"/>
  <c r="H19"/>
  <c r="E13"/>
  <c r="H13"/>
  <c r="E7"/>
  <c r="H333"/>
  <c r="H315"/>
  <c r="H297"/>
  <c r="H279"/>
  <c r="H261"/>
  <c r="H243"/>
  <c r="H225"/>
  <c r="H207"/>
  <c r="H189"/>
  <c r="H171"/>
  <c r="H153"/>
  <c r="H135"/>
  <c r="H115"/>
  <c r="H88"/>
  <c r="H73"/>
  <c r="H45"/>
  <c r="E75"/>
  <c r="E21"/>
  <c r="H259"/>
  <c r="H250"/>
  <c r="H241"/>
  <c r="H232"/>
  <c r="H223"/>
  <c r="H214"/>
  <c r="H205"/>
  <c r="H196"/>
  <c r="H187"/>
  <c r="H178"/>
  <c r="H169"/>
  <c r="H160"/>
  <c r="H151"/>
  <c r="H142"/>
  <c r="H133"/>
  <c r="H124"/>
  <c r="H87"/>
  <c r="H58"/>
  <c r="H43"/>
  <c r="H22"/>
  <c r="E290"/>
  <c r="E236"/>
  <c r="E182"/>
  <c r="E128"/>
  <c r="E74"/>
  <c r="E20"/>
  <c r="C412"/>
  <c r="C414" s="1"/>
  <c r="H412" l="1"/>
</calcChain>
</file>

<file path=xl/sharedStrings.xml><?xml version="1.0" encoding="utf-8"?>
<sst xmlns="http://schemas.openxmlformats.org/spreadsheetml/2006/main" count="2109" uniqueCount="1262">
  <si>
    <t>Objeto</t>
  </si>
  <si>
    <t>Honorarios</t>
  </si>
  <si>
    <t>Correo</t>
  </si>
  <si>
    <t>Plazo</t>
  </si>
  <si>
    <t>Link de acceso</t>
  </si>
  <si>
    <t>Fecha Inicio</t>
  </si>
  <si>
    <t>Fecha Finalización</t>
  </si>
  <si>
    <t>Valor del contrato</t>
  </si>
  <si>
    <t>Recursos totales desembolasados o pagados</t>
  </si>
  <si>
    <t>Cantidad de otrosis y adiciones realizadas</t>
  </si>
  <si>
    <t>PUBLICACIÓN DE LA EJECUCIÓN DE LOS CONTRATOS</t>
  </si>
  <si>
    <t>No. Contrato</t>
  </si>
  <si>
    <t>125-Prestar servicios de apoyo a la gestión realizando actividades de soporte técnico para el correcto funcionamiento de la infraestructura técnológica del IDPC.</t>
  </si>
  <si>
    <t>132-Prestar servicios profesionales al Instituto Distrital de Patrimonio Cultural para orientar la implementación de las acciones de fortalecimiento de las Políticas del Estado - Ciudadano en el marco del Modelo Integrado de Planeación y Gestión.</t>
  </si>
  <si>
    <t>133-Prestar servicios profesionales al Instituto Distrital de Patrimonio Cultural para la gestión de las PQRSDF que ingresan a la entidad, a través de los diferentes canales de atención</t>
  </si>
  <si>
    <t>135-Prestar servicios de apoyo a la gestión al Instituto Distrital de Patrimonio Cultural para la atención de los trámites y otros procesos administrativos que solicita la ciudadanía, usuarios y grupos de interés.</t>
  </si>
  <si>
    <t>144-Prestar servicios profesionales al Instituto Distrital de Patrimonio Cultural para apoyar jurídicamente en las actuaciones que se adelanten dentro de los procesos disciplinarios de competencia de la Entidad.</t>
  </si>
  <si>
    <t>149-Prestar servicios profesionales al Instituto Distrital de Patrimonio Cultural en las actividades de seguimiento administrativo y financiero del proyecto de inversión y demás asuntos a cargo de la Subdirección de Gestión Corporativa.</t>
  </si>
  <si>
    <t>150-Prestar servicios profesionales al Instituto Distrital de Patrimonio Cultural para liderar las actividades relacionadas con la gestión contractual y demás asuntos a cargo de la Subdirección de Gestión Corporativa.</t>
  </si>
  <si>
    <t>152-Prestar servicios profesionales al Instituto Distrital de Patrimonio Cultural en la elaboración y seguimiento de planes, procesos y procedimientos de la Subdirección de Gestión Corporativa.</t>
  </si>
  <si>
    <t>86-Prestar servicios profesionales al Instituto Distrital de Patrimonio Cultural en las etapas precontractual, contractual y poscontractual y demás asuntos requeridos.</t>
  </si>
  <si>
    <t>91-Prestar servicios profesionales al Instituto Distrital de Patrimonio Cultural para apoyar jurídicamente la contratación en sus diferentes etapas precontractual, contractual y poscontractual, y demás asuntos requeridos.</t>
  </si>
  <si>
    <t>93-Prestar servicios profesionales al Instituto Distrital de Patrimonio Cultural en el apoyo jurídico que requiera la entidad en las etapas precontractual, contractual y post-contractual.</t>
  </si>
  <si>
    <t>96-Prestar servicios de apoyo a la gestión al Instituto Distrital de Patrimonio Cultural en las actividades relacionadas con la organización y administración del archivo documental de la Oficina Asesora Jurídica.</t>
  </si>
  <si>
    <t>98-Prestar servicios profesionales al Instituto Distrital de Patrimonio Cultural para apoyar jurídicamente la contratación en sus diferentes etapas precontractual, contractual y poscontractual, y demás asuntos jurídicos y administrativos requeridos.</t>
  </si>
  <si>
    <t>80-Prestar servicios de apoyo a la gestión al Instituto Distrital de Patrimonio Cultural en las actividades administrativas que requiera la Dirección General.</t>
  </si>
  <si>
    <t>84-Prestar servicios profesionales al Instituto Distrital de Patrimonio Cultural en las etapas precontractual, contractual y poscontractual y demás asuntos requeridos.</t>
  </si>
  <si>
    <t>117-Prestar servicios profesionales al IDPC, para apoyar la ejecución de evaluaciones y seguimientos, así como los demás roles asignados a la Asesoría de Control Interno, cumpliendo las actividades programadas en el Plan Anual de Auditorías 2021.</t>
  </si>
  <si>
    <t>162-Prestar servicios de apoyo a la gestión al Instituto Distrital de Patrimonio Cultural para el desarrollo de actividades relacionadas con el Programa de Gestión Documental - PGD y el Plan Institucional de Archivos PINAR.</t>
  </si>
  <si>
    <t>164-Prestar servicios de apoyo a la gestión al Instituto Distrital de Patrimonio Cultural en la digitalización y organización de archivos relacionados con la Política de Gestión Documental.</t>
  </si>
  <si>
    <t>90-Prestar servicios profesionales al Instituto Distrital de Patrimonio Cultural en los asuntos contractuales que desarrolle la Oficina Asesora Jurídica, especialmente en la etapa post-contractual.</t>
  </si>
  <si>
    <t>140-Prestar servicios profesionales al Instituto Distrital de Patrimonio Cultural en las actividades relacionadas con la gestión contable, financiera y presupuestal.</t>
  </si>
  <si>
    <t>106-Prestar servicios profesionales al Instituto Distrital de Patrimonio Cultural, para la implementación y monitoreo del Modelo Integrado de Planeación y Gestión-MIPG.</t>
  </si>
  <si>
    <t>99-Prestar servicios de apoyo a la gestión al Instituto Distrital de Patrimonio Cultural en las actividades administrativas que requiera la Oficina Asesoría Jurídica</t>
  </si>
  <si>
    <t>97-Prestar servicios profesionales al Instituto Distrital de Patrimonio Cultural para apoyar a la Oficina Asesora Jurídica en la defensa judicial de los intereses patrimoniales de la entidad</t>
  </si>
  <si>
    <t>115-Prestar servicios profesionales al Instituto Distrital de Patrimonio Cultural, apoyando en la ejecución del Plan Anual de Auditorías 2021, incluyendo todos los roles asignados a la Asesoría de Control Interno.</t>
  </si>
  <si>
    <t>142-Prestar servicios de apoyo a la gestión al Instituto Distrital de Patrimonio Cultural en las actividades administrativas de la Subdirección de Gestión Corporativa.</t>
  </si>
  <si>
    <t>163-Prestar servicios de apoyo a la gestión al Instituto Distrital de Patrimonio Cultural en la organización de archivos recibidos y producidos conforme los procedimientos establecidos y las disposiciones normativas vigentes.</t>
  </si>
  <si>
    <t>119-Prestar servicios profesionales al Instituto Distrital de Patrimonio Cultural para orientar el mejoramiento de la infraestructura técnológica y las actividades de adquisición, actualización, mantenimiento de los sistemas de información.</t>
  </si>
  <si>
    <t>87-Prestar servicios de apoyo a la gestión al Instituto Distrital de Patrimonio Cultural en las actividades relacionadas con la implementación del SECOP II.</t>
  </si>
  <si>
    <t>121-Prestar servicios profesionales al Instituto Distrital de Patrimonio Cultural en las actividades de análisis, construcción, implementación, actualización y soporte de los sistemas de información de la Entidad.</t>
  </si>
  <si>
    <t>165-Prestar servicios profesionales al Instituto Distrital de Patrimonio Cultural para apoyar la implementación de la Política de Gestión Documental del Modelo Integrado de Planeación y Gestión</t>
  </si>
  <si>
    <t>168-Prestar servicios de apoyo a la gestión al Instituto Distrital de Patrimonio Cultural en la recepción, organización documental y de correspondencia.</t>
  </si>
  <si>
    <t>158-Prestar servicios de apoyo a la gestión al Instituto Distrital de Patrimonio Cultural en la organización de archivos recibidos y producidos conforme los procedimientos establecidos y las disposiciones normativas vigentes.</t>
  </si>
  <si>
    <t>134-Prestar servicios profesionales al Instituto Distrital de Patrimonio Cultural en la implementación de la Política de Servicio al Ciudadano en el marco del Modelo Integrado de Planeación y Gestión.</t>
  </si>
  <si>
    <t>101-Prestar servicios profesionales al Instituto Distrital de Patrimonio Cultural, para la implementación de la Política de Participación Ciudadana del Modelo Integrado de Planeación y Gestión.</t>
  </si>
  <si>
    <t>156-Prestar servicios de apoyo a la gestión al Instituto Distrital de Patrimonio Cultural para desarrollar actividades de organización, archivo de documentos y demás actividades administrativas requeridas.</t>
  </si>
  <si>
    <t>146-Prestar servicios profesionales al Instituto Distrital de Patrimonio Cultural en las actividades relacionadas con la gestión del talento humano inherentes a la vinculación, permanencia y retiro de los servidores públicos del IDPC.</t>
  </si>
  <si>
    <t>148-Prestar servicios profesionales al Instituto Distrital de Patrimonio Cultural para apoyar la formulación,  actualización, seguimiento y mejoramiento del Sistema de Gestión de Seguridad y Salud en el Trabajo.</t>
  </si>
  <si>
    <t>170-Prestar servicios de apoyo a la gestión al Instituto Distrital de Patrimonio Cultural, en las actividades operativas relacionadas con la recepción, organización documental y de correspondencia.</t>
  </si>
  <si>
    <t>103-Prestar servicios de apoyo a la gestión al Instituto Distrital de Patrimonio Cultural en la implementación de herramientas para la gestión de la información, en el marco del Modelo Integrado de Planeación y Gestión.</t>
  </si>
  <si>
    <t>102-Prestar servicios profesionales al Instituto Distrital de Patrimonio Cultural, para orientar la implementación de la Política de Participación Ciudadana de la entidad y la incorporación de la participación ciudadana en el programa de Fomento del IDPC.</t>
  </si>
  <si>
    <t>104-Prestar servicios profesionales al Instituto Distrital de Patrimonio Cultural, para apoyar la implementación, seguimiento y mejora del Subsistema de Gestión Ambiental en el marco del Modelo Integrado de Planeación y Gestión.</t>
  </si>
  <si>
    <t>107-Prestar servicios profesionales al Instituto Distrital de Patrimonio Cultural, para el desarrollo de actividades de gestión y monitoreo de la Oficina Asesora de Planeación.</t>
  </si>
  <si>
    <t>110-Prestar servicios profesionales al Instituto Distrital de Patrimonio Cultural para implementar metodologías y estrategias para la participación efectiva de la ciudadanía en los procesos misionales de la entidad.</t>
  </si>
  <si>
    <t>126-Prestar servicios profesionales al Instituto Distrital de Patrimonio Cultural en las actividades de soporte técnico y los trámites para la adquisición de bienes y servicios relacionados con el sistema de información y tecnología.</t>
  </si>
  <si>
    <t>160-Prestar servicios de apoyo a la gestión al Instituto Distrital de Patrimonio Cultural en la organización de archivos relacionados con la Política de Gestión Documental.</t>
  </si>
  <si>
    <t>138-Prestar servicios profesionales al Instituto Distrital de Patrimonio Cultural para la programación, seguimiento y ejecución de las actividades de mantenimiento a los bienes e infraestructura física de propiedad y en administración.</t>
  </si>
  <si>
    <t>343-Prestar servicios profesionales al Instituto Distrital de Patrimonio Cultural para la ejecución de las actividades relacionadas con el Sistema Integrado de Conservación, en concordancia con la normatividad vigente.</t>
  </si>
  <si>
    <t>130-Prestar servicios profesionales para el desarrollo de actividades relacionadas con la seguridad de la información del Instituto Distrital de Patrimonio Cultural</t>
  </si>
  <si>
    <t>131-Prestar servicios profesionales al Instituto Distrital de Patrimonio cultural para la administración de la red de datos del IDPC y participar en la implementación de servicios tecnológicos de red.</t>
  </si>
  <si>
    <t>136-Prestar servicios de apoyo a la gestión al Instituto Distrital de Patrimonio Cultural en las actividades operativas y de mantenimiento a la infraestructura física.</t>
  </si>
  <si>
    <t>137-Prestar servicios profesionales al Instituto Distrital de Patrimonio Cultural en el seguimiento contable y administrativo de los bienes y otros asuntos a cargo del proceso de Bienes e Infraestructura.</t>
  </si>
  <si>
    <t>236-Prestar servicios profesionales al Instituto Distrital de Patrimonio Cultural, para el desarrollo de contenidos comunicativos diversos que apunten al fortalecimiento de la estrategia digital con enfoque participativo y comunitario.</t>
  </si>
  <si>
    <t>128-Prestar servicios profesionales al Instituto Distrital de Patrimonio Cultural para realizar el soporte, mantenimiento, actualización y desarrollo de la plataforma del sistema de gestión documental ORFEO.</t>
  </si>
  <si>
    <t>166-Prestar servicios de apoyo a la gestión al Instituto Distrital de Patrimonio Cultural en las actividades de préstamo, consulta y organización de archivos.</t>
  </si>
  <si>
    <t>212-Prestar apoyo a la gestión del Instituto Distrital de Patrimonio Cultural en las mediaciones educativas y atención al público en las sedes del Museo de Bogotá.</t>
  </si>
  <si>
    <t>116-Prestar servicios profesionales al Instituto Distrital de Patrimonio Cultural par apoyar la planificación y ejecución del componente de acción del programa de recorridos patrimoniales.</t>
  </si>
  <si>
    <t>180-Prestar servicios profesionales al IDPC como Gestor Digital para planear y gestionar estrategias, contenidos y manejo de plataformas digitales, redes sociales y el sitio web del IDPC.</t>
  </si>
  <si>
    <t>210-Prestar apoyo a la gestión del Instituto Distrital de Patrimonio Cultural en las mediaciones educativas y atención al público en las sedes del Museo de Bogotá.</t>
  </si>
  <si>
    <t>175-Prestar servicios profesionales al Instituto Distrital de Patrimonio Cultural llevando a cabo las actividades periodísticas requeridas para el fortalecimiento de la comunicación interna y externa de la entidad.</t>
  </si>
  <si>
    <t>122-Prestar servicios profesionales al Instituto Distrital de Patrimonio Cultural para acompañar el componente histórico de los proyectos editoriales y de las acciones requeridas en la estrategia de territorializacion del Museo de Bogotá.</t>
  </si>
  <si>
    <t>123-Prestar servicios profesionales al Instituto Distrital de Patrimonio Cultural para implementar la Política de Gobierno Digital</t>
  </si>
  <si>
    <t>593-Prestar servicios profesionales al Instituto Distrital de Patrimonio Cultural para orientar los procesos de formación en patrimonio cultural en el ciclo integral de educación para la vida</t>
  </si>
  <si>
    <t>22-Prestar servicios profesionales al Instituto Distrital de Patrimonio Cultural para desarrollar los contenidos de las líneas del programa de formación-investigación.</t>
  </si>
  <si>
    <t>11-Prestar servicios profesionales al Instituto Distrital de Patrimonio Cultural para apoyar las actividades administrativas del programa en Formación en patrimonio cultural en el ciclo integral de educación para la vida</t>
  </si>
  <si>
    <t>251-Prestar servicios profesionales al Instituto Distrital de Patrimonio Cultural para desarrollar procesos que permitan el acceso diverso, plural e igualitario a los programas institucionales, con un enfoque diferencial de discapacidad</t>
  </si>
  <si>
    <t>51-Prestar servicios profesionales al IDPC para adelantar acciones de seguimiento administrativo y apoyo a la supervisión de los contratos de la Subdirección de Gestión Territorial.</t>
  </si>
  <si>
    <t>42-Prestar servicios profesionales al Instituto Distrital de Patrimonio Cultural para orientar el desarrollo y gestión de las acciones jurídicas, administrativas e institucionales en el marco de la implementación del PEMP Centro Historico de Bogotá.</t>
  </si>
  <si>
    <t>52-Prestar servicios profesionales al Instituto Distrital de Patrimonio Cultural para orientar y acompañar jurídicamente los aspectos administrativos de la Subdirección de Gestión Territorial del Patrimonio</t>
  </si>
  <si>
    <t>550-Prestar servicios profesionales para la estructuración, ejecución y liquidación de programas y proyectos de intervención y protección que requiera el Instituto Distrital de Patrimonio Cultural.</t>
  </si>
  <si>
    <t>14-Prestar servicios profesionales al Instituto Distrital de Patrimonio Cultural para acompañar el componente pedagógico de los procesos de Formación en Patrimonio Cultural en el ciclo integral de educación para la vida en Bogotá.</t>
  </si>
  <si>
    <t>325-Prestar servicios profesionales al Instituto Distrital de Patrimonio Cultural para orientar las estrategias, procesos y acciones de comunicación institucional.</t>
  </si>
  <si>
    <t>397-Prestar servicios profesionales como apoyo técnico, administrativo y financiero a la supervisión de proyectos de intervención para la recuperación del patrimonio  cultural - Columbarios - Globo B- que le sean requeridas.</t>
  </si>
  <si>
    <t>30-Prestar servicios profesionales al Instituto Distrital de Patrimonio Cultural para apoyar las acciones técnicas y operativas del inventario y valoración del patrimonio cultural inmueble del Centro Histórico de Bogotá.</t>
  </si>
  <si>
    <t>28-Prestar servicios profesionales al Instituto Distrital de Patrimonio Cultural para apoyar las acciones técnicas y operativas del inventario y valoración del patrimonio cultural inmueble del Centro Histórico de Bogotá.</t>
  </si>
  <si>
    <t>382-Prestar servicios profesionales al Instituto Distrital de Patrimonio Cultural en el estudio y evaluación de las solicitudes de intervención y protección de la Subdirección de Protección e Intervención del Patrimonio</t>
  </si>
  <si>
    <t>29-Prestar servicios profesionales al Instituto Distrital de Patrimonio Cultural para apoyar las acciones técnicas y operativas  inventario y valoración del patrimonio cultural inmueble del Centro Histórico de Bogotá.</t>
  </si>
  <si>
    <t>23-Prestar servicios profesionales al Instituto Distrital de Patrimonio Cultural para la elaboración de documentos técnicos del componente urbano del PEMP Centro Histórico de Bogotá.</t>
  </si>
  <si>
    <t>26-Prestar servicios profesionales al Instituto Distrital de Patrimonio Cultural para orientar la complementación, verificación y consolidación del inventario y valoración del patrimonio cultural inmueble del Centro Histórico de Bogotá.</t>
  </si>
  <si>
    <t>247-Prestar servicios profesionales al Instituto Distrital de Patrimonio Cultural para implementar procesos de participación ciudadana  que aporten a la apropiación, activación e integralidad del patrimonio cultural.</t>
  </si>
  <si>
    <t>20-Prestar servicios profesionales al Instituto Distrital de Patrimonio Cultural para apoyar la transversalización de las líneas del programa de formación-investigación.</t>
  </si>
  <si>
    <t>17-Prestar servicios profesionales al Instituto Distrital de Patrimonio Cultural para acompañar el componente de apropiación social del patrimonio de los procesos de Formación en Patrimonio Cultural en el ciclo integral de educación para la vida en Bogotá</t>
  </si>
  <si>
    <t>414-Prestar servicios de apoyo a la gestión al Instituto Distrital de Patrimonio Cultural en el desarrollo y control de las intervenciones que adelante la Subdirección de Protección e Intervención del Patrimonio en el espacio público y fachadas.</t>
  </si>
  <si>
    <t>451-Prestar servicios de apoyo a la gestión al Instituto Distrital de Patrimonio Cultural para la ejecución de acciones de intervención en bienes muebles ubicados en el espacio público de la ciudad.</t>
  </si>
  <si>
    <t>456-Prestar servicios profesionales al Instituto Distrital de Patrimonio Cultural para el desarrollo del programa "Adopta un monumento".</t>
  </si>
  <si>
    <t>416-Prestar servicios de apoyo a la gestión al Instituto Distrital de Patrimonio Cultural para ejecutar en campo las intervenciones que adelante la Subdirección de Protección e Intervención del Patrimonio en el espacio público y fachadas.</t>
  </si>
  <si>
    <t>421-Prestar servicios de apoyo a la gestión al Instituto Distrital de Patrimonio Cultural para ejecutar en campo las intervenciones que adelante la Subdirección de Protección e Intervención del Patrimonio en el espacio público y fachadas.</t>
  </si>
  <si>
    <t>417-Prestar servicios de apoyo a la gestión al Instituto Distrital de Patrimonio Cultural para ejecutar en campo las intervenciones que adelante la Subdirección de Protección e Intervención del Patrimonio en el espacio público y fachadas.</t>
  </si>
  <si>
    <t>419-Prestar servicios de apoyo a la gestión al Instituto Distrital de Patrimonio Cultural para ejecutar en campo las intervenciones que adelante la Subdirección de Protección e Intervención del Patrimonio en el espacio público y fachadas.</t>
  </si>
  <si>
    <t>143-Prestar servicios profesionales al Instituto Distrital de Patrimonio Cultural para realizar actividades requeridas por la Oficina de Control Interno Disciplinario de la Entidad.</t>
  </si>
  <si>
    <t>418-Prestar servicios de apoyo a la gestión al Instituto Distrital de Patrimonio Cultural para ejecutar en campo las intervenciones que adelante la Subdirección de Protección e Intervención del Patrimonio en el espacio público y fachadas.</t>
  </si>
  <si>
    <t>410-Prestar servicios profesionales al Instituto Distrital de Patrimonio Cultural para apoyar las acciones de intervención que adelante la Subdirección de Protección e Intervención del Patrimonio en el espacio público y fachadas.</t>
  </si>
  <si>
    <t>453-Prestar servicios de apoyo a la gestión al Instituto Distrital de Patrimonio Cultural para la ejecución de acciones de intervención en bienes muebles ubicados en el espacio público de la ciudad.</t>
  </si>
  <si>
    <t>454-Prestar servicios de apoyo a la gestión al Instituto Distrital de Patrimonio Cultural para la ejecución de acciones de intervención en bienes muebles ubicados en el espacio público de la ciudad.</t>
  </si>
  <si>
    <t>455-Prestar servicios de apoyo a la gestión al Instituto Distrital de Patrimonio Cultural para la ejecución de acciones de intervención en bienes muebles ubicados en el espacio público de la ciudad.</t>
  </si>
  <si>
    <t>514-Prestar servicios profesionales  al Instituto Distrital de Patrimonio Cultural para realizar el seguimiento administrativo y levantamiento de información de las acciones de intervención en bienes muebles en la ciudad de Bogotá.</t>
  </si>
  <si>
    <t>153-Prestar servicios profesionales al Instituto Distrital de Patrimonio Cultural para apoyar transversalmente el desarrollo de los ejes estratégicos de la Subdirección de Divulgación y Apropiación del Patrimonio.</t>
  </si>
  <si>
    <t>171-Prestar servicios profesionales al Instituto Distrital de Patrimonio Cultural para apoyar las actividades financieras de la Subdirección de divulgación y apropiación del patrimonio</t>
  </si>
  <si>
    <t>21-Prestar servicios profesionales al Instituto Distrital de Patrimonio Cultural para apoyar el desarrollo de los contenidos de las líneas del programa de formación-investigación.</t>
  </si>
  <si>
    <t>24-Prestar servicios profesionales al Instituto Distrital de Patrimonio Cultural para la elaboración de insumos del componente normativo orientados a la divulgación y posicionamiento del PEMP Centro Histórico de Bogotá.</t>
  </si>
  <si>
    <t>39-Prestar servicios profesionales al Instituto Distrital de Patrimonio Cultural para la elaboración de cartografía y análisis de información que permitan el seguimiento y la evaluación del PEMP Centro Histórico de Bogotá.</t>
  </si>
  <si>
    <t>60-Prestar servicios profesionales al Instituto Distrital de Patrimonio Cultural en las actividades de gestión, acompañamiento y seguimiento de los programas y proyectos, en el marco de la activación de entornos patrimoniales.</t>
  </si>
  <si>
    <t>57-Prestar servicios profesionales al Instituto Distrital de Patrimonio Cultural para el control y apoyo administrativo de seguimiento a metas del proyecto de inversión en la Subdirección de Gestión Territorial.</t>
  </si>
  <si>
    <t>63-Prestar servicios profesionales al Instituto Distrital de Patrimonio Cultural para desarrollar la investigación histórica de los Sectores de Interés Cultural en el marco de la activación de entornos patrimoniales.</t>
  </si>
  <si>
    <t>254-Prestar servicios profesionales al Instituto Distrital de Patrimonio Cultural para elaborar los insumos del componente de patrimonio inmueble y espacio público en el marco de la formulación de los instrumentos de planeación territorial.</t>
  </si>
  <si>
    <t>302-Prestar servicios profesionales al Instituto Distrital de Patrimonio Cultural para apoyar el desarrollo de los aspectos concernientes al manejo de redes húmedas en el marco de la formulación de los instrumentos de gestión territorial.</t>
  </si>
  <si>
    <t>54-Prestar servicios profesionales al Instituto Distrital de Patrimonio Cultural para la consolidación metodológica de bases de datos georeferenciadas y la caracterización de los Sectores de Interés Cultural en la activación de entornos patrimoniales.</t>
  </si>
  <si>
    <t>450-Prestar servicios profesionales al Instituto Distrital de Patrimonio Cultural para realizar el seguimiento técnico de las intervenciones que se realicen sobre los bienes muebles ubicados en el espacio público de la ciudad.</t>
  </si>
  <si>
    <t>281-Prestar servicios profesionales al Instituto Distrital de Patrimonio Cultural para realizar el proceso de participación ciudadana y de divulgación  en el marco de la formulación de los instrumentos de planeación territorial.</t>
  </si>
  <si>
    <t>278-Prestar servicios profesionales al Instituto Distrital de Patrimonio Cultural para elaborar los insumos del componente habitacional en el marco de la formulación de los instrumentos de planeación territorial.</t>
  </si>
  <si>
    <t>290-Prestar servicios profesionales al Instituto Distrital de Patrimonio Cultural para apoyar el proceso de participación ciudadana y  divulgación en el marco de la formulación de los instrumentos de planeación territorial.</t>
  </si>
  <si>
    <t>572-Prestar servicios profesionales al Instituto Distrital de Patrimonio Cultural para elaborar los insumos del componente de patrimonio mueble y espacio público en el marco de la formulación de los instrumentos de planeación territorial.</t>
  </si>
  <si>
    <t>573-Prestar servicios de apoyo a la consolidación del componente cultural y la estrategia de participacion social en la Declaratoria de Sumapaz y demás territorios definidos por la SGT.</t>
  </si>
  <si>
    <t>266-Prestar servicios profesionales al Instituto Distrital de Patrimonio Cultural para elaborar los insumos del componente de movilidad y accesibilidad en el marco de la formulación de los instrumentos de planeación territorial.</t>
  </si>
  <si>
    <t>272-Prestar servicios profesionales al Instituto Distrital de Patrimonio Cultural para apoyar el desarrollo técnico de los insumos urbanos en el marco de la formulación de los instrumentos de planeación territorial.</t>
  </si>
  <si>
    <t>31-Prestar servicios profesionales al Instituto Distrital de Patrimonio Cultural para apoyar las acciones técnicas y operativas del inventario y valoración del patrimonio cultural inmueble del Centro Histórico de Bogotá.</t>
  </si>
  <si>
    <t>55-Prestar servicios de apoyo al Instituto Distrital de Patrimonio Cultural para desarrollar actividades de gestión administrativa en la Subdirección de Gestión Territorial.</t>
  </si>
  <si>
    <t>25-Prestar servicios profesionales al Instituto Distrital de Patrimonio Cultural para la elaboración de insumos técnicos de valoración del patrimonio inmueble del PEMP Centro Histórico de Bogotá.</t>
  </si>
  <si>
    <t>59-Prestar servicios profesionales al Instituto Distrital de Patrimonio Cultural para orientar la gestión intra e interinstitucional en el marco de la activación de entornos patrimoniales.</t>
  </si>
  <si>
    <t>139-Prestar servicios profesionales al Instituto Distrital de Patrimonio Cultural para la realización de actividades financieras, presupuestales, contables y tributarias requeridas por el IDPC</t>
  </si>
  <si>
    <t>185-Prestar servicios de apoyo a la gestión al Instituto Distrital de Patrimonio Cultural para apoyar las estrategias de comunicación relacionadas con la memoria y valoración del patromonio cultural</t>
  </si>
  <si>
    <t>415-Prestar servicios de apoyo a la gestión al Instituto Distrital de Patrimonio Cultural para ejecutar en campo las intervenciones que adelante la Subdirección de Protección e Intervención del Patrimonio en el espacio público y fachadas.</t>
  </si>
  <si>
    <t>452-Prestar servicios de apoyo a la gestión al Instituto Distrital de Patrimonio Cultural para la ejecución de acciones de intervención en bienes muebles ubicados en el espacio público de la ciudad.</t>
  </si>
  <si>
    <t>271-Prestar servicios profesionales para apoyar la  implementación y seguimiento  de las convocatorias del Instituto Distrital de Patrimonio Cultural en el marco del programa distrital de estímulos para la cultura -  vigencia 2021.</t>
  </si>
  <si>
    <t>182-Prestar servicios de apoyo a la gestión al Instituto Distrital de Patrimonio Cultural para realizar el registro fotográfico y audiovisual requeridas para el fortalecimiento de la comunicación interna y externa de la entidad.</t>
  </si>
  <si>
    <t>159-Prestar servicios profesionales al Instituto Distrital de Patrimonio Cultural para apoyar el desarrollo y seguimiento de los proyectos misionales de la Subdirección de Divulgación y apropiación del patrimonio</t>
  </si>
  <si>
    <t>420-Prestar servicios de apoyo a la gestión al Instituto Distrital de Patrimonio Cultural para ejecutar en campo las intervenciones que adelante la Subdirección de Protección e Intervención del Patrimonio en el espacio público y fachadas.</t>
  </si>
  <si>
    <t>441-Prestar servicios de apoyo a la gestión en actividades relacionadas con la evaluación de solicitudes de equiparación a estrato 1, amenaza de ruina y aquellas relacionadas con las acciones de control urbano en bienes de interés cultural.</t>
  </si>
  <si>
    <t>45-Prestar servicios profesionales al Instituto Distrital de Patrimonio Cultural para orientar y desarrollar estrategias, acciones de gestión colaborativa, participación ciudadana en la implementación del PEMP Centro Histórico de Bogotá.</t>
  </si>
  <si>
    <t>253-Prestar servicios profesionales al Instituto Distrital de Patrimonio Cultural para elaborar los insumos del componente de patrimonio cultural inmaterial en la formulación de los instrumentos de planeación territorial.</t>
  </si>
  <si>
    <t>319-Prestar servicios profesionales al Instituto Distrital de Patrimonio Cultural para el diseño y desarrollo de la estrategia de relacionamiento interinstitucional y apoyo administrativo de la declaratoria de Sumapaz y demás territorios del IDPC.</t>
  </si>
  <si>
    <t>518-Prestar servicios de apoyo a la gestión al Instituto Distrital de Patrimonio Cultural, para ejecutar en campo las intervenciones que adelante la Subdirección de Protección e Intervención del Patrimonio en el espacio público y fachadas.</t>
  </si>
  <si>
    <t>105-Prestar servicios profesionales al Instituto Distrital de Patrimonio Cultural, para orientar la articulación de actividades de seguimiento y monitoreo de los proyectos misionales de la entidad.</t>
  </si>
  <si>
    <t>533-Prestar servicios profesionales al Instituto Distrital de Patrimonio Cultural para apoyar el inventario de patrimonio cultural de Bogotá,  realizando acciones de valoración, identificación, documentación y registro en campo.</t>
  </si>
  <si>
    <t>13-Prestar servicios profesionales al Instituto Distrital de Patrimonio Cultural como enlace territorial de los procesos de Formación en patrimonio cultural en el ciclo integral de educación para la vida en Bogotá</t>
  </si>
  <si>
    <t>177-Prestar servicios profesionales al Instituto Distrital de Patrimonio Cultural en el diseño de piezas gráficas y de comunicación requeridas para el desarrollo de las acciones de comunicaciones de la entidad</t>
  </si>
  <si>
    <t>178-Prestar servicios profesionales al Instituto Distrital de Patrimonio Cultural para acompañar la producción audiovisual y multimedial requerida para el desarrollo de las acciones de comunicación de la entidad</t>
  </si>
  <si>
    <t>386-Prestar servicios profesionales al Instituto Distrital de Patrimonio Cultural en el estudio y evaluación de las solicitudes de intervención y protección de la Subdirección de Protección e Intervención del Patrimonio.</t>
  </si>
  <si>
    <t>120-Prestar servicios profesionales al Instituto Distrital de Patrimonio Cultural para apoyar las actividades de imagen gráfica y diseño de las publicaciones y proyectos editoriales adelantados en el plan de publicaciones institucional.</t>
  </si>
  <si>
    <t>118-Prestar servicios profesionales al Instituto Distrital de Patrimonio Cultural para orientar los proyectos de publicaciones desarrollados en el marco de la estrategia de territorializacion del Museo de Bogotá.</t>
  </si>
  <si>
    <t>111-Prestar servicios profesionales al Instituto Distrital de Patrimonio Cultural para apoyar la planificación y ejecución del componente de reflexión del programa de recorridos patrimoniales</t>
  </si>
  <si>
    <t>151-Prestar servicios profesionales al Instituto Distrital de Patrimonio Cultural para acompañar jurídicamente a la Subdirección de Divulgación y Apropiación del Patrimonio Cultural.</t>
  </si>
  <si>
    <t>56-Prestar servicios profesionales al Instituto Distrital de Patrimonio Cultural en las actividades de seguimiento administrativo y contractual requeridas por la Subdirección de Gestión Territorial del Patrimonio.</t>
  </si>
  <si>
    <t>288-Prestar servicios profesionales al Instituto Distrital de Patrimonio Cultural para apoyar la elaboración de insumos arquitectónicos, urbanísticos y gráficos orientados a la divulgación pública del PEMP Centro Histórico de Bogotá.</t>
  </si>
  <si>
    <t>292-Prestar servicios profesionales al Instituto Distrital de Patrimonio Cultural para apoyar el proceso de participación ciudadana y divulgación en el marco de la formulación de los instrumentos de planeación territorial.</t>
  </si>
  <si>
    <t>326-Prestar servicios al Instituto Distrital de Patrimonio Cultural de apoyo a la gestión ambiental participativa en el marco de los proyectos de declaratoria de Sumapaz y demas territorios definidos por la SGT.</t>
  </si>
  <si>
    <t>94-Prestar servicios profesionales al Instituto Distrital de Patrimonio Cultural para apoyar las actividades relacionadas con los procesos de gestión contractual y gestión jurídica, liderados por la Oficina Asesora Jurídica.</t>
  </si>
  <si>
    <t>310-Prestar servicios profesionales al Instituto Distrital de Patrimonio Cultural para elaborar los insumos del componente de patrimonio inmueble en el marco de la formulación de los instrumentos de planeación territorial.</t>
  </si>
  <si>
    <t>320-Prestar servicios profesionales al Instituto Distrital de Patrimonio Cultural para la consolidación del componente cultural del expediente para la declaratoria de Sumapaz como patrimonio, incorporando la estrategia de participación social.</t>
  </si>
  <si>
    <t>275-Prestar servicios profesionales al Instituto Distrital de Patrimonio Cultural para el desarrollo de actividades técnicas de análisis, producción de mapas y reportes de apoyo necesario para los instrumentos de planeación.</t>
  </si>
  <si>
    <t>167-Prestar servicios profesionales al Instituto Distrital de Patrimonio Cultural para orientar las acciones administrativas a cargo de la Subdirección de Divulgación y Apropiación del Patrimonio.</t>
  </si>
  <si>
    <t>340-Prestar servicios profesionales al Instituto Distrital de Patrimonio Cultural para apoyar la armonización intercultural en perspectiva étnica para los proyectos de declaratoria de Sumapaz y demás territorios IDPC.</t>
  </si>
  <si>
    <t>38-Prestar servicios profesionales al Instituto Distrital de Patrimonio Cultural para apoyar las acciones técnicas y operativas  inventario y valoración del patrimonio cultural inmueble del Centro Histórico de Bogotá.</t>
  </si>
  <si>
    <t>248-Prestar servicios profesionales al Instituto Distrital de Patrimonio Cultural para direccionar el desarrollo técnico de los insumos urbanos en el marco de la formulación de los instrumentos de planeación territorial.</t>
  </si>
  <si>
    <t>33-Prestar servicios profesionales al Instituto Distrital de Patrimonio Cultural para apoyar las acciones técnicas y operativas  inventario y valoración del patrimonio cultural inmueble del Centro Histórico de Bogotá.</t>
  </si>
  <si>
    <t>32-Prestar servicios profesionales al Instituto Distrital de Patrimonio Cultural para apoyar las acciones técnicas y operativas  inventario y valoración del patrimonio cultural inmueble del Centro Histórico de Bogotá.</t>
  </si>
  <si>
    <t>34-Prestar servicios profesionales al Instituto Distrital de Patrimonio Cultural para apoyar las acciones técnicas y operativas  inventario y valoración del patrimonio cultural inmueble del Centro Histórico de Bogotá.</t>
  </si>
  <si>
    <t>338-Prestar servicios de apoyo a la gestión como conductor de los vehículos de propiedad del IDPC.</t>
  </si>
  <si>
    <t>339-Prestar servicios de apoyo a la gestión en actividades de mantenimiento de los bienes de propiedad y a cargo del Instituto Distrital de Patrimonio Cultural.</t>
  </si>
  <si>
    <t>344-Prestar los servicios de apoyo a la gestión para el mantenimiento de los jardines y zonas verdes existentes en las instalaciones del IDPC.</t>
  </si>
  <si>
    <t>68-Prestar servicios profesionales al Instituto Distrital de Patrimonio Cultural para formular estrategias de estructuración desde el componente técnico en los procesos que requiera la Subdirección de Gestión Territorial.</t>
  </si>
  <si>
    <t>35-Prestar servicios profesionales al Instituto Distrital de Patrimonio Cultural para apoyar las acciones técnicas y operativas  inventario y valoración del patrimonio cultural inmueble del Centro Histórico de Bogotá.</t>
  </si>
  <si>
    <t>36-Prestar servicios profesionales al Instituto Distrital de Patrimonio Cultural para apoyar las acciones técnicas y operativas  inventario y valoración del patrimonio cultural inmueble del Centro Histórico de Bogotá.</t>
  </si>
  <si>
    <t>37-Prestar servicios profesionales al Instituto Distrital de Patrimonio Cultural para apoyar las acciones técnicas y operativas  inventario y valoración del patrimonio cultural inmueble del Centro Histórico de Bogotá.</t>
  </si>
  <si>
    <t>19-Prestar servicios profesionales al Instituto Distrital de Patrimonio Cultural para orientar  el desarrollo de los contenidos de las líneas del programa de formación-investigación.</t>
  </si>
  <si>
    <t>438-Prestar servicios profesionales para realizar la evaluación de solicitudes de equiparación a estrato 1, amenaza de ruina y aquellas relacionadas con las acciones de control urbano en bienes de interés cultural.</t>
  </si>
  <si>
    <t>315-Prestar servicios profesionales al Instituto Distrital de Patrimonio Cultural para elaborar el componente de patrimonio naural en la consolidación del expediente de la declaratoria de Sumapaz.</t>
  </si>
  <si>
    <t>541-Prestar servicios de apoyo a la gestión para realizar las actividades administrativas y operativas de la Subdirección requeridas por la Subdirección de Protección e Intervención del Patrimonio.</t>
  </si>
  <si>
    <t>544-Prestar servicios profesionales para la estructuración, ejecución y liquidación de programas y proyectos de intervención y protección que requiera el Instituto Distrital de Patrimonio Cultural.</t>
  </si>
  <si>
    <t>546-Prestar servicios profesionales para orientar la gestión, planeación y seguimiento de las estrategias, programas y proyectos de la Subdirección de Protección e Intervención del Patrimonio del Instituto Distrital de Patrimonio Cultural.</t>
  </si>
  <si>
    <t>547-Prestar servicios profesionales para el desarrollo y control de las actividades y procedimientos financieros que se requieran en la Subdirección de Protección e Intervención del Patrimonio del Instituto Distrital de Patrimonio Cultural.</t>
  </si>
  <si>
    <t>75-Prestar servicios profesionales al Instituto Distrital de Patrimonio Cultural para orientar  el proceso de inventario de patrimonio cultural inmaterial de Bogotá, desde la perspectiva de patrimonios integrados.</t>
  </si>
  <si>
    <t>73-Prestar servicios profesionales al IDPC para apoyar el desarrollo de  procesos de salvaguardia y declaratoria del patrimonio cultural inmaterial de la ciudad, con énfasis en diversidad territorial y poblacional</t>
  </si>
  <si>
    <t>341-Prestar servicios de apoyo a la gestión como conductor de los vehículos de propiedad del IDPC.</t>
  </si>
  <si>
    <t>412-Prestar servicios profesionales al Instituto Distrital de Patrimonio Cultural para apoyar las acciones de intervención que adelante la Subdirección de Protección e Intervención del Patrimonio en el espacio público y fachadas.</t>
  </si>
  <si>
    <t>449-Prestar servicios profesionales al Instituto Distrital de Patrimonio Cultural para realizar el seguimiento técnico de las intervenciones que se realicen sobre los bienes muebles ubicados en el espacio público de la ciudad.</t>
  </si>
  <si>
    <t>384-Prestar servicios profesionales al Instituto Distrital de Patrimonio Cultural para orientar y apoyar la evaluación técnica relacionada con las solicitudes de intervención y protección en los Bienes de Interés Cultural del Distrito Capital.</t>
  </si>
  <si>
    <t>545-Prestar servicios profesionales al Instituto Distrital de Patrimonio Cultural para orientar y acompañar jurídicamente los temas relacionados con el manejo, intervención, protección y sostenibilidad del patrimonio cultural.</t>
  </si>
  <si>
    <t>551-Prestar servicios profesionales al Instituto Distrital de Patrimonio Cultural para apoyar la gestión de los programas y proyectos de intervención y protección que requiera la Subdirección de Protección e Intervención del Patrimonio.</t>
  </si>
  <si>
    <t>548-Prestar servicios profesionales para llevar a cabo el seguimiento y control de la ejecución de metas y planes operativos a cargo de la Subdirección de Protección e Intervención del Patrimonio del Instituto Distrital de Patrimonio Cultural.</t>
  </si>
  <si>
    <t>543-Prestar servicios profesionales para la estructuración, ejecución y liquidación de programas y proyectos de intervención y protección que requiera el Instituto Distrital de Patrimonio Cultural.</t>
  </si>
  <si>
    <t>542-Prestar servicios profesionales en los asuntos jurídicos requeridos por la Subdirección de Protección e Intervención del Patrimonio.</t>
  </si>
  <si>
    <t>227-Pestar servicios profesionales al Instituto Distrital de Patrimonio Cultural en los trámites administrativos y operativos generados por la operación del Museo de Bogotá</t>
  </si>
  <si>
    <t>197-Prestar servicios de apoyo a la gestión al Instituto Distrital de Patrimonio Cultural en los procesos de montaje y actividades de mantenimiento requeridas por el Museo de Bogotá.</t>
  </si>
  <si>
    <t>208-Prestar servicios profesionales al Instituto Distrital de Patrimonio Cultural en la orientación y ejecución de los procesos de mediación de las exposiciones del Museo de Bogotá.</t>
  </si>
  <si>
    <t>157-Prestar servicios profesionales al Instituto Distrital de Patrimonio Cultural requeridos para apoyar el desarrollo de los procesos administrativos de la Subdirección de Divulgación y Apropiación del Patrimonio.</t>
  </si>
  <si>
    <t>560-Prestar servicios profesionales al Instituto Distrital de Patrimonio Cultural para apoyar la preparación de las solicitudes a presentar al Consejo Distrital de Patrimonio Cultural y en el desarrollo del inventario de bienes de interés cultural.</t>
  </si>
  <si>
    <t>383-Prestar servicios profesionales al Instituto Distrital de Patrimonio Cultural para orientar el proceso de evaluación técnica relacionada con las solicitudes de intervención y protección en los Bienes de Interés Cultural del Distrito Capital.</t>
  </si>
  <si>
    <t>385-Prestar servicios profesionales al Instituto Distrital de Patrimonio Cultural en el estudio y evaluación de las solicitudes de intervención y protección de la Subdirección de Protección e Intervención del Patrimonio.</t>
  </si>
  <si>
    <t>268-Prestar servicios profesionales para apoyar la  implementación y seguimiento  de las convocatorias del Instituto Distrital de Patrimonio Cultural en el marco del programa distrital de estímulos para la cultura, vigencia 2021.</t>
  </si>
  <si>
    <t>409-Prestar servicios profesionales al Instituto Distrital de Patrimonio Cultural para apoyar las acciones de intervención que adelante la Subdirección de Protección e Intervención del Patrimonio en el espacio público y fachadas.</t>
  </si>
  <si>
    <t>27-Prestar servicios profesionales al Instituto Distrital de Patrimonio Cultural para apoyar las acciones técnicas y operativas del inventario y valoración del patrimonio cultural inmueble del Centro Histórico de Bogotá.</t>
  </si>
  <si>
    <t>72-Prestar servicios profesionales al IDPC para apoyar procesos de salvaguardia del patrimonio cultural inmaterial del Distrito Capital, a través de estrategias y acciones de reconocimiento, declaratoria y gestión integral del patrimonio</t>
  </si>
  <si>
    <t>169-Prestar servicios profesionales al Instituto Distrital de Patrimonio Cultural para el manejo y consulta de las colecciones que hacen parte del Centro de Documentación de la Entidad.</t>
  </si>
  <si>
    <t>62-Prestar servicios profesionales al Instituto Distrital de Patrimonio Cultural para desarrollar la gestión y formulación del componente urbano y de espacio público para los programas y proyectos en el marco de la activación de entornos patrimoniales.</t>
  </si>
  <si>
    <t>256-Prestar servicios profesionales al Instituto Distrital de Patrimonio Cultural para direccionar el desarrollo técnico de los insumos urbanos en el marco de la formulación de los instrumentos de planeación territorial.</t>
  </si>
  <si>
    <t>114-Prestar servicios profesionales al Instituto Distrital de Patrimonio Cultural para apoyar la planificación y ejecución del componente de exploración del programa de recorridos patrimoniales.</t>
  </si>
  <si>
    <t>113-Prestar servicios profesionales al Instituto Distrital de Patrimonio Cultural para orientar la planificación y ejecución del programa de recorridos patrimoniales en el marco de la estrategia de territorialización del Museo de Bogotá</t>
  </si>
  <si>
    <t>43-Prestar servicios profesionales al Instituto Distrital de Patrimonio Cultural para apoyar la elaboración de insumos arquitectónicos, urbanísticos y gráficos orientados a la divulgación pública del PEMP Centro Histórico de Bogotá.</t>
  </si>
  <si>
    <t>50-Prestar servicios profesionales al Instituto Distrital de Patrimonio Cultural para orientar la gestión interinstitucional de los programas y proyectos, en el marco de la activación de entornos patrimoniales.</t>
  </si>
  <si>
    <t>617-Prestar servicios profesionales al Instituto Distrital de Patrimonio Cultural en la ejecución de los procesos de generación de contenidos museográficos en torno a la movilización social para el Museo de la Ciudad Autoconstruida.</t>
  </si>
  <si>
    <t>108-Prestar servicios profesionales al Instituto Distrital de Patrimonio Cultural, para apoyar la implementación y sistematización de actividades relacionadas con la Política de Participación Ciudadana del Modelo Integrado de Planeación y Gestión.</t>
  </si>
  <si>
    <t>549-Prestar servicios profesionales en el manejo, seguimiento y sistematización de la información generada por la Subdirección de Protección e Intervención del Patrimonio del Instituto Distrital de Patrimonio, en sus diferentes líneas de trabajo.</t>
  </si>
  <si>
    <t>193-Prestar servicios profesionales al Instituto Distrital de Patrimonio Cultural para apoyar el desarrollo de los proyectos del Museo de Bogotá en términos de investigación y producción.</t>
  </si>
  <si>
    <t>196-Prestar servicios profesionales al Instituto Distrital de Patrimonio Cultural en la realización de tareas de diseño gráfico de los proyectos desarrollados por el Museo de Bogotá.</t>
  </si>
  <si>
    <t>200-Prestar servicios profesionales al Instituto Distrital de Patrimonio Cultural para desarrollar actividades de conservación y restauración de la colección del Museo de Bogotá.</t>
  </si>
  <si>
    <t>202-Prestar servicios de apoyo a la gestión del Instituto Distrital de Patrimonio  Cultural para los procesos de digitalización, gestión y consulta del archivo fotográfico de la Colección del Museo de Bogotá</t>
  </si>
  <si>
    <t>188-Prestar servicios profesionales al Instituto Distrital de Patrimonio Cultural para orientar las actividades de curaduría y museología del Museo de Bogotá.</t>
  </si>
  <si>
    <t>181-Prestar servicios profesionales al Instituto Distrital de Patrimonio Cultural para la producción de contenidos comunicativos, actividades, eventos  que fomenten la apropiación del patrimonio cultural</t>
  </si>
  <si>
    <t>194-Prestar servicios profesionales al Instituto Distrital de Patrimonio Cultural en la realización de propuestas de diseño y orientación de procesos museográficos de los proyectos adelantados por el Museo de Bogotá.</t>
  </si>
  <si>
    <t>198-Prestar servicios profesionales al Instituto Distrital de Patrimonio Cultural para orientar la implementación de estudios de públicos del Museo de Bogotá.</t>
  </si>
  <si>
    <t>199-Prestar servicios profesionales al Instituto Distrital de Patrimonio Cultural para orientar las actividades de gestión de colecciones y llevar a cabo las actividades de registro de la colección y bienes a cargo del Museo de Bogotá</t>
  </si>
  <si>
    <t>214-Prestar servicios de apoyo a la gestión al Instituto Distrital de Patrimonio Cultural para la formulación e implementación de los proyectos y servicios digitales del Museo de Bogotá</t>
  </si>
  <si>
    <t>69-Prestar servicios profesionales al Instituto Distrital de Patrimonio Cultural para la elaboración e implementación de metodológias cualitativas para la definición de programas y proyectos, en el marco de la activación de entornos patrimoniales.</t>
  </si>
  <si>
    <t>49-Prestar servicios profesionales al Instituto Distrital de Patrimonio Cultural para adelantar actividades relacionadas con el análisis y consolidación del Sistema de Información Geográfica -SIGPC-, en el marco de la activación de entornos patrimoniales.</t>
  </si>
  <si>
    <t>295-Prestar servicios profesionales al Instituto Distrital de Patrimonio Cultural para elaborar los insumos del componente socioeconómico e instrumentos de financiación en el marco de la activación de entornos patrimoniales.</t>
  </si>
  <si>
    <t>314-Prestar servicios profesionales al Instituto Distrital de Patrimonio Cultural para armonizar la gestión del ordenamiento territorial en torno al agua en el desarrollo de los proyectos de borde urbano rural en los territorios definidos por el IDPC.</t>
  </si>
  <si>
    <t>328-Prestar servicios de apoyo a la gestión del Instituto Distrital de Patrimonio Cultural para la consolidación del componente histórico-arqueológico participativo del Parque Arqueológico de Usme.</t>
  </si>
  <si>
    <t>112-Prestar servicios profesionales al Instituto Distrital de Patrimonio Cultural, para la implementación de metodologías colaborativas para la participación ciudadana efectiva e incidente en los procesos misionales del IDPC.</t>
  </si>
  <si>
    <t>215-Prestar servicios profesionales al IDPC para realizar el diseño y edición del componente gráfico de proyectos y contenidos digitales del Museo de Bogotá.</t>
  </si>
  <si>
    <t>625-Prestar servicios profesionales al Instituto Distrital de Patrimonio Cultural para la articulación del urbanismo con perspectiva de género en los proyectos de la subdirección de gestión territorial en la activación de entornos patrimoniales.</t>
  </si>
  <si>
    <t>331-Prestar servicios de apoyo a la gestión del Instituto Distrital de Patrimonio Cultural para la consolidación del componente educativo, cultural y de actores locales en el Parque Arqueológico de Usme.</t>
  </si>
  <si>
    <t>204-Prestar servicios profesionales al Instituto Distrital de Patrimonio Cultural en la ejecución de los procesos de mediación y generación de contenidos pedagógicos de los proyectos del Museo de Bogotá.  </t>
  </si>
  <si>
    <t>203-Prestar servicios profesionales al Instituto Distrital de Patrimonio Cultural para orientar y desarrollar la estrategia educativa y cultural del Museo de Bogotá́.</t>
  </si>
  <si>
    <t>270-Prestar servicios profesionales al Instituto Distrital de Patrimonio Cultural para evaluar los instrumentos de planeación territorial relacionados con Bienes de Interés Cultural.</t>
  </si>
  <si>
    <t>324-Prestar servicios al Instituto Distrital de Patrimonio Cultural de apoyo a la gestión social e interinstitucional del Parque Arqueológico de Usme.</t>
  </si>
  <si>
    <t>334-Prestar servicios de apoyo al IDPC en la gestión social, participación y seguimiento a las intervenciones en el Parque Arqueológico de Usme.</t>
  </si>
  <si>
    <t>11 meses</t>
  </si>
  <si>
    <t>10 meses</t>
  </si>
  <si>
    <t>9 meses 29 dias</t>
  </si>
  <si>
    <t>300 dias</t>
  </si>
  <si>
    <t>315 dias</t>
  </si>
  <si>
    <t>180 dias</t>
  </si>
  <si>
    <t>255 dias</t>
  </si>
  <si>
    <t>7 meses</t>
  </si>
  <si>
    <t>6 meses</t>
  </si>
  <si>
    <t>9 meses</t>
  </si>
  <si>
    <t>2 meses</t>
  </si>
  <si>
    <t>165 dias</t>
  </si>
  <si>
    <t>8 meses</t>
  </si>
  <si>
    <t>285 dias</t>
  </si>
  <si>
    <t>4 meses</t>
  </si>
  <si>
    <t>270 dias</t>
  </si>
  <si>
    <t>240 dias</t>
  </si>
  <si>
    <t>9 meses 15 dias</t>
  </si>
  <si>
    <t>9 meses y 29 dias</t>
  </si>
  <si>
    <t>120 dias</t>
  </si>
  <si>
    <t>265 dias</t>
  </si>
  <si>
    <t>295 dias</t>
  </si>
  <si>
    <t>60 dias</t>
  </si>
  <si>
    <t>9 meses 10 dias</t>
  </si>
  <si>
    <t>3 meses</t>
  </si>
  <si>
    <t>Recursos pendientes de ejecutar</t>
  </si>
  <si>
    <t>https://community.secop.gov.co/Public/Tendering/OpportunityDetail/Index?noticeUID=CO1.NTC.1670037&amp;isFromPublicArea=True&amp;isModal=False</t>
  </si>
  <si>
    <t>https://community.secop.gov.co/Public/Tendering/OpportunityDetail/Index?noticeUID=CO1.NTC.1670240&amp;isFromPublicArea=True&amp;isModal=False</t>
  </si>
  <si>
    <t>https://community.secop.gov.co/Public/Tendering/OpportunityDetail/Index?noticeUID=CO1.NTC.1670181&amp;isFromPublicArea=True&amp;isModal=False</t>
  </si>
  <si>
    <t>https://community.secop.gov.co/Public/Tendering/OpportunityDetail/Index?noticeUID=CO1.NTC.1670806&amp;isFromPublicArea=True&amp;isModal=False</t>
  </si>
  <si>
    <t>https://community.secop.gov.co/Public/Tendering/OpportunityDetail/Index?noticeUID=CO1.NTC.1671002&amp;isFromPublicArea=True&amp;isModal=False</t>
  </si>
  <si>
    <t>https://community.secop.gov.co/Public/Tendering/OpportunityDetail/Index?noticeUID=CO1.NTC.1670884&amp;isFromPublicArea=True&amp;isModal=False</t>
  </si>
  <si>
    <t>https://community.secop.gov.co/Public/Tendering/OpportunityDetail/Index?noticeUID=CO1.NTC.1671616&amp;isFromPublicArea=True&amp;isModal=False</t>
  </si>
  <si>
    <t>https://community.secop.gov.co/Public/Tendering/OpportunityDetail/Index?noticeUID=CO1.NTC.1672306&amp;isFromPublicArea=True&amp;isModal=False</t>
  </si>
  <si>
    <t>https://community.secop.gov.co/Public/Tendering/OpportunityDetail/Index?noticeUID=CO1.NTC.1670807&amp;isFromPublicArea=True&amp;isModal=False</t>
  </si>
  <si>
    <t>https://community.secop.gov.co/Public/Tendering/OpportunityDetail/Index?noticeUID=CO1.NTC.1670846&amp;isFromPublicArea=True&amp;isModal=False</t>
  </si>
  <si>
    <t>https://community.secop.gov.co/Public/Tendering/OpportunityDetail/Index?noticeUID=CO1.NTC.1670968&amp;isFromPublicArea=True&amp;isModal=False</t>
  </si>
  <si>
    <t>https://community.secop.gov.co/Public/Tendering/OpportunityDetail/Index?noticeUID=CO1.NTC.1670895&amp;isFromPublicArea=True&amp;isModal=False</t>
  </si>
  <si>
    <t>https://community.secop.gov.co/Public/Tendering/OpportunityDetail/Index?noticeUID=CO1.NTC.1672017&amp;isFromPublicArea=True&amp;isModal=False</t>
  </si>
  <si>
    <t>https://community.secop.gov.co/Public/Tendering/OpportunityDetail/Index?noticeUID=CO1.NTC.1671535&amp;isFromPublicArea=True&amp;isModal=False</t>
  </si>
  <si>
    <t>https://community.secop.gov.co/Public/Tendering/OpportunityDetail/Index?noticeUID=CO1.NTC.1672226&amp;isFromPublicArea=True&amp;isModal=False</t>
  </si>
  <si>
    <t>https://community.secop.gov.co/Public/Tendering/OpportunityDetail/Index?noticeUID=CO1.NTC.1671346&amp;isFromPublicArea=True&amp;isModal=False</t>
  </si>
  <si>
    <t>https://community.secop.gov.co/Public/Tendering/OpportunityDetail/Index?noticeUID=CO1.NTC.1670893&amp;isFromPublicArea=True&amp;isModal=False</t>
  </si>
  <si>
    <t>https://community.secop.gov.co/Public/Tendering/OpportunityDetail/Index?noticeUID=CO1.NTC.1672018&amp;isFromPublicArea=True&amp;isModal=False</t>
  </si>
  <si>
    <t>https://community.secop.gov.co/Public/Tendering/OpportunityDetail/Index?noticeUID=CO1.NTC.1672866&amp;isFromPublicArea=True&amp;isModal=False</t>
  </si>
  <si>
    <t>https://community.secop.gov.co/Public/Tendering/OpportunityDetail/Index?noticeUID=CO1.NTC.1672982&amp;isFromPublicArea=True&amp;isModal=False</t>
  </si>
  <si>
    <t>https://community.secop.gov.co/Public/Tendering/OpportunityDetail/Index?noticeUID=CO1.NTC.1709664&amp;isFromPublicArea=True&amp;isModal=False</t>
  </si>
  <si>
    <t>https://community.secop.gov.co/Public/Tendering/OpportunityDetail/Index?noticeUID=CO1.NTC.1672693&amp;isFromPublicArea=True&amp;isModal=False</t>
  </si>
  <si>
    <t>https://community.secop.gov.co/Public/Tendering/OpportunityDetail/Index?noticeUID=CO1.NTC.1672981&amp;isFromPublicArea=True&amp;isModal=False</t>
  </si>
  <si>
    <t>https://community.secop.gov.co/Public/Tendering/OpportunityDetail/Index?noticeUID=CO1.NTC.1677302&amp;isFromPublicArea=True&amp;isModal=False</t>
  </si>
  <si>
    <t>https://community.secop.gov.co/Public/Tendering/OpportunityDetail/Index?noticeUID=CO1.NTC.1672692&amp;isFromPublicArea=True&amp;isModal=False</t>
  </si>
  <si>
    <t>https://community.secop.gov.co/Public/Tendering/OpportunityDetail/Index?noticeUID=CO1.NTC.1673315&amp;isFromPublicArea=True&amp;isModal=False</t>
  </si>
  <si>
    <t>https://community.secop.gov.co/Public/Tendering/OpportunityDetail/Index?noticeUID=CO1.NTC.1672696&amp;isFromPublicArea=True&amp;isModal=False</t>
  </si>
  <si>
    <t>https://community.secop.gov.co/Public/Tendering/OpportunityDetail/Index?noticeUID=CO1.NTC.1673095&amp;isFromPublicArea=True&amp;isModal=False</t>
  </si>
  <si>
    <t>https://community.secop.gov.co/Public/Tendering/OpportunityDetail/Index?noticeUID=CO1.NTC.1673387&amp;isFromPublicArea=True&amp;isModal=False</t>
  </si>
  <si>
    <t>https://community.secop.gov.co/Public/Tendering/OpportunityDetail/Index?noticeUID=CO1.NTC.1675092&amp;isFromPublicArea=True&amp;isModal=False</t>
  </si>
  <si>
    <t>https://community.secop.gov.co/Public/Tendering/OpportunityDetail/Index?noticeUID=CO1.NTC.1674592&amp;isFromPublicArea=True&amp;isModal=False</t>
  </si>
  <si>
    <t>https://community.secop.gov.co/Public/Tendering/OpportunityDetail/Index?noticeUID=CO1.NTC.1676743&amp;isFromPublicArea=True&amp;isModal=False</t>
  </si>
  <si>
    <t>https://community.secop.gov.co/Public/Tendering/OpportunityDetail/Index?noticeUID=CO1.NTC.1674710&amp;isFromPublicArea=True&amp;isModal=False</t>
  </si>
  <si>
    <t>https://community.secop.gov.co/Public/Tendering/OpportunityDetail/Index?noticeUID=CO1.NTC.1692460&amp;isFromPublicArea=True&amp;isModal=False</t>
  </si>
  <si>
    <t>https://community.secop.gov.co/Public/Tendering/OpportunityDetail/Index?noticeUID=CO1.NTC.1685798&amp;isFromPublicArea=True&amp;isModal=False</t>
  </si>
  <si>
    <t>https://community.secop.gov.co/Public/Tendering/OpportunityDetail/Index?noticeUID=CO1.NTC.1677347&amp;isFromPublicArea=True&amp;isModal=False</t>
  </si>
  <si>
    <t>https://community.secop.gov.co/Public/Tendering/OpportunityDetail/Index?noticeUID=CO1.NTC.1678456&amp;isFromPublicArea=True&amp;isModal=False</t>
  </si>
  <si>
    <t>https://community.secop.gov.co/Public/Tendering/OpportunityDetail/Index?noticeUID=CO1.NTC.1677155&amp;isFromPublicArea=True&amp;isModal=False</t>
  </si>
  <si>
    <t>https://community.secop.gov.co/Public/Tendering/OpportunityDetail/Index?noticeUID=CO1.NTC.1677854&amp;isFromPublicArea=True&amp;isModal=False</t>
  </si>
  <si>
    <t>https://community.secop.gov.co/Public/Tendering/OpportunityDetail/Index?noticeUID=CO1.NTC.1677890&amp;isFromPublicArea=True&amp;isModal=False</t>
  </si>
  <si>
    <t>https://community.secop.gov.co/Public/Tendering/OpportunityDetail/Index?noticeUID=CO1.NTC.1678825&amp;isFromPublicArea=True&amp;isModal=False</t>
  </si>
  <si>
    <t>https://community.secop.gov.co/Public/Tendering/OpportunityDetail/Index?noticeUID=CO1.NTC.1679312&amp;isFromPublicArea=True&amp;isModal=False</t>
  </si>
  <si>
    <t>https://community.secop.gov.co/Public/Tendering/OpportunityDetail/Index?noticeUID=CO1.NTC.1679335&amp;isFromPublicArea=True&amp;isModal=False</t>
  </si>
  <si>
    <t>https://community.secop.gov.co/Public/Tendering/OpportunityDetail/Index?noticeUID=CO1.NTC.1681185&amp;isFromPublicArea=True&amp;isModal=False</t>
  </si>
  <si>
    <t>https://community.secop.gov.co/Public/Tendering/OpportunityDetail/Index?noticeUID=CO1.NTC.1681915&amp;isFromPublicArea=True&amp;isModal=False</t>
  </si>
  <si>
    <t>https://community.secop.gov.co/Public/Tendering/OpportunityDetail/Index?noticeUID=CO1.NTC.1684994&amp;isFromPublicArea=True&amp;isModal=False</t>
  </si>
  <si>
    <t>https://community.secop.gov.co/Public/Tendering/OpportunityDetail/Index?noticeUID=CO1.NTC.1683552&amp;isFromPublicArea=True&amp;isModal=False</t>
  </si>
  <si>
    <t>https://community.secop.gov.co/Public/Tendering/OpportunityDetail/Index?noticeUID=CO1.NTC.1684019&amp;isFromPublicArea=True&amp;isModal=False</t>
  </si>
  <si>
    <t>https://community.secop.gov.co/Public/Tendering/OpportunityDetail/Index?noticeUID=CO1.NTC.1684027&amp;isFromPublicArea=True&amp;isModal=False</t>
  </si>
  <si>
    <t>https://community.secop.gov.co/Public/Tendering/OpportunityDetail/Index?noticeUID=CO1.NTC.1684876&amp;isFromPublicArea=True&amp;isModal=False</t>
  </si>
  <si>
    <t>https://community.secop.gov.co/Public/Tendering/OpportunityDetail/Index?noticeUID=CO1.NTC.1690382&amp;isFromPublicArea=True&amp;isModal=False</t>
  </si>
  <si>
    <t>https://community.secop.gov.co/Public/Tendering/OpportunityDetail/Index?noticeUID=CO1.NTC.1684782&amp;isFromPublicArea=True&amp;isModal=False</t>
  </si>
  <si>
    <t>https://community.secop.gov.co/Public/Tendering/OpportunityDetail/Index?noticeUID=CO1.NTC.1685995&amp;isFromPublicArea=True&amp;isModal=False</t>
  </si>
  <si>
    <t>https://community.secop.gov.co/Public/Tendering/OpportunityDetail/Index?noticeUID=CO1.NTC.1684573&amp;isFromPublicArea=True&amp;isModal=False</t>
  </si>
  <si>
    <t>https://community.secop.gov.co/Public/Tendering/OpportunityDetail/Index?noticeUID=CO1.NTC.1685118&amp;isFromPublicArea=True&amp;isModal=False</t>
  </si>
  <si>
    <t>https://community.secop.gov.co/Public/Tendering/OpportunityDetail/Index?noticeUID=CO1.NTC.1684842&amp;isFromPublicArea=True&amp;isModal=False</t>
  </si>
  <si>
    <t>https://community.secop.gov.co/Public/Tendering/OpportunityDetail/Index?noticeUID=CO1.NTC.1685927&amp;isFromPublicArea=True&amp;isModal=False</t>
  </si>
  <si>
    <t>https://community.secop.gov.co/Public/Tendering/OpportunityDetail/Index?noticeUID=CO1.NTC.1686158&amp;isFromPublicArea=True&amp;isModal=False</t>
  </si>
  <si>
    <t>https://community.secop.gov.co/Public/Tendering/OpportunityDetail/Index?noticeUID=CO1.NTC.1685519&amp;isFromPublicArea=True&amp;isModal=False</t>
  </si>
  <si>
    <t>https://community.secop.gov.co/Public/Tendering/OpportunityDetail/Index?noticeUID=CO1.NTC.1685302&amp;isFromPublicArea=True&amp;isModal=False</t>
  </si>
  <si>
    <t>https://community.secop.gov.co/Public/Tendering/OpportunityDetail/Index?noticeUID=CO1.NTC.1685246&amp;isFromPublicArea=True&amp;isModal=False</t>
  </si>
  <si>
    <t>https://community.secop.gov.co/Public/Tendering/OpportunityDetail/Index?noticeUID=CO1.NTC.1691774&amp;isFromPublicArea=True&amp;isModal=False</t>
  </si>
  <si>
    <t>https://community.secop.gov.co/Public/Tendering/OpportunityDetail/Index?noticeUID=CO1.NTC.1691389&amp;isFromPublicArea=True&amp;isModal=False</t>
  </si>
  <si>
    <t>https://community.secop.gov.co/Public/Tendering/OpportunityDetail/Index?noticeUID=CO1.NTC.1694809&amp;isFromPublicArea=True&amp;isModal=False</t>
  </si>
  <si>
    <t>https://community.secop.gov.co/Public/Tendering/OpportunityDetail/Index?noticeUID=CO1.NTC.1694657&amp;isFromPublicArea=True&amp;isModal=False</t>
  </si>
  <si>
    <t>https://community.secop.gov.co/Public/Tendering/OpportunityDetail/Index?noticeUID=CO1.NTC.1695614&amp;isFromPublicArea=True&amp;isModal=False</t>
  </si>
  <si>
    <t>https://community.secop.gov.co/Public/Tendering/OpportunityDetail/Index?noticeUID=CO1.NTC.1696380&amp;isFromPublicArea=True&amp;isModal=False</t>
  </si>
  <si>
    <t>https://community.secop.gov.co/Public/Tendering/OpportunityDetail/Index?noticeUID=CO1.NTC.1697203&amp;isFromPublicArea=True&amp;isModal=False</t>
  </si>
  <si>
    <t>https://community.secop.gov.co/Public/Tendering/OpportunityDetail/Index?noticeUID=CO1.NTC.1700236&amp;isFromPublicArea=True&amp;isModal=False</t>
  </si>
  <si>
    <t>https://community.secop.gov.co/Public/Tendering/OpportunityDetail/Index?noticeUID=CO1.NTC.1700169&amp;isFromPublicArea=True&amp;isModal=False</t>
  </si>
  <si>
    <t>https://community.secop.gov.co/Public/Tendering/OpportunityDetail/Index?noticeUID=CO1.NTC.1693011&amp;isFromPublicArea=True&amp;isModal=False</t>
  </si>
  <si>
    <t>https://community.secop.gov.co/Public/Tendering/OpportunityDetail/Index?noticeUID=CO1.NTC.1695295&amp;isFromPublicArea=True&amp;isModal=False</t>
  </si>
  <si>
    <t>https://community.secop.gov.co/Public/Tendering/OpportunityDetail/Index?noticeUID=CO1.NTC.1695424&amp;isFromPublicArea=True&amp;isModal=False</t>
  </si>
  <si>
    <t>https://community.secop.gov.co/Public/Tendering/OpportunityDetail/Index?noticeUID=CO1.NTC.1695659&amp;isFromPublicArea=True&amp;isModal=False</t>
  </si>
  <si>
    <t>https://community.secop.gov.co/Public/Tendering/OpportunityDetail/Index?noticeUID=CO1.NTC.1696159&amp;isFromPublicArea=True&amp;isModal=False</t>
  </si>
  <si>
    <t>https://community.secop.gov.co/Public/Tendering/OpportunityDetail/Index?noticeUID=CO1.NTC.1697073&amp;isFromPublicArea=True&amp;isModal=False</t>
  </si>
  <si>
    <t>https://community.secop.gov.co/Public/Tendering/OpportunityDetail/Index?noticeUID=CO1.NTC.1700887&amp;isFromPublicArea=True&amp;isModal=False</t>
  </si>
  <si>
    <t>https://community.secop.gov.co/Public/Tendering/OpportunityDetail/Index?noticeUID=CO1.NTC.1698343&amp;isFromPublicArea=True&amp;isModal=False</t>
  </si>
  <si>
    <t>https://community.secop.gov.co/Public/Tendering/OpportunityDetail/Index?noticeUID=CO1.NTC.1698362&amp;isFromPublicArea=True&amp;isModal=False</t>
  </si>
  <si>
    <t>https://community.secop.gov.co/Public/Tendering/OpportunityDetail/Index?noticeUID=CO1.NTC.1699374&amp;isFromPublicArea=True&amp;isModal=False</t>
  </si>
  <si>
    <t>https://community.secop.gov.co/Public/Tendering/OpportunityDetail/Index?noticeUID=CO1.NTC.1698175&amp;isFromPublicArea=True&amp;isModal=False</t>
  </si>
  <si>
    <t>https://community.secop.gov.co/Public/Tendering/OpportunityDetail/Index?noticeUID=CO1.NTC.1700698&amp;isFromPublicArea=True&amp;isModal=False</t>
  </si>
  <si>
    <t>https://community.secop.gov.co/Public/Tendering/OpportunityDetail/Index?noticeUID=CO1.NTC.1702767&amp;isFromPublicArea=True&amp;isModal=False</t>
  </si>
  <si>
    <t>https://community.secop.gov.co/Public/Tendering/OpportunityDetail/Index?noticeUID=CO1.NTC.1700539&amp;isFromPublicArea=True&amp;isModal=False</t>
  </si>
  <si>
    <t>https://community.secop.gov.co/Public/Tendering/OpportunityDetail/Index?noticeUID=CO1.NTC.1701102&amp;isFromPublicArea=True&amp;isModal=False</t>
  </si>
  <si>
    <t>https://community.secop.gov.co/Public/Tendering/OpportunityDetail/Index?noticeUID=CO1.NTC.1701101&amp;isFromPublicArea=True&amp;isModal=False</t>
  </si>
  <si>
    <t>https://community.secop.gov.co/Public/Tendering/OpportunityDetail/Index?noticeUID=CO1.NTC.1701272&amp;isFromPublicArea=True&amp;isModal=False</t>
  </si>
  <si>
    <t>https://community.secop.gov.co/Public/Tendering/OpportunityDetail/Index?noticeUID=CO1.NTC.1701930&amp;isFromPublicArea=True&amp;isModal=False</t>
  </si>
  <si>
    <t>https://community.secop.gov.co/Public/Tendering/OpportunityDetail/Index?noticeUID=CO1.NTC.1702515&amp;isFromPublicArea=True&amp;isModal=False</t>
  </si>
  <si>
    <t>https://community.secop.gov.co/Public/Tendering/OpportunityDetail/Index?noticeUID=CO1.NTC.1701121&amp;isFromPublicArea=True&amp;isModal=False</t>
  </si>
  <si>
    <t>https://community.secop.gov.co/Public/Tendering/OpportunityDetail/Index?noticeUID=CO1.NTC.1701654&amp;isFromPublicArea=True&amp;isModal=False</t>
  </si>
  <si>
    <t>https://community.secop.gov.co/Public/Tendering/OpportunityDetail/Index?noticeUID=CO1.NTC.1702037&amp;isFromPublicArea=True&amp;isModal=False</t>
  </si>
  <si>
    <t>https://community.secop.gov.co/Public/Tendering/OpportunityDetail/Index?noticeUID=CO1.NTC.1703029&amp;isFromPublicArea=True&amp;isModal=False</t>
  </si>
  <si>
    <t>https://community.secop.gov.co/Public/Tendering/OpportunityDetail/Index?noticeUID=CO1.NTC.1703348&amp;isFromPublicArea=True&amp;isModal=False</t>
  </si>
  <si>
    <t>https://community.secop.gov.co/Public/Tendering/OpportunityDetail/Index?noticeUID=CO1.NTC.1703598&amp;isFromPublicArea=True&amp;isModal=False</t>
  </si>
  <si>
    <t>https://community.secop.gov.co/Public/Tendering/OpportunityDetail/Index?noticeUID=CO1.NTC.1702802&amp;isFromPublicArea=True&amp;isModal=False</t>
  </si>
  <si>
    <t>https://community.secop.gov.co/Public/Tendering/OpportunityDetail/Index?noticeUID=CO1.NTC.1703675&amp;isFromPublicArea=True&amp;isModal=False</t>
  </si>
  <si>
    <t>https://community.secop.gov.co/Public/Tendering/OpportunityDetail/Index?noticeUID=CO1.NTC.1722914&amp;isFromPublicArea=True&amp;isModal=False</t>
  </si>
  <si>
    <t>https://community.secop.gov.co/Public/Tendering/OpportunityDetail/Index?noticeUID=CO1.NTC.1707064&amp;isFromPublicArea=True&amp;isModal=False</t>
  </si>
  <si>
    <t>https://community.secop.gov.co/Public/Tendering/OpportunityDetail/Index?noticeUID=CO1.NTC.1734155&amp;isFromPublicArea=True&amp;isModal=False</t>
  </si>
  <si>
    <t>https://community.secop.gov.co/Public/Tendering/OpportunityDetail/Index?noticeUID=CO1.NTC.1706033&amp;isFromPublicArea=True&amp;isModal=False</t>
  </si>
  <si>
    <t>https://community.secop.gov.co/Public/Tendering/OpportunityDetail/Index?noticeUID=CO1.NTC.1705967&amp;isFromPublicArea=True&amp;isModal=False</t>
  </si>
  <si>
    <t>https://community.secop.gov.co/Public/Tendering/OpportunityDetail/Index?noticeUID=CO1.NTC.1706533&amp;isFromPublicArea=True&amp;isModal=False</t>
  </si>
  <si>
    <t>https://community.secop.gov.co/Public/Tendering/OpportunityDetail/Index?noticeUID=CO1.NTC.1707324&amp;isFromPublicArea=True&amp;isModal=False</t>
  </si>
  <si>
    <t>https://community.secop.gov.co/Public/Tendering/OpportunityDetail/Index?noticeUID=CO1.NTC.1708440&amp;isFromPublicArea=True&amp;isModal=False</t>
  </si>
  <si>
    <t>https://community.secop.gov.co/Public/Tendering/OpportunityDetail/Index?noticeUID=CO1.NTC.1708387&amp;isFromPublicArea=True&amp;isModal=False</t>
  </si>
  <si>
    <t>https://community.secop.gov.co/Public/Tendering/OpportunityDetail/Index?noticeUID=CO1.NTC.1708830&amp;isFromPublicArea=True&amp;isModal=False</t>
  </si>
  <si>
    <t>https://community.secop.gov.co/Public/Tendering/OpportunityDetail/Index?noticeUID=CO1.NTC.1706996&amp;isFromPublicArea=True&amp;isModal=False</t>
  </si>
  <si>
    <t>https://community.secop.gov.co/Public/Tendering/OpportunityDetail/Index?noticeUID=CO1.NTC.1708505&amp;isFromPublicArea=True&amp;isModal=False</t>
  </si>
  <si>
    <t>https://community.secop.gov.co/Public/Tendering/OpportunityDetail/Index?noticeUID=CO1.NTC.1707195&amp;isFromPublicArea=True&amp;isModal=False</t>
  </si>
  <si>
    <t>https://community.secop.gov.co/Public/Tendering/OpportunityDetail/Index?noticeUID=CO1.NTC.1710147&amp;isFromPublicArea=True&amp;isModal=False</t>
  </si>
  <si>
    <t>https://community.secop.gov.co/Public/Tendering/OpportunityDetail/Index?noticeUID=CO1.NTC.1708706&amp;isFromPublicArea=True&amp;isModal=False</t>
  </si>
  <si>
    <t>https://community.secop.gov.co/Public/Tendering/OpportunityDetail/Index?noticeUID=CO1.NTC.1708289&amp;isFromPublicArea=True&amp;isModal=False</t>
  </si>
  <si>
    <t>https://community.secop.gov.co/Public/Tendering/OpportunityDetail/Index?noticeUID=CO1.NTC.1709145&amp;isFromPublicArea=True&amp;isModal=False</t>
  </si>
  <si>
    <t>https://community.secop.gov.co/Public/Tendering/OpportunityDetail/Index?noticeUID=CO1.NTC.1708685&amp;isFromPublicArea=True&amp;isModal=False</t>
  </si>
  <si>
    <t>https://community.secop.gov.co/Public/Tendering/OpportunityDetail/Index?noticeUID=CO1.NTC.1709136&amp;isFromPublicArea=True&amp;isModal=False</t>
  </si>
  <si>
    <t>https://community.secop.gov.co/Public/Tendering/OpportunityDetail/Index?noticeUID=CO1.NTC.1710380&amp;isFromPublicArea=True&amp;isModal=False</t>
  </si>
  <si>
    <t>https://community.secop.gov.co/Public/Tendering/OpportunityDetail/Index?noticeUID=CO1.NTC.1712028&amp;isFromPublicArea=True&amp;isModal=False</t>
  </si>
  <si>
    <t>https://community.secop.gov.co/Public/Tendering/OpportunityDetail/Index?noticeUID=CO1.NTC.1711892&amp;isFromPublicArea=True&amp;isModal=False</t>
  </si>
  <si>
    <t>https://community.secop.gov.co/Public/Tendering/OpportunityDetail/Index?noticeUID=CO1.NTC.1714158&amp;isFromPublicArea=True&amp;isModal=False</t>
  </si>
  <si>
    <t>https://community.secop.gov.co/Public/Tendering/OpportunityDetail/Index?noticeUID=CO1.NTC.1714404&amp;isFromPublicArea=True&amp;isModal=False</t>
  </si>
  <si>
    <t>https://community.secop.gov.co/Public/Tendering/OpportunityDetail/Index?noticeUID=CO1.NTC.1713948&amp;isFromPublicArea=True&amp;isModal=False</t>
  </si>
  <si>
    <t>https://community.secop.gov.co/Public/Tendering/OpportunityDetail/Index?noticeUID=CO1.NTC.1727227&amp;isFromPublicArea=True&amp;isModal=False</t>
  </si>
  <si>
    <t>https://community.secop.gov.co/Public/Tendering/OpportunityDetail/Index?noticeUID=CO1.NTC.1725378&amp;isFromPublicArea=True&amp;isModal=False</t>
  </si>
  <si>
    <t>https://community.secop.gov.co/Public/Tendering/OpportunityDetail/Index?noticeUID=CO1.NTC.1722694&amp;isFromPublicArea=True&amp;isModal=False</t>
  </si>
  <si>
    <t>https://community.secop.gov.co/Public/Tendering/OpportunityDetail/Index?noticeUID=CO1.NTC.1719557&amp;isFromPublicArea=True&amp;isModal=False</t>
  </si>
  <si>
    <t>https://community.secop.gov.co/Public/Tendering/OpportunityDetail/Index?noticeUID=CO1.NTC.1719651&amp;isFromPublicArea=True&amp;isModal=False</t>
  </si>
  <si>
    <t>https://community.secop.gov.co/Public/Tendering/OpportunityDetail/Index?noticeUID=CO1.NTC.1725929&amp;isFromPublicArea=True&amp;isModal=False</t>
  </si>
  <si>
    <t>https://community.secop.gov.co/Public/Tendering/OpportunityDetail/Index?noticeUID=CO1.NTC.1726963&amp;isFromPublicArea=True&amp;isModal=False</t>
  </si>
  <si>
    <t>https://community.secop.gov.co/Public/Tendering/OpportunityDetail/Index?noticeUID=CO1.NTC.1727275&amp;isFromPublicArea=True&amp;isModal=False</t>
  </si>
  <si>
    <t>https://community.secop.gov.co/Public/Tendering/OpportunityDetail/Index?noticeUID=CO1.NTC.1727498&amp;isFromPublicArea=True&amp;isModal=False</t>
  </si>
  <si>
    <t>https://community.secop.gov.co/Public/Tendering/OpportunityDetail/Index?noticeUID=CO1.NTC.1730732&amp;isFromPublicArea=True&amp;isModal=False</t>
  </si>
  <si>
    <t>https://community.secop.gov.co/Public/Tendering/OpportunityDetail/Index?noticeUID=CO1.NTC.1729087&amp;isFromPublicArea=True&amp;isModal=False</t>
  </si>
  <si>
    <t>https://community.secop.gov.co/Public/Tendering/OpportunityDetail/Index?noticeUID=CO1.NTC.1727908&amp;isFromPublicArea=True&amp;isModal=False</t>
  </si>
  <si>
    <t>https://community.secop.gov.co/Public/Tendering/OpportunityDetail/Index?noticeUID=CO1.NTC.1727589&amp;isFromPublicArea=True&amp;isModal=False</t>
  </si>
  <si>
    <t>https://community.secop.gov.co/Public/Tendering/OpportunityDetail/Index?noticeUID=CO1.NTC.1728102&amp;isFromPublicArea=True&amp;isModal=False</t>
  </si>
  <si>
    <t>https://community.secop.gov.co/Public/Tendering/OpportunityDetail/Index?noticeUID=CO1.NTC.1728549&amp;isFromPublicArea=True&amp;isModal=False</t>
  </si>
  <si>
    <t>https://community.secop.gov.co/Public/Tendering/OpportunityDetail/Index?noticeUID=CO1.NTC.1729222&amp;isFromPublicArea=True&amp;isModal=False</t>
  </si>
  <si>
    <t>https://community.secop.gov.co/Public/Tendering/OpportunityDetail/Index?noticeUID=CO1.NTC.1732712&amp;isFromPublicArea=True&amp;isModal=False</t>
  </si>
  <si>
    <t>https://community.secop.gov.co/Public/Tendering/OpportunityDetail/Index?noticeUID=CO1.NTC.1732524&amp;isFromPublicArea=True&amp;isModal=False</t>
  </si>
  <si>
    <t>https://community.secop.gov.co/Public/Tendering/OpportunityDetail/Index?noticeUID=CO1.NTC.1732720&amp;isFromPublicArea=True&amp;isModal=False</t>
  </si>
  <si>
    <t>https://community.secop.gov.co/Public/Tendering/OpportunityDetail/Index?noticeUID=CO1.NTC.1728988&amp;isFromPublicArea=True&amp;isModal=False</t>
  </si>
  <si>
    <t>https://community.secop.gov.co/Public/Tendering/OpportunityDetail/Index?noticeUID=CO1.NTC.1729336&amp;isFromPublicArea=True&amp;isModal=False</t>
  </si>
  <si>
    <t>https://community.secop.gov.co/Public/Tendering/OpportunityDetail/Index?noticeUID=CO1.NTC.1729630&amp;isFromPublicArea=True&amp;isModal=False</t>
  </si>
  <si>
    <t>https://community.secop.gov.co/Public/Tendering/OpportunityDetail/Index?noticeUID=CO1.NTC.1732647&amp;isFromPublicArea=True&amp;isModal=False</t>
  </si>
  <si>
    <t>https://community.secop.gov.co/Public/Tendering/OpportunityDetail/Index?noticeUID=CO1.NTC.1732574&amp;isFromPublicArea=True&amp;isModal=False</t>
  </si>
  <si>
    <t>https://community.secop.gov.co/Public/Tendering/OpportunityDetail/Index?noticeUID=CO1.NTC.1735684&amp;isFromPublicArea=True&amp;isModal=False</t>
  </si>
  <si>
    <t>https://community.secop.gov.co/Public/Tendering/OpportunityDetail/Index?noticeUID=CO1.NTC.1732857&amp;isFromPublicArea=True&amp;isModal=False</t>
  </si>
  <si>
    <t>https://community.secop.gov.co/Public/Tendering/OpportunityDetail/Index?noticeUID=CO1.NTC.1732799&amp;isFromPublicArea=True&amp;isModal=False</t>
  </si>
  <si>
    <t>https://community.secop.gov.co/Public/Tendering/OpportunityDetail/Index?noticeUID=CO1.NTC.1733679&amp;isFromPublicArea=True&amp;isModal=False</t>
  </si>
  <si>
    <t>https://community.secop.gov.co/Public/Tendering/OpportunityDetail/Index?noticeUID=CO1.NTC.1733155&amp;isFromPublicArea=True&amp;isModal=False</t>
  </si>
  <si>
    <t>https://community.secop.gov.co/Public/Tendering/OpportunityDetail/Index?noticeUID=CO1.NTC.1747578&amp;isFromPublicArea=True&amp;isModal=False</t>
  </si>
  <si>
    <t>https://community.secop.gov.co/Public/Tendering/OpportunityDetail/Index?noticeUID=CO1.NTC.1737703&amp;isFromPublicArea=True&amp;isModal=False</t>
  </si>
  <si>
    <t>https://community.secop.gov.co/Public/Tendering/OpportunityDetail/Index?noticeUID=CO1.NTC.1737581&amp;isFromPublicArea=True&amp;isModal=False</t>
  </si>
  <si>
    <t>https://community.secop.gov.co/Public/Tendering/OpportunityDetail/Index?noticeUID=CO1.NTC.1738778&amp;isFromPublicArea=True&amp;isModal=False</t>
  </si>
  <si>
    <t>https://community.secop.gov.co/Public/Tendering/OpportunityDetail/Index?noticeUID=CO1.NTC.1739234&amp;isFromPublicArea=True&amp;isModal=False</t>
  </si>
  <si>
    <t>https://community.secop.gov.co/Public/Tendering/OpportunityDetail/Index?noticeUID=CO1.NTC.1743206&amp;isFromPublicArea=True&amp;isModal=False</t>
  </si>
  <si>
    <t>https://community.secop.gov.co/Public/Tendering/OpportunityDetail/Index?noticeUID=CO1.NTC.1743008&amp;isFromPublicArea=True&amp;isModal=False</t>
  </si>
  <si>
    <t>https://community.secop.gov.co/Public/Tendering/OpportunityDetail/Index?noticeUID=CO1.NTC.1744240&amp;isFromPublicArea=True&amp;isModal=False</t>
  </si>
  <si>
    <t>https://community.secop.gov.co/Public/Tendering/OpportunityDetail/Index?noticeUID=CO1.NTC.1744166&amp;isFromPublicArea=True&amp;isModal=False</t>
  </si>
  <si>
    <t>https://community.secop.gov.co/Public/Tendering/OpportunityDetail/Index?noticeUID=CO1.NTC.1746111&amp;isFromPublicArea=True&amp;isModal=False</t>
  </si>
  <si>
    <t>https://community.secop.gov.co/Public/Tendering/OpportunityDetail/Index?noticeUID=CO1.NTC.1746133&amp;isFromPublicArea=True&amp;isModal=False</t>
  </si>
  <si>
    <t>https://community.secop.gov.co/Public/Tendering/OpportunityDetail/Index?noticeUID=CO1.NTC.1746144&amp;isFromPublicArea=True&amp;isModal=False</t>
  </si>
  <si>
    <t>https://community.secop.gov.co/Public/Tendering/OpportunityDetail/Index?noticeUID=CO1.NTC.1748024&amp;isFromPublicArea=True&amp;isModal=False</t>
  </si>
  <si>
    <t>https://community.secop.gov.co/Public/Tendering/OpportunityDetail/Index?noticeUID=CO1.NTC.1747942&amp;isFromPublicArea=True&amp;isModal=False</t>
  </si>
  <si>
    <t>https://community.secop.gov.co/Public/Tendering/OpportunityDetail/Index?noticeUID=CO1.NTC.1748028&amp;isFromPublicArea=True&amp;isModal=False</t>
  </si>
  <si>
    <t>https://community.secop.gov.co/Public/Tendering/OpportunityDetail/Index?noticeUID=CO1.NTC.1747949&amp;isFromPublicArea=True&amp;isModal=False</t>
  </si>
  <si>
    <t>https://community.secop.gov.co/Public/Tendering/OpportunityDetail/Index?noticeUID=CO1.NTC.1752009&amp;isFromPublicArea=True&amp;isModal=False</t>
  </si>
  <si>
    <t>https://community.secop.gov.co/Public/Tendering/OpportunityDetail/Index?noticeUID=CO1.NTC.1749668&amp;isFromPublicArea=True&amp;isModal=False</t>
  </si>
  <si>
    <t>https://community.secop.gov.co/Public/Tendering/OpportunityDetail/Index?noticeUID=CO1.NTC.1751385&amp;isFromPublicArea=True&amp;isModal=False</t>
  </si>
  <si>
    <t>https://community.secop.gov.co/Public/Tendering/OpportunityDetail/Index?noticeUID=CO1.NTC.1750974&amp;isFromPublicArea=True&amp;isModal=False</t>
  </si>
  <si>
    <t>https://community.secop.gov.co/Public/Tendering/OpportunityDetail/Index?noticeUID=CO1.NTC.1751906&amp;isFromPublicArea=True&amp;isModal=False</t>
  </si>
  <si>
    <t>https://community.secop.gov.co/Public/Tendering/OpportunityDetail/Index?noticeUID=CO1.NTC.1766418&amp;isFromPublicArea=True&amp;isModal=False</t>
  </si>
  <si>
    <t>https://community.secop.gov.co/Public/Tendering/OpportunityDetail/Index?noticeUID=CO1.NTC.1773408&amp;isFromPublicArea=True&amp;isModal=False</t>
  </si>
  <si>
    <t>https://community.secop.gov.co/Public/Tendering/OpportunityDetail/Index?noticeUID=CO1.NTC.1778999&amp;isFromPublicArea=True&amp;isModal=False</t>
  </si>
  <si>
    <t>https://community.secop.gov.co/Public/Tendering/OpportunityDetail/Index?noticeUID=CO1.NTC.1778987&amp;isFromPublicArea=True&amp;isModal=False</t>
  </si>
  <si>
    <t>https://community.secop.gov.co/Public/Tendering/OpportunityDetail/Index?noticeUID=CO1.NTC.1809901&amp;isFromPublicArea=True&amp;isModal=False</t>
  </si>
  <si>
    <t>https://community.secop.gov.co/Public/Tendering/OpportunityDetail/Index?noticeUID=CO1.NTC.1788676&amp;isFromPublicArea=True&amp;isModal=False</t>
  </si>
  <si>
    <t>https://community.secop.gov.co/Public/Tendering/OpportunityDetail/Index?noticeUID=CO1.NTC.1788686&amp;isFromPublicArea=True&amp;isModal=False</t>
  </si>
  <si>
    <t>https://community.secop.gov.co/Public/Tendering/OpportunityDetail/Index?noticeUID=CO1.NTC.1788893&amp;isFromPublicArea=True&amp;isModal=False</t>
  </si>
  <si>
    <t>https://community.secop.gov.co/Public/Tendering/OpportunityDetail/Index?noticeUID=CO1.NTC.1788934&amp;isFromPublicArea=True&amp;isModal=False</t>
  </si>
  <si>
    <t>https://community.secop.gov.co/Public/Tendering/OpportunityDetail/Index?noticeUID=CO1.NTC.1791535&amp;isFromPublicArea=True&amp;isModal=False</t>
  </si>
  <si>
    <t>https://community.secop.gov.co/Public/Tendering/OpportunityDetail/Index?noticeUID=CO1.NTC.1792300&amp;isFromPublicArea=True&amp;isModal=False</t>
  </si>
  <si>
    <t>https://community.secop.gov.co/Public/Tendering/OpportunityDetail/Index?noticeUID=CO1.NTC.1792465&amp;isFromPublicArea=True&amp;isModal=False</t>
  </si>
  <si>
    <t>https://community.secop.gov.co/Public/Tendering/OpportunityDetail/Index?noticeUID=CO1.NTC.1792629&amp;isFromPublicArea=True&amp;isModal=False</t>
  </si>
  <si>
    <t>https://community.secop.gov.co/Public/Tendering/OpportunityDetail/Index?noticeUID=CO1.NTC.1792527&amp;isFromPublicArea=True&amp;isModal=False</t>
  </si>
  <si>
    <t>https://community.secop.gov.co/Public/Tendering/OpportunityDetail/Index?noticeUID=CO1.NTC.1793672&amp;isFromPublicArea=True&amp;isModal=False</t>
  </si>
  <si>
    <t>https://community.secop.gov.co/Public/Tendering/OpportunityDetail/Index?noticeUID=CO1.NTC.1793230&amp;isFromPublicArea=True&amp;isModal=False</t>
  </si>
  <si>
    <t>https://community.secop.gov.co/Public/Tendering/OpportunityDetail/Index?noticeUID=CO1.NTC.1793517&amp;isFromPublicArea=True&amp;isModal=False</t>
  </si>
  <si>
    <t>https://community.secop.gov.co/Public/Tendering/OpportunityDetail/Index?noticeUID=CO1.NTC.1797482&amp;isFromPublicArea=True&amp;isModal=False</t>
  </si>
  <si>
    <t>https://community.secop.gov.co/Public/Tendering/OpportunityDetail/Index?noticeUID=CO1.NTC.1798333&amp;isFromPublicArea=True&amp;isModal=False</t>
  </si>
  <si>
    <t>https://community.secop.gov.co/Public/Tendering/OpportunityDetail/Index?noticeUID=CO1.NTC.1796083&amp;isFromPublicArea=True&amp;isModal=False</t>
  </si>
  <si>
    <t>https://community.secop.gov.co/Public/Tendering/OpportunityDetail/Index?noticeUID=CO1.NTC.1796768&amp;isFromPublicArea=True&amp;isModal=False</t>
  </si>
  <si>
    <t>https://community.secop.gov.co/Public/Tendering/OpportunityDetail/Index?noticeUID=CO1.NTC.1796423&amp;isFromPublicArea=True&amp;isModal=False</t>
  </si>
  <si>
    <t>https://community.secop.gov.co/Public/Tendering/OpportunityDetail/Index?noticeUID=CO1.NTC.1796729&amp;isFromPublicArea=True&amp;isModal=False</t>
  </si>
  <si>
    <t>https://community.secop.gov.co/Public/Tendering/OpportunityDetail/Index?noticeUID=CO1.NTC.1796907&amp;isFromPublicArea=True&amp;isModal=False</t>
  </si>
  <si>
    <t>https://community.secop.gov.co/Public/Tendering/OpportunityDetail/Index?noticeUID=CO1.NTC.1800187&amp;isFromPublicArea=True&amp;isModal=False</t>
  </si>
  <si>
    <t>https://community.secop.gov.co/Public/Tendering/OpportunityDetail/Index?noticeUID=CO1.NTC.1800339&amp;isFromPublicArea=True&amp;isModal=False</t>
  </si>
  <si>
    <t>https://community.secop.gov.co/Public/Tendering/OpportunityDetail/Index?noticeUID=CO1.NTC.1800345&amp;isFromPublicArea=True&amp;isModal=False</t>
  </si>
  <si>
    <t>https://community.secop.gov.co/Public/Tendering/OpportunityDetail/Index?noticeUID=CO1.NTC.1798105&amp;isFromPublicArea=True&amp;isModal=False</t>
  </si>
  <si>
    <t>https://community.secop.gov.co/Public/Tendering/OpportunityDetail/Index?noticeUID=CO1.NTC.1798326&amp;isFromPublicArea=True&amp;isModal=False</t>
  </si>
  <si>
    <t>https://community.secop.gov.co/Public/Tendering/OpportunityDetail/Index?noticeUID=CO1.NTC.1811310&amp;isFromPublicArea=True&amp;isModal=False</t>
  </si>
  <si>
    <t>https://community.secop.gov.co/Public/Tendering/OpportunityDetail/Index?noticeUID=CO1.NTC.1798221&amp;isFromPublicArea=True&amp;isModal=False</t>
  </si>
  <si>
    <t>https://community.secop.gov.co/Public/Tendering/OpportunityDetail/Index?noticeUID=CO1.NTC.1800468&amp;isFromPublicArea=True&amp;isModal=False</t>
  </si>
  <si>
    <t>https://community.secop.gov.co/Public/Tendering/OpportunityDetail/Index?noticeUID=CO1.NTC.1804532&amp;isFromPublicArea=True&amp;isModal=False</t>
  </si>
  <si>
    <t>https://community.secop.gov.co/Public/Tendering/OpportunityDetail/Index?noticeUID=CO1.NTC.1803776&amp;isFromPublicArea=True&amp;isModal=False</t>
  </si>
  <si>
    <t>https://community.secop.gov.co/Public/Tendering/OpportunityDetail/Index?noticeUID=CO1.NTC.1803216&amp;isFromPublicArea=True&amp;isModal=False</t>
  </si>
  <si>
    <t>https://community.secop.gov.co/Public/Tendering/OpportunityDetail/Index?noticeUID=CO1.NTC.1809224&amp;isFromPublicArea=True&amp;isModal=False</t>
  </si>
  <si>
    <t>https://community.secop.gov.co/Public/Tendering/OpportunityDetail/Index?noticeUID=CO1.NTC.1804540&amp;isFromPublicArea=True&amp;isModal=False</t>
  </si>
  <si>
    <t>https://community.secop.gov.co/Public/Tendering/OpportunityDetail/Index?noticeUID=CO1.NTC.1823458&amp;isFromPublicArea=True&amp;isModal=False</t>
  </si>
  <si>
    <t>https://community.secop.gov.co/Public/Tendering/OpportunityDetail/Index?noticeUID=CO1.NTC.1805660&amp;isFromPublicArea=True&amp;isModal=False</t>
  </si>
  <si>
    <t>https://community.secop.gov.co/Public/Tendering/OpportunityDetail/Index?noticeUID=CO1.NTC.1806208&amp;isFromPublicArea=True&amp;isModal=False</t>
  </si>
  <si>
    <t>https://community.secop.gov.co/Public/Tendering/OpportunityDetail/Index?noticeUID=CO1.NTC.1806130&amp;isFromPublicArea=True&amp;isModal=False</t>
  </si>
  <si>
    <t>https://community.secop.gov.co/Public/Tendering/OpportunityDetail/Index?noticeUID=CO1.NTC.1805503&amp;isFromPublicArea=True&amp;isModal=False</t>
  </si>
  <si>
    <t>https://community.secop.gov.co/Public/Tendering/OpportunityDetail/Index?noticeUID=CO1.NTC.1809084&amp;isFromPublicArea=True&amp;isModal=False</t>
  </si>
  <si>
    <t>https://community.secop.gov.co/Public/Tendering/OpportunityDetail/Index?noticeUID=CO1.NTC.1808781&amp;isFromPublicArea=True&amp;isModal=False</t>
  </si>
  <si>
    <t>https://community.secop.gov.co/Public/Tendering/OpportunityDetail/Index?noticeUID=CO1.NTC.1808797&amp;isFromPublicArea=True&amp;isModal=False</t>
  </si>
  <si>
    <t>https://community.secop.gov.co/Public/Tendering/OpportunityDetail/Index?noticeUID=CO1.NTC.1809235&amp;isFromPublicArea=True&amp;isModal=False</t>
  </si>
  <si>
    <t>https://community.secop.gov.co/Public/Tendering/OpportunityDetail/Index?noticeUID=CO1.NTC.1809327&amp;isFromPublicArea=True&amp;isModal=False</t>
  </si>
  <si>
    <t>https://community.secop.gov.co/Public/Tendering/OpportunityDetail/Index?noticeUID=CO1.NTC.1809814&amp;isFromPublicArea=True&amp;isModal=False</t>
  </si>
  <si>
    <t>https://community.secop.gov.co/Public/Tendering/OpportunityDetail/Index?noticeUID=CO1.NTC.1809545&amp;isFromPublicArea=True&amp;isModal=False</t>
  </si>
  <si>
    <t>https://community.secop.gov.co/Public/Tendering/OpportunityDetail/Index?noticeUID=CO1.NTC.1811214&amp;isFromPublicArea=True&amp;isModal=False</t>
  </si>
  <si>
    <t>https://community.secop.gov.co/Public/Tendering/OpportunityDetail/Index?noticeUID=CO1.NTC.1809744&amp;isFromPublicArea=True&amp;isModal=False</t>
  </si>
  <si>
    <t>https://community.secop.gov.co/Public/Tendering/OpportunityDetail/Index?noticeUID=CO1.NTC.1811431&amp;isFromPublicArea=True&amp;isModal=False</t>
  </si>
  <si>
    <t>https://community.secop.gov.co/Public/Tendering/OpportunityDetail/Index?noticeUID=CO1.NTC.1811146&amp;isFromPublicArea=True&amp;isModal=False</t>
  </si>
  <si>
    <t>https://community.secop.gov.co/Public/Tendering/OpportunityDetail/Index?noticeUID=CO1.NTC.1810020&amp;isFromPublicArea=True&amp;isModal=False</t>
  </si>
  <si>
    <t>https://community.secop.gov.co/Public/Tendering/OpportunityDetail/Index?noticeUID=CO1.NTC.1811776&amp;isFromPublicArea=True&amp;isModal=False</t>
  </si>
  <si>
    <t>https://community.secop.gov.co/Public/Tendering/OpportunityDetail/Index?noticeUID=CO1.NTC.1809874&amp;isFromPublicArea=True&amp;isModal=False</t>
  </si>
  <si>
    <t>https://community.secop.gov.co/Public/Tendering/OpportunityDetail/Index?noticeUID=CO1.NTC.1810232&amp;isFromPublicArea=True&amp;isModal=False</t>
  </si>
  <si>
    <t>https://community.secop.gov.co/Public/Tendering/OpportunityDetail/Index?noticeUID=CO1.NTC.1810074&amp;isFromPublicArea=True&amp;isModal=False</t>
  </si>
  <si>
    <t>https://community.secop.gov.co/Public/Tendering/OpportunityDetail/Index?noticeUID=CO1.NTC.1810085&amp;isFromPublicArea=True&amp;isModal=False</t>
  </si>
  <si>
    <t>https://community.secop.gov.co/Public/Tendering/OpportunityDetail/Index?noticeUID=CO1.NTC.1812312&amp;isFromPublicArea=True&amp;isModal=False</t>
  </si>
  <si>
    <t>https://community.secop.gov.co/Public/Tendering/OpportunityDetail/Index?noticeUID=CO1.NTC.1810875&amp;isFromPublicArea=True&amp;isModal=False</t>
  </si>
  <si>
    <t>https://community.secop.gov.co/Public/Tendering/OpportunityDetail/Index?noticeUID=CO1.NTC.1815643&amp;isFromPublicArea=True&amp;isModal=False</t>
  </si>
  <si>
    <t>https://community.secop.gov.co/Public/Tendering/OpportunityDetail/Index?noticeUID=CO1.NTC.1815656&amp;isFromPublicArea=True&amp;isModal=False</t>
  </si>
  <si>
    <t>https://community.secop.gov.co/Public/Tendering/OpportunityDetail/Index?noticeUID=CO1.NTC.1810882&amp;isFromPublicArea=True&amp;isModal=False</t>
  </si>
  <si>
    <t>https://community.secop.gov.co/Public/Tendering/OpportunityDetail/Index?noticeUID=CO1.NTC.1814019&amp;isFromPublicArea=True&amp;isModal=False</t>
  </si>
  <si>
    <t>https://community.secop.gov.co/Public/Tendering/OpportunityDetail/Index?noticeUID=CO1.NTC.1814715&amp;isFromPublicArea=True&amp;isModal=False</t>
  </si>
  <si>
    <t>https://community.secop.gov.co/Public/Tendering/OpportunityDetail/Index?noticeUID=CO1.NTC.1813906&amp;isFromPublicArea=True&amp;isModal=False</t>
  </si>
  <si>
    <t>https://community.secop.gov.co/Public/Tendering/OpportunityDetail/Index?noticeUID=CO1.NTC.1812329&amp;isFromPublicArea=True&amp;isModal=False</t>
  </si>
  <si>
    <t>https://community.secop.gov.co/Public/Tendering/OpportunityDetail/Index?noticeUID=CO1.NTC.1817540&amp;isFromPublicArea=True&amp;isModal=False</t>
  </si>
  <si>
    <t>https://community.secop.gov.co/Public/Tendering/OpportunityDetail/Index?noticeUID=CO1.NTC.1823258&amp;isFromPublicArea=True&amp;isModal=False</t>
  </si>
  <si>
    <t>https://community.secop.gov.co/Public/Tendering/OpportunityDetail/Index?noticeUID=CO1.NTC.1814144&amp;isFromPublicArea=True&amp;isModal=False</t>
  </si>
  <si>
    <t>https://community.secop.gov.co/Public/Tendering/OpportunityDetail/Index?noticeUID=CO1.NTC.1814332&amp;isFromPublicArea=True&amp;isModal=False</t>
  </si>
  <si>
    <t>https://community.secop.gov.co/Public/Tendering/OpportunityDetail/Index?noticeUID=CO1.NTC.1814408&amp;isFromPublicArea=True&amp;isModal=False</t>
  </si>
  <si>
    <t>https://community.secop.gov.co/Public/Tendering/OpportunityDetail/Index?noticeUID=CO1.NTC.1814497&amp;isFromPublicArea=True&amp;isModal=False</t>
  </si>
  <si>
    <t>https://community.secop.gov.co/Public/Tendering/OpportunityDetail/Index?noticeUID=CO1.NTC.1816228&amp;isFromPublicArea=True&amp;isModal=False</t>
  </si>
  <si>
    <t>https://community.secop.gov.co/Public/Tendering/OpportunityDetail/Index?noticeUID=CO1.NTC.1815980&amp;isFromPublicArea=True&amp;isModal=False</t>
  </si>
  <si>
    <t>https://community.secop.gov.co/Public/Tendering/OpportunityDetail/Index?noticeUID=CO1.NTC.1818725&amp;isFromPublicArea=True&amp;isModal=False</t>
  </si>
  <si>
    <t>https://community.secop.gov.co/Public/Tendering/OpportunityDetail/Index?noticeUID=CO1.NTC.1817174&amp;isFromPublicArea=True&amp;isModal=False</t>
  </si>
  <si>
    <t>https://community.secop.gov.co/Public/Tendering/OpportunityDetail/Index?noticeUID=CO1.NTC.1815015&amp;isFromPublicArea=True&amp;isModal=False</t>
  </si>
  <si>
    <t>https://community.secop.gov.co/Public/Tendering/OpportunityDetail/Index?noticeUID=CO1.NTC.1815016&amp;isFromPublicArea=True&amp;isModal=False</t>
  </si>
  <si>
    <t>https://community.secop.gov.co/Public/Tendering/OpportunityDetail/Index?noticeUID=CO1.NTC.1816808&amp;isFromPublicArea=True&amp;isModal=False</t>
  </si>
  <si>
    <t>https://community.secop.gov.co/Public/Tendering/OpportunityDetail/Index?noticeUID=CO1.NTC.1816726&amp;isFromPublicArea=True&amp;isModal=False</t>
  </si>
  <si>
    <t>https://community.secop.gov.co/Public/Tendering/OpportunityDetail/Index?noticeUID=CO1.NTC.1816434&amp;isFromPublicArea=True&amp;isModal=False</t>
  </si>
  <si>
    <t>https://community.secop.gov.co/Public/Tendering/OpportunityDetail/Index?noticeUID=CO1.NTC.1817424&amp;isFromPublicArea=True&amp;isModal=False</t>
  </si>
  <si>
    <t>https://community.secop.gov.co/Public/Tendering/OpportunityDetail/Index?noticeUID=CO1.NTC.1817231&amp;isFromPublicArea=True&amp;isModal=False</t>
  </si>
  <si>
    <t>https://community.secop.gov.co/Public/Tendering/OpportunityDetail/Index?noticeUID=CO1.NTC.1819491&amp;isFromPublicArea=True&amp;isModal=False</t>
  </si>
  <si>
    <t>https://community.secop.gov.co/Public/Tendering/OpportunityDetail/Index?noticeUID=CO1.NTC.1820005&amp;isFromPublicArea=True&amp;isModal=False</t>
  </si>
  <si>
    <t>https://community.secop.gov.co/Public/Tendering/OpportunityDetail/Index?noticeUID=CO1.NTC.1823777&amp;isFromPublicArea=True&amp;isModal=False</t>
  </si>
  <si>
    <t>https://community.secop.gov.co/Public/Tendering/OpportunityDetail/Index?noticeUID=CO1.NTC.1816510&amp;isFromPublicArea=True&amp;isModal=False</t>
  </si>
  <si>
    <t>https://community.secop.gov.co/Public/Tendering/OpportunityDetail/Index?noticeUID=CO1.NTC.1816437&amp;isFromPublicArea=True&amp;isModal=False</t>
  </si>
  <si>
    <t>https://community.secop.gov.co/Public/Tendering/OpportunityDetail/Index?noticeUID=CO1.NTC.1816262&amp;isFromPublicArea=True&amp;isModal=False</t>
  </si>
  <si>
    <t>https://community.secop.gov.co/Public/Tendering/OpportunityDetail/Index?noticeUID=CO1.NTC.1816259&amp;isFromPublicArea=True&amp;isModal=False</t>
  </si>
  <si>
    <t>https://community.secop.gov.co/Public/Tendering/OpportunityDetail/Index?noticeUID=CO1.NTC.1815729&amp;isFromPublicArea=True&amp;isModal=False</t>
  </si>
  <si>
    <t>https://community.secop.gov.co/Public/Tendering/OpportunityDetail/Index?noticeUID=CO1.NTC.1815343&amp;isFromPublicArea=True&amp;isModal=False</t>
  </si>
  <si>
    <t>https://community.secop.gov.co/Public/Tendering/OpportunityDetail/Index?noticeUID=CO1.NTC.1815589&amp;isFromPublicArea=True&amp;isModal=False</t>
  </si>
  <si>
    <t>https://community.secop.gov.co/Public/Tendering/OpportunityDetail/Index?noticeUID=CO1.NTC.1815692&amp;isFromPublicArea=True&amp;isModal=False</t>
  </si>
  <si>
    <t>https://community.secop.gov.co/Public/Tendering/OpportunityDetail/Index?noticeUID=CO1.NTC.1823371&amp;isFromPublicArea=True&amp;isModal=False</t>
  </si>
  <si>
    <t>https://community.secop.gov.co/Public/Tendering/OpportunityDetail/Index?noticeUID=CO1.NTC.1823446&amp;isFromPublicArea=True&amp;isModal=False</t>
  </si>
  <si>
    <t>https://community.secop.gov.co/Public/Tendering/OpportunityDetail/Index?noticeUID=CO1.NTC.1817565&amp;isFromPublicArea=True&amp;isModal=False</t>
  </si>
  <si>
    <t>https://community.secop.gov.co/Public/Tendering/OpportunityDetail/Index?noticeUID=CO1.NTC.1818001&amp;isFromPublicArea=True&amp;isModal=False</t>
  </si>
  <si>
    <t>https://community.secop.gov.co/Public/Tendering/OpportunityDetail/Index?noticeUID=CO1.NTC.1819014&amp;isFromPublicArea=True&amp;isModal=False</t>
  </si>
  <si>
    <t>https://community.secop.gov.co/Public/Tendering/OpportunityDetail/Index?noticeUID=CO1.NTC.1822247&amp;isFromPublicArea=True&amp;isModal=False</t>
  </si>
  <si>
    <t>https://community.secop.gov.co/Public/Tendering/OpportunityDetail/Index?noticeUID=CO1.NTC.1822268&amp;isFromPublicArea=True&amp;isModal=False</t>
  </si>
  <si>
    <t>https://community.secop.gov.co/Public/Tendering/OpportunityDetail/Index?noticeUID=CO1.NTC.1822158&amp;isFromPublicArea=True&amp;isModal=False</t>
  </si>
  <si>
    <t>https://community.secop.gov.co/Public/Tendering/OpportunityDetail/Index?noticeUID=CO1.NTC.1823993&amp;isFromPublicArea=True&amp;isModal=False</t>
  </si>
  <si>
    <t>https://community.secop.gov.co/Public/Tendering/OpportunityDetail/Index?noticeUID=CO1.NTC.1829601&amp;isFromPublicArea=True&amp;isModal=False</t>
  </si>
  <si>
    <t>https://community.secop.gov.co/Public/Tendering/OpportunityDetail/Index?noticeUID=CO1.NTC.1823250&amp;isFromPublicArea=True&amp;isModal=False</t>
  </si>
  <si>
    <t>https://community.secop.gov.co/Public/Tendering/OpportunityDetail/Index?noticeUID=CO1.NTC.1823267&amp;isFromPublicArea=True&amp;isModal=False</t>
  </si>
  <si>
    <t>https://community.secop.gov.co/Public/Tendering/OpportunityDetail/Index?noticeUID=CO1.NTC.1823886&amp;isFromPublicArea=True&amp;isModal=False</t>
  </si>
  <si>
    <t>https://community.secop.gov.co/Public/Tendering/OpportunityDetail/Index?noticeUID=CO1.NTC.1828281&amp;isFromPublicArea=True&amp;isModal=False</t>
  </si>
  <si>
    <t>https://community.secop.gov.co/Public/Tendering/OpportunityDetail/Index?noticeUID=CO1.NTC.1830770&amp;isFromPublicArea=True&amp;isModal=False</t>
  </si>
  <si>
    <t>https://community.secop.gov.co/Public/Tendering/OpportunityDetail/Index?noticeUID=CO1.NTC.1830777&amp;isFromPublicArea=True&amp;isModal=False</t>
  </si>
  <si>
    <t>https://community.secop.gov.co/Public/Tendering/OpportunityDetail/Index?noticeUID=CO1.NTC.1831550&amp;isFromPublicArea=True&amp;isModal=False</t>
  </si>
  <si>
    <t>https://community.secop.gov.co/Public/Tendering/OpportunityDetail/Index?noticeUID=CO1.NTC.1834351&amp;isFromPublicArea=True&amp;isModal=False</t>
  </si>
  <si>
    <t>https://community.secop.gov.co/Public/Tendering/OpportunityDetail/Index?noticeUID=CO1.NTC.1834794&amp;isFromPublicArea=True&amp;isModal=False</t>
  </si>
  <si>
    <t>https://community.secop.gov.co/Public/Tendering/OpportunityDetail/Index?noticeUID=CO1.NTC.1835578&amp;isFromPublicArea=True&amp;isModal=False</t>
  </si>
  <si>
    <t>https://community.secop.gov.co/Public/Tendering/OpportunityDetail/Index?noticeUID=CO1.NTC.1839347&amp;isFromPublicArea=True&amp;isModal=False</t>
  </si>
  <si>
    <t>https://community.secop.gov.co/Public/Tendering/OpportunityDetail/Index?noticeUID=CO1.NTC.1846713&amp;isFromPublicArea=True&amp;isModal=False</t>
  </si>
  <si>
    <t>https://community.secop.gov.co/Public/Tendering/OpportunityDetail/Index?noticeUID=CO1.NTC.1848574&amp;isFromPublicArea=True&amp;isModal=False</t>
  </si>
  <si>
    <t>https://community.secop.gov.co/Public/Tendering/OpportunityDetail/Index?noticeUID=CO1.NTC.1853400&amp;isFromPublicArea=True&amp;isModal=False</t>
  </si>
  <si>
    <t>https://community.secop.gov.co/Public/Tendering/OpportunityDetail/Index?noticeUID=CO1.NTC.1858824&amp;isFromPublicArea=True&amp;isModal=False</t>
  </si>
  <si>
    <t>https://community.secop.gov.co/Public/Tendering/OpportunityDetail/Index?noticeUID=CO1.NTC.1853930&amp;isFromPublicArea=True&amp;isModal=False</t>
  </si>
  <si>
    <t>https://community.secop.gov.co/Public/Tendering/OpportunityDetail/Index?noticeUID=CO1.NTC.1853832&amp;isFromPublicArea=True&amp;isModal=False</t>
  </si>
  <si>
    <t>https://community.secop.gov.co/Public/Tendering/OpportunityDetail/Index?noticeUID=CO1.NTC.1854204&amp;isFromPublicArea=True&amp;isModal=False</t>
  </si>
  <si>
    <t>https://community.secop.gov.co/Public/Tendering/OpportunityDetail/Index?noticeUID=CO1.NTC.1855846&amp;isFromPublicArea=True&amp;isModal=False</t>
  </si>
  <si>
    <t>https://community.secop.gov.co/Public/Tendering/OpportunityDetail/Index?noticeUID=CO1.NTC.1859413&amp;isFromPublicArea=True&amp;isModal=False</t>
  </si>
  <si>
    <t>https://community.secop.gov.co/Public/Tendering/OpportunityDetail/Index?noticeUID=CO1.NTC.1859095&amp;isFromPublicArea=True&amp;isModal=False</t>
  </si>
  <si>
    <t>https://community.secop.gov.co/Public/Tendering/OpportunityDetail/Index?noticeUID=CO1.NTC.1859421&amp;isFromPublicArea=True&amp;isModal=False</t>
  </si>
  <si>
    <t>https://community.secop.gov.co/Public/Tendering/OpportunityDetail/Index?noticeUID=CO1.NTC.1860554&amp;isFromPublicArea=True&amp;isModal=False</t>
  </si>
  <si>
    <t>https://community.secop.gov.co/Public/Tendering/OpportunityDetail/Index?noticeUID=CO1.NTC.1865594&amp;isFromPublicArea=True&amp;isModal=False</t>
  </si>
  <si>
    <t>https://community.secop.gov.co/Public/Tendering/OpportunityDetail/Index?noticeUID=CO1.NTC.1865473&amp;isFromPublicArea=True&amp;isModal=False</t>
  </si>
  <si>
    <t>https://community.secop.gov.co/Public/Tendering/OpportunityDetail/Index?noticeUID=CO1.NTC.1865379&amp;isFromPublicArea=True&amp;isModal=False</t>
  </si>
  <si>
    <t>https://community.secop.gov.co/Public/Tendering/OpportunityDetail/Index?noticeUID=CO1.NTC.1865381&amp;isFromPublicArea=True&amp;isModal=False</t>
  </si>
  <si>
    <t>https://community.secop.gov.co/Public/Tendering/OpportunityDetail/Index?noticeUID=CO1.NTC.1868711&amp;isFromPublicArea=True&amp;isModal=False</t>
  </si>
  <si>
    <t>https://community.secop.gov.co/Public/Tendering/OpportunityDetail/Index?noticeUID=CO1.NTC.1868935&amp;isFromPublicArea=True&amp;isModal=False</t>
  </si>
  <si>
    <t>https://community.secop.gov.co/Public/Tendering/OpportunityDetail/Index?noticeUID=CO1.NTC.1868983&amp;isFromPublicArea=True&amp;isModal=False</t>
  </si>
  <si>
    <t>https://community.secop.gov.co/Public/Tendering/OpportunityDetail/Index?noticeUID=CO1.NTC.1869148&amp;isFromPublicArea=True&amp;isModal=False</t>
  </si>
  <si>
    <t>https://community.secop.gov.co/Public/Tendering/OpportunityDetail/Index?noticeUID=CO1.NTC.1869154&amp;isFromPublicArea=True&amp;isModal=False</t>
  </si>
  <si>
    <t>https://community.secop.gov.co/Public/Tendering/OpportunityDetail/Index?noticeUID=CO1.NTC.1876133&amp;isFromPublicArea=True&amp;isModal=False</t>
  </si>
  <si>
    <t>https://community.secop.gov.co/Public/Tendering/OpportunityDetail/Index?noticeUID=CO1.NTC.1871630&amp;isFromPublicArea=True&amp;isModal=False</t>
  </si>
  <si>
    <t>https://community.secop.gov.co/Public/Tendering/OpportunityDetail/Index?noticeUID=CO1.NTC.1873047&amp;isFromPublicArea=True&amp;isModal=False</t>
  </si>
  <si>
    <t>https://community.secop.gov.co/Public/Tendering/OpportunityDetail/Index?noticeUID=CO1.NTC.1875263&amp;isFromPublicArea=True&amp;isModal=False</t>
  </si>
  <si>
    <t>https://community.secop.gov.co/Public/Tendering/OpportunityDetail/Index?noticeUID=CO1.NTC.1874523&amp;isFromPublicArea=True&amp;isModal=False</t>
  </si>
  <si>
    <t>https://community.secop.gov.co/Public/Tendering/OpportunityDetail/Index?noticeUID=CO1.NTC.1875478&amp;isFromPublicArea=True&amp;isModal=False</t>
  </si>
  <si>
    <t>https://community.secop.gov.co/Public/Tendering/OpportunityDetail/Index?noticeUID=CO1.NTC.1882073&amp;isFromPublicArea=True&amp;isModal=False</t>
  </si>
  <si>
    <t>Porcentaje de ejecución*</t>
  </si>
  <si>
    <t>235-Contrarar la adquisición de cinco (5) licencias FileMaker para Colecciones Colombianas</t>
  </si>
  <si>
    <t>10 dias</t>
  </si>
  <si>
    <t>1 mes</t>
  </si>
  <si>
    <t>228-Adquisición e instalación de toldo o parasol retráctil para la sede Centro de Documentación del IDPC.</t>
  </si>
  <si>
    <t>https://community.secop.gov.co/Public/Tendering/OpportunityDetail/Index?noticeUID=CO1.NTC.1761855&amp;isFromPublicArea=True&amp;isModal=False</t>
  </si>
  <si>
    <t>https://community.secop.gov.co/Public/Tendering/OpportunityDetail/Index?noticeUID=CO1.NTC.1739252&amp;isFromPublicArea=True&amp;isModal=False</t>
  </si>
  <si>
    <t>https://community.secop.gov.co/Public/Tendering/OpportunityDetail/Index?noticeUID=CO1.NTC.1846617&amp;isFromPublicArea=True&amp;isModal=False</t>
  </si>
  <si>
    <t>https://community.secop.gov.co/Public/Tendering/OpportunityDetail/Index?noticeUID=CO1.NTC.1834914&amp;isFromPublicArea=True&amp;isModal=False</t>
  </si>
  <si>
    <t>5 meses</t>
  </si>
  <si>
    <t>44-Prestar servicios profesionales al Instituto Distrital de Patrimonio Cultural para la estructuración financiera de programas, proyectos y acciones que orienten la articulación de acciones, proyectos y programas del PEMP Centro Histórico de Bogotá.</t>
  </si>
  <si>
    <t>267-Contratar el suministro de combustible para los vehiculos del Instituto Distrital de Patrimonio Cultural.</t>
  </si>
  <si>
    <t>610-Adquisicion de prendas institucionales orientados a la atención a la ciudadaia y ejecucion de actividades misionales e institucionales del IDPC.</t>
  </si>
  <si>
    <t>250 dias</t>
  </si>
  <si>
    <t>https://www.colombiacompra.gov.co/tienda-virtual-del-estado-colombiano/ordenes-compra/65355</t>
  </si>
  <si>
    <t>https://community.secop.gov.co/Public/Tendering/OpportunityDetail/Index?noticeUID=CO1.NTC.1817850&amp;isFromPublicArea=True&amp;isModal=False</t>
  </si>
  <si>
    <t>https://www.colombiacompra.gov.co/tienda-virtual-del-estado-colombiano/ordenes-compra/65687</t>
  </si>
  <si>
    <t>https://www.colombiacompra.gov.co/tienda-virtual-del-estado-colombiano/ordenes-compra/65727</t>
  </si>
  <si>
    <t>221-Adquisición de elementos de bioseguridad y protección para prevenir la propagación del Coronavirus (Covid 19) en el IDPC.</t>
  </si>
  <si>
    <t>211-Contratar la prestación del servicio integral de aseo, cafetería y fumigación, incluidos los insumos, para las sedes del Instituto Distrital de Patrimonio Cultural.</t>
  </si>
  <si>
    <t>179-Suministro de consumibles para equipos de impresión de las dependencias del Instituto Distrital de Patrimonio Cultural</t>
  </si>
  <si>
    <t>225 dias</t>
  </si>
  <si>
    <t>https://community.secop.gov.co/Public/Tendering/OpportunityDetail/Index?noticeUID=CO1.NTC.1854205&amp;isFromPublicArea=True&amp;isModal=False</t>
  </si>
  <si>
    <t>https://www.colombiacompra.gov.co/tienda-virtual-del-estado-colombiano/ordenes-compra/65818</t>
  </si>
  <si>
    <t>615-Adquisición de electrodomésticos y accesorios para las instalaciones del Instituto Distrital de Patrimonio Cultural.</t>
  </si>
  <si>
    <t>jsarmiento@idpc.gov.co</t>
  </si>
  <si>
    <t>angela.castro@idpc.gov.co</t>
  </si>
  <si>
    <t>danilo.sanchez@idpc.gov.co</t>
  </si>
  <si>
    <t>michell.suarez@idpc.gov.co</t>
  </si>
  <si>
    <t>irma.castaneda@idpc.gov.co</t>
  </si>
  <si>
    <t>cristina.mahecha@idpc.gov.co</t>
  </si>
  <si>
    <t>sandra.romo@idpc.gov.co</t>
  </si>
  <si>
    <t>victoria.munoz@idpc.gov.co</t>
  </si>
  <si>
    <t>sol.guerra@idpc.gov.co</t>
  </si>
  <si>
    <t>maria.camargo@idpc.gov.co</t>
  </si>
  <si>
    <t>guillermo.londono@idpc.gov.co</t>
  </si>
  <si>
    <t>mauricio.guzman@idpc.gov.co</t>
  </si>
  <si>
    <t>LINA.MORENO@IDPC.GOV.CO</t>
  </si>
  <si>
    <t>martha.patino@idpc.gov.co</t>
  </si>
  <si>
    <t>andrea.brito@idpc.gov.co</t>
  </si>
  <si>
    <t>patricia.carrillo@idpc.gov.co</t>
  </si>
  <si>
    <t>diana.gomez@idpc.gov.co</t>
  </si>
  <si>
    <t>edwin.leon@idpc.gov.co</t>
  </si>
  <si>
    <t>fabio.salazar@idpc.gov.co</t>
  </si>
  <si>
    <t>edgar.moncada@idpc.gov.co</t>
  </si>
  <si>
    <t>luz.zapata@idpc.gov.co</t>
  </si>
  <si>
    <t>PAOLA.CONTRERAS@IDPC.GOV.CO</t>
  </si>
  <si>
    <t>fernanda.martinez@idpc.gov.co</t>
  </si>
  <si>
    <t>johanna.fernandez@idpc.gov.co</t>
  </si>
  <si>
    <t>helber.silva@idpc.gov.co</t>
  </si>
  <si>
    <t>carlos.sandoval@idpc.gov.co</t>
  </si>
  <si>
    <t>natalia.cardona@idpc.gov.co</t>
  </si>
  <si>
    <t>natalia.perez@idpc.gov.co</t>
  </si>
  <si>
    <t>liliana.calle@idpc.gov.co</t>
  </si>
  <si>
    <t>mariela.cajamarca@idpc.gov.co</t>
  </si>
  <si>
    <t>camilo.romero@idpc.gov.co</t>
  </si>
  <si>
    <t>leidy.rojas@idpc.gov.co</t>
  </si>
  <si>
    <t>mary.rojas@idpc.gov.co</t>
  </si>
  <si>
    <t>nubia.lizarazo@idpc.gov.co</t>
  </si>
  <si>
    <t>jenny.romero@idpc.gov.co</t>
  </si>
  <si>
    <t>VICTOR.MEDINA@IDPC.GOV.CP</t>
  </si>
  <si>
    <t>catalina.arreaza@idpc.gov.co</t>
  </si>
  <si>
    <t>luis.reyes@idpc.gov.co</t>
  </si>
  <si>
    <t>nancy.zamora@idpc.gov.co</t>
  </si>
  <si>
    <t>oscar.yusty@idpc.gov.co</t>
  </si>
  <si>
    <t>jose.cubillos@idpc.gov.co</t>
  </si>
  <si>
    <t>camila.acero@idpc.gov.co</t>
  </si>
  <si>
    <t>fernando.vergara@idpc.gov.co</t>
  </si>
  <si>
    <t>lorena.guerrero@idpc.gov.co</t>
  </si>
  <si>
    <t>jose.ovalle@idpc.gov.co</t>
  </si>
  <si>
    <t>natalia.torres@idpc.gov.co</t>
  </si>
  <si>
    <t>elcy.vivas@idpc.gov.co</t>
  </si>
  <si>
    <t>diana.diaz@idpc.gov.co</t>
  </si>
  <si>
    <t>ronald.morera@idpc.gov.co</t>
  </si>
  <si>
    <t>carlos.santos@idpc.gov.co</t>
  </si>
  <si>
    <t>camila.medina@idpc.gov.co</t>
  </si>
  <si>
    <t>carlos.roman@idpc.gov.co</t>
  </si>
  <si>
    <t>jenny.carreno@idpc.gov.co</t>
  </si>
  <si>
    <t>natalia.velez@idpc.gov.co</t>
  </si>
  <si>
    <t>paula.torres@idpc.gov.co</t>
  </si>
  <si>
    <t>harold.agudelo@idpc.gov.co</t>
  </si>
  <si>
    <t>camilo.moreno@idpc.gov.co</t>
  </si>
  <si>
    <t>sandra.palacios@idpc.gov.co</t>
  </si>
  <si>
    <t>astrid.fajardo@idpc.gov.co</t>
  </si>
  <si>
    <t>ellien.rodriguez@idpc.gov.co</t>
  </si>
  <si>
    <t>oscar.riveros@idpc.gov.co</t>
  </si>
  <si>
    <t>juan.alvarado@idpc.gov.co</t>
  </si>
  <si>
    <t>laura.ceron@idpc.gov.co</t>
  </si>
  <si>
    <t>idelber.sanchez@idpc.gov.co</t>
  </si>
  <si>
    <t>carlos.caicedo@idpc.gov.co</t>
  </si>
  <si>
    <t>daniel.roncancio@idpc.gov.co</t>
  </si>
  <si>
    <t>maria.mendez@idpc.gov.co</t>
  </si>
  <si>
    <t>xiomara.avilan@idpc.gov.co</t>
  </si>
  <si>
    <t>andres.elasmar@idpc.gov.co</t>
  </si>
  <si>
    <t>erika.morales@idpc.gov.co</t>
  </si>
  <si>
    <t>nubia.velasco@idpc.gov.co</t>
  </si>
  <si>
    <t>alfredo.baron@idpc.gov.co</t>
  </si>
  <si>
    <t>enrique.rincon@idpc.gov.co</t>
  </si>
  <si>
    <t>juan.cubillos@idpc.gov.co</t>
  </si>
  <si>
    <t>fabio.lopez@idpc.gov.co</t>
  </si>
  <si>
    <t>john.farfan@idpc.gov.co</t>
  </si>
  <si>
    <t>diana.pedraza@idpc.gov.co</t>
  </si>
  <si>
    <t>maria.angel@idpc.gov.co</t>
  </si>
  <si>
    <t>vicente.espitia@idpc.gov.co</t>
  </si>
  <si>
    <t>maria.vanega@idpc.gov.co</t>
  </si>
  <si>
    <t>adriana.bernao@idpc.gov.co</t>
  </si>
  <si>
    <t>claudia.silva@idpc.gov.co</t>
  </si>
  <si>
    <t>jorge.ramirez@idpc.gov.co</t>
  </si>
  <si>
    <t>nubia.rincon@idpc.gov.co</t>
  </si>
  <si>
    <t>quintiliano.pineda@idpc.gov.co</t>
  </si>
  <si>
    <t>monica.sarmiento@idpc.gov.co</t>
  </si>
  <si>
    <t>luis.gonzalez@idpc.gov.co</t>
  </si>
  <si>
    <t>paula.avila@idpc.gov.co</t>
  </si>
  <si>
    <t>natalia.rey@idpc.gov.co</t>
  </si>
  <si>
    <t>jair.alvarado@idpc.gov.co</t>
  </si>
  <si>
    <t>laura.moreno@idpc.gov.co</t>
  </si>
  <si>
    <t>javier.mateus@idpc.gov.co</t>
  </si>
  <si>
    <t>ivan.rodriguez@idpc.gov.co</t>
  </si>
  <si>
    <t>hellen.quiroga@idpc.gov.co</t>
  </si>
  <si>
    <t>karen.forero@idpc.gov.co</t>
  </si>
  <si>
    <t>laura.delpino@idpc.gov.co</t>
  </si>
  <si>
    <t>yuly.romero@idpc.gov.co</t>
  </si>
  <si>
    <t>natalia.achiardi@idpc.gov.co</t>
  </si>
  <si>
    <t>juan.sanchez@idpc.gov.co</t>
  </si>
  <si>
    <t>angela.rivera@idpc.gov.co</t>
  </si>
  <si>
    <t>efrain.canedo@idpc.gov.co</t>
  </si>
  <si>
    <t>alicia.bello@idpc.gov.co</t>
  </si>
  <si>
    <t>ana.pinilla@idpc.gov.co</t>
  </si>
  <si>
    <t>maria.rodriguez@idpc.gov.co</t>
  </si>
  <si>
    <t>javier.ortiz@idpc.gov.co</t>
  </si>
  <si>
    <t>paola.quintero@idpc.gov.co</t>
  </si>
  <si>
    <t>angela.cadena@idpc.gov.co</t>
  </si>
  <si>
    <t>ilse.caicedo@idpc.gov.co</t>
  </si>
  <si>
    <t>angie.espinel@idpc.gov.co</t>
  </si>
  <si>
    <t>carlos.valencia@idpc.gov.co</t>
  </si>
  <si>
    <t>wilmar.tovar@idpc.gov.co</t>
  </si>
  <si>
    <t>javier.mota@idpc.gov.co</t>
  </si>
  <si>
    <t>vladimir.tovar@idpc.gov.co</t>
  </si>
  <si>
    <t>sharon.avila@idpc.gov.co</t>
  </si>
  <si>
    <t>carolina.ortiz@idpc.gov.co</t>
  </si>
  <si>
    <t>mildred.moreno@idpc.gov.co</t>
  </si>
  <si>
    <t>martha.trigos@idpc.gov.co</t>
  </si>
  <si>
    <t>alexandra.cortes@idpc.gov.co</t>
  </si>
  <si>
    <t>guillermo.salazar@idpc.gov.co</t>
  </si>
  <si>
    <t>laura.zimmermann@idpc.gov.co</t>
  </si>
  <si>
    <t>jhon.carvajal@idpc.gov.co</t>
  </si>
  <si>
    <t>nasly.sanchez@idpc.gov.co</t>
  </si>
  <si>
    <t>leidy.sierra@idpc.gov.co</t>
  </si>
  <si>
    <t>eloisa.lamilla@idpc.gov.co</t>
  </si>
  <si>
    <t>cristina.mampaso@idpc.gov.co</t>
  </si>
  <si>
    <t>deborath.gascon@idpc.gov.co</t>
  </si>
  <si>
    <t xml:space="preserve"> dsophiart@gmail.com
</t>
  </si>
  <si>
    <t>henry.herrera@idpc.gov.co</t>
  </si>
  <si>
    <t>cristian.castaneda@idpc.gov.co</t>
  </si>
  <si>
    <t>adriana.uribe@idpc.gov.co</t>
  </si>
  <si>
    <t>claudia.diaz@idpc.gov.co</t>
  </si>
  <si>
    <t>miller.castro@idpc.gov.co</t>
  </si>
  <si>
    <t>marcela.gacia@idpc.gov.co</t>
  </si>
  <si>
    <t>laura.cumbalaza@idpc.gov.co</t>
  </si>
  <si>
    <t>naysla.torres@idpc.gov.co</t>
  </si>
  <si>
    <t>sandra.noriega@idpc.gov.co</t>
  </si>
  <si>
    <t>jairo.zuluaga@idpc.gov.co</t>
  </si>
  <si>
    <t>dario.zambrano@idpc.gov.co</t>
  </si>
  <si>
    <t>adriana.vera@idpc.gov.co</t>
  </si>
  <si>
    <t>juan.benavides@idpc.gov.co</t>
  </si>
  <si>
    <t>jose.mayorga@idpc.gov.co</t>
  </si>
  <si>
    <t>magda.rojas@idpc.gov.co</t>
  </si>
  <si>
    <t>erika.blanco@idpc.gov.co</t>
  </si>
  <si>
    <t>kevin.morales@idpc.gov.co</t>
  </si>
  <si>
    <t>kristhiam.carrizosa@idpc.gov.co</t>
  </si>
  <si>
    <t>monica.coy@idpc.gov.co</t>
  </si>
  <si>
    <t>monica.mercado@idpc.gov.co</t>
  </si>
  <si>
    <t>ricardo.martinez@idpc.gov.co</t>
  </si>
  <si>
    <t>camilo.alvarez@idpc.gov.co</t>
  </si>
  <si>
    <t>fernando.sanchez@idpc.gov.co</t>
  </si>
  <si>
    <t>tatiana.navarro@idpc.gov.co</t>
  </si>
  <si>
    <t>david.gonzalez@idpc.gov.co</t>
  </si>
  <si>
    <t>gladys.santacruz@idpc.gov.co</t>
  </si>
  <si>
    <t>milton.aguilera@idpc.gov.co</t>
  </si>
  <si>
    <t>camilo.rodriguez@idpc.gov.co</t>
  </si>
  <si>
    <t>juan.gomez@idpc.gov.co</t>
  </si>
  <si>
    <t>zegella.toloza@idpc.gov.co</t>
  </si>
  <si>
    <t>andrea.forero@idpc.gov.co</t>
  </si>
  <si>
    <t>antonio.ochoa@idpc.gov.co</t>
  </si>
  <si>
    <t>david.gomez@idpc.gov.co</t>
  </si>
  <si>
    <t>jose.ramirez@idpc.gov.co</t>
  </si>
  <si>
    <t>alexandra.mesa@idpc.gov.co</t>
  </si>
  <si>
    <t>yeinner.lopez@idpc.gov.co</t>
  </si>
  <si>
    <t>marcela.parada@idpc.gov.co</t>
  </si>
  <si>
    <t>alvaro.salazar@idpc.gov.co</t>
  </si>
  <si>
    <t>jhon.nunez@idpc.gov.co</t>
  </si>
  <si>
    <t>diego.mora@idpc.gov.co</t>
  </si>
  <si>
    <t>carlos.sanchez@idpc.gov.co</t>
  </si>
  <si>
    <t>manuel.martin@idpc.gov.co</t>
  </si>
  <si>
    <t>alejandra.jaramillo@idpc.gov.co</t>
  </si>
  <si>
    <t>sara.acuna@idpc.gov.co</t>
  </si>
  <si>
    <t>leonardo.ochica@idpc.gov.co</t>
  </si>
  <si>
    <t>oscar.diaz@idpc.gov.co</t>
  </si>
  <si>
    <t>andrea.castiblanco@idpc.gov.co</t>
  </si>
  <si>
    <t>yessica.acosta@idpc.gov.co</t>
  </si>
  <si>
    <t>convocatoriaspatrimonio@idpc.gov.co</t>
  </si>
  <si>
    <t>lina.forero@idpc.gov.co</t>
  </si>
  <si>
    <t>francisco.guerrero@idpc.gov.co</t>
  </si>
  <si>
    <t>olga.vergara@idpc.gov.co</t>
  </si>
  <si>
    <t>nicolas.pachon@idpc.gov.co</t>
  </si>
  <si>
    <t>maria.calderon@idpc.gov.co</t>
  </si>
  <si>
    <t>leny.barbosa@idpc.gov.co</t>
  </si>
  <si>
    <t>angel.medellin@idpc.gov.co</t>
  </si>
  <si>
    <t>estefania.diaz@idpc.gov.co</t>
  </si>
  <si>
    <t>andres.albarracin@idpc.gov.co</t>
  </si>
  <si>
    <t>maria.lozano@idpc.gov.co</t>
  </si>
  <si>
    <t>luis.mamian@idpc.gov.co</t>
  </si>
  <si>
    <t>ricardo.arias@idpc.gov.co</t>
  </si>
  <si>
    <t>diana.gaitan@idpc.gov.co</t>
  </si>
  <si>
    <t>nathaly.bonilla@idpc.gov.co</t>
  </si>
  <si>
    <t>rosa.rodriguez@idpc.gov.co</t>
  </si>
  <si>
    <t>laura.castillo@idpc.gov.co</t>
  </si>
  <si>
    <t>felipe.villamil@idpc.gov.co</t>
  </si>
  <si>
    <t>jhon.morales@idpc.gov.co</t>
  </si>
  <si>
    <t>luis.forero@idpc.gov.co</t>
  </si>
  <si>
    <t>lina.rosales@idpc.gov.co</t>
  </si>
  <si>
    <t>diana.bedoya@idpc.gov.co</t>
  </si>
  <si>
    <t>daniel.huertas@idpc.gov.co</t>
  </si>
  <si>
    <t>maria.ramos@idpc.gov.co</t>
  </si>
  <si>
    <t>jaumer.blanco@idpc.gov.co</t>
  </si>
  <si>
    <t>ana.sierra@idpc.gov.co</t>
  </si>
  <si>
    <t>helena.fernandez@idpc.gov.co</t>
  </si>
  <si>
    <t>santiago.murcia@idpc.gov.co</t>
  </si>
  <si>
    <t>diegoa12051@hotmail.com</t>
  </si>
  <si>
    <t>david.cortes@idpc.gov.co</t>
  </si>
  <si>
    <t>daniel.gutierrez@idpc.gov.co</t>
  </si>
  <si>
    <t>viviana.gutierrez@idpc.gov.co</t>
  </si>
  <si>
    <t>camilo.escallon@idpc.gov.co</t>
  </si>
  <si>
    <t>oscar.uyaban@idpc.gov.co</t>
  </si>
  <si>
    <t>lea.esquivel@idpc.gov.co</t>
  </si>
  <si>
    <t>ilona.murcia@idpc.gov.co</t>
  </si>
  <si>
    <t>myriam.poveda@idpc.gov.co</t>
  </si>
  <si>
    <t>blanca.gomez@idpc.gov.co</t>
  </si>
  <si>
    <t>edna.riveros@idpc.gov.co</t>
  </si>
  <si>
    <t>adriana.moreno@idpc.gov.co</t>
  </si>
  <si>
    <t>sheril.salazar@idpc.gov.co</t>
  </si>
  <si>
    <t>diana.school@idpc.gov.co</t>
  </si>
  <si>
    <t>ingrid.parada@idpc.gov.co</t>
  </si>
  <si>
    <t>angela.ruiz@idpc.gov.co</t>
  </si>
  <si>
    <t>yanessa.lilchyn@idpc.gov.co</t>
  </si>
  <si>
    <t>sandra.mendoza@idpc.gov.co</t>
  </si>
  <si>
    <t>paula.alaya@idpc.gov.co</t>
  </si>
  <si>
    <t>lida.medrano@idpc.gov.co</t>
  </si>
  <si>
    <t>ximena.aguillon@idpc.gov.co</t>
  </si>
  <si>
    <t>maritza.forero@idpc.gov.co</t>
  </si>
  <si>
    <t>arielrfernandez@gmail.com</t>
  </si>
  <si>
    <t>ana.montoya@idpc.gov.co</t>
  </si>
  <si>
    <t>museodebogota@idpc.gov.co</t>
  </si>
  <si>
    <t>miguel.rodriguez@idpc.gov.co</t>
  </si>
  <si>
    <t>jenny.zamudio@idpc.gov.co</t>
  </si>
  <si>
    <t>maria.rocha@idpc.gov.co</t>
  </si>
  <si>
    <t>adrian.rivera@idpc.gov.co</t>
  </si>
  <si>
    <t>diego.munoz@idpc.gov.co</t>
  </si>
  <si>
    <t>lina.malagon@idpc.gov.co</t>
  </si>
  <si>
    <t>rodolfo.parra@idpc.gov.co</t>
  </si>
  <si>
    <t>mario.valencia@idpc.gov.co</t>
  </si>
  <si>
    <t>diana.acuna@idpc.gov.co</t>
  </si>
  <si>
    <t>sahidy.pastrana@idpc.gov.co</t>
  </si>
  <si>
    <t>diego.fernandez@idpc.gov.co</t>
  </si>
  <si>
    <t>diego.meneses@idpc.gov.co</t>
  </si>
  <si>
    <t>katherine.mejia@idpc.gov.co</t>
  </si>
  <si>
    <t>hadasha.cardenas@idpc.gov.co</t>
  </si>
  <si>
    <t>maria.gallego@idpc.gov.co</t>
  </si>
  <si>
    <t>francisco.pinzon@idpc.gov.co</t>
  </si>
  <si>
    <t>johan.garzon@idpc.gov.co</t>
  </si>
  <si>
    <t>paola.rangel@idpc.gov.co</t>
  </si>
  <si>
    <t>jimena.perez@idpc.gov.co</t>
  </si>
  <si>
    <t>lisseth.mendoza@idpc.gov.co</t>
  </si>
  <si>
    <t>felipe.leon@idpc.gov.co</t>
  </si>
  <si>
    <t>mateo.hernandez@idpc.gov.co</t>
  </si>
  <si>
    <t>alejandro.mendoza@idpc.gov.co</t>
  </si>
  <si>
    <t>alexander.vallejo@idpc.gov.co</t>
  </si>
  <si>
    <t>lizeth.lopez@idpc.gov.co</t>
  </si>
  <si>
    <t>natalia.ortega@idpc.gov.co</t>
  </si>
  <si>
    <t>karem.cespedes@idpc.gov.co</t>
  </si>
  <si>
    <t>hernan.rivera@idpc.gov.co</t>
  </si>
  <si>
    <t>juan.henao@idpc.gov.co</t>
  </si>
  <si>
    <t>tatiana.duenas@idpc.gov.co</t>
  </si>
  <si>
    <t>laura.mejia@idpc.gov.co</t>
  </si>
  <si>
    <t>javier.cardenas@idpc.gov.co</t>
  </si>
  <si>
    <t>german.romero@idpc.gov.co</t>
  </si>
  <si>
    <t>otto.quintero@idpc.gov.co</t>
  </si>
  <si>
    <t>jose.cristancho@idpc.gov.co</t>
  </si>
  <si>
    <t>catalina.cavalier@idpc.gov.co</t>
  </si>
  <si>
    <t>martin.bermudez@idpc.gov.co</t>
  </si>
  <si>
    <t>simon.ortega@idpc.gov.co</t>
  </si>
  <si>
    <t>jorge.rodriguez@idpc.gov.co</t>
  </si>
  <si>
    <t>pedro.sanchez@idpc.gov.co</t>
  </si>
  <si>
    <t>daniel.cristancho@idpc.gov.co</t>
  </si>
  <si>
    <t>sandra.suarez@idpc.gov.co</t>
  </si>
  <si>
    <t>maria.monroy@idpc.gov.co</t>
  </si>
  <si>
    <t>ana.collazos@idpc.gov.co</t>
  </si>
  <si>
    <t>grace.mccormick@idpc.gov.co</t>
  </si>
  <si>
    <t>nathaly.cepeda@idpc.gov.co</t>
  </si>
  <si>
    <t>cristina.lleras@idpc.gov.co</t>
  </si>
  <si>
    <t>laura.rojas@idpc.gov.co</t>
  </si>
  <si>
    <t>laura.cuervo@idpc.gov.co</t>
  </si>
  <si>
    <t>sonia.penarette@idpc.gov.co</t>
  </si>
  <si>
    <t>coleccionmuseodebogota@idpc.gov.co</t>
  </si>
  <si>
    <t>juan.vargas@idpc.gov.co</t>
  </si>
  <si>
    <t>felipe.lozano@idpc.gov.co</t>
  </si>
  <si>
    <t>giovanna.torres@idpc.gov.co</t>
  </si>
  <si>
    <t>diana.ramirez@idpc.gov.co</t>
  </si>
  <si>
    <t>mauricio.cortes@idpc.gov.co</t>
  </si>
  <si>
    <t>maria.garcia@idpc.gov.co</t>
  </si>
  <si>
    <t>karen.clavijo@idpc.gov.co</t>
  </si>
  <si>
    <t>yaid.bolanos@idpc.gov.co</t>
  </si>
  <si>
    <t>esther.silva@idpc.gov.co</t>
  </si>
  <si>
    <t>juan.sanabria@idpc.gov.co</t>
  </si>
  <si>
    <t>erika.gallego@idpc.gov.co</t>
  </si>
  <si>
    <t>katherine.camacho@idpc.gov.co</t>
  </si>
  <si>
    <t xml:space="preserve"> juliethrodriguez34@gmail.com</t>
  </si>
  <si>
    <t>ana.castro@idpc.gov.co</t>
  </si>
  <si>
    <t>harol.villay@idpc.gov.co</t>
  </si>
  <si>
    <t>628-Entregar en arrendamiento el local comercial que cuenta con un área de 64m2, situado en la Calle 10  No. 3-45 que hace parte del inmueble denominado Casa Siete Balcones, de la ciudad de Bogotá, D. C.</t>
  </si>
  <si>
    <t>576-Prestar servicios de apoyo a la  gestión social y la estrategia de participacion social en la declaratoria de Sumapaz.</t>
  </si>
  <si>
    <t>230-Contratar la adquisición de mobiliario para las oficinas del Instituto Distrital de Patrimonio Cultural.</t>
  </si>
  <si>
    <t>172-Prestar servicios profesionales al Instituto Distrital de Patrimonio Cultural para apoyar las actividades de supervisión, seguimiento a convenios , contratos y actividades de control de la sudirección de divulgación y apropiación del patrimonio.</t>
  </si>
  <si>
    <t>372-Contratar la prestación de servicio de recolección, transporte, tratamiento y/o disposición final de los residuos peligrosos producidos en la gestión del Instituto Distrital de Patrimonio Cultural.</t>
  </si>
  <si>
    <t>174-Prestar servicios profesionales al Instituto Distrital de Patrimonio Cultural para apoyar a la subdirección de divulgación y apropiación en la implementación de acciones de desarrollo sostenible en el marco de la valoración del patrimonio cultural</t>
  </si>
  <si>
    <t>323-Contratar la actualización, mantenimiento y soporte del Software SIIGO del Instituto Distrital de Patrimonio Cultural.</t>
  </si>
  <si>
    <t>Según factura</t>
  </si>
  <si>
    <t>12 meses</t>
  </si>
  <si>
    <t>45 dias</t>
  </si>
  <si>
    <t>https://community.secop.gov.co/Public/Tendering/OpportunityDetail/Index?noticeUID=CO1.NTC.1884392&amp;isFromPublicArea=True&amp;isModal=False</t>
  </si>
  <si>
    <t>https://www.colombiacompra.gov.co/tienda-virtual-del-estado-colombiano/ordenes-compra/66497</t>
  </si>
  <si>
    <t>https://www.colombiacompra.gov.co/tienda-virtual-del-estado-colombiano/ordenes-compra/66506</t>
  </si>
  <si>
    <t>https://community.secop.gov.co/Public/Tendering/OpportunityDetail/Index?noticeUID=CO1.NTC.1897923&amp;isFromPublicArea=True&amp;isModal=False</t>
  </si>
  <si>
    <t>https://community.secop.gov.co/Public/Tendering/OpportunityDetail/Index?noticeUID=CO1.NTC.1898879&amp;isFromPublicArea=True&amp;isModal=False</t>
  </si>
  <si>
    <t>https://community.secop.gov.co/Public/Tendering/OpportunityDetail/Index?noticeUID=CO1.NTC.1901549&amp;isFromPublicArea=True&amp;isModal=False</t>
  </si>
  <si>
    <t>https://community.secop.gov.co/Public/Tendering/OpportunityDetail/Index?noticeUID=CO1.NTC.1901112&amp;isFromPublicArea=True&amp;isModal=False</t>
  </si>
  <si>
    <t>https://community.secop.gov.co/Public/Tendering/OpportunityDetail/Index?noticeUID=CO1.NTC.1885619&amp;isFromPublicArea=True&amp;isModal=False</t>
  </si>
  <si>
    <t>https://community.secop.gov.co/Public/Tendering/OpportunityDetail/Index?noticeUID=CO1.NTC.1907644&amp;isFromPublicArea=True&amp;isModal=False</t>
  </si>
  <si>
    <t>https://www.colombiacompra.gov.co/tienda-virtual-del-estado-colombiano/ordenes-compra/67751</t>
  </si>
  <si>
    <t>https://community.secop.gov.co/Public/Tendering/OpportunityDetail/Index?noticeUID=CO1.NTC.1941981&amp;isFromPublicArea=True&amp;isModal=False</t>
  </si>
  <si>
    <t>https://community.secop.gov.co/Public/Tendering/OpportunityDetail/Index?noticeUID=CO1.NTC.1937416&amp;isFromPublicArea=True&amp;isModal=False</t>
  </si>
  <si>
    <t>https://community.secop.gov.co/Public/Tendering/OpportunityDetail/Index?noticeUID=CO1.NTC.1670356&amp;isFromPublicArea=True&amp;isModal=False</t>
  </si>
  <si>
    <t>https://community.secop.gov.co/Public/Tendering/OpportunityDetail/Index?noticeUID=CO1.NTC.1671336&amp;isFromPublicArea=True&amp;isModal=False</t>
  </si>
  <si>
    <t>https://community.secop.gov.co/Public/Tendering/OpportunityDetail/Index?noticeUID=CO1.NTC.1673092&amp;isFromPublicArea=True&amp;isModal=False</t>
  </si>
  <si>
    <t>https://community.secop.gov.co/Public/Tendering/OpportunityDetail/Index?noticeUID=CO1.NTC.1673441&amp;isFromPublicArea=True&amp;isModal=False</t>
  </si>
  <si>
    <t>https://community.secop.gov.co/Public/Tendering/OpportunityDetail/Index?noticeUID=CO1.NTC.1685033&amp;isFromPublicArea=True&amp;isModal=False</t>
  </si>
  <si>
    <t>https://community.secop.gov.co/Public/Tendering/OpportunityDetail/Index?noticeUID=CO1.NTC.1699922&amp;isFromPublicArea=True&amp;isModal=False</t>
  </si>
  <si>
    <t>https://community.secop.gov.co/Public/Tendering/OpportunityDetail/Index?noticeUID=CO1.NTC.1706967&amp;isFromPublicArea=True&amp;isModal=False</t>
  </si>
  <si>
    <t>https://community.secop.gov.co/Public/Tendering/OpportunityDetail/Index?noticeUID=CO1.NTC.1732724&amp;isFromPublicArea=True&amp;isModal=False</t>
  </si>
  <si>
    <t>https://community.secop.gov.co/Public/Tendering/OpportunityDetail/Index?noticeUID=CO1.NTC.1744667&amp;isFromPublicArea=True&amp;isModal=False</t>
  </si>
  <si>
    <t>https://community.secop.gov.co/Public/Tendering/OpportunityDetail/Index?noticeUID=CO1.NTC.1749294&amp;isFromPublicArea=True&amp;isModal=False</t>
  </si>
  <si>
    <t>https://community.secop.gov.co/Public/Tendering/OpportunityDetail/Index?noticeUID=CO1.NTC.1751919&amp;isFromPublicArea=True&amp;isModal=False</t>
  </si>
  <si>
    <t>https://community.secop.gov.co/Public/Tendering/OpportunityDetail/Index?noticeUID=CO1.NTC.1792815&amp;isFromPublicArea=True&amp;isModal=False</t>
  </si>
  <si>
    <t>https://community.secop.gov.co/Public/Tendering/OpportunityDetail/Index?noticeUID=CO1.NTC.1773465&amp;isFromPublicArea=True&amp;isModal=False</t>
  </si>
  <si>
    <t>https://community.secop.gov.co/Public/Tendering/OpportunityDetail/Index?noticeUID=CO1.NTC.1811428&amp;isFromPublicArea=True&amp;isModal=False</t>
  </si>
  <si>
    <t>https://community.secop.gov.co/Public/Tendering/OpportunityDetail/Index?noticeUID=CO1.NTC.1833408&amp;isFromPublicArea=True&amp;isModal=False</t>
  </si>
  <si>
    <t>https://community.secop.gov.co/Public/Tendering/OpportunityDetail/Index?noticeUID=CO1.NTC.1831522&amp;isFromPublicArea=True&amp;isModal=False</t>
  </si>
  <si>
    <t>https://community.secop.gov.co/Public/Tendering/OpportunityDetail/Index?noticeUID=CO1.NTC.1833072&amp;isFromPublicArea=True&amp;isModal=False</t>
  </si>
  <si>
    <t>https://www.colombiacompra.gov.co/tienda-virtual-del-estado-colombiano/ordenes-compra/65885</t>
  </si>
  <si>
    <t>https://community.secop.gov.co/Public/Tendering/OpportunityDetail/Index?noticeUID=CO1.NTC.1860287&amp;isFromPublicArea=True&amp;isModal=False</t>
  </si>
  <si>
    <t>https://community.secop.gov.co/Public/Tendering/OpportunityDetail/Index?noticeUID=CO1.NTC.1864918&amp;isFromPublicArea=True&amp;isModal=False</t>
  </si>
  <si>
    <t>https://community.secop.gov.co/Public/Tendering/OpportunityDetail/Index?noticeUID=CO1.NTC.1850003&amp;isFromPublicArea=True&amp;isModal=False</t>
  </si>
  <si>
    <t>https://community.secop.gov.co/Public/Tendering/OpportunityDetail/Index?noticeUID=CO1.NTC.1875193&amp;isFromPublicArea=True&amp;isModal=False</t>
  </si>
  <si>
    <t>187-Contratar la renovación y ampliación del almacenamiento de la solución de respaldo de información para el Instituto Distrital de Patrimonio Cultural.</t>
  </si>
  <si>
    <t>dyfmantenimientoyservicios@gmail.com</t>
  </si>
  <si>
    <t>esteban.zapata@idpc.gov.co</t>
  </si>
  <si>
    <t>catherine.henkel@idpc.gov.co</t>
  </si>
  <si>
    <t>daniela.duque@idpc.gov.co</t>
  </si>
  <si>
    <t>wilson.daza@idpc.gov.co</t>
  </si>
  <si>
    <t>leonel.serrato@idpc.gov.co</t>
  </si>
  <si>
    <t>jeyson.rodriguez@idpc.gov.co</t>
  </si>
  <si>
    <t>winer.martinez@idpc.gov.co</t>
  </si>
  <si>
    <t>sandra.diaz@idpc.gov.co</t>
  </si>
  <si>
    <t>libia.villalba@idpc.gov.co</t>
  </si>
  <si>
    <t>maria.ospina@idpc.gov.co</t>
  </si>
  <si>
    <t>juan.quinonez@idpc.gov.co</t>
  </si>
  <si>
    <t>natalia.mogollon@idpc.gov.co</t>
  </si>
  <si>
    <t>oscar.ospina@idpc.gov.co</t>
  </si>
  <si>
    <t>comercial@microtron.com.co</t>
  </si>
  <si>
    <t>controlservicesing@gmail.com</t>
  </si>
  <si>
    <t>info@audidata.net</t>
  </si>
  <si>
    <t>gerencia@fing.com.co</t>
  </si>
  <si>
    <t>administrativa1@dianawiesner.com</t>
  </si>
  <si>
    <t>ccenacional@autogas.com.co</t>
  </si>
  <si>
    <t>gerencia@neuronaimasd.com</t>
  </si>
  <si>
    <t>tiendavirtualpanoramma@gmail.com</t>
  </si>
  <si>
    <t>comercial4@avanzagroup.com.co</t>
  </si>
  <si>
    <t>licitaciones.ladoinsa@gmail.com</t>
  </si>
  <si>
    <t>licitacioneskanderi2018@gmail.com</t>
  </si>
  <si>
    <t>wladimir.polanco@colcomercio.com.co</t>
  </si>
  <si>
    <t>cafeibanez@gmail.com</t>
  </si>
  <si>
    <t>logisticaygestiondenegocios@gmail.com</t>
  </si>
  <si>
    <t>worldmyd@hotmail.com</t>
  </si>
  <si>
    <t>alejandro.prieto@serviecologixo.com</t>
  </si>
  <si>
    <t>jhsalazar@integrasoftsas.com</t>
  </si>
  <si>
    <t>licitaciones@eforcers.com</t>
  </si>
  <si>
    <t>92- Prestar servicios profesionales al Instituto Distrital de Patrimonio Cultural para apoyar a la Oficina Asesora Jurídica en asuntos relacionados con las diferentes etapas de la gestión contractual y apoyar jurídicamente los procesos de incumplimiento contractual.</t>
  </si>
  <si>
    <t>88-Prestar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t>
  </si>
  <si>
    <t>89-Prestar servicios de apoyo a la gestión al Instituto Distrital de Patrimonio Cultural en las actividades relacionadas con la actualización de bases de datos, préstamos, consultas y organización de los archivos de la Oficina Asesora Jurídica, en el marco de la Política de Gestión Documental del Modelo Integrado de Planeación y Gestión MIPG.</t>
  </si>
  <si>
    <t>85-Prestar servicios profesionales al Instituto Distrital de Patrimonio Cultural para apoyar jurídicamente la contratación en sus diferentes etapas precontractual, contractual y poscontractual, y demás asuntos jurídicos y administrativos requeridos por la Entidad.</t>
  </si>
  <si>
    <t>95-Prestar servicios profesionales al Instituto Distrital de Patrimonio Cultural para apoyar a la Oficina Asesora Jurídica en la emisión de conceptos jurídicos, proyección y revisión de los documentos de índole jurídico que le sean asignados y etapas de la gestión contractual de los procesos que se adelanten.</t>
  </si>
  <si>
    <t>342-Prestar servicios profesionales al Instituto Distrital de Patrimonio Cultural IDPC, para establecer una estrategia de trabajo y de relacionamiento con el Concejo de Bogotá, Alcaldías Locales, JAL  Juntas adminitradoras Locales, para dar cumplimiento a la misión institucional.</t>
  </si>
  <si>
    <t>141-Prestar servicios profesionales al Instituto Distrital de Patrimonio Cultural para la realización de actividades relacionadas con el procesamiento de datos que permita la obtención de información confiable y oportuna de carácter financiero, contable y tributario.</t>
  </si>
  <si>
    <t>145-Prestar sus servicios profesionales al Instituto Distrital de Patrimonio Cultural en la liquidación de la nómina mensual de salarios y la liquidación de prestaciones sociales de los servidores de planta de la entidad y demás asuntos relacionados con la gestión del talento humano.</t>
  </si>
  <si>
    <t>81-Prestar servicios profesionales al Instituto Distrital de Patrimonio Cultural para formular e implementar una estrategia de relacionamiento interinstitucional con el sector público y privado en Bogotá que aporte al cumplimiento de la misión institucional.</t>
  </si>
  <si>
    <t>100-Prestar servicios profesionales al Instituto Distrital de Patrimonio Cultural, en el desarrollo de herramientas y actividades requeridas para la implementación y sostenibilidad de las políticas de gestión y desempeño del Modelo Integrado de Planeación y Gestión, a cargo de la Oficina Asesora de Planeación.</t>
  </si>
  <si>
    <t>161-Prestar servicios de apoyo a la gestión al Instituto Distrital de Patrimonio Cultural, para la ejecución de actividades relacionadas con los instrumentos archivísticos requeridos para la implementación de la Política de Gestión Documental del Modelo Integrado de Planeación y Gestión.</t>
  </si>
  <si>
    <t>82-Prestar servicios profesionales al Instituto Distrital de Patrimonio Cultural (IDPC) en la formulación e implementación de una estrategia de cooperación y relaciones internacionales (agencias de cooperación, academia e instituciones encargadas de patrimonio cultural).</t>
  </si>
  <si>
    <t>83-Prestar servicios profesionales al Instituto Distrital de Patrimonio Cultural (IDPC) para apoyar la formulación e implementación de una estrategia de relacionamiento de la entidad con el sector académico que aporte al cumplimiento de la misión institucional.</t>
  </si>
  <si>
    <t>155-Prestar servicios profesionales al Instituto Distrital de Patrimonio Cultural para realizar el control y seguimiento presupuestal y financiero requerido para el desarrollo de los planes, programas y proyectos a cargo de la Subdirección de Divulgación y Apropiación del Patrimonio.</t>
  </si>
  <si>
    <t>77-Prestar servicios profesionales al Instituto Distrital de Patrimonio Cultural para apoyar el inventario de patrimonio cultural inmaterial de Bogotá,  desde la perspectiva de patrimonios integrados,  a partir de acciones de valoración,  identificación, documentación y registro del PCI de la ciudad.</t>
  </si>
  <si>
    <t>273-Prestar servicios profesionales al Instituto Distrital de Patrimonio Cultural para  la formulación, implementación y seguimiento de las convocatorias de Fomento de la entidad, en el marco del programa distrital de estímulos para la cultura vigencia 2021.</t>
  </si>
  <si>
    <t>528-Prestar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</si>
  <si>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41-Prestar servicios profesionales al Instituto Distrital de Patrimonio Cultural para direccionar en la gestión de la implementación del PEMP Centro Histórico de Bogotá coordinando acciones integrales inter e intrainstitucionales del componente programático.</t>
  </si>
  <si>
    <t>58-Prestar servicios profesionales al Instituto Distrital de Patrimonio Cultural para apoyar la implementación y fortalecimiento del Sistema de Información Geográfica –SIGPC-, la normalización de las bases de datos que permitan la administración del patrimonio en el Distrito Capital y la gestión de relaciones interinstitucionales enfocadas en el intercambio de información geográfica.</t>
  </si>
  <si>
    <t>76-Prestar servicios profesionales al Instituto Distrital de Patrimonio Cultural para apoyar el proceso de inventario de patrimonio cultural inmaterial de Bogotá, en perspectiva de integralidad, a partir de la formulación e implementación en campo de metodologías participativas de identificación, documentación y registro del patrimonio cultural inmaterial.</t>
  </si>
  <si>
    <t>250-Prestar servicios profesionales al Instituto Distrital de Patrimonio Cultural para apoyar en la elaboración y gestión de insumos arquitectónicos, urbanísticos, gráficos y documentales orientados a la divulgación pública del PEMP Centro Histórico de Bogotá.</t>
  </si>
  <si>
    <t>378-Prestar servicios profesionales al Instituto Distrital de Patrimonio Cultural para apoyar a los supervisores en el desarrollo de las etapas precontractual, contractual y postcontractual de los proyectos y programas de intervención de bienes de interés cultural.</t>
  </si>
  <si>
    <t>512-Prestar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</si>
  <si>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529-Prestar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</si>
  <si>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530-Prestar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</si>
  <si>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511-Prestar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</si>
  <si>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435-Prestar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</si>
  <si>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18-Prestar servicios profesionales al Instituto Distrital de Patrimonio Cultural para acompañar la formulación del banco de aliados y adelantar la priorización de actores, alcances y poblaciones a beneficiar con cada aliado, en el marco del programa de Formación en Patrimonio Cultural en el ciclo integral de educación para la vida en Bogotá.</t>
  </si>
  <si>
    <t>15-Prestar servicios profesionales al Instituto Distrital de Patrimonio Cultural para apoyar la gestión de los espacios culturales, la logística y la divulgación de los recorridos de ciudad realizados en el marco de la Formación en Patrimonio Cultural en el ciclo integral de educación para la vida en Bogotá.</t>
  </si>
  <si>
    <t>532-Prestar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</si>
  <si>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422-Prestar servicios profesionales al Instituto Distrital de Patrimonio Cultural para apoyar las acciones relacionadas con la seguridad industrial y acompañamiento en las labores de campo adelantadas por la Subdirección de Protección e Intervención del Patrimonio</t>
  </si>
  <si>
    <t>377-Prestar servicios profesionales al Instituto Distrital de Patrimonio Cultural para apoyar a los supervisores en el desarrollo de las etapas precontractual, contractual y postcontractual de los proyectos y programas de intervención de bienes de interés cultural.</t>
  </si>
  <si>
    <t>527-Prestar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</si>
  <si>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434-Prestar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</si>
  <si>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411-Prestar servicios profesionales al Instituto Distrital de Patrimonio Cultural para orientar la implementación y seguimiento de las acciones de intervención y protección que adelante la Subdirección de Protección e Intervención del Patrimonio en el espacio público y fachadas.</t>
  </si>
  <si>
    <t>245-Prestar servicios profesionales al Instituto Distrital de Patrimonio Cultural para orientar las acciones, programas y proyectos, desde el análisis cartográfico y geoestadístico territorial, dando lineamientos al equipo SIG de la SGT que permitan la implementación y el fortalecimiento del Sistema de Información Geográfica.</t>
  </si>
  <si>
    <t>64-Prestar servicios profesionales al Instituto Distrital de Patrimonio Cultural,  para orientar las actividades de gestión intra e interinstitucional en el componente social y participativo de los programas y proyectos en el marco de la activación de entornos patrimoniales.</t>
  </si>
  <si>
    <t>61-Prestar servicios profesionales al Instituto Distrital de Patrimonio Cultural para apoyar la actualización, implementación y puesta en marcha de los procesos y trámites que se requieren en el aplicativo informático SISBIC y la implementación y el fortalecimiento del Sistema de Información Geográfica SIGPC, en el marco de la activación de entornos patrimoniales.</t>
  </si>
  <si>
    <t>70-Prestar servicios profesionales al Instituto Distrital de Patrimonio Cultural en las actividades de participación y divulgación de procesos intra e interinstitucionales para los programas y proyectos de la SGT en el marco de la activación de entornos patrimoniales.</t>
  </si>
  <si>
    <t>53-Prestar servicios profesionales al Instituto Distrital de Patrimonio Cultural para consolidar los procesos de caracterización urbana y definición de indicadores para el seguimiento y evaluación de programas y proyectos en el marco de la activación de entornos patrimoniales.</t>
  </si>
  <si>
    <t>413-Prestar servicios de apoyo a la gestión al Instituto Distrital de Patrimonio Cultural en el recibo y administración de insumos, herramienta y equipos, en el marco de las intervenciones integrales que adelante la Subdirección de Protección e Intervención del Patrimonio en el espacio público y fachadas.</t>
  </si>
  <si>
    <t>433-Prestar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</si>
  <si>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387-Prestar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</si>
  <si>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388-Prestar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</si>
  <si>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446-Prestar servicios profesionales al Instituto Distrital de Patrimonio Cultural para apoyar en la investigación técnica y teórica referente a los bienes muebles ubicados en el espacio público del Distrito Capital, como parte de las acciones de conservación que requiera la Subdirección de Protección e Intervención del Patrimonio.</t>
  </si>
  <si>
    <t>40-Prestar servicios profesionales al Instituto Distrital de Patrimonio Cultural para orientar el desarrollo de los procesos transversales de activación patrimonial en el marco de las acciones de salvaguardia, valoración, identificación y reconocimiento del patrimonio cultural de Bogotá.</t>
  </si>
  <si>
    <t>520-Prestar servicios profesionales al Instituto Distrital de Patrimonio Cultural para apoyar la implementación de acciones de activación y apropiación social en las intervenciones a bienes de interés cultural que se adelanten, en articulación con los lineamientos de participación de la entidad.</t>
  </si>
  <si>
    <t>537-Prestar servicios de apoyo a la gestión para la atención de trámites y servicios a cargo de la Subdirección de Protección e Intervención del Patrimonio, así como en las demás actividades administrativas relacionadas con los procedimientos de la dependencia.</t>
  </si>
  <si>
    <t>552-Prestar servicios profesionales para  apoyo en el desarrollo y control de las actividades y procedimientos financieros y de planeación que se requieran en la Subdirección de Protección e Intervención del Patrimonio del Instituto Distrital de Patrimonio Cultural.</t>
  </si>
  <si>
    <t>381-Prestar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</si>
  <si>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259-Prestar servicios profesionales al Instituto Distrital de Patrimonio Cultural para desarrollar procesos de enfoque diferencial de género en los diferentes proyectos institucionales que permitan el acceso diverso, plural e igualitario a los diferentes sectores y poblaciones de la ciudad.</t>
  </si>
  <si>
    <t>79-Prestar servicios profesionales al Instituto Distrital de Patrimonio Cultural para apoyar el inventario de patrimonio cultural inmaterial de Bogotá, desde la perspectiva de patrimonios integrados, a partir de acciones de valoración, identificación, documentación y registro del PCI de la ciudad.</t>
  </si>
  <si>
    <t>298-Prestar servicios profesionales al Instituto Distrital de Patrimonio Cultural para elaborar los insumos del componente ambiental y de patrimonio natural en el marco de la formulación de los instrumentos de planeación territorial con enfoque de ordenamiento en torno al agua.</t>
  </si>
  <si>
    <t>66-Prestar servicios profesionales al Instituto Distrital de Patrimonio Cultural en las actividades de gestión y acompañamiento intra e interinstitucional de los programas y proyectos en los Sectores de Interés Cultural, en el marco de la activación de entornos patrimoniales.</t>
  </si>
  <si>
    <t>261-Prestar servicios profesionales al Instituto Distrital de Patrimonio Cultural para la formulación, implementación y seguimiento de las convocatorias de Fomento de la entidad, en el marco del programa distrital de estímulos para la cultura, vigencia 2021.</t>
  </si>
  <si>
    <t>448-Prestar servicios profesionales al Instituto Distrital de Patrimonio Cultural  para orientar la implementación y seguimiento de las intervenciones y acciones de protección que se requieran sobre los bienes muebles ubicados en el espacio público de la ciudad.</t>
  </si>
  <si>
    <t>262-Prestar servicios profesionales al Instituto Distrital de Patrimonio Cultural para la formulación, implementación y seguimiento administrativo de las convocatorias de Fomento de la entidad, en el marco del programa distrital de estímulos para la cultura, vigencia 2021.</t>
  </si>
  <si>
    <t>513-Prestar servicios profesionales a la Subdirección de Protección e Intervención del Instituto Distrital de Patrimonio Cultural, para la gestión, estructuración y ejecución de programas y proyectos de intervención y protección en bienes muebles que requiera la Subdirección de Protección e Intervención del Patrimonio.</t>
  </si>
  <si>
    <t>437-Prestar servicios profesionales al Instituto Distrital de Patrimonio Cultural para realizar la evaluación de solicitudes de equiparación a estrato 1, amenaza de ruina y aquellas relacionadas con las acciones de control urbano en bienes de interés cultural.</t>
  </si>
  <si>
    <t>521-Prestar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</si>
  <si>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540-Prestar servicios de apoyo a la gestión al Instituto Distrital de Patrimonio Cultural para realizar las actividades de notificación, citaciones, atención al usuario y demás actividades administrativas a cargo de la Subdirección de Protección e Intervención del Patrimonio.</t>
  </si>
  <si>
    <t>556-Prestar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</si>
  <si>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555-Prestar servicios profesionales para orientar el estudio de las solicitudes que se tramitan ante el Consejo Distrital de Patrimonio Cultural y en el acompañamiento y verificación de instrumentos de gestión y planeación que involucran la valoración de bienes de interés cultural.</t>
  </si>
  <si>
    <t>559-Prestar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</si>
  <si>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510-Prestar servicios profesionales al Instituto Distrital de Patrimonio Cultural para apoyar las labores administrativas, sociales  y de gestión asociadas al área del espacio público y publicidad exterior visual, que se adelanten en la Subdirección de Protección e Intervención del Patrimonio.</t>
  </si>
  <si>
    <t>389-Prestar servicios profesionales al Instituto Distrital de Patrimonio Cultural para apoyar en las actividades administrativas relacionadas con gestión de la información, seguimiento y control de las solicitudes de intervención y protección de los Bienes de Interés Cultural del Distrito Capital.</t>
  </si>
  <si>
    <t>379-Prestar servicios profesionales al Instituto Distrital de Patrimonio Cultural para orientar y apoyar las actividades relacionadas con el patrimonio arqueológico en las intervenciones en Bienes de interés cultural, programas, procesos y proyectos que se presenten y/o se realicen.</t>
  </si>
  <si>
    <t>436-Prestar servicios profesionales al Instituto Distrital de Patrimonio Cultural para orientar la evaluación de solicitudes de equiparación a estrato 1, amenaza de ruina y aquellas relacionadas con las acciones de control urbano en bienes de interés cultural.</t>
  </si>
  <si>
    <t>517-Prestar servicios de apoyo a la gestión a la Subdirección de Protección e Intervención del Instituto Distrital de Patrimonio Cultural para el levantamiento de información, documentación y generación de material documental, gráfico y planimétrico requerida en la ejecución de las intervenciones integrales que se adelantan sobre los bienes de interés cultural mueble e inmueble y en el espacio público en sectores de interés cultural de la ciudad.</t>
  </si>
  <si>
    <t>186-Prestar servicios profesionales al Instituto Distrital de Patrimonio Cultural para apoyar el proceso de divulgación de los programas, proyectos, planes y acciones orientados a la comprensión y valoración del patrimonio cultural inmaterial de la ciudad de Bogotá.</t>
  </si>
  <si>
    <t>390-Prestar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</si>
  <si>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439-Prestar servicios profesionales al Instituto Distrital de Patrimonio Cultural para realizar la evaluación de solicitudes de equiparación a estrato 1, amenaza de ruina y aquellas relacionadas con las acciones de control urbano en bienes de interés cultural.</t>
  </si>
  <si>
    <t>391-Prestar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</si>
  <si>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392-Prestar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</si>
  <si>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380-Prestar servicios profesionales al Instituto Distrital de Patrimonio Cultural en las actividades relacionadas con el patrimonio arqueológico en las intervenciones en Bienes de interés cultural, programas, procesos y proyectos que se presenten y/o se realicen.</t>
  </si>
  <si>
    <t>322-Prestar servicios profesionales al Instituto Distrital de Patrimonio Cultural para apoyar el desarrollo de las estrategias de divulgación de la declaratoria de Sumapaz, teniendo en cuenta los enfoques territoriales, diferenciales y de integralidad del patrimonio</t>
  </si>
  <si>
    <t>317-Prestar servicios profesionales al Instituto Distrital de Patrimonio Cultural para realizar el diseño y desarrollo de la estrategia de  participación y concertación social con las comunidades para elaborar el expediente de la declaratoria de Sumapaz como patrimonio de la humanidad.</t>
  </si>
  <si>
    <t>531-Prestar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</si>
  <si>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519-Prestar servicios profesionales al Instituto Distrital de Patrimonio Cultural para  brindar apoyo a la gestión para la intervención en espacio público así como en la elaboración de documentos técnicos asociados a procesos de diagnóstico y formulación de criterios, lineamientos y metodologías para la  intervención y el manejo de los espacios públicos patrimoniales o localizados en sectores de interés cultural y fachadas.</t>
  </si>
  <si>
    <t>440-Prestar servicios profesionales al Instituto Distrital de Patrimonio Cultural para realizar la evaluación de solicitudes de equiparación a estrato 1, amenaza de ruina y aquellas relacionadas con las acciones de control urbano en bienes de interés cultural.</t>
  </si>
  <si>
    <t>461-Prestar servicios de apoyo a la gestión a la Subdirección de protección e intervención del Instituto Distrital de Patrimonio Cultural para ejecutar procesos de protección, intervención y activación social en bienes  y sectores de interés cultural  de Bogotá.</t>
  </si>
  <si>
    <t>460-Prestar servicios de apoyo a la gestión a la Subdirección de protección e intervención del Instituto Distrital de Patrimonio Cultural para ejecutar procesos de protección, intervención y activación social en bienes  y sectores de interés cultural  de Bogotá.</t>
  </si>
  <si>
    <t>459-Prestar servicios de apoyo a la gestión a la Subdirección de protección e intervención del Instituto Distrital de Patrimonio Cultural para ejecutar procesos de protección, intervención y activación social en bienes  y sectores de interés cultural  de Bogotá.</t>
  </si>
  <si>
    <t>458-Prestar servicios de apoyo a la gestión a la Subdirección de protección e intervención del Instituto Distrital de Patrimonio Cultural para ejecutar procesos de protección, intervención y activación social en bienes  y sectores de interés cultural  de Bogotá.</t>
  </si>
  <si>
    <t>424-Prestar servicios de apoyo a la gestión a la Subdirección de protección e intervención del Instituto Distrital de Patrimonio Cultural para ejecutar procesos de protección, intervención y activación social en bienes  y sectores de interés cultural  de Bogotá.</t>
  </si>
  <si>
    <t>426-Prestar servicios de apoyo a la gestión a la Subdirección de protección e intervención del Instituto Distrital de Patrimonio Cultural para ejecutar procesos de protección, intervención y activación social en bienes  y sectores de interés cultural  de Bogotá.</t>
  </si>
  <si>
    <t>427-Prestar servicios de apoyo a la gestión a la Subdirección de protección e intervención del Instituto Distrital de Patrimonio Cultural para ejecutar procesos de protección, intervención y activación social en bienes  y sectores de interés cultural  de Bogotá.</t>
  </si>
  <si>
    <t>425-Prestar servicios de apoyo a la gestión a la Subdirección de protección e intervención del Instituto Distrital de Patrimonio Cultural para ejecutar procesos de protección, intervención y activación social en bienes  y sectores de interés cultural  de Bogotá.</t>
  </si>
  <si>
    <t>428-Prestar servicios de apoyo a la gestión a la Subdirección de protección e intervención del Instituto Distrital de Patrimonio Cultural para ejecutar procesos de protección, intervención y activación social en bienes  y sectores de interés cultural  de Bogotá.</t>
  </si>
  <si>
    <t>522-Prestar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</si>
  <si>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523-Prestar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</si>
  <si>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524-Prestar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</si>
  <si>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538-Prestar servicios profesionales a la Subdirección de protección e intervención del Instituto Distrital de Patrimonio Cultural para la recopilación y generación de información documental, gráfica y planimétrica requerida en la ejecución de las intervenciones integrales que se adelantan sobre los bienes de interés cultural mueble, inmueble y en el espacio público en sectores de interés cultural de la ciudad.</t>
  </si>
  <si>
    <t>557-Prestar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</si>
  <si>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558-Prestar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</si>
  <si>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462-Prestar servicios de apoyo a la gestión a la Subdirección de protección e intervención del Instituto Distrital de Patrimonio Cultural para ejecutar procesos de protección, intervención y activación social en bienes  y sectores de interés cultural  de Bogotá.</t>
  </si>
  <si>
    <t>464-Prestar servicios de apoyo a la gestión a la Subdirección de protección e intervención del Instituto Distrital de Patrimonio Cultural para ejecutar procesos de protección, intervención y activación social en bienes  y sectores de interés cultural  de Bogotá.</t>
  </si>
  <si>
    <t>463-Prestar servicios de apoyo a la gestión a la Subdirección de protección e intervención del Instituto Distrital de Patrimonio Cultural para ejecutar procesos de protección, intervención y activación social en bienes  y sectores de interés cultural  de Bogotá.</t>
  </si>
  <si>
    <t>431-Prestar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</si>
  <si>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432-Prestar servicios profesionales al instituto Distrital de Patrimonio Cultural para el acompañamiento y apoyo en las actividades de asesoría técnica a terceros, revisión evaluación, verificación y análisis de las solicitudes de intervención de los bienes de intereés cultural del Distrito.</t>
  </si>
  <si>
    <t>430-Prestar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</si>
  <si>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355-Prestar servicios profesionales al Instituto Distrital de Patrimonio Cultural para desarrollar procesos que permitan el acceso diverso, plural e igualitario a los programas institucionales en perspectiva del enfoque diferencial de niños, niñas y adolescentes.</t>
  </si>
  <si>
    <t>393-Prestar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</si>
  <si>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71-Prestar servicios profesionales al IDPC para orientar planes, programas, proyectos y acciones para la salvaguarda, activación, y reconocimiento del patrimonio cultural inmaterial de Bogotá a través de procesos de declaratoria de manifestaciones culturales, entre otros.</t>
  </si>
  <si>
    <t>65-Prestar servicios profesionales al Instituto Distrital de Patrimonio Cultural  para orientar la formulación y seguimiento de los lineamientos de política, estrategias, programas y proyectos en relación con el patrimonio natural en los entornos patrimoniales.</t>
  </si>
  <si>
    <t>300-Prestar servicios profesionales al Instituto Distrital de Patrimonio Cultural para orientar la definición del componente de paisaje y espacio público que se requieran en el marco de la formulación de los instrumentos de planeación territorial y demás proyectos definidos por la entidad.</t>
  </si>
  <si>
    <t>213-Prestar servicios profesionales al Instituto Distrital de Patrimonio Cultural para orientar las actividades de comunicación y generación de contenidos requeridos para el desarrollo de la estrategia de apropiación social del patrimonio cultural en el Museo de Bogotá.</t>
  </si>
  <si>
    <t>258-Prestar servicios profesionales al Instituto Distrital de Patrimonio Cultural para desarrollar procesos que permitan el acceso diverso, plural e igualitario a los programas institucionales en perspectiva del enfoque diferencial étnico.</t>
  </si>
  <si>
    <t>362-Prestación de servicios para el mantenimiento preventivo y correctivo del ascensor del Museo de Bogotá, del Instituto Distrital de Patrimonio Cultural.</t>
  </si>
  <si>
    <t>429-Prestar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</si>
  <si>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609-Prestar servicios profesionales al Instituto Distrital de Patrimonio Cultural para orientar y acompañar  los temas contables, tributarios y financieros en las diferentes situaciones que se presenten en desarrollo de las funciones propias desarrolladas por la Subdirección de Gestión Corporativa.</t>
  </si>
  <si>
    <t>189-Prestar servicios profesionales al Instituto Distrital de Patrimonio Cultural para apoyar el desarrollo de los proyectos del Museo de Bogotá en términos de investigación y producción.</t>
  </si>
  <si>
    <t>127-Prestar servicios profesionales al Instituto Distrital de Patrimonio Cultural para desarrollar una investigación sobre el patrimonio espiritual y religioso de Bogotá.</t>
  </si>
  <si>
    <t>618-Aunar esfuerzos técnicos, administrativos y financieros que permitan gestionar las acciones necesarias para la implementación de la política pública de la bicicleta, y propender por la salvaguardia de la cultura bogotana del uso y disfrute de la bicic</t>
  </si>
  <si>
    <t>611-Adquirir la solución de Firewall Fortigate 100E con licenciamiento para el Instituto Distrital de Patrimonio Cultural.</t>
  </si>
  <si>
    <t>308-Prestar servicios profesionales al Instituto Distrital de Patrimonio Cultural para estructurar los instrumentos de planeación territorial relacionados con Bienes de Interés Cultural y realizar la evaluación técnica de aquellos instrumentos que le sean solicitados.</t>
  </si>
  <si>
    <t>318-Contratar la renovación de los servicios de Google Apps y Google Vault (copias de respaldo) que incluye el correo electrónico, herramientas de colaboración y comunicación para el dominio Instituto Distrital de Patrimonio Cultural.gov.co del Instituto Distrital de Patrimonio Cultural, basado en tecnologías de computación en la nube.</t>
  </si>
  <si>
    <t>401-Prestar servicios de apoyo a la gestión al Instituto Distrital de Patrimonio Cultural para apoyar la revisión, acopio y sistematización de fuentes documentales de carácter primario y el desarrollo de las líneas de investigación histórica en curso.</t>
  </si>
  <si>
    <t>626-Prestar servicios profesionales al Instituto Distrital de Patrimonio Cultural, para apoyar la estructuraciòn de los diseños arquitectónicos y la gestión interinstitucional a proyectos del componente de espacio público urbano en la activación de entornos patrimoniales.</t>
  </si>
  <si>
    <t>191-Prestar servicios profesionales al Instituto Distrital de Patrimonio Cultural en el desarrollo de procesos curatoriales requeridos en el marco de la estrategia de territorialización del Museo de Bogotá</t>
  </si>
  <si>
    <t>443-Contratar el servicio de transporte terrestre de carga incluyendo conductor y combustible para transportar insumos, materiales, herramientas y equipos que se requieran para las intervenciones necesarias que realice la Subdirección de Protección e Intervención del Patrimonio a los bienes de interés cultural del Distrito Capital.</t>
  </si>
  <si>
    <t>216-Contratar la prestación del servicio de vigilancia y seguridad privada, en la modalidad de vigilancia fija armada, con medios técnicos y tecnológicos para custodiar los bienes muebles e inmuebles de propiedad y/o a cargo del IDPC.</t>
  </si>
  <si>
    <t>563-Contratar la actualización del Plan de Manejo arqueológico y los estudios y diseños requeridos en etapa de prefactibilidad del Parque Arqueológico de la Hacienda El Carmen en la localidad de Usme.</t>
  </si>
  <si>
    <t>207-Adquisición de equipos tecnológicos, audiovisuales y periféricos para el fortalecimiento de la gestión institucional y de la comunicación pública del IDPC.</t>
  </si>
  <si>
    <t>195-Contratar el alquiler e instalación de computadores de escritorio con su respectiva configuración y puesta en funcionamiento en las instalaciones del Instituto Distrital de Patrimonio Cultural</t>
  </si>
  <si>
    <t>291-Contratar el servicio publico de transporte terrestre automotor especial incluido conductor para atender la gestión institucional del IDPC.</t>
  </si>
  <si>
    <t>279-Celebrar contrato de interés público con la Corporación Arquitectura Expandida, para la realización de actividades orientadas al reconocimiento, visibilización y apropiación del patrimonio cultural material e inmaterial en la ciudad de Bogotá, a través de la realización del proyecto “11 ENCUENTRO DE ARQUITECTURA EXPANDIDA”, de conformidad con el proyecto presentado y concertado en desarrollo del proceso de convocatoria pública del Programa Distrital de Apoyos Concertados 2021.</t>
  </si>
  <si>
    <t>476-Prestar servicios de apoyo a la gestión a la Subdirección de protección e intervención del Instituto Distrital de Patrimonio Cultural para ejecutar procesos de protección, intervención y activación social en bienes  y sectores de interés cultural  de Bogotá.</t>
  </si>
  <si>
    <t>477-Prestar servicios de apoyo a la gestión a la Subdirección de protección e intervención del Instituto Distrital de Patrimonio Cultural para ejecutar procesos de protección, intervención y activación social en bienes  y sectores de interés cultural  de Bogotá.</t>
  </si>
  <si>
    <t>478-Prestar servicios de apoyo a la gestión a la Subdirección de protección e intervención del Instituto Distrital de Patrimonio Cultural para ejecutar procesos de protección, intervención y activación social en bienes  y sectores de interés cultural  de Bogotá.</t>
  </si>
  <si>
    <t>475-Prestar servicios de apoyo a la gestión a la Subdirección de protección e intervención del Instituto Distrital de Patrimonio Cultural para ejecutar procesos de protección, intervención y activación social en bienes  y sectores de interés cultural  de Bogotá.</t>
  </si>
  <si>
    <t>466-Prestar servicios de apoyo a la gestión a la Subdirección de protección e intervención del Instituto Distrital de Patrimonio Cultural para ejecutar procesos de protección, intervención y activación social en bienes  y sectores de interés cultural  de Bogotá.</t>
  </si>
  <si>
    <t>465-Prestar servicios de apoyo a la gestión a la Subdirección de protección e intervención del Instituto Distrital de Patrimonio Cultural para ejecutar procesos de protección, intervención y activación social en bienes  y sectores de interés cultural  de Bogotá.</t>
  </si>
  <si>
    <t>473-Prestar servicios de apoyo a la gestión para ejecutar procesos de protección, intervención y activación social en bienes de interés cultural de Bogotá.</t>
  </si>
  <si>
    <t>474-Prestar servicios de apoyo a la gestión a la Subdirección de protección e intervención del Instituto Distrital de Patrimonio Cultural para ejecutar procesos de protección, intervención y activación social en bienes  y sectores de interés cultural  de Bogotá.</t>
  </si>
  <si>
    <t>472-Prestar servicios de apoyo a la gestión a la Subdirección de protección e intervención del Instituto Distrital de Patrimonio Cultural para ejecutar procesos de protección, intervención y activación social en bienes  y sectores de interés cultural  de Bogotá.</t>
  </si>
  <si>
    <t>471-Prestar servicios de apoyo a la gestión a la Subdirección de protección e intervención del Instituto Distrital de Patrimonio Cultural para ejecutar procesos de protección, intervención y activación social en bienes  y sectores de interés cultural  de Bogotá.</t>
  </si>
  <si>
    <t>469-Prestar servicios de apoyo a la gestión a la Subdirección de protección e intervención del Instituto Distrital de Patrimonio Cultural para ejecutar procesos de protección, intervención y activación social en bienes  y sectores de interés cultural  de Bogotá.</t>
  </si>
  <si>
    <t>480-Prestar servicios de apoyo a la gestión a la Subdirección de protección e intervención del Instituto Distrital de Patrimonio Cultural para ejecutar procesos de protección, intervención y activación social en bienes  y sectores de interés cultural  de Bogotá.</t>
  </si>
  <si>
    <t>482-Prestar servicios de apoyo a la gestión a la Subdirección de protección e intervención del Instituto Distrital de Patrimonio Cultural para ejecutar procesos de protección, intervención y activación social en bienes  y sectores de interés cultural  de Bogotá.</t>
  </si>
  <si>
    <t>481-Prestar servicios de apoyo a la gestión a la Subdirección de protección e intervención del Instituto Distrital de Patrimonio Cultural para ejecutar procesos de protección, intervención y activación social en bienes  y sectores de interés cultural  de Bogotá.</t>
  </si>
  <si>
    <t>479-Prestar servicios de apoyo a la gestión a la Subdirección de protección e intervención del Instituto Distrital de Patrimonio Cultural para ejecutar procesos de protección, intervención y activación social en bienes  y sectores de interés cultural  de Bogotá.</t>
  </si>
  <si>
    <t>468-Prestar servicios de apoyo a la gestión a la Subdirección de protección e intervención del Instituto Distrital de Patrimonio Cultural para ejecutar procesos de protección, intervención y activación social en bienes  y sectores de interés cultural  de Bogotá.</t>
  </si>
  <si>
    <t>467-Prestar servicios de apoyo a la gestión a la Subdirección de protección e intervención del Instituto Distrital de Patrimonio Cultural para ejecutar procesos de protección, intervención y activación social en bienes  y sectores de interés cultural  de Bogotá.</t>
  </si>
  <si>
    <t>470-Prestar servicios de apoyo a la gestión a la Subdirección de protección e intervención del Instituto Distrital de Patrimonio Cultural para ejecutar procesos de protección, intervención y activación social en bienes  y sectores de interés cultural  de Bogotá.</t>
  </si>
  <si>
    <t>305-Adquisición de los seguros para los vehículos del propiedad del IDPC.</t>
  </si>
  <si>
    <t>6-Prestar servicios de apoyo a la gestión al Instituto Distrital de Patrimonio Cultural para apoyar en la implementación en aula del programa de Formación en patrimonio cultural en el ciclo integral de educación para la vida en Bogotá</t>
  </si>
  <si>
    <t>664-Prestar servicios profesionales al Instituto Distrital de Patrimonio Cultural para orientar la gestiòn intra e interinstitucional, formular estrategias y desarrollar actividades en el marco de la activación de entornos patrimoniales.</t>
  </si>
  <si>
    <t>312-Prestar servicios profesionales al Instituto Distrital de Patrimonio Cultural para orientar el proceso de identificación y registro de las manifestaciones del patrimonio cultural inmaterial de Sumapaz en el marco de una eventual postulación a la lista representativa de patrimonio cultural de la humanidad</t>
  </si>
  <si>
    <t>206-Prestar servicios profesionales al Instituto Distrital de Patrimonio Cultural en la ejecución de los procesos de mediación y generación de contenidos pedagógicos de los proyectos del Museo de Bogotá.</t>
  </si>
  <si>
    <t>218-Prestar servicios profesionales al Instituto Distrital de Patrimonio Cultural en las actividades de relacionamiento social e institucional del Museo de la Ciudad Autoconstruida.</t>
  </si>
  <si>
    <t>3 años</t>
  </si>
  <si>
    <t>60 DIAS</t>
  </si>
  <si>
    <t>5 meses 7 dias</t>
  </si>
  <si>
    <t>1 mes 13 dias</t>
  </si>
  <si>
    <t>https://community.secop.gov.co/Public/Tendering/OpportunityDetail/Index?noticeUID=CO1.NTC.1913449&amp;isFromPublicArea=True&amp;isModal=False</t>
  </si>
  <si>
    <t>https://community.secop.gov.co/Public/Tendering/OpportunityDetail/Index?noticeUID=CO1.NTC.1876913&amp;isFromPublicArea=True&amp;isModal=False</t>
  </si>
  <si>
    <t>https://community.secop.gov.co/Public/Tendering/OpportunityDetail/Index?noticeUID=CO1.NTC.1923547&amp;isFromPublicArea=True&amp;isModal=False</t>
  </si>
  <si>
    <t>https://community.secop.gov.co/Public/Tendering/OpportunityDetail/Index?noticeUID=CO1.NTC.1923798&amp;isFromPublicArea=True&amp;isModal=False</t>
  </si>
  <si>
    <t>https://community.secop.gov.co/Public/Tendering/OpportunityDetail/Index?noticeUID=CO1.NTC.1940117&amp;isFromPublicArea=True&amp;isModal=False</t>
  </si>
  <si>
    <t>https://community.secop.gov.co/Public/Tendering/OpportunityDetail/Index?noticeUID=CO1.NTC.1885089&amp;isFromPublicArea=True&amp;isModal=False</t>
  </si>
  <si>
    <t>https://community.secop.gov.co/Public/Tendering/OpportunityDetail/Index?noticeUID=CO1.NTC.1870809&amp;isFromPublicArea=True&amp;isModal=False</t>
  </si>
  <si>
    <t>https://community.secop.gov.co/Public/Tendering/OpportunityDetail/Index?noticeUID=CO1.NTC.1829921&amp;isFromPublicArea=True&amp;isModal=False</t>
  </si>
  <si>
    <t>https://community.secop.gov.co/Public/Tendering/OpportunityDetail/Index?noticeUID=CO1.NTC.1907559&amp;isFromPublicArea=True&amp;isModal=False</t>
  </si>
  <si>
    <t>https://community.secop.gov.co/Public/Tendering/OpportunityDetail/Index?noticeUID=CO1.NTC.1925559&amp;isFromPublicArea=True&amp;isModal=False</t>
  </si>
  <si>
    <t>https://community.secop.gov.co/Public/Tendering/OpportunityDetail/Index?noticeUID=CO1.NTC.1925615&amp;isFromPublicArea=True&amp;isModal=False</t>
  </si>
  <si>
    <t>https://community.secop.gov.co/Public/Tendering/OpportunityDetail/Index?noticeUID=CO1.NTC.1976951&amp;isFromPublicArea=True&amp;isModal=False</t>
  </si>
  <si>
    <t>https://community.secop.gov.co/Public/Tendering/OpportunityDetail/Index?noticeUID=CO1.NTC.1980884&amp;isFromPublicArea=True&amp;isModal=False</t>
  </si>
  <si>
    <t>https://community.secop.gov.co/Public/Tendering/OpportunityDetail/Index?noticeUID=CO1.NTC.1980601&amp;isFromPublicArea=True&amp;isModal=False</t>
  </si>
  <si>
    <t>https://community.secop.gov.co/Public/Tendering/OpportunityDetail/Index?noticeUID=CO1.NTC.1980505&amp;isFromPublicArea=True&amp;isModal=False</t>
  </si>
  <si>
    <t>https://community.secop.gov.co/Public/Tendering/OpportunityDetail/Index?noticeUID=CO1.NTC.1980873&amp;isFromPublicArea=True&amp;isModal=False</t>
  </si>
  <si>
    <t>https://community.secop.gov.co/Public/Tendering/OpportunityDetail/Index?noticeUID=CO1.NTC.1981011&amp;isFromPublicArea=True&amp;isModal=False</t>
  </si>
  <si>
    <t>https://community.secop.gov.co/Public/Tendering/OpportunityDetail/Index?noticeUID=CO1.NTC.1981115&amp;isFromPublicArea=True&amp;isModal=False</t>
  </si>
  <si>
    <t>https://community.secop.gov.co/Public/Tendering/OpportunityDetail/Index?noticeUID=CO1.NTC.1982947&amp;isFromPublicArea=True&amp;isModal=False</t>
  </si>
  <si>
    <t>https://community.secop.gov.co/Public/Tendering/OpportunityDetail/Index?noticeUID=CO1.NTC.1983160&amp;isFromPublicArea=True&amp;isModal=False</t>
  </si>
  <si>
    <t>https://community.secop.gov.co/Public/Tendering/OpportunityDetail/Index?noticeUID=CO1.NTC.1983034&amp;isFromPublicArea=True&amp;isModal=False</t>
  </si>
  <si>
    <t>https://community.secop.gov.co/Public/Tendering/OpportunityDetail/Index?noticeUID=CO1.NTC.1987061&amp;isFromPublicArea=True&amp;isModal=False</t>
  </si>
  <si>
    <t>https://community.secop.gov.co/Public/Tendering/OpportunityDetail/Index?noticeUID=CO1.NTC.1989250&amp;isFromPublicArea=True&amp;isModal=False</t>
  </si>
  <si>
    <t>https://community.secop.gov.co/Public/Tendering/OpportunityDetail/Index?noticeUID=CO1.NTC.1986171&amp;isFromPublicArea=True&amp;isModal=False</t>
  </si>
  <si>
    <t>https://community.secop.gov.co/Public/Tendering/OpportunityDetail/Index?noticeUID=CO1.NTC.1986466&amp;isFromPublicArea=True&amp;isModal=False</t>
  </si>
  <si>
    <t>https://community.secop.gov.co/Public/Tendering/OpportunityDetail/Index?noticeUID=CO1.NTC.1986362&amp;isFromPublicArea=True&amp;isModal=False</t>
  </si>
  <si>
    <t>https://community.secop.gov.co/Public/Tendering/OpportunityDetail/Index?noticeUID=CO1.NTC.1986231&amp;isFromPublicArea=True&amp;isModal=False</t>
  </si>
  <si>
    <t>https://community.secop.gov.co/Public/Tendering/OpportunityDetail/Index?noticeUID=CO1.NTC.1988862&amp;isFromPublicArea=True&amp;isModal=False</t>
  </si>
  <si>
    <t>https://community.secop.gov.co/Public/Tendering/OpportunityDetail/Index?noticeUID=CO1.NTC.1988468&amp;isFromPublicArea=True&amp;isModal=False</t>
  </si>
  <si>
    <t>https://www.colombiacompra.gov.co/tienda-virtual-del-estado-colombiano/ordenes-compra/69199</t>
  </si>
  <si>
    <t>https://community.secop.gov.co/Public/Tendering/OpportunityDetail/Index?noticeUID=CO1.NTC.2003586&amp;isFromPublicArea=True&amp;isModal=False</t>
  </si>
  <si>
    <t>https://community.secop.gov.co/Public/Tendering/OpportunityDetail/Index?noticeUID=CO1.NTC.2002830&amp;isFromPublicArea=True&amp;isModal=False</t>
  </si>
  <si>
    <t>https://community.secop.gov.co/Public/Tendering/OpportunityDetail/Index?noticeUID=CO1.NTC.2002940&amp;isFromPublicArea=True&amp;isModal=False</t>
  </si>
  <si>
    <t>https://community.secop.gov.co/Public/Tendering/OpportunityDetail/Index?noticeUID=CO1.NTC.2007069&amp;isFromPublicArea=True&amp;isModal=False</t>
  </si>
  <si>
    <t>https://community.secop.gov.co/Public/Tendering/OpportunityDetail/Index?noticeUID=CO1.NTC.2007527&amp;isFromPublicArea=True&amp;isModal=False</t>
  </si>
  <si>
    <t>No reporta</t>
  </si>
  <si>
    <t>contratacion@movilidadbogota.gov.co</t>
  </si>
  <si>
    <t>comercial@gammaingenieros.com</t>
  </si>
  <si>
    <t>gerencia.gigante@gmail.com</t>
  </si>
  <si>
    <t>comercial@seguridadigital.co</t>
  </si>
  <si>
    <t>trenza.ando2@gmail.com</t>
  </si>
  <si>
    <t>JLOZANO@I-COMM.CO</t>
  </si>
  <si>
    <t>santiago.vargas@b2btic.com</t>
  </si>
  <si>
    <t>gerencia@transportescsc.com</t>
  </si>
  <si>
    <t>axp@arquitecturaexpandida.org</t>
  </si>
  <si>
    <t>licitaciones@segurosmundial.com.co</t>
  </si>
  <si>
    <t>Valor de la adición</t>
  </si>
  <si>
    <t>Recursos totales desembolasados 
o pagados</t>
  </si>
  <si>
    <t>Recursos pendientes
 de ejecutar</t>
  </si>
  <si>
    <t>JURIDICA</t>
  </si>
  <si>
    <t>PPPTO</t>
  </si>
  <si>
    <t>DIFERENCIA</t>
  </si>
  <si>
    <t>VALOR RP</t>
  </si>
  <si>
    <t>validacion rp+girado+pendiente giro</t>
  </si>
  <si>
    <t>OBSERVACIONES</t>
  </si>
  <si>
    <t>CTO CON ANULACIONES</t>
  </si>
  <si>
    <t>RP</t>
  </si>
  <si>
    <t>CTO JUNIO</t>
  </si>
  <si>
    <t>CTO NO TIENE RP</t>
  </si>
  <si>
    <t>Talento no palanca</t>
  </si>
  <si>
    <t>No</t>
  </si>
  <si>
    <t>Si</t>
  </si>
  <si>
    <t>361-Contratar la prestación de servicios de mantenimiento preventivo y correctivo de los ascensores Schindler ubicados en las sedes del IDPC.</t>
  </si>
  <si>
    <t>10-"Prestar servicios de apoyo a la gestión al Instituto Distrital de Patrimonio Cultural para apoyar en la implementación en aula del programa de Formación en patrimonio cultural en el ciclo integral de educación para la vida en Bogotá"</t>
  </si>
  <si>
    <t>9-Prestar servicios de apoyo a la gestión al Instituto Distrital de Patrimonio Cultural para apoyar en la implementación en aula del programa de Formación en patrimonio cultural en el ciclo integral de educación para la vida en Bogotá</t>
  </si>
  <si>
    <t>https://community.secop.gov.co/Public/Tendering/OpportunityDetail/Index?noticeUID=CO1.NTC.2039525&amp;isFromPublicArea=True&amp;isModal=False</t>
  </si>
  <si>
    <t>https://community.secop.gov.co/Public/Tendering/OpportunityDetail/Index?noticeUID=CO1.NTC.2004103&amp;isFromPublicArea=True&amp;isModal=False</t>
  </si>
  <si>
    <t>https://community.secop.gov.co/Public/Tendering/OpportunityDetail/Index?noticeUID=CO1.NTC.2003919&amp;isFromPublicArea=True&amp;isModal=False</t>
  </si>
  <si>
    <t>219-Prestar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</si>
  <si>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https://community.secop.gov.co/Public/Tendering/OpportunityDetail/Index?noticeUID=CO1.NTC.2007154&amp;isFromPublicArea=True&amp;isModal=False</t>
  </si>
  <si>
    <t>641-Prestar servicios profesionales al IDPC par apoyar el desarrollo de actividades de gestión de colecciones en el Museo de Bogotá, en las tareas relacionadas  con registro, catalogación y conservación de las colecciones</t>
  </si>
  <si>
    <t>226-Prestar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</si>
  <si>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220-Prestar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</si>
  <si>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264-Prestar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</si>
  <si>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224-Prestar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</si>
  <si>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74-Prestar servicios profesionales al IDPC para apoyar acciones y estrategias relacionadas con la activación y salvaguardia del patrimonio cultural de Bogotá en el marco de procesos de reconocimiento y declaratorias de manifestaciones y prácticas culturales de la ciudad</t>
  </si>
  <si>
    <t>369-Contratar la prestación de servicios para desarrollar actividades contempladas dentro del Plan de bienestar e incentivos para los servidores del Instituto Distrital de Patrimonio Cultural.</t>
  </si>
  <si>
    <t>222-Prestar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</si>
  <si>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265-Prestar servicios de apoyo a la gestión al Instituto Distrital de Patrimonio Cultural en los procesos de montaje y actividades de mantenimiento requeridas por el Museo de la Ciudad Autoconstruida</t>
  </si>
  <si>
    <t>650-Prestar servicios profesionales al Instituto Distrital de Patrimonio Cultural para el desarrollo de acciones estratégicas de comunicación pública encaminadas a la investigación, promoción y divulgación del patrimonio cultural desde los territorios.</t>
  </si>
  <si>
    <t>243- Adquisición de equipos de telefonía móvil para los directivos del Instituto Distrital de Patrimonio Cultural.</t>
  </si>
  <si>
    <t>234-Prestar servicios profesionales al IDPC para apoyar los proyectos digitales de comunicación, dar soporte técnico y actualizar las plataformas de los sitios web institucionales</t>
  </si>
  <si>
    <t>577-Prestar servicios de apoyo a la  gestión social y la estrategia de participacion social en la  declaratoria de Sumapaz.</t>
  </si>
  <si>
    <t>665-Prestar servicios profesionales al Instituto Distrital de Patrimonio Cultural para desarrollar las actividades de identificación participativa de manifestaciones y prácticas culturales en el marco de la activación de los entornos patrimoniales priorizados</t>
  </si>
  <si>
    <t>242-Prestación de servicios como operador logístico para el acompañamiento y desarrollo de eventos, actividades educativas y culturales que realice el IDPC en cumplimiento de sus funciones.</t>
  </si>
  <si>
    <t>657-Prestar servicios profesionales al Instituto Distrital de Patrimonio Cultural para orientar el desarrollo de los proyectos asociados al Área Arqueológica Protegida de Usme y en los demás territorios definidos por el IDPC, de acuerdo con los enfoques territorial, diferencial y de integralidad del patrimonio.</t>
  </si>
  <si>
    <t>655-Adquisición de electrodomésticos para la sede Casa Pardo del Instituto Distrital de Patrimonio Cultural.</t>
  </si>
  <si>
    <t>6 meses 14 dias</t>
  </si>
  <si>
    <t>6 meses 28 dias</t>
  </si>
  <si>
    <t>6 meses 27 dias</t>
  </si>
  <si>
    <t>6 meses 15 dias</t>
  </si>
  <si>
    <t>30 dias</t>
  </si>
  <si>
    <t>https://community.secop.gov.co/Public/Tendering/OpportunityDetail/Index?noticeUID=CO1.NTC.2007229&amp;isFromPublicArea=True&amp;isModal=False</t>
  </si>
  <si>
    <t>https://community.secop.gov.co/Public/Tendering/OpportunityDetail/Index?noticeUID=CO1.NTC.2007217&amp;isFromPublicArea=True&amp;isModal=False</t>
  </si>
  <si>
    <t>https://community.secop.gov.co/Public/Tendering/OpportunityDetail/Index?noticeUID=CO1.NTC.2007606&amp;isFromPublicArea=True&amp;isModal=False</t>
  </si>
  <si>
    <t>https://community.secop.gov.co/Public/Tendering/OpportunityDetail/Index?noticeUID=CO1.NTC.2008428&amp;isFromPublicArea=True&amp;isModal=False</t>
  </si>
  <si>
    <t>https://community.secop.gov.co/Public/Tendering/OpportunityDetail/Index?noticeUID=CO1.NTC.2008086&amp;isFromPublicArea=True&amp;isModal=False</t>
  </si>
  <si>
    <t>https://community.secop.gov.co/Public/Tendering/OpportunityDetail/Index?noticeUID=CO1.NTC.2008112&amp;isFromPublicArea=True&amp;isModal=False</t>
  </si>
  <si>
    <t>https://community.secop.gov.co/Public/Tendering/OpportunityDetail/Index?noticeUID=CO1.NTC.2010243&amp;isFromPublicArea=True&amp;isModal=False</t>
  </si>
  <si>
    <t>https://community.secop.gov.co/Public/Tendering/OpportunityDetail/Index?noticeUID=CO1.NTC.2012267&amp;isFromPublicArea=True&amp;isModal=False</t>
  </si>
  <si>
    <t>https://community.secop.gov.co/Public/Tendering/OpportunityDetail/Index?noticeUID=CO1.NTC.2014408&amp;isFromPublicArea=True&amp;isModal=False</t>
  </si>
  <si>
    <t>https://community.secop.gov.co/Public/Tendering/OpportunityDetail/Index?noticeUID=CO1.NTC.2026422&amp;isFromPublicArea=True&amp;isModal=False</t>
  </si>
  <si>
    <t>https://www.colombiacompra.gov.co/tienda-virtual-del-estado-colombiano/ordenes-compra/70853</t>
  </si>
  <si>
    <t>https://community.secop.gov.co/Public/Tendering/OpportunityDetail/Index?noticeUID=CO1.NTC.2063365&amp;isFromPublicArea=True&amp;isModal=False</t>
  </si>
  <si>
    <t>https://community.secop.gov.co/Public/Tendering/OpportunityDetail/Index?noticeUID=CO1.NTC.2017818&amp;isFromPublicArea=True&amp;isModal=False</t>
  </si>
  <si>
    <t>https://community.secop.gov.co/Public/Tendering/OpportunityDetail/Index?noticeUID=CO1.NTC.2046759&amp;isFromPublicArea=True&amp;isModal=False</t>
  </si>
  <si>
    <t>https://community.secop.gov.co/Public/Tendering/OpportunityDetail/Index?noticeUID=CO1.NTC.2046774&amp;isFromPublicArea=True&amp;isModal=False</t>
  </si>
  <si>
    <t>https://community.secop.gov.co/Public/Tendering/OpportunityDetail/Index?noticeUID=CO1.NTC.2048547&amp;isFromPublicArea=True&amp;isModal=False</t>
  </si>
  <si>
    <t>https://community.secop.gov.co/Public/Tendering/OpportunityDetail/Index?noticeUID=CO1.NTC.2049952&amp;isFromPublicArea=True&amp;isModal=False</t>
  </si>
  <si>
    <t>johan.bueno@idpc.gov.co</t>
  </si>
  <si>
    <t>laura.mendoza@idpc.gov.co</t>
  </si>
  <si>
    <t>camilo.casas@idpc.gov.co</t>
  </si>
  <si>
    <t>christian.cely@idpc.gov.co</t>
  </si>
  <si>
    <t>isidro.gomez@idpc.gov.co</t>
  </si>
  <si>
    <t>MCA@idpc.gov.co</t>
  </si>
  <si>
    <t>yenni.sanchez@idpc.gov.co</t>
  </si>
  <si>
    <t>darling.molina@idpc.gov.co</t>
  </si>
  <si>
    <t>diana.castillo@idpc.gov.co</t>
  </si>
  <si>
    <t>daniel.zapata@idpc.gov.co</t>
  </si>
  <si>
    <t>nicolas.lozano@idpc.gov.co</t>
  </si>
  <si>
    <t>daniela.arciniegas@idpc.gov.co</t>
  </si>
  <si>
    <t>anghello.gil@idpc.gov.co</t>
  </si>
  <si>
    <t>natalia.rueda@idpc.gov.co</t>
  </si>
  <si>
    <t>colombiaCEenvigado@Grupo-Exito.com</t>
  </si>
  <si>
    <t>sagaconsultingsas@gmail.com</t>
  </si>
  <si>
    <t>raul.sierra@idpc.gov.co</t>
  </si>
  <si>
    <t>ernesto.montenegro@idpc.gov.co</t>
  </si>
  <si>
    <t>https://community.secop.gov.co/Public/Tendering/OpportunityDetail/Index?noticeUID=CO1.NTC.1983581&amp;isFromPublicArea=True&amp;isModal=False</t>
  </si>
  <si>
    <t>192 dias</t>
  </si>
  <si>
    <r>
      <rPr>
        <b/>
        <sz val="8"/>
        <rFont val="Calibri"/>
        <family val="2"/>
        <scheme val="minor"/>
      </rPr>
      <t>NOTA</t>
    </r>
    <r>
      <rPr>
        <sz val="8"/>
        <rFont val="Calibri"/>
        <family val="2"/>
        <scheme val="minor"/>
      </rPr>
      <t xml:space="preserve">
</t>
    </r>
    <r>
      <rPr>
        <sz val="10"/>
        <rFont val="Calibri"/>
        <family val="2"/>
        <scheme val="minor"/>
      </rPr>
      <t>*</t>
    </r>
    <r>
      <rPr>
        <sz val="8"/>
        <rFont val="Calibri"/>
        <family val="2"/>
        <scheme val="minor"/>
      </rPr>
      <t xml:space="preserve"> Se realiza reporte de porcentaje de ejecución, en proporción al giro
* Los contratos 9, 84, 159, 174, 341 tuvieron anulación presupuestal</t>
    </r>
  </si>
</sst>
</file>

<file path=xl/styles.xml><?xml version="1.0" encoding="utf-8"?>
<styleSheet xmlns="http://schemas.openxmlformats.org/spreadsheetml/2006/main">
  <numFmts count="6">
    <numFmt numFmtId="164" formatCode="_-&quot;$&quot;\ * #,##0_-;\-&quot;$&quot;\ * #,##0_-;_-&quot;$&quot;\ * &quot;-&quot;_-;_-@_-"/>
    <numFmt numFmtId="165" formatCode="_-* #,##0_-;\-* #,##0_-;_-* &quot;-&quot;_-;_-@_-"/>
    <numFmt numFmtId="166" formatCode="_-* #,##0.00_-;\-* #,##0.00_-;_-* &quot;-&quot;??_-;_-@_-"/>
    <numFmt numFmtId="167" formatCode="#,##0;[Red]#,##0"/>
    <numFmt numFmtId="168" formatCode="dd/mm/yyyy;@"/>
    <numFmt numFmtId="169" formatCode="&quot;$&quot;\ #,##0"/>
  </numFmts>
  <fonts count="16">
    <font>
      <sz val="11"/>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name val="Calibri"/>
      <family val="2"/>
      <scheme val="minor"/>
    </font>
    <font>
      <sz val="8"/>
      <color theme="10"/>
      <name val="Calibri"/>
      <family val="2"/>
      <scheme val="minor"/>
    </font>
    <font>
      <b/>
      <sz val="8"/>
      <color theme="1"/>
      <name val="Calibri"/>
      <family val="2"/>
    </font>
    <font>
      <sz val="8"/>
      <color theme="1"/>
      <name val="Calibri"/>
      <family val="2"/>
    </font>
    <font>
      <u/>
      <sz val="8"/>
      <color theme="10"/>
      <name val="Calibri"/>
      <family val="2"/>
      <scheme val="minor"/>
    </font>
    <font>
      <u/>
      <sz val="8"/>
      <color theme="10"/>
      <name val="Calibri"/>
      <family val="2"/>
    </font>
    <font>
      <b/>
      <sz val="11"/>
      <color theme="1"/>
      <name val="Calibri"/>
      <family val="2"/>
      <scheme val="minor"/>
    </font>
    <font>
      <sz val="8"/>
      <color rgb="FFFF0000"/>
      <name val="Calibri"/>
      <family val="2"/>
      <scheme val="minor"/>
    </font>
    <font>
      <sz val="10"/>
      <name val="Calibri"/>
      <family val="2"/>
      <scheme val="minor"/>
    </font>
    <font>
      <b/>
      <sz val="12"/>
      <color theme="1"/>
      <name val="Calibri"/>
      <family val="2"/>
      <scheme val="minor"/>
    </font>
  </fonts>
  <fills count="5">
    <fill>
      <patternFill patternType="none"/>
    </fill>
    <fill>
      <patternFill patternType="gray125"/>
    </fill>
    <fill>
      <patternFill patternType="solid">
        <fgColor rgb="FFA5A5A5"/>
      </patternFill>
    </fill>
    <fill>
      <patternFill patternType="solid">
        <fgColor rgb="FFFFC000"/>
        <bgColor indexed="64"/>
      </patternFill>
    </fill>
    <fill>
      <patternFill patternType="solid">
        <fgColor rgb="FFFFFF0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2" borderId="1" applyNumberFormat="0" applyAlignment="0" applyProtection="0"/>
    <xf numFmtId="0" fontId="1" fillId="0" borderId="0" applyNumberForma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cellStyleXfs>
  <cellXfs count="70">
    <xf numFmtId="0" fontId="0" fillId="0" borderId="0" xfId="0"/>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wrapText="1"/>
    </xf>
    <xf numFmtId="165" fontId="4" fillId="0" borderId="2" xfId="4" applyFont="1" applyFill="1" applyBorder="1" applyAlignment="1">
      <alignment horizontal="center" vertical="center" wrapText="1"/>
    </xf>
    <xf numFmtId="9" fontId="4" fillId="0" borderId="2" xfId="1" applyNumberFormat="1" applyFont="1" applyFill="1" applyBorder="1" applyAlignment="1">
      <alignment horizontal="center" vertical="center" wrapText="1"/>
    </xf>
    <xf numFmtId="164" fontId="4" fillId="0" borderId="2" xfId="5" applyFont="1" applyFill="1" applyBorder="1" applyAlignment="1">
      <alignment horizontal="center" vertical="center" wrapText="1"/>
    </xf>
    <xf numFmtId="9" fontId="6" fillId="0" borderId="2" xfId="6" applyFont="1" applyFill="1" applyBorder="1" applyAlignment="1">
      <alignment horizontal="center" vertical="center"/>
    </xf>
    <xf numFmtId="0" fontId="3" fillId="0" borderId="0" xfId="0" applyFont="1" applyFill="1" applyBorder="1" applyAlignment="1">
      <alignment horizontal="justify" vertical="center" wrapText="1"/>
    </xf>
    <xf numFmtId="0" fontId="6" fillId="0" borderId="2" xfId="1" applyFont="1" applyFill="1" applyBorder="1" applyAlignment="1">
      <alignment horizontal="justify" vertical="center" wrapText="1"/>
    </xf>
    <xf numFmtId="0" fontId="7" fillId="0" borderId="0" xfId="2" applyFont="1" applyFill="1" applyBorder="1" applyAlignment="1">
      <alignment horizontal="left" vertical="center" wrapText="1"/>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4"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164" fontId="3" fillId="0" borderId="0" xfId="5" applyFont="1" applyFill="1" applyBorder="1" applyAlignment="1">
      <alignment vertical="center"/>
    </xf>
    <xf numFmtId="164" fontId="6" fillId="0" borderId="2" xfId="5" applyFont="1" applyFill="1" applyBorder="1" applyAlignment="1">
      <alignment horizontal="center" vertical="center"/>
    </xf>
    <xf numFmtId="0" fontId="3" fillId="0" borderId="2" xfId="0" applyFont="1" applyFill="1" applyBorder="1" applyAlignment="1">
      <alignment horizontal="justify" vertical="center" wrapText="1"/>
    </xf>
    <xf numFmtId="0" fontId="3" fillId="0" borderId="2" xfId="0" applyFont="1" applyFill="1" applyBorder="1" applyAlignment="1">
      <alignment vertical="center"/>
    </xf>
    <xf numFmtId="0" fontId="6" fillId="0" borderId="2" xfId="1" applyFont="1" applyFill="1" applyBorder="1" applyAlignment="1">
      <alignment horizontal="left" vertical="center"/>
    </xf>
    <xf numFmtId="0" fontId="3" fillId="0" borderId="0" xfId="0" applyFont="1" applyBorder="1" applyAlignment="1">
      <alignment vertical="top"/>
    </xf>
    <xf numFmtId="167" fontId="9" fillId="0" borderId="2" xfId="0" applyNumberFormat="1" applyFont="1" applyBorder="1" applyAlignment="1">
      <alignment horizontal="center" vertical="center"/>
    </xf>
    <xf numFmtId="0" fontId="9" fillId="0" borderId="2" xfId="0" applyFont="1" applyBorder="1" applyAlignment="1">
      <alignment horizontal="center" vertical="center"/>
    </xf>
    <xf numFmtId="168" fontId="9" fillId="0" borderId="2" xfId="0" applyNumberFormat="1" applyFont="1" applyBorder="1" applyAlignment="1">
      <alignment vertical="center"/>
    </xf>
    <xf numFmtId="167" fontId="9" fillId="0" borderId="2" xfId="3" applyNumberFormat="1" applyFont="1" applyFill="1" applyBorder="1" applyAlignment="1">
      <alignment horizontal="center" vertical="center" wrapText="1"/>
    </xf>
    <xf numFmtId="167" fontId="9" fillId="0" borderId="2" xfId="3" applyNumberFormat="1" applyFont="1" applyFill="1" applyBorder="1" applyAlignment="1">
      <alignment horizontal="center" vertical="center"/>
    </xf>
    <xf numFmtId="0" fontId="9" fillId="0" borderId="2" xfId="0" applyFont="1" applyBorder="1" applyAlignment="1">
      <alignment horizontal="center" vertical="center" wrapText="1"/>
    </xf>
    <xf numFmtId="168" fontId="9" fillId="0" borderId="2" xfId="0" applyNumberFormat="1" applyFont="1" applyBorder="1" applyAlignment="1">
      <alignment horizontal="center" vertical="center" wrapText="1"/>
    </xf>
    <xf numFmtId="168" fontId="9" fillId="0" borderId="2" xfId="0" applyNumberFormat="1" applyFont="1" applyBorder="1" applyAlignment="1">
      <alignment horizontal="center" vertical="center"/>
    </xf>
    <xf numFmtId="0" fontId="10" fillId="0" borderId="2" xfId="2" applyFont="1" applyFill="1" applyBorder="1" applyAlignment="1">
      <alignment vertical="center" wrapText="1"/>
    </xf>
    <xf numFmtId="0" fontId="11" fillId="0" borderId="2" xfId="2" applyFont="1" applyFill="1" applyBorder="1" applyAlignment="1">
      <alignment vertical="center" wrapText="1"/>
    </xf>
    <xf numFmtId="0" fontId="3" fillId="0" borderId="0" xfId="0" applyFont="1" applyFill="1" applyAlignment="1">
      <alignment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6" fillId="0" borderId="2" xfId="1" applyFont="1" applyFill="1" applyBorder="1" applyAlignment="1">
      <alignment horizontal="center" vertical="center"/>
    </xf>
    <xf numFmtId="165" fontId="0" fillId="0" borderId="0" xfId="4" applyFont="1"/>
    <xf numFmtId="0" fontId="12" fillId="0" borderId="0" xfId="0" applyFont="1" applyAlignment="1">
      <alignment horizontal="center" vertical="center" wrapText="1"/>
    </xf>
    <xf numFmtId="165" fontId="12" fillId="0" borderId="0" xfId="4" applyFont="1" applyAlignment="1">
      <alignment horizontal="center" vertical="center" wrapText="1"/>
    </xf>
    <xf numFmtId="165" fontId="12" fillId="0" borderId="0" xfId="4" applyFont="1" applyAlignment="1">
      <alignment horizontal="center" vertical="center"/>
    </xf>
    <xf numFmtId="9" fontId="0" fillId="0" borderId="0" xfId="6" applyFont="1"/>
    <xf numFmtId="0" fontId="0" fillId="3" borderId="0" xfId="0" applyFill="1"/>
    <xf numFmtId="165" fontId="0" fillId="3" borderId="0" xfId="4" applyFont="1" applyFill="1"/>
    <xf numFmtId="9" fontId="0" fillId="3" borderId="0" xfId="6" applyFont="1" applyFill="1"/>
    <xf numFmtId="0" fontId="0" fillId="4" borderId="0" xfId="0" applyFill="1"/>
    <xf numFmtId="165" fontId="0" fillId="4" borderId="0" xfId="4" applyFont="1" applyFill="1"/>
    <xf numFmtId="9" fontId="0" fillId="4" borderId="0" xfId="6" applyFont="1" applyFill="1"/>
    <xf numFmtId="168" fontId="9" fillId="0" borderId="2" xfId="0" applyNumberFormat="1" applyFont="1" applyFill="1" applyBorder="1" applyAlignment="1">
      <alignment horizontal="center" vertical="center"/>
    </xf>
    <xf numFmtId="168" fontId="9" fillId="0" borderId="2" xfId="0" applyNumberFormat="1" applyFont="1" applyFill="1" applyBorder="1" applyAlignment="1">
      <alignment horizontal="center" vertical="center" wrapText="1"/>
    </xf>
    <xf numFmtId="0" fontId="13" fillId="0" borderId="0" xfId="0" applyFont="1" applyBorder="1" applyAlignment="1">
      <alignment vertical="center"/>
    </xf>
    <xf numFmtId="0" fontId="8" fillId="0" borderId="0" xfId="0" applyFont="1" applyBorder="1" applyAlignment="1">
      <alignment horizontal="center" vertical="center"/>
    </xf>
    <xf numFmtId="0" fontId="6" fillId="0" borderId="0" xfId="1" applyFont="1" applyFill="1" applyBorder="1" applyAlignment="1">
      <alignment horizontal="justify" vertical="center" wrapText="1"/>
    </xf>
    <xf numFmtId="167" fontId="9" fillId="0" borderId="0" xfId="0" applyNumberFormat="1" applyFont="1" applyBorder="1" applyAlignment="1">
      <alignment horizontal="center" vertical="center"/>
    </xf>
    <xf numFmtId="0" fontId="6" fillId="0" borderId="0" xfId="1" applyFont="1" applyFill="1" applyBorder="1" applyAlignment="1">
      <alignment horizontal="left" vertical="center"/>
    </xf>
    <xf numFmtId="0" fontId="9" fillId="0" borderId="0" xfId="0" applyFont="1" applyBorder="1" applyAlignment="1">
      <alignment horizontal="center" vertical="center"/>
    </xf>
    <xf numFmtId="168" fontId="9" fillId="0" borderId="0" xfId="0" applyNumberFormat="1" applyFont="1" applyBorder="1" applyAlignment="1">
      <alignment vertical="center"/>
    </xf>
    <xf numFmtId="9" fontId="6" fillId="0" borderId="0" xfId="6" applyFont="1" applyFill="1" applyBorder="1" applyAlignment="1">
      <alignment horizontal="center" vertical="center"/>
    </xf>
    <xf numFmtId="164" fontId="6" fillId="0" borderId="0" xfId="5" applyFont="1" applyFill="1" applyBorder="1" applyAlignment="1">
      <alignment horizontal="center" vertical="center"/>
    </xf>
    <xf numFmtId="0" fontId="4" fillId="0" borderId="0" xfId="1" applyFont="1" applyFill="1" applyBorder="1" applyAlignment="1">
      <alignment horizontal="center" vertical="center"/>
    </xf>
    <xf numFmtId="0" fontId="10" fillId="0" borderId="0" xfId="2" applyFont="1" applyFill="1" applyBorder="1" applyAlignment="1">
      <alignment vertical="center" wrapText="1"/>
    </xf>
    <xf numFmtId="0" fontId="9" fillId="0" borderId="2" xfId="0" applyNumberFormat="1" applyFont="1" applyBorder="1" applyAlignment="1">
      <alignment horizontal="center" vertical="center" wrapText="1"/>
    </xf>
    <xf numFmtId="169" fontId="4" fillId="0" borderId="2" xfId="1" applyNumberFormat="1" applyFont="1" applyFill="1" applyBorder="1" applyAlignment="1">
      <alignment horizontal="center" vertical="center" wrapText="1"/>
    </xf>
    <xf numFmtId="169" fontId="6" fillId="0" borderId="2" xfId="6" applyNumberFormat="1" applyFont="1" applyFill="1" applyBorder="1" applyAlignment="1">
      <alignment horizontal="center" vertical="center"/>
    </xf>
    <xf numFmtId="169" fontId="6" fillId="0" borderId="0" xfId="5" applyNumberFormat="1" applyFont="1" applyFill="1" applyBorder="1" applyAlignment="1">
      <alignment horizontal="center" vertical="center"/>
    </xf>
    <xf numFmtId="169" fontId="3" fillId="0" borderId="0" xfId="0" applyNumberFormat="1" applyFont="1" applyFill="1" applyBorder="1" applyAlignment="1">
      <alignment vertical="center"/>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xf>
    <xf numFmtId="0" fontId="15" fillId="0" borderId="0" xfId="0" applyFont="1" applyFill="1" applyBorder="1" applyAlignment="1">
      <alignment horizontal="center" vertical="top" wrapText="1"/>
    </xf>
    <xf numFmtId="0" fontId="6" fillId="0" borderId="0" xfId="0" applyFont="1" applyFill="1" applyBorder="1" applyAlignment="1">
      <alignment horizontal="left" vertical="center" wrapText="1"/>
    </xf>
  </cellXfs>
  <cellStyles count="8">
    <cellStyle name="Celda de comprobación" xfId="1" builtinId="23"/>
    <cellStyle name="Hipervínculo" xfId="2" builtinId="8"/>
    <cellStyle name="Millares" xfId="3" builtinId="3"/>
    <cellStyle name="Millares [0]" xfId="4" builtinId="6"/>
    <cellStyle name="Millares 2" xfId="7"/>
    <cellStyle name="Moneda [0]" xfId="5" builtinId="7"/>
    <cellStyle name="Normal" xfId="0" builtinId="0"/>
    <cellStyle name="Porcentual" xfId="6" builtinId="5"/>
  </cellStyles>
  <dxfs count="13">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r&#237;dica/Informes/TRANSPARENCIA/2021/Ejecuci&#243;n%20Contractual%20IDPC%202021_j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os\4.Vigencia_2021\Informe_Transparencia\5.Mayo\Rp3105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1"/>
      <sheetName val="Validacion_Ppto"/>
      <sheetName val="Tabla"/>
      <sheetName val="Base_Rp"/>
      <sheetName val="Valida_Ppto"/>
    </sheetNames>
    <sheetDataSet>
      <sheetData sheetId="0">
        <row r="3">
          <cell r="B3">
            <v>1</v>
          </cell>
          <cell r="C3" t="str">
            <v>No</v>
          </cell>
          <cell r="D3" t="str">
            <v>125-Prestar servicios de apoyo a la gestión realizando actividades de soporte técnico para el correcto funcionamiento de la infraestructura técnológica del IDPC.</v>
          </cell>
          <cell r="E3">
            <v>3636600</v>
          </cell>
          <cell r="F3" t="str">
            <v>jsarmiento@idpc.gov.co</v>
          </cell>
          <cell r="G3" t="str">
            <v>11 meses</v>
          </cell>
          <cell r="H3">
            <v>44216</v>
          </cell>
          <cell r="I3">
            <v>44549</v>
          </cell>
          <cell r="J3">
            <v>40002600</v>
          </cell>
          <cell r="K3">
            <v>0.39696969696969697</v>
          </cell>
          <cell r="L3">
            <v>15879820</v>
          </cell>
          <cell r="M3">
            <v>24122780</v>
          </cell>
        </row>
        <row r="4">
          <cell r="B4">
            <v>2</v>
          </cell>
          <cell r="C4" t="str">
            <v>No</v>
          </cell>
          <cell r="D4" t="str">
            <v>132-Prestar servicios profesionales al Instituto Distrital de Patrimonio Cultural para orientar la implementación de las acciones de fortalecimiento de las Políticas del Estado - Ciudadano en el marco del Modelo Integrado de Planeación y Gestión.</v>
          </cell>
          <cell r="E4">
            <v>7900000</v>
          </cell>
          <cell r="F4" t="str">
            <v>angela.castro@idpc.gov.co</v>
          </cell>
          <cell r="G4" t="str">
            <v>11 meses</v>
          </cell>
          <cell r="H4">
            <v>44216</v>
          </cell>
          <cell r="I4">
            <v>44549</v>
          </cell>
          <cell r="J4">
            <v>86900000</v>
          </cell>
          <cell r="K4">
            <v>0.39696970080552357</v>
          </cell>
          <cell r="L4">
            <v>34496667</v>
          </cell>
          <cell r="M4">
            <v>52403333</v>
          </cell>
        </row>
        <row r="5">
          <cell r="B5">
            <v>3</v>
          </cell>
          <cell r="C5" t="str">
            <v>No</v>
          </cell>
          <cell r="D5" t="str">
            <v>133-Prestar servicios profesionales al Instituto Distrital de Patrimonio Cultural para la gestión de las PQRSDF que ingresan a la entidad, a través de los diferentes canales de atención</v>
          </cell>
          <cell r="E5">
            <v>4200000</v>
          </cell>
          <cell r="F5" t="str">
            <v>danilo.sanchez@idpc.gov.co</v>
          </cell>
          <cell r="G5" t="str">
            <v>11 meses</v>
          </cell>
          <cell r="H5">
            <v>44216</v>
          </cell>
          <cell r="I5">
            <v>44549</v>
          </cell>
          <cell r="J5">
            <v>46200000</v>
          </cell>
          <cell r="K5">
            <v>0.39696969696969697</v>
          </cell>
          <cell r="L5">
            <v>18340000</v>
          </cell>
          <cell r="M5">
            <v>27860000</v>
          </cell>
        </row>
        <row r="6">
          <cell r="B6">
            <v>4</v>
          </cell>
          <cell r="C6" t="str">
            <v>No</v>
          </cell>
          <cell r="D6" t="str">
            <v>135-Prestar servicios de apoyo a la gestión al Instituto Distrital de Patrimonio Cultural para la atención de los trámites y otros procesos administrativos que solicita la ciudadanía, usuarios y grupos de interés.</v>
          </cell>
          <cell r="E6">
            <v>2255210</v>
          </cell>
          <cell r="F6" t="str">
            <v>michell.suarez@idpc.gov.co</v>
          </cell>
          <cell r="G6" t="str">
            <v>11 meses</v>
          </cell>
          <cell r="H6">
            <v>44216</v>
          </cell>
          <cell r="I6">
            <v>44549</v>
          </cell>
          <cell r="J6">
            <v>24807310</v>
          </cell>
          <cell r="K6">
            <v>0.39696968353279738</v>
          </cell>
          <cell r="L6">
            <v>9847750</v>
          </cell>
          <cell r="M6">
            <v>14959560</v>
          </cell>
        </row>
        <row r="7">
          <cell r="B7">
            <v>5</v>
          </cell>
          <cell r="C7" t="str">
            <v>No</v>
          </cell>
          <cell r="D7" t="str">
            <v>144-Prestar servicios profesionales al Instituto Distrital de Patrimonio Cultural para apoyar jurídicamente en las actuaciones que se adelanten dentro de los procesos disciplinarios de competencia de la Entidad.</v>
          </cell>
          <cell r="E7">
            <v>5245900</v>
          </cell>
          <cell r="F7" t="str">
            <v>irma.castaneda@idpc.gov.co</v>
          </cell>
          <cell r="G7" t="str">
            <v>11 meses</v>
          </cell>
          <cell r="H7">
            <v>44216</v>
          </cell>
          <cell r="I7">
            <v>44549</v>
          </cell>
          <cell r="J7">
            <v>57704900</v>
          </cell>
          <cell r="K7">
            <v>0.3969697027462139</v>
          </cell>
          <cell r="L7">
            <v>22907097</v>
          </cell>
          <cell r="M7">
            <v>34797803</v>
          </cell>
        </row>
        <row r="8">
          <cell r="B8">
            <v>6</v>
          </cell>
          <cell r="C8" t="str">
            <v>No</v>
          </cell>
          <cell r="D8" t="str">
            <v>149-Prestar servicios profesionales al Instituto Distrital de Patrimonio Cultural en las actividades de seguimiento administrativo y financiero del proyecto de inversión y demás asuntos a cargo de la Subdirección de Gestión Corporativa.</v>
          </cell>
          <cell r="E8">
            <v>5000000</v>
          </cell>
          <cell r="F8" t="str">
            <v>cristina.mahecha@idpc.gov.co</v>
          </cell>
          <cell r="G8" t="str">
            <v>11 meses</v>
          </cell>
          <cell r="H8">
            <v>44216</v>
          </cell>
          <cell r="I8">
            <v>44549</v>
          </cell>
          <cell r="J8">
            <v>55000000</v>
          </cell>
          <cell r="K8">
            <v>0.3969696909090909</v>
          </cell>
          <cell r="L8">
            <v>21833333</v>
          </cell>
          <cell r="M8">
            <v>33166667</v>
          </cell>
        </row>
        <row r="9">
          <cell r="B9">
            <v>7</v>
          </cell>
          <cell r="C9" t="str">
            <v>No</v>
          </cell>
          <cell r="D9" t="str">
            <v>150-Prestar servicios profesionales al Instituto Distrital de Patrimonio Cultural para liderar las actividades relacionadas con la gestión contractual y demás asuntos a cargo de la Subdirección de Gestión Corporativa.</v>
          </cell>
          <cell r="E9">
            <v>7500000</v>
          </cell>
          <cell r="F9" t="str">
            <v>sandra.romo@idpc.gov.co</v>
          </cell>
          <cell r="G9" t="str">
            <v>11 meses</v>
          </cell>
          <cell r="H9">
            <v>44216</v>
          </cell>
          <cell r="I9">
            <v>44549</v>
          </cell>
          <cell r="J9">
            <v>82500000</v>
          </cell>
          <cell r="K9">
            <v>0.39696969696969697</v>
          </cell>
          <cell r="L9">
            <v>32750000</v>
          </cell>
          <cell r="M9">
            <v>49750000</v>
          </cell>
        </row>
        <row r="10">
          <cell r="B10">
            <v>8</v>
          </cell>
          <cell r="C10" t="str">
            <v>No</v>
          </cell>
          <cell r="D10" t="str">
            <v>152-Prestar servicios profesionales al Instituto Distrital de Patrimonio Cultural en la elaboración y seguimiento de planes, procesos y procedimientos de la Subdirección de Gestión Corporativa.</v>
          </cell>
          <cell r="E10">
            <v>4500000</v>
          </cell>
          <cell r="F10" t="str">
            <v>victoria.munoz@idpc.gov.co</v>
          </cell>
          <cell r="G10" t="str">
            <v>11 meses</v>
          </cell>
          <cell r="H10">
            <v>44216</v>
          </cell>
          <cell r="I10">
            <v>44549</v>
          </cell>
          <cell r="J10">
            <v>49500000</v>
          </cell>
          <cell r="K10">
            <v>0.39696969696969697</v>
          </cell>
          <cell r="L10">
            <v>19650000</v>
          </cell>
          <cell r="M10">
            <v>29850000</v>
          </cell>
        </row>
        <row r="11">
          <cell r="B11">
            <v>9</v>
          </cell>
          <cell r="C11" t="str">
            <v>No</v>
          </cell>
          <cell r="D11" t="str">
            <v>86-Prestar servicios profesionales al Instituto Distrital de Patrimonio Cultural en las etapas precontractual, contractual y poscontractual y demás asuntos requeridos.</v>
          </cell>
          <cell r="E11">
            <v>6480000</v>
          </cell>
          <cell r="F11" t="str">
            <v>sol.guerra@idpc.gov.co</v>
          </cell>
          <cell r="G11" t="str">
            <v>11 meses</v>
          </cell>
          <cell r="H11">
            <v>44216</v>
          </cell>
          <cell r="I11">
            <v>44549</v>
          </cell>
          <cell r="J11">
            <v>71280000</v>
          </cell>
          <cell r="K11">
            <v>1</v>
          </cell>
          <cell r="L11">
            <v>20736000</v>
          </cell>
          <cell r="M11">
            <v>0</v>
          </cell>
        </row>
        <row r="12">
          <cell r="B12">
            <v>10</v>
          </cell>
          <cell r="C12" t="str">
            <v>No</v>
          </cell>
          <cell r="D12" t="str">
            <v>91-Prestar servicios profesionales al Instituto Distrital de Patrimonio Cultural para apoyar jurídicamente la contratación en sus diferentes etapas precontractual, contractual y poscontractual, y demás asuntos requeridos.</v>
          </cell>
          <cell r="E12">
            <v>5705700</v>
          </cell>
          <cell r="F12" t="str">
            <v>maria.camargo@idpc.gov.co</v>
          </cell>
          <cell r="G12" t="str">
            <v>11 meses</v>
          </cell>
          <cell r="H12">
            <v>44217</v>
          </cell>
          <cell r="I12">
            <v>44549</v>
          </cell>
          <cell r="J12">
            <v>62762700</v>
          </cell>
          <cell r="K12">
            <v>0.39393939393939392</v>
          </cell>
          <cell r="L12">
            <v>24724700</v>
          </cell>
          <cell r="M12">
            <v>38038000</v>
          </cell>
        </row>
        <row r="13">
          <cell r="B13">
            <v>11</v>
          </cell>
          <cell r="C13" t="str">
            <v>No</v>
          </cell>
          <cell r="D13" t="str">
            <v>92- Prestar servicios profesionales al Instituto Distrital de Patrimonio Cultural para apoyar a la Oficina Asesora Jurídica en asuntos relacionados con las diferentes etapas de la gestión contractual y apoyar jurídicamente los procesos de incumplimiento contractual.</v>
          </cell>
          <cell r="E13">
            <v>7090900</v>
          </cell>
          <cell r="F13" t="str">
            <v>guillermo.londono@idpc.gov.co</v>
          </cell>
          <cell r="G13" t="str">
            <v>11 meses</v>
          </cell>
          <cell r="H13">
            <v>44216</v>
          </cell>
          <cell r="I13">
            <v>44549</v>
          </cell>
          <cell r="J13">
            <v>77999900</v>
          </cell>
          <cell r="K13">
            <v>0.39696970124320674</v>
          </cell>
          <cell r="L13">
            <v>30963597</v>
          </cell>
          <cell r="M13">
            <v>47036303</v>
          </cell>
        </row>
        <row r="14">
          <cell r="B14">
            <v>12</v>
          </cell>
          <cell r="C14" t="str">
            <v>No</v>
          </cell>
          <cell r="D14" t="str">
            <v>93-Prestar servicios profesionales al Instituto Distrital de Patrimonio Cultural en el apoyo jurídico que requiera la entidad en las etapas precontractual, contractual y post-contractual.</v>
          </cell>
          <cell r="E14">
            <v>5705700</v>
          </cell>
          <cell r="F14" t="str">
            <v>mauricio.guzman@idpc.gov.co</v>
          </cell>
          <cell r="G14" t="str">
            <v>11 meses</v>
          </cell>
          <cell r="H14">
            <v>44216</v>
          </cell>
          <cell r="I14">
            <v>44549</v>
          </cell>
          <cell r="J14">
            <v>62762700</v>
          </cell>
          <cell r="K14">
            <v>0.39696969696969697</v>
          </cell>
          <cell r="L14">
            <v>24914890</v>
          </cell>
          <cell r="M14">
            <v>37847810</v>
          </cell>
        </row>
        <row r="15">
          <cell r="B15">
            <v>13</v>
          </cell>
          <cell r="C15" t="str">
            <v>No</v>
          </cell>
          <cell r="D15" t="str">
            <v>96-Prestar servicios de apoyo a la gestión al Instituto Distrital de Patrimonio Cultural en las actividades relacionadas con la organización y administración del archivo documental de la Oficina Asesora Jurídica.</v>
          </cell>
          <cell r="E15">
            <v>3200000</v>
          </cell>
          <cell r="F15" t="str">
            <v>LINA.MORENO@IDPC.GOV.CO</v>
          </cell>
          <cell r="G15" t="str">
            <v>11 meses</v>
          </cell>
          <cell r="H15">
            <v>44217</v>
          </cell>
          <cell r="I15">
            <v>44549</v>
          </cell>
          <cell r="J15">
            <v>35200000</v>
          </cell>
          <cell r="K15">
            <v>0.39393940340909089</v>
          </cell>
          <cell r="L15">
            <v>13866667</v>
          </cell>
          <cell r="M15">
            <v>21333333</v>
          </cell>
        </row>
        <row r="16">
          <cell r="B16">
            <v>14</v>
          </cell>
          <cell r="C16" t="str">
            <v>No</v>
          </cell>
          <cell r="D16" t="str">
            <v>98-Prestar servicios profesionales al Instituto Distrital de Patrimonio Cultural para apoyar jurídicamente la contratación en sus diferentes etapas precontractual, contractual y poscontractual, y demás asuntos jurídicos y administrativos requeridos.</v>
          </cell>
          <cell r="E16">
            <v>4400000</v>
          </cell>
          <cell r="F16" t="str">
            <v>martha.patino@idpc.gov.co</v>
          </cell>
          <cell r="G16" t="str">
            <v>11 meses</v>
          </cell>
          <cell r="H16">
            <v>44216</v>
          </cell>
          <cell r="I16">
            <v>44549</v>
          </cell>
          <cell r="J16">
            <v>48400000</v>
          </cell>
          <cell r="K16">
            <v>0.39696969008264466</v>
          </cell>
          <cell r="L16">
            <v>19213333</v>
          </cell>
          <cell r="M16">
            <v>29186667</v>
          </cell>
        </row>
        <row r="17">
          <cell r="B17">
            <v>15</v>
          </cell>
          <cell r="C17" t="str">
            <v>No</v>
          </cell>
          <cell r="D17" t="str">
            <v>80-Prestar servicios de apoyo a la gestión al Instituto Distrital de Patrimonio Cultural en las actividades administrativas que requiera la Dirección General.</v>
          </cell>
          <cell r="E17">
            <v>3760000</v>
          </cell>
          <cell r="F17" t="str">
            <v>andrea.brito@idpc.gov.co</v>
          </cell>
          <cell r="G17" t="str">
            <v>11 meses</v>
          </cell>
          <cell r="H17">
            <v>44216</v>
          </cell>
          <cell r="I17">
            <v>44549</v>
          </cell>
          <cell r="J17">
            <v>41360000</v>
          </cell>
          <cell r="K17">
            <v>0.39696970502901352</v>
          </cell>
          <cell r="L17">
            <v>16418667</v>
          </cell>
          <cell r="M17">
            <v>24941333</v>
          </cell>
        </row>
        <row r="18">
          <cell r="B18">
            <v>16</v>
          </cell>
          <cell r="C18" t="str">
            <v>No</v>
          </cell>
          <cell r="D18" t="str">
            <v>84-Prestar servicios profesionales al Instituto Distrital de Patrimonio Cultural en las etapas precontractual, contractual y poscontractual y demás asuntos requeridos.</v>
          </cell>
          <cell r="E18">
            <v>6480000</v>
          </cell>
          <cell r="F18" t="str">
            <v>patricia.carrillo@idpc.gov.co</v>
          </cell>
          <cell r="G18" t="str">
            <v>11 meses</v>
          </cell>
          <cell r="H18">
            <v>44216</v>
          </cell>
          <cell r="I18">
            <v>44549</v>
          </cell>
          <cell r="J18">
            <v>71280000</v>
          </cell>
          <cell r="K18">
            <v>0.39696969696969697</v>
          </cell>
          <cell r="L18">
            <v>28296000</v>
          </cell>
          <cell r="M18">
            <v>42984000</v>
          </cell>
        </row>
        <row r="19">
          <cell r="B19">
            <v>17</v>
          </cell>
          <cell r="C19" t="str">
            <v>No</v>
          </cell>
          <cell r="D19" t="str">
            <v>88-Prestar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v>
          </cell>
          <cell r="E19">
            <v>3200000</v>
          </cell>
          <cell r="F19" t="str">
            <v>diana.gomez@idpc.gov.co</v>
          </cell>
          <cell r="G19" t="str">
            <v>11 meses</v>
          </cell>
          <cell r="H19">
            <v>44216</v>
          </cell>
          <cell r="I19">
            <v>44549</v>
          </cell>
          <cell r="J19">
            <v>35200000</v>
          </cell>
          <cell r="K19">
            <v>0.3969696875</v>
          </cell>
          <cell r="L19">
            <v>13973333</v>
          </cell>
          <cell r="M19">
            <v>21226667</v>
          </cell>
        </row>
        <row r="20">
          <cell r="B20">
            <v>18</v>
          </cell>
          <cell r="C20" t="str">
            <v>No</v>
          </cell>
          <cell r="D20" t="str">
            <v>89-Prestar servicios de apoyo a la gestión al Instituto Distrital de Patrimonio Cultural en las actividades relacionadas con la actualización de bases de datos, préstamos, consultas y organización de los archivos de la Oficina Asesora Jurídica, en el marco de la Política de Gestión Documental del Modelo Integrado de Planeación y Gestión MIPG.</v>
          </cell>
          <cell r="E20">
            <v>3200000</v>
          </cell>
          <cell r="F20" t="str">
            <v>edwin.leon@idpc.gov.co</v>
          </cell>
          <cell r="G20" t="str">
            <v>11 meses</v>
          </cell>
          <cell r="H20">
            <v>44216</v>
          </cell>
          <cell r="I20">
            <v>44549</v>
          </cell>
          <cell r="J20">
            <v>35200000</v>
          </cell>
          <cell r="K20">
            <v>0.3969696875</v>
          </cell>
          <cell r="L20">
            <v>13973333</v>
          </cell>
          <cell r="M20">
            <v>21226667</v>
          </cell>
        </row>
        <row r="21">
          <cell r="B21">
            <v>19</v>
          </cell>
          <cell r="C21" t="str">
            <v>No</v>
          </cell>
          <cell r="D21" t="str">
            <v>117-Prestar servicios profesionales al IDPC, para apoyar la ejecución de evaluaciones y seguimientos, así como los demás roles asignados a la Asesoría de Control Interno, cumpliendo las actividades programadas en el Plan Anual de Auditorías 2021.</v>
          </cell>
          <cell r="E21">
            <v>7315000</v>
          </cell>
          <cell r="F21" t="str">
            <v>fabio.salazar@idpc.gov.co</v>
          </cell>
          <cell r="G21" t="str">
            <v>11 meses</v>
          </cell>
          <cell r="H21">
            <v>44216</v>
          </cell>
          <cell r="I21">
            <v>44549</v>
          </cell>
          <cell r="J21">
            <v>80465000</v>
          </cell>
          <cell r="K21">
            <v>0.39696970111228486</v>
          </cell>
          <cell r="L21">
            <v>31942167</v>
          </cell>
          <cell r="M21">
            <v>48522833</v>
          </cell>
        </row>
        <row r="22">
          <cell r="B22">
            <v>20</v>
          </cell>
          <cell r="C22" t="str">
            <v>No</v>
          </cell>
          <cell r="D22" t="str">
            <v>162-Prestar servicios de apoyo a la gestión al Instituto Distrital de Patrimonio Cultural para el desarrollo de actividades relacionadas con el Programa de Gestión Documental - PGD y el Plan Institucional de Archivos PINAR.</v>
          </cell>
          <cell r="E22">
            <v>2821500</v>
          </cell>
          <cell r="F22" t="str">
            <v>edgar.moncada@idpc.gov.co</v>
          </cell>
          <cell r="G22" t="str">
            <v>11 meses</v>
          </cell>
          <cell r="H22">
            <v>44216</v>
          </cell>
          <cell r="I22">
            <v>44549</v>
          </cell>
          <cell r="J22">
            <v>31036500</v>
          </cell>
          <cell r="K22">
            <v>0.39696969696969697</v>
          </cell>
          <cell r="L22">
            <v>12320550</v>
          </cell>
          <cell r="M22">
            <v>18715950</v>
          </cell>
        </row>
        <row r="23">
          <cell r="B23">
            <v>21</v>
          </cell>
          <cell r="C23" t="str">
            <v>No</v>
          </cell>
          <cell r="D23" t="str">
            <v>164-Prestar servicios de apoyo a la gestión al Instituto Distrital de Patrimonio Cultural en la digitalización y organización de archivos relacionados con la Política de Gestión Documental.</v>
          </cell>
          <cell r="E23">
            <v>2821500</v>
          </cell>
          <cell r="F23" t="str">
            <v>luz.zapata@idpc.gov.co</v>
          </cell>
          <cell r="G23" t="str">
            <v>11 meses</v>
          </cell>
          <cell r="H23">
            <v>44216</v>
          </cell>
          <cell r="I23">
            <v>44549</v>
          </cell>
          <cell r="J23">
            <v>31036500</v>
          </cell>
          <cell r="K23">
            <v>0.39696969696969697</v>
          </cell>
          <cell r="L23">
            <v>12320550</v>
          </cell>
          <cell r="M23">
            <v>18715950</v>
          </cell>
        </row>
        <row r="24">
          <cell r="B24">
            <v>22</v>
          </cell>
          <cell r="C24" t="str">
            <v>No</v>
          </cell>
          <cell r="D24" t="str">
            <v>90-Prestar servicios profesionales al Instituto Distrital de Patrimonio Cultural en los asuntos contractuales que desarrolle la Oficina Asesora Jurídica, especialmente en la etapa post-contractual.</v>
          </cell>
          <cell r="E24">
            <v>4000000</v>
          </cell>
          <cell r="F24" t="str">
            <v>PAOLA.CONTRERAS@IDPC.GOV.CO</v>
          </cell>
          <cell r="G24" t="str">
            <v>11 meses</v>
          </cell>
          <cell r="H24">
            <v>44216</v>
          </cell>
          <cell r="I24">
            <v>44549</v>
          </cell>
          <cell r="J24">
            <v>44000000</v>
          </cell>
          <cell r="K24">
            <v>0.39696970454545455</v>
          </cell>
          <cell r="L24">
            <v>17466667</v>
          </cell>
          <cell r="M24">
            <v>26533333</v>
          </cell>
        </row>
        <row r="25">
          <cell r="B25">
            <v>23</v>
          </cell>
          <cell r="C25" t="str">
            <v>No</v>
          </cell>
          <cell r="D25" t="str">
            <v>85-Prestar servicios profesionales al Instituto Distrital de Patrimonio Cultural para apoyar jurídicamente la contratación en sus diferentes etapas precontractual, contractual y poscontractual, y demás asuntos jurídicos y administrativos requeridos por la Entidad.</v>
          </cell>
          <cell r="E25">
            <v>5500000</v>
          </cell>
          <cell r="F25" t="str">
            <v>fernanda.martinez@idpc.gov.co</v>
          </cell>
          <cell r="G25" t="str">
            <v>11 meses</v>
          </cell>
          <cell r="H25">
            <v>44248</v>
          </cell>
          <cell r="I25">
            <v>44550</v>
          </cell>
          <cell r="J25">
            <v>60500000</v>
          </cell>
          <cell r="K25">
            <v>0.36969697520661154</v>
          </cell>
          <cell r="L25">
            <v>22366667</v>
          </cell>
          <cell r="M25">
            <v>38133333</v>
          </cell>
        </row>
        <row r="26">
          <cell r="B26">
            <v>24</v>
          </cell>
          <cell r="C26" t="str">
            <v>No</v>
          </cell>
          <cell r="D26" t="str">
            <v>95-Prestar servicios profesionales al Instituto Distrital de Patrimonio Cultural para apoyar a la Oficina Asesora Jurídica en la emisión de conceptos jurídicos, proyección y revisión de los documentos de índole jurídico que le sean asignados y etapas de la gestión contractual de los procesos que se adelanten.</v>
          </cell>
          <cell r="E26">
            <v>7106000</v>
          </cell>
          <cell r="F26" t="str">
            <v>johanna.fernandez@idpc.gov.co</v>
          </cell>
          <cell r="G26" t="str">
            <v>11 meses</v>
          </cell>
          <cell r="H26">
            <v>44216</v>
          </cell>
          <cell r="I26">
            <v>44549</v>
          </cell>
          <cell r="J26">
            <v>78166000</v>
          </cell>
          <cell r="K26">
            <v>0.39696969270526827</v>
          </cell>
          <cell r="L26">
            <v>31029533</v>
          </cell>
          <cell r="M26">
            <v>47136467</v>
          </cell>
        </row>
        <row r="27">
          <cell r="B27">
            <v>25</v>
          </cell>
          <cell r="C27" t="str">
            <v>No</v>
          </cell>
          <cell r="D27" t="str">
            <v>140-Prestar servicios profesionales al Instituto Distrital de Patrimonio Cultural en las actividades relacionadas con la gestión contable, financiera y presupuestal.</v>
          </cell>
          <cell r="E27">
            <v>5000000</v>
          </cell>
          <cell r="F27" t="str">
            <v>helber.silva@idpc.gov.co</v>
          </cell>
          <cell r="G27" t="str">
            <v>11 meses</v>
          </cell>
          <cell r="H27">
            <v>44217</v>
          </cell>
          <cell r="I27">
            <v>44550</v>
          </cell>
          <cell r="J27">
            <v>55000000</v>
          </cell>
          <cell r="K27">
            <v>0.3939394</v>
          </cell>
          <cell r="L27">
            <v>21666667</v>
          </cell>
          <cell r="M27">
            <v>33333333</v>
          </cell>
        </row>
        <row r="28">
          <cell r="B28">
            <v>26</v>
          </cell>
          <cell r="C28" t="str">
            <v>No</v>
          </cell>
          <cell r="D28" t="str">
            <v>106-Prestar servicios profesionales al Instituto Distrital de Patrimonio Cultural, para la implementación y monitoreo del Modelo Integrado de Planeación y Gestión-MIPG.</v>
          </cell>
          <cell r="E28">
            <v>5700000</v>
          </cell>
          <cell r="F28" t="str">
            <v>carlos.sandoval@idpc.gov.co</v>
          </cell>
          <cell r="G28" t="str">
            <v>11 meses</v>
          </cell>
          <cell r="H28">
            <v>44221</v>
          </cell>
          <cell r="I28">
            <v>44554</v>
          </cell>
          <cell r="J28">
            <v>62700000</v>
          </cell>
          <cell r="K28">
            <v>0.38181818181818183</v>
          </cell>
          <cell r="L28">
            <v>23940000</v>
          </cell>
          <cell r="M28">
            <v>38760000</v>
          </cell>
        </row>
        <row r="29">
          <cell r="B29">
            <v>27</v>
          </cell>
          <cell r="C29" t="str">
            <v>No</v>
          </cell>
          <cell r="D29" t="str">
            <v>99-Prestar servicios de apoyo a la gestión al Instituto Distrital de Patrimonio Cultural en las actividades administrativas que requiera la Oficina Asesoría Jurídica</v>
          </cell>
          <cell r="E29">
            <v>3187250</v>
          </cell>
          <cell r="F29" t="str">
            <v>natalia.cardona@idpc.gov.co</v>
          </cell>
          <cell r="G29" t="str">
            <v>11 meses</v>
          </cell>
          <cell r="H29">
            <v>44216</v>
          </cell>
          <cell r="I29">
            <v>44549</v>
          </cell>
          <cell r="J29">
            <v>35059750</v>
          </cell>
          <cell r="K29">
            <v>0.39696968746211825</v>
          </cell>
          <cell r="L29">
            <v>13917658</v>
          </cell>
          <cell r="M29">
            <v>21142092</v>
          </cell>
        </row>
        <row r="30">
          <cell r="B30">
            <v>28</v>
          </cell>
          <cell r="C30" t="str">
            <v>No</v>
          </cell>
          <cell r="D30" t="str">
            <v>97-Prestar servicios profesionales al Instituto Distrital de Patrimonio Cultural para apoyar a la Oficina Asesora Jurídica en la defensa judicial de los intereses patrimoniales de la entidad</v>
          </cell>
          <cell r="E30">
            <v>4000000</v>
          </cell>
          <cell r="F30" t="str">
            <v>natalia.perez@idpc.gov.co</v>
          </cell>
          <cell r="G30" t="str">
            <v>11 meses</v>
          </cell>
          <cell r="H30">
            <v>44217</v>
          </cell>
          <cell r="I30">
            <v>44550</v>
          </cell>
          <cell r="J30">
            <v>44000000</v>
          </cell>
          <cell r="K30">
            <v>0.39393938636363635</v>
          </cell>
          <cell r="L30">
            <v>17333333</v>
          </cell>
          <cell r="M30">
            <v>26666667</v>
          </cell>
        </row>
        <row r="31">
          <cell r="B31">
            <v>29</v>
          </cell>
          <cell r="C31" t="str">
            <v>No</v>
          </cell>
          <cell r="D31" t="str">
            <v>115-Prestar servicios profesionales al Instituto Distrital de Patrimonio Cultural, apoyando en la ejecución del Plan Anual de Auditorías 2021, incluyendo todos los roles asignados a la Asesoría de Control Interno.</v>
          </cell>
          <cell r="E31">
            <v>7315000</v>
          </cell>
          <cell r="F31" t="str">
            <v>liliana.calle@idpc.gov.co</v>
          </cell>
          <cell r="G31" t="str">
            <v>11 meses</v>
          </cell>
          <cell r="H31">
            <v>44216</v>
          </cell>
          <cell r="I31">
            <v>44549</v>
          </cell>
          <cell r="J31">
            <v>80465000</v>
          </cell>
          <cell r="K31">
            <v>0.39696970111228486</v>
          </cell>
          <cell r="L31">
            <v>31942167</v>
          </cell>
          <cell r="M31">
            <v>48522833</v>
          </cell>
        </row>
        <row r="32">
          <cell r="B32">
            <v>30</v>
          </cell>
          <cell r="C32" t="str">
            <v>No</v>
          </cell>
          <cell r="D32" t="str">
            <v>142-Prestar servicios de apoyo a la gestión al Instituto Distrital de Patrimonio Cultural en las actividades administrativas de la Subdirección de Gestión Corporativa.</v>
          </cell>
          <cell r="E32">
            <v>3636600</v>
          </cell>
          <cell r="F32" t="str">
            <v>mariela.cajamarca@idpc.gov.co</v>
          </cell>
          <cell r="G32" t="str">
            <v>11 meses</v>
          </cell>
          <cell r="H32">
            <v>44217</v>
          </cell>
          <cell r="I32">
            <v>44550</v>
          </cell>
          <cell r="J32">
            <v>40002600</v>
          </cell>
          <cell r="K32">
            <v>0.39393939393939392</v>
          </cell>
          <cell r="L32">
            <v>15758600</v>
          </cell>
          <cell r="M32">
            <v>24244000</v>
          </cell>
        </row>
        <row r="33">
          <cell r="B33">
            <v>31</v>
          </cell>
          <cell r="C33" t="str">
            <v>No</v>
          </cell>
          <cell r="D33" t="str">
            <v>342-Prestar servicios profesionales al Instituto Distrital de Patrimonio Cultural IDPC, para establecer una estrategia de trabajo y de relacionamiento con el Concejo de Bogotá, Alcaldías Locales, JAL  Juntas adminitradoras Locales, para dar cumplimiento a la misión institucional.</v>
          </cell>
          <cell r="E33">
            <v>7500000</v>
          </cell>
          <cell r="F33" t="str">
            <v>camilo.romero@idpc.gov.co</v>
          </cell>
          <cell r="G33" t="str">
            <v>10 meses</v>
          </cell>
          <cell r="H33">
            <v>44216</v>
          </cell>
          <cell r="I33">
            <v>44519</v>
          </cell>
          <cell r="J33">
            <v>75000000</v>
          </cell>
          <cell r="K33">
            <v>0.43666666666666665</v>
          </cell>
          <cell r="L33">
            <v>32750000</v>
          </cell>
          <cell r="M33">
            <v>42250000</v>
          </cell>
        </row>
        <row r="34">
          <cell r="B34">
            <v>32</v>
          </cell>
          <cell r="C34" t="str">
            <v>No</v>
          </cell>
          <cell r="D34" t="str">
            <v>163-Prestar servicios de apoyo a la gestión al Instituto Distrital de Patrimonio Cultural en la organización de archivos recibidos y producidos conforme los procedimientos establecidos y las disposiciones normativas vigentes.</v>
          </cell>
          <cell r="E34">
            <v>2424400</v>
          </cell>
          <cell r="F34" t="str">
            <v>leidy.rojas@idpc.gov.co</v>
          </cell>
          <cell r="G34" t="str">
            <v>11 meses</v>
          </cell>
          <cell r="H34">
            <v>44217</v>
          </cell>
          <cell r="I34">
            <v>44550</v>
          </cell>
          <cell r="J34">
            <v>26668400</v>
          </cell>
          <cell r="K34">
            <v>0.3939393814402064</v>
          </cell>
          <cell r="L34">
            <v>10505733</v>
          </cell>
          <cell r="M34">
            <v>16162667</v>
          </cell>
        </row>
        <row r="35">
          <cell r="B35">
            <v>33</v>
          </cell>
          <cell r="C35" t="str">
            <v>No</v>
          </cell>
          <cell r="D35" t="str">
            <v>119-Prestar servicios profesionales al Instituto Distrital de Patrimonio Cultural para orientar el mejoramiento de la infraestructura técnológica y las actividades de adquisición, actualización, mantenimiento de los sistemas de información.</v>
          </cell>
          <cell r="E35">
            <v>5925150</v>
          </cell>
          <cell r="F35" t="str">
            <v>mary.rojas@idpc.gov.co</v>
          </cell>
          <cell r="G35" t="str">
            <v>11 meses</v>
          </cell>
          <cell r="H35">
            <v>44217</v>
          </cell>
          <cell r="I35">
            <v>44550</v>
          </cell>
          <cell r="J35">
            <v>65176650</v>
          </cell>
          <cell r="K35">
            <v>0.39393939393939392</v>
          </cell>
          <cell r="L35">
            <v>25675650</v>
          </cell>
          <cell r="M35">
            <v>39501000</v>
          </cell>
        </row>
        <row r="36">
          <cell r="B36">
            <v>34</v>
          </cell>
          <cell r="C36" t="str">
            <v>No</v>
          </cell>
          <cell r="D36" t="str">
            <v>141-Prestar servicios profesionales al Instituto Distrital de Patrimonio Cultural para la realización de actividades relacionadas con el procesamiento de datos que permita la obtención de información confiable y oportuna de carácter financiero, contable y tributario.</v>
          </cell>
          <cell r="E36">
            <v>4475000</v>
          </cell>
          <cell r="F36" t="str">
            <v>nubia.lizarazo@idpc.gov.co</v>
          </cell>
          <cell r="G36" t="str">
            <v>11 meses</v>
          </cell>
          <cell r="H36">
            <v>44217</v>
          </cell>
          <cell r="I36">
            <v>44550</v>
          </cell>
          <cell r="J36">
            <v>49225000</v>
          </cell>
          <cell r="K36">
            <v>0.39393940071102085</v>
          </cell>
          <cell r="L36">
            <v>19391667</v>
          </cell>
          <cell r="M36">
            <v>29833333</v>
          </cell>
        </row>
        <row r="37">
          <cell r="B37">
            <v>35</v>
          </cell>
          <cell r="C37" t="str">
            <v>No</v>
          </cell>
          <cell r="D37" t="str">
            <v>145-Prestar sus servicios profesionales al Instituto Distrital de Patrimonio Cultural en la liquidación de la nómina mensual de salarios y la liquidación de prestaciones sociales de los servidores de planta de la entidad y demás asuntos relacionados con la gestión del talento humano.</v>
          </cell>
          <cell r="E37">
            <v>5200000</v>
          </cell>
          <cell r="F37" t="str">
            <v>jenny.romero@idpc.gov.co</v>
          </cell>
          <cell r="G37" t="str">
            <v>11 meses</v>
          </cell>
          <cell r="H37">
            <v>44221</v>
          </cell>
          <cell r="I37">
            <v>44550</v>
          </cell>
          <cell r="J37">
            <v>57200000</v>
          </cell>
          <cell r="K37">
            <v>0.38181818181818183</v>
          </cell>
          <cell r="L37">
            <v>21840000</v>
          </cell>
          <cell r="M37">
            <v>35360000</v>
          </cell>
        </row>
        <row r="38">
          <cell r="B38">
            <v>36</v>
          </cell>
          <cell r="C38" t="str">
            <v>No</v>
          </cell>
          <cell r="D38" t="str">
            <v>87-Prestar servicios de apoyo a la gestión al Instituto Distrital de Patrimonio Cultural en las actividades relacionadas con la implementación del SECOP II.</v>
          </cell>
          <cell r="E38">
            <v>3636000</v>
          </cell>
          <cell r="F38" t="str">
            <v>VICTOR.MEDINA@IDPC.GOV.CP</v>
          </cell>
          <cell r="G38" t="str">
            <v>11 meses</v>
          </cell>
          <cell r="H38">
            <v>44217</v>
          </cell>
          <cell r="I38">
            <v>44549</v>
          </cell>
          <cell r="J38">
            <v>40002600</v>
          </cell>
          <cell r="K38">
            <v>0.39393939393939392</v>
          </cell>
          <cell r="L38">
            <v>15758600</v>
          </cell>
          <cell r="M38">
            <v>24244000</v>
          </cell>
        </row>
        <row r="39">
          <cell r="B39">
            <v>37</v>
          </cell>
          <cell r="C39" t="str">
            <v>No</v>
          </cell>
          <cell r="D39" t="str">
            <v>81-Prestar servicios profesionales al Instituto Distrital de Patrimonio Cultural para formular e implementar una estrategia de relacionamiento interinstitucional con el sector público y privado en Bogotá que aporte al cumplimiento de la misión institucional.</v>
          </cell>
          <cell r="E39">
            <v>9500000</v>
          </cell>
          <cell r="F39" t="str">
            <v>catalina.arreaza@idpc.gov.co</v>
          </cell>
          <cell r="G39" t="str">
            <v>11 meses</v>
          </cell>
          <cell r="H39">
            <v>44217</v>
          </cell>
          <cell r="I39">
            <v>44550</v>
          </cell>
          <cell r="J39">
            <v>104500000</v>
          </cell>
          <cell r="K39">
            <v>0.39393933014354066</v>
          </cell>
          <cell r="L39">
            <v>41166660</v>
          </cell>
          <cell r="M39">
            <v>63333340</v>
          </cell>
        </row>
        <row r="40">
          <cell r="B40">
            <v>38</v>
          </cell>
          <cell r="C40" t="str">
            <v>No</v>
          </cell>
          <cell r="D40" t="str">
            <v>121-Prestar servicios profesionales al Instituto Distrital de Patrimonio Cultural en las actividades de análisis, construcción, implementación, actualización y soporte de los sistemas de información de la Entidad.</v>
          </cell>
          <cell r="E40">
            <v>4000000</v>
          </cell>
          <cell r="F40" t="str">
            <v>luis.reyes@idpc.gov.co</v>
          </cell>
          <cell r="G40" t="str">
            <v>11 meses</v>
          </cell>
          <cell r="H40">
            <v>44222</v>
          </cell>
          <cell r="I40">
            <v>44555</v>
          </cell>
          <cell r="J40">
            <v>44000000</v>
          </cell>
          <cell r="K40">
            <v>0.37878788636363636</v>
          </cell>
          <cell r="L40">
            <v>16666667</v>
          </cell>
          <cell r="M40">
            <v>27333333</v>
          </cell>
        </row>
        <row r="41">
          <cell r="B41">
            <v>39</v>
          </cell>
          <cell r="C41" t="str">
            <v>No</v>
          </cell>
          <cell r="D41" t="str">
            <v>165-Prestar servicios profesionales al Instituto Distrital de Patrimonio Cultural para apoyar la implementación de la Política de Gestión Documental del Modelo Integrado de Planeación y Gestión</v>
          </cell>
          <cell r="E41">
            <v>3866500</v>
          </cell>
          <cell r="F41" t="str">
            <v>nancy.zamora@idpc.gov.co</v>
          </cell>
          <cell r="G41" t="str">
            <v>11 meses</v>
          </cell>
          <cell r="H41">
            <v>44221</v>
          </cell>
          <cell r="I41">
            <v>44554</v>
          </cell>
          <cell r="J41">
            <v>42531000</v>
          </cell>
          <cell r="K41">
            <v>0.38181810914391856</v>
          </cell>
          <cell r="L41">
            <v>16239106</v>
          </cell>
          <cell r="M41">
            <v>26291894</v>
          </cell>
        </row>
        <row r="42">
          <cell r="B42">
            <v>40</v>
          </cell>
          <cell r="C42" t="str">
            <v>No</v>
          </cell>
          <cell r="D42" t="str">
            <v>168-Prestar servicios de apoyo a la gestión al Instituto Distrital de Patrimonio Cultural en la recepción, organización documental y de correspondencia.</v>
          </cell>
          <cell r="E42">
            <v>3229050</v>
          </cell>
          <cell r="F42" t="str">
            <v>oscar.yusty@idpc.gov.co</v>
          </cell>
          <cell r="G42" t="str">
            <v>11 meses</v>
          </cell>
          <cell r="H42">
            <v>44218</v>
          </cell>
          <cell r="I42">
            <v>44551</v>
          </cell>
          <cell r="J42">
            <v>35519550</v>
          </cell>
          <cell r="K42">
            <v>0.39090909090909093</v>
          </cell>
          <cell r="L42">
            <v>13884915</v>
          </cell>
          <cell r="M42">
            <v>21634635</v>
          </cell>
        </row>
        <row r="43">
          <cell r="B43">
            <v>41</v>
          </cell>
          <cell r="C43" t="str">
            <v>No</v>
          </cell>
          <cell r="D43" t="str">
            <v>158-Prestar servicios de apoyo a la gestión al Instituto Distrital de Patrimonio Cultural en la organización de archivos recibidos y producidos conforme los procedimientos establecidos y las disposiciones normativas vigentes.</v>
          </cell>
          <cell r="E43">
            <v>2424400</v>
          </cell>
          <cell r="F43" t="str">
            <v>jose.cubillos@idpc.gov.co</v>
          </cell>
          <cell r="G43" t="str">
            <v>11 meses</v>
          </cell>
          <cell r="H43">
            <v>44222</v>
          </cell>
          <cell r="I43">
            <v>44555</v>
          </cell>
          <cell r="J43">
            <v>26668400</v>
          </cell>
          <cell r="K43">
            <v>0.37878785378950369</v>
          </cell>
          <cell r="L43">
            <v>10101666</v>
          </cell>
          <cell r="M43">
            <v>16566734</v>
          </cell>
        </row>
        <row r="44">
          <cell r="B44">
            <v>42</v>
          </cell>
          <cell r="C44" t="str">
            <v>No</v>
          </cell>
          <cell r="D44" t="str">
            <v>134-Prestar servicios profesionales al Instituto Distrital de Patrimonio Cultural en la implementación de la Política de Servicio al Ciudadano en el marco del Modelo Integrado de Planeación y Gestión.</v>
          </cell>
          <cell r="E44">
            <v>3866500</v>
          </cell>
          <cell r="F44" t="str">
            <v>camila.acero@idpc.gov.co</v>
          </cell>
          <cell r="G44" t="str">
            <v>11 meses</v>
          </cell>
          <cell r="H44">
            <v>44218</v>
          </cell>
          <cell r="I44">
            <v>44551</v>
          </cell>
          <cell r="J44">
            <v>42531500</v>
          </cell>
          <cell r="K44">
            <v>0.39090909090909093</v>
          </cell>
          <cell r="L44">
            <v>16625950</v>
          </cell>
          <cell r="M44">
            <v>25905550</v>
          </cell>
        </row>
        <row r="45">
          <cell r="B45">
            <v>43</v>
          </cell>
          <cell r="C45" t="str">
            <v>No</v>
          </cell>
          <cell r="D45" t="str">
            <v>100-Prestar servicios profesionales al Instituto Distrital de Patrimonio Cultural, en el desarrollo de herramientas y actividades requeridas para la implementación y sostenibilidad de las políticas de gestión y desempeño del Modelo Integrado de Planeación y Gestión, a cargo de la Oficina Asesora de Planeación.</v>
          </cell>
          <cell r="E45">
            <v>5700000</v>
          </cell>
          <cell r="F45" t="str">
            <v>fernando.vergara@idpc.gov.co</v>
          </cell>
          <cell r="G45" t="str">
            <v>11 meses</v>
          </cell>
          <cell r="H45">
            <v>44221</v>
          </cell>
          <cell r="I45">
            <v>44554</v>
          </cell>
          <cell r="J45">
            <v>62700000</v>
          </cell>
          <cell r="K45">
            <v>0.38181818181818183</v>
          </cell>
          <cell r="L45">
            <v>23940000</v>
          </cell>
          <cell r="M45">
            <v>38760000</v>
          </cell>
        </row>
        <row r="46">
          <cell r="B46">
            <v>44</v>
          </cell>
          <cell r="C46" t="str">
            <v>No</v>
          </cell>
          <cell r="D46" t="str">
            <v>101-Prestar servicios profesionales al Instituto Distrital de Patrimonio Cultural, para la implementación de la Política de Participación Ciudadana del Modelo Integrado de Planeación y Gestión.</v>
          </cell>
          <cell r="E46">
            <v>5000000</v>
          </cell>
          <cell r="F46" t="str">
            <v>lorena.guerrero@idpc.gov.co</v>
          </cell>
          <cell r="G46" t="str">
            <v>11 meses</v>
          </cell>
          <cell r="H46">
            <v>44222</v>
          </cell>
          <cell r="I46">
            <v>44555</v>
          </cell>
          <cell r="J46">
            <v>55000000</v>
          </cell>
          <cell r="K46">
            <v>0.37878787272727271</v>
          </cell>
          <cell r="L46">
            <v>20833333</v>
          </cell>
          <cell r="M46">
            <v>34166667</v>
          </cell>
        </row>
        <row r="47">
          <cell r="B47">
            <v>45</v>
          </cell>
          <cell r="C47" t="str">
            <v>No</v>
          </cell>
          <cell r="D47" t="str">
            <v>156-Prestar servicios de apoyo a la gestión al Instituto Distrital de Patrimonio Cultural para desarrollar actividades de organización, archivo de documentos y demás actividades administrativas requeridas.</v>
          </cell>
          <cell r="E47">
            <v>2424400</v>
          </cell>
          <cell r="F47" t="str">
            <v>jose.ovalle@idpc.gov.co</v>
          </cell>
          <cell r="G47" t="str">
            <v>11 meses</v>
          </cell>
          <cell r="H47">
            <v>44221</v>
          </cell>
          <cell r="I47">
            <v>44554</v>
          </cell>
          <cell r="J47">
            <v>26668400</v>
          </cell>
          <cell r="K47">
            <v>0.38181818181818183</v>
          </cell>
          <cell r="L47">
            <v>10182480</v>
          </cell>
          <cell r="M47">
            <v>16485920</v>
          </cell>
        </row>
        <row r="48">
          <cell r="B48">
            <v>46</v>
          </cell>
          <cell r="C48" t="str">
            <v>No</v>
          </cell>
          <cell r="D48" t="str">
            <v>146-Prestar servicios profesionales al Instituto Distrital de Patrimonio Cultural en las actividades relacionadas con la gestión del talento humano inherentes a la vinculación, permanencia y retiro de los servidores públicos del IDPC.</v>
          </cell>
          <cell r="E48">
            <v>4000000</v>
          </cell>
          <cell r="F48" t="str">
            <v>natalia.torres@idpc.gov.co</v>
          </cell>
          <cell r="G48" t="str">
            <v>11 meses</v>
          </cell>
          <cell r="H48">
            <v>44218</v>
          </cell>
          <cell r="I48">
            <v>44551</v>
          </cell>
          <cell r="J48">
            <v>44000000</v>
          </cell>
          <cell r="K48">
            <v>0.38181818181818183</v>
          </cell>
          <cell r="L48">
            <v>16800000</v>
          </cell>
          <cell r="M48">
            <v>27200000</v>
          </cell>
        </row>
        <row r="49">
          <cell r="B49">
            <v>47</v>
          </cell>
          <cell r="C49" t="str">
            <v>No</v>
          </cell>
          <cell r="D49" t="str">
            <v>148-Prestar servicios profesionales al Instituto Distrital de Patrimonio Cultural para apoyar la formulación,  actualización, seguimiento y mejoramiento del Sistema de Gestión de Seguridad y Salud en el Trabajo.</v>
          </cell>
          <cell r="E49">
            <v>4000000</v>
          </cell>
          <cell r="F49" t="str">
            <v>elcy.vivas@idpc.gov.co</v>
          </cell>
          <cell r="G49" t="str">
            <v>11 meses</v>
          </cell>
          <cell r="H49">
            <v>44222</v>
          </cell>
          <cell r="I49">
            <v>44555</v>
          </cell>
          <cell r="J49">
            <v>44000000</v>
          </cell>
          <cell r="K49">
            <v>0.37878786363636363</v>
          </cell>
          <cell r="L49">
            <v>16666666</v>
          </cell>
          <cell r="M49">
            <v>27333334</v>
          </cell>
        </row>
        <row r="50">
          <cell r="B50">
            <v>48</v>
          </cell>
          <cell r="C50" t="str">
            <v>No</v>
          </cell>
          <cell r="D50" t="str">
            <v>161-Prestar servicios de apoyo a la gestión al Instituto Distrital de Patrimonio Cultural, para la ejecución de actividades relacionadas con los instrumentos archivísticos requeridos para la implementación de la Política de Gestión Documental del Modelo Integrado de Planeación y Gestión.</v>
          </cell>
          <cell r="E50">
            <v>3448500</v>
          </cell>
          <cell r="F50" t="str">
            <v>diana.diaz@idpc.gov.co</v>
          </cell>
          <cell r="G50" t="str">
            <v>11 meses</v>
          </cell>
          <cell r="H50">
            <v>44221</v>
          </cell>
          <cell r="I50">
            <v>44554</v>
          </cell>
          <cell r="J50">
            <v>37933500</v>
          </cell>
          <cell r="K50">
            <v>0.38181818181818183</v>
          </cell>
          <cell r="L50">
            <v>14483700</v>
          </cell>
          <cell r="M50">
            <v>23449800</v>
          </cell>
        </row>
        <row r="51">
          <cell r="B51">
            <v>49</v>
          </cell>
          <cell r="C51" t="str">
            <v>No</v>
          </cell>
          <cell r="D51" t="str">
            <v>170-Prestar servicios de apoyo a la gestión al Instituto Distrital de Patrimonio Cultural, en las actividades operativas relacionadas con la recepción, organización documental y de correspondencia.</v>
          </cell>
          <cell r="E51">
            <v>3229050</v>
          </cell>
          <cell r="F51" t="str">
            <v>ronald.morera@idpc.gov.co</v>
          </cell>
          <cell r="G51" t="str">
            <v>11 meses</v>
          </cell>
          <cell r="H51">
            <v>44221</v>
          </cell>
          <cell r="I51">
            <v>44554</v>
          </cell>
          <cell r="J51">
            <v>35519550</v>
          </cell>
          <cell r="K51">
            <v>0.38181818181818183</v>
          </cell>
          <cell r="L51">
            <v>13562010</v>
          </cell>
          <cell r="M51">
            <v>21957540</v>
          </cell>
        </row>
        <row r="52">
          <cell r="B52">
            <v>50</v>
          </cell>
          <cell r="C52" t="str">
            <v>No</v>
          </cell>
          <cell r="D52" t="str">
            <v>103-Prestar servicios de apoyo a la gestión al Instituto Distrital de Patrimonio Cultural en la implementación de herramientas para la gestión de la información, en el marco del Modelo Integrado de Planeación y Gestión.</v>
          </cell>
          <cell r="E52">
            <v>3427600</v>
          </cell>
          <cell r="F52" t="str">
            <v>carlos.santos@idpc.gov.co</v>
          </cell>
          <cell r="G52" t="str">
            <v>11 meses</v>
          </cell>
          <cell r="H52">
            <v>44222</v>
          </cell>
          <cell r="I52">
            <v>44555</v>
          </cell>
          <cell r="J52">
            <v>37703600</v>
          </cell>
          <cell r="K52">
            <v>0.37878788762876753</v>
          </cell>
          <cell r="L52">
            <v>14281667</v>
          </cell>
          <cell r="M52">
            <v>23421933</v>
          </cell>
        </row>
        <row r="53">
          <cell r="B53">
            <v>51</v>
          </cell>
          <cell r="C53" t="str">
            <v>No</v>
          </cell>
          <cell r="D53" t="str">
            <v>102-Prestar servicios profesionales al Instituto Distrital de Patrimonio Cultural, para orientar la implementación de la Política de Participación Ciudadana de la entidad y la incorporación de la participación ciudadana en el programa de Fomento del IDPC.</v>
          </cell>
          <cell r="E53">
            <v>10500000</v>
          </cell>
          <cell r="F53" t="str">
            <v>camila.medina@idpc.gov.co</v>
          </cell>
          <cell r="G53" t="str">
            <v>11 meses</v>
          </cell>
          <cell r="H53">
            <v>44222</v>
          </cell>
          <cell r="I53">
            <v>44555</v>
          </cell>
          <cell r="J53">
            <v>115500000</v>
          </cell>
          <cell r="K53">
            <v>0.37878787878787878</v>
          </cell>
          <cell r="L53">
            <v>43750000</v>
          </cell>
          <cell r="M53">
            <v>71750000</v>
          </cell>
        </row>
        <row r="54">
          <cell r="B54">
            <v>52</v>
          </cell>
          <cell r="C54" t="str">
            <v>No</v>
          </cell>
          <cell r="D54" t="str">
            <v>104-Prestar servicios profesionales al Instituto Distrital de Patrimonio Cultural, para apoyar la implementación, seguimiento y mejora del Subsistema de Gestión Ambiental en el marco del Modelo Integrado de Planeación y Gestión.</v>
          </cell>
          <cell r="E54">
            <v>4000000</v>
          </cell>
          <cell r="F54" t="str">
            <v>carlos.roman@idpc.gov.co</v>
          </cell>
          <cell r="G54" t="str">
            <v>11 meses</v>
          </cell>
          <cell r="H54">
            <v>44222</v>
          </cell>
          <cell r="I54">
            <v>44555</v>
          </cell>
          <cell r="J54">
            <v>44000000</v>
          </cell>
          <cell r="K54">
            <v>0.37878788636363636</v>
          </cell>
          <cell r="L54">
            <v>16666667</v>
          </cell>
          <cell r="M54">
            <v>27333333</v>
          </cell>
        </row>
        <row r="55">
          <cell r="B55">
            <v>53</v>
          </cell>
          <cell r="C55" t="str">
            <v>No</v>
          </cell>
          <cell r="D55" t="str">
            <v>107-Prestar servicios profesionales al Instituto Distrital de Patrimonio Cultural, para el desarrollo de actividades de gestión y monitoreo de la Oficina Asesora de Planeación.</v>
          </cell>
          <cell r="E55">
            <v>4000000</v>
          </cell>
          <cell r="F55" t="str">
            <v>jenny.carreno@idpc.gov.co</v>
          </cell>
          <cell r="G55" t="str">
            <v>11 meses</v>
          </cell>
          <cell r="H55">
            <v>44222</v>
          </cell>
          <cell r="I55">
            <v>44555</v>
          </cell>
          <cell r="J55">
            <v>44000000</v>
          </cell>
          <cell r="K55">
            <v>0.37878788636363636</v>
          </cell>
          <cell r="L55">
            <v>16666667</v>
          </cell>
          <cell r="M55">
            <v>27333333</v>
          </cell>
        </row>
        <row r="56">
          <cell r="B56">
            <v>54</v>
          </cell>
          <cell r="C56" t="str">
            <v>No</v>
          </cell>
          <cell r="D56" t="str">
            <v>110-Prestar servicios profesionales al Instituto Distrital de Patrimonio Cultural para implementar metodologías y estrategias para la participación efectiva de la ciudadanía en los procesos misionales de la entidad.</v>
          </cell>
          <cell r="E56">
            <v>7318000</v>
          </cell>
          <cell r="F56" t="str">
            <v>natalia.velez@idpc.gov.co</v>
          </cell>
          <cell r="G56" t="str">
            <v>11 meses</v>
          </cell>
          <cell r="H56">
            <v>44222</v>
          </cell>
          <cell r="I56">
            <v>44555</v>
          </cell>
          <cell r="J56">
            <v>80498000</v>
          </cell>
          <cell r="K56">
            <v>0.37878788292876842</v>
          </cell>
          <cell r="L56">
            <v>30491667</v>
          </cell>
          <cell r="M56">
            <v>50006333</v>
          </cell>
        </row>
        <row r="57">
          <cell r="B57">
            <v>55</v>
          </cell>
          <cell r="C57" t="str">
            <v>No</v>
          </cell>
          <cell r="D57" t="str">
            <v>82-Prestar servicios profesionales al Instituto Distrital de Patrimonio Cultural (IDPC) en la formulación e implementación de una estrategia de cooperación y relaciones internacionales (agencias de cooperación, academia e instituciones encargadas de patrimonio cultural).</v>
          </cell>
          <cell r="E57">
            <v>7500000</v>
          </cell>
          <cell r="F57" t="str">
            <v>paula.torres@idpc.gov.co</v>
          </cell>
          <cell r="G57" t="str">
            <v>11 meses</v>
          </cell>
          <cell r="H57">
            <v>44222</v>
          </cell>
          <cell r="I57">
            <v>44555</v>
          </cell>
          <cell r="J57">
            <v>82500000</v>
          </cell>
          <cell r="K57">
            <v>0.37878787878787878</v>
          </cell>
          <cell r="L57">
            <v>31250000</v>
          </cell>
          <cell r="M57">
            <v>51250000</v>
          </cell>
        </row>
        <row r="58">
          <cell r="B58">
            <v>56</v>
          </cell>
          <cell r="C58" t="str">
            <v>No</v>
          </cell>
          <cell r="D58" t="str">
            <v>126-Prestar servicios profesionales al Instituto Distrital de Patrimonio Cultural en las actividades de soporte técnico y los trámites para la adquisición de bienes y servicios relacionados con el sistema de información y tecnología.</v>
          </cell>
          <cell r="E58">
            <v>4305400</v>
          </cell>
          <cell r="F58" t="str">
            <v>harold.agudelo@idpc.gov.co</v>
          </cell>
          <cell r="G58" t="str">
            <v>11 meses</v>
          </cell>
          <cell r="H58">
            <v>44222</v>
          </cell>
          <cell r="I58">
            <v>44555</v>
          </cell>
          <cell r="J58">
            <v>47359400</v>
          </cell>
          <cell r="K58">
            <v>0.37878788582625622</v>
          </cell>
          <cell r="L58">
            <v>17939167</v>
          </cell>
          <cell r="M58">
            <v>29420233</v>
          </cell>
        </row>
        <row r="59">
          <cell r="B59">
            <v>57</v>
          </cell>
          <cell r="C59" t="str">
            <v>No</v>
          </cell>
          <cell r="D59" t="str">
            <v>160-Prestar servicios de apoyo a la gestión al Instituto Distrital de Patrimonio Cultural en la organización de archivos relacionados con la Política de Gestión Documental.</v>
          </cell>
          <cell r="E59">
            <v>2800600</v>
          </cell>
          <cell r="F59" t="str">
            <v>camilo.moreno@idpc.gov.co</v>
          </cell>
          <cell r="G59" t="str">
            <v>11 meses</v>
          </cell>
          <cell r="H59">
            <v>44221</v>
          </cell>
          <cell r="I59">
            <v>44554</v>
          </cell>
          <cell r="J59">
            <v>30806600</v>
          </cell>
          <cell r="K59">
            <v>0.38181818181818183</v>
          </cell>
          <cell r="L59">
            <v>11762520</v>
          </cell>
          <cell r="M59">
            <v>19044080</v>
          </cell>
        </row>
        <row r="60">
          <cell r="B60">
            <v>58</v>
          </cell>
          <cell r="C60" t="str">
            <v>No</v>
          </cell>
          <cell r="D60" t="str">
            <v>138-Prestar servicios profesionales al Instituto Distrital de Patrimonio Cultural para la programación, seguimiento y ejecución de las actividades de mantenimiento a los bienes e infraestructura física de propiedad y en administración.</v>
          </cell>
          <cell r="E60">
            <v>4500000</v>
          </cell>
          <cell r="F60" t="str">
            <v>sandra.palacios@idpc.gov.co</v>
          </cell>
          <cell r="G60" t="str">
            <v>11 meses</v>
          </cell>
          <cell r="H60">
            <v>44222</v>
          </cell>
          <cell r="I60">
            <v>44555</v>
          </cell>
          <cell r="J60">
            <v>49500000</v>
          </cell>
          <cell r="K60">
            <v>0.37878787878787878</v>
          </cell>
          <cell r="L60">
            <v>18750000</v>
          </cell>
          <cell r="M60">
            <v>30750000</v>
          </cell>
        </row>
        <row r="61">
          <cell r="B61">
            <v>59</v>
          </cell>
          <cell r="C61" t="str">
            <v>No</v>
          </cell>
          <cell r="D61" t="str">
            <v>343-Prestar servicios profesionales al Instituto Distrital de Patrimonio Cultural para la ejecución de las actividades relacionadas con el Sistema Integrado de Conservación, en concordancia con la normatividad vigente.</v>
          </cell>
          <cell r="E61">
            <v>3866500</v>
          </cell>
          <cell r="F61" t="str">
            <v>astrid.fajardo@idpc.gov.co</v>
          </cell>
          <cell r="G61" t="str">
            <v>9 meses 29 dias</v>
          </cell>
          <cell r="H61">
            <v>44223</v>
          </cell>
          <cell r="I61">
            <v>44526</v>
          </cell>
          <cell r="J61">
            <v>38536117</v>
          </cell>
          <cell r="K61">
            <v>0.41471570682640391</v>
          </cell>
          <cell r="L61">
            <v>15981533</v>
          </cell>
          <cell r="M61">
            <v>22554584</v>
          </cell>
        </row>
        <row r="62">
          <cell r="B62">
            <v>60</v>
          </cell>
          <cell r="C62" t="str">
            <v>No</v>
          </cell>
          <cell r="D62" t="str">
            <v>130-Prestar servicios profesionales para el desarrollo de actividades relacionadas con la seguridad de la información del Instituto Distrital de Patrimonio Cultural</v>
          </cell>
          <cell r="E62">
            <v>4500000</v>
          </cell>
          <cell r="F62" t="str">
            <v>ellien.rodriguez@idpc.gov.co</v>
          </cell>
          <cell r="G62" t="str">
            <v>11 meses</v>
          </cell>
          <cell r="H62">
            <v>44222</v>
          </cell>
          <cell r="I62">
            <v>44555</v>
          </cell>
          <cell r="J62">
            <v>49500000</v>
          </cell>
          <cell r="K62">
            <v>0.37878787878787878</v>
          </cell>
          <cell r="L62">
            <v>18750000</v>
          </cell>
          <cell r="M62">
            <v>30750000</v>
          </cell>
        </row>
        <row r="63">
          <cell r="B63">
            <v>61</v>
          </cell>
          <cell r="C63" t="str">
            <v>No</v>
          </cell>
          <cell r="D63" t="str">
            <v>131-Prestar servicios profesionales al Instituto Distrital de Patrimonio cultural para la administración de la red de datos del IDPC y participar en la implementación de servicios tecnológicos de red.</v>
          </cell>
          <cell r="E63">
            <v>4000000</v>
          </cell>
          <cell r="F63" t="str">
            <v>oscar.riveros@idpc.gov.co</v>
          </cell>
          <cell r="G63" t="str">
            <v>11 meses</v>
          </cell>
          <cell r="H63">
            <v>44222</v>
          </cell>
          <cell r="I63">
            <v>44555</v>
          </cell>
          <cell r="J63">
            <v>44000000</v>
          </cell>
          <cell r="K63">
            <v>0.37878788636363636</v>
          </cell>
          <cell r="L63">
            <v>16666667</v>
          </cell>
          <cell r="M63">
            <v>27333333</v>
          </cell>
        </row>
        <row r="64">
          <cell r="B64">
            <v>62</v>
          </cell>
          <cell r="C64" t="str">
            <v>No</v>
          </cell>
          <cell r="D64" t="str">
            <v>136-Prestar servicios de apoyo a la gestión al Instituto Distrital de Patrimonio Cultural en las actividades operativas y de mantenimiento a la infraestructura física.</v>
          </cell>
          <cell r="E64">
            <v>2424400</v>
          </cell>
          <cell r="G64" t="str">
            <v>11 meses</v>
          </cell>
          <cell r="H64">
            <v>44222</v>
          </cell>
          <cell r="I64">
            <v>44555</v>
          </cell>
          <cell r="J64">
            <v>26668400</v>
          </cell>
          <cell r="K64">
            <v>0.37878789128706636</v>
          </cell>
          <cell r="L64">
            <v>10101667</v>
          </cell>
          <cell r="M64">
            <v>16566733</v>
          </cell>
        </row>
        <row r="65">
          <cell r="B65">
            <v>63</v>
          </cell>
          <cell r="C65" t="str">
            <v>No</v>
          </cell>
          <cell r="D65" t="str">
            <v>137-Prestar servicios profesionales al Instituto Distrital de Patrimonio Cultural en el seguimiento contable y administrativo de los bienes y otros asuntos a cargo del proceso de Bienes e Infraestructura.</v>
          </cell>
          <cell r="E65">
            <v>3900000</v>
          </cell>
          <cell r="F65" t="str">
            <v>juan.alvarado@idpc.gov.co</v>
          </cell>
          <cell r="G65" t="str">
            <v>11 meses</v>
          </cell>
          <cell r="H65">
            <v>44222</v>
          </cell>
          <cell r="I65">
            <v>44555</v>
          </cell>
          <cell r="J65">
            <v>42900000</v>
          </cell>
          <cell r="K65">
            <v>0.37878787878787878</v>
          </cell>
          <cell r="L65">
            <v>16250000</v>
          </cell>
          <cell r="M65">
            <v>26650000</v>
          </cell>
        </row>
        <row r="66">
          <cell r="B66">
            <v>64</v>
          </cell>
          <cell r="C66" t="str">
            <v>No</v>
          </cell>
          <cell r="D66" t="str">
            <v>236-Prestar servicios profesionales al Instituto Distrital de Patrimonio Cultural, para el desarrollo de contenidos comunicativos diversos que apunten al fortalecimiento de la estrategia digital con enfoque participativo y comunitario.</v>
          </cell>
          <cell r="E66">
            <v>6000000</v>
          </cell>
          <cell r="F66" t="str">
            <v>laura.ceron@idpc.gov.co</v>
          </cell>
          <cell r="G66" t="str">
            <v>11 meses</v>
          </cell>
          <cell r="H66">
            <v>44222</v>
          </cell>
          <cell r="I66">
            <v>44555</v>
          </cell>
          <cell r="J66">
            <v>66000000</v>
          </cell>
          <cell r="K66">
            <v>0.37878787878787878</v>
          </cell>
          <cell r="L66">
            <v>25000000</v>
          </cell>
          <cell r="M66">
            <v>41000000</v>
          </cell>
        </row>
        <row r="67">
          <cell r="B67">
            <v>65</v>
          </cell>
          <cell r="C67" t="str">
            <v>No</v>
          </cell>
          <cell r="D67" t="str">
            <v>83-Prestar servicios profesionales al Instituto Distrital de Patrimonio Cultural (IDPC) para apoyar la formulación e implementación de una estrategia de relacionamiento de la entidad con el sector académico que aporte al cumplimiento de la misión institucional.</v>
          </cell>
          <cell r="E67">
            <v>4500000</v>
          </cell>
          <cell r="F67" t="str">
            <v>catherine.henkel@idpc.gov.co</v>
          </cell>
          <cell r="G67" t="str">
            <v>11 meses</v>
          </cell>
          <cell r="H67">
            <v>44224</v>
          </cell>
          <cell r="I67">
            <v>44557</v>
          </cell>
          <cell r="J67">
            <v>49500000</v>
          </cell>
          <cell r="K67">
            <v>0.37272727272727274</v>
          </cell>
          <cell r="L67">
            <v>18450000</v>
          </cell>
          <cell r="M67">
            <v>31050000</v>
          </cell>
        </row>
        <row r="68">
          <cell r="B68">
            <v>66</v>
          </cell>
          <cell r="C68" t="str">
            <v>No</v>
          </cell>
          <cell r="D68" t="str">
            <v>128-Prestar servicios profesionales al Instituto Distrital de Patrimonio Cultural para realizar el soporte, mantenimiento, actualización y desarrollo de la plataforma del sistema de gestión documental ORFEO.</v>
          </cell>
          <cell r="E68">
            <v>5000000</v>
          </cell>
          <cell r="F68" t="str">
            <v>idelber.sanchez@idpc.gov.co</v>
          </cell>
          <cell r="G68" t="str">
            <v>11 meses</v>
          </cell>
          <cell r="H68">
            <v>44223</v>
          </cell>
          <cell r="I68">
            <v>44556</v>
          </cell>
          <cell r="J68">
            <v>55000000</v>
          </cell>
          <cell r="K68">
            <v>0.37575758181818181</v>
          </cell>
          <cell r="L68">
            <v>20666667</v>
          </cell>
          <cell r="M68">
            <v>34333333</v>
          </cell>
        </row>
        <row r="69">
          <cell r="B69">
            <v>67</v>
          </cell>
          <cell r="C69" t="str">
            <v>No</v>
          </cell>
          <cell r="D69" t="str">
            <v>166-Prestar servicios de apoyo a la gestión al Instituto Distrital de Patrimonio Cultural en las actividades de préstamo, consulta y organización de archivos.</v>
          </cell>
          <cell r="E69">
            <v>2946900</v>
          </cell>
          <cell r="F69" t="str">
            <v>carlos.caicedo@idpc.gov.co</v>
          </cell>
          <cell r="G69" t="str">
            <v>11 meses</v>
          </cell>
          <cell r="H69">
            <v>44223</v>
          </cell>
          <cell r="I69">
            <v>44556</v>
          </cell>
          <cell r="J69">
            <v>32415900</v>
          </cell>
          <cell r="K69">
            <v>0.37575757575757573</v>
          </cell>
          <cell r="L69">
            <v>12180520</v>
          </cell>
          <cell r="M69">
            <v>20235380</v>
          </cell>
        </row>
        <row r="70">
          <cell r="B70">
            <v>68</v>
          </cell>
          <cell r="C70" t="str">
            <v>No</v>
          </cell>
          <cell r="D70" t="str">
            <v>212-Prestar apoyo a la gestión del Instituto Distrital de Patrimonio Cultural en las mediaciones educativas y atención al público en las sedes del Museo de Bogotá.</v>
          </cell>
          <cell r="E70">
            <v>2487100</v>
          </cell>
          <cell r="F70" t="str">
            <v>daniel.roncancio@idpc.gov.co</v>
          </cell>
          <cell r="G70" t="str">
            <v>300 dias</v>
          </cell>
          <cell r="H70">
            <v>44225</v>
          </cell>
          <cell r="I70">
            <v>44528</v>
          </cell>
          <cell r="J70">
            <v>24871000</v>
          </cell>
          <cell r="K70">
            <v>0.40666668006915685</v>
          </cell>
          <cell r="L70">
            <v>10114207</v>
          </cell>
          <cell r="M70">
            <v>14756793</v>
          </cell>
        </row>
        <row r="71">
          <cell r="B71">
            <v>69</v>
          </cell>
          <cell r="C71" t="str">
            <v>No</v>
          </cell>
          <cell r="D71" t="str">
            <v>116-Prestar servicios profesionales al Instituto Distrital de Patrimonio Cultural par apoyar la planificación y ejecución del componente de acción del programa de recorridos patrimoniales.</v>
          </cell>
          <cell r="E71">
            <v>4250000</v>
          </cell>
          <cell r="F71" t="str">
            <v>maria.mendez@idpc.gov.co</v>
          </cell>
          <cell r="G71" t="str">
            <v>315 dias</v>
          </cell>
          <cell r="H71">
            <v>44224</v>
          </cell>
          <cell r="I71">
            <v>44542</v>
          </cell>
          <cell r="J71">
            <v>44650000</v>
          </cell>
          <cell r="K71">
            <v>0.39025755879059348</v>
          </cell>
          <cell r="L71">
            <v>17425000</v>
          </cell>
          <cell r="M71">
            <v>27225000</v>
          </cell>
        </row>
        <row r="72">
          <cell r="B72">
            <v>70</v>
          </cell>
          <cell r="C72" t="str">
            <v>No</v>
          </cell>
          <cell r="D72" t="str">
            <v>155-Prestar servicios profesionales al Instituto Distrital de Patrimonio Cultural para realizar el control y seguimiento presupuestal y financiero requerido para el desarrollo de los planes, programas y proyectos a cargo de la Subdirección de Divulgación y Apropiación del Patrimonio.</v>
          </cell>
          <cell r="E72">
            <v>5500000</v>
          </cell>
          <cell r="F72" t="str">
            <v>xiomara.avilan@idpc.gov.co</v>
          </cell>
          <cell r="G72" t="str">
            <v>315 dias</v>
          </cell>
          <cell r="H72">
            <v>44224</v>
          </cell>
          <cell r="I72">
            <v>44542</v>
          </cell>
          <cell r="J72">
            <v>57750000</v>
          </cell>
          <cell r="K72">
            <v>0.39047619047619048</v>
          </cell>
          <cell r="L72">
            <v>22550000</v>
          </cell>
          <cell r="M72">
            <v>35200000</v>
          </cell>
        </row>
        <row r="73">
          <cell r="B73">
            <v>71</v>
          </cell>
          <cell r="C73" t="str">
            <v>No</v>
          </cell>
          <cell r="D73" t="str">
            <v>180-Prestar servicios profesionales al IDPC como Gestor Digital para planear y gestionar estrategias, contenidos y manejo de plataformas digitales, redes sociales y el sitio web del IDPC.</v>
          </cell>
          <cell r="E73">
            <v>6800000</v>
          </cell>
          <cell r="F73" t="str">
            <v>andres.elasmar@idpc.gov.co</v>
          </cell>
          <cell r="G73" t="str">
            <v>300 dias</v>
          </cell>
          <cell r="H73">
            <v>44224</v>
          </cell>
          <cell r="I73">
            <v>44527</v>
          </cell>
          <cell r="J73">
            <v>68000000</v>
          </cell>
          <cell r="K73">
            <v>0.41</v>
          </cell>
          <cell r="L73">
            <v>27880000</v>
          </cell>
          <cell r="M73">
            <v>40120000</v>
          </cell>
        </row>
        <row r="74">
          <cell r="B74">
            <v>72</v>
          </cell>
          <cell r="C74" t="str">
            <v>No</v>
          </cell>
          <cell r="D74" t="str">
            <v>210-Prestar apoyo a la gestión del Instituto Distrital de Patrimonio Cultural en las mediaciones educativas y atención al público en las sedes del Museo de Bogotá.</v>
          </cell>
          <cell r="E74">
            <v>2487100</v>
          </cell>
          <cell r="F74" t="str">
            <v>erika.morales@idpc.gov.co</v>
          </cell>
          <cell r="G74" t="str">
            <v>300 dias</v>
          </cell>
          <cell r="H74">
            <v>44224</v>
          </cell>
          <cell r="I74">
            <v>44527</v>
          </cell>
          <cell r="J74">
            <v>24871000</v>
          </cell>
          <cell r="K74">
            <v>0.41</v>
          </cell>
          <cell r="L74">
            <v>10197110</v>
          </cell>
          <cell r="M74">
            <v>14673890</v>
          </cell>
        </row>
        <row r="75">
          <cell r="B75">
            <v>73</v>
          </cell>
          <cell r="C75" t="str">
            <v>No</v>
          </cell>
          <cell r="D75" t="str">
            <v>175-Prestar servicios profesionales al Instituto Distrital de Patrimonio Cultural llevando a cabo las actividades periodísticas requeridas para el fortalecimiento de la comunicación interna y externa de la entidad.</v>
          </cell>
          <cell r="E75">
            <v>6400000</v>
          </cell>
          <cell r="F75" t="str">
            <v>nubia.velasco@idpc.gov.co</v>
          </cell>
          <cell r="G75" t="str">
            <v>300 dias</v>
          </cell>
          <cell r="H75">
            <v>44228</v>
          </cell>
          <cell r="I75">
            <v>44530</v>
          </cell>
          <cell r="J75">
            <v>64000000</v>
          </cell>
          <cell r="K75">
            <v>0.4</v>
          </cell>
          <cell r="L75">
            <v>25600000</v>
          </cell>
          <cell r="M75">
            <v>38400000</v>
          </cell>
        </row>
        <row r="76">
          <cell r="B76">
            <v>74</v>
          </cell>
          <cell r="C76" t="str">
            <v>No</v>
          </cell>
          <cell r="D76" t="str">
            <v>122-Prestar servicios profesionales al Instituto Distrital de Patrimonio Cultural para acompañar el componente histórico de los proyectos editoriales y de las acciones requeridas en la estrategia de territorializacion del Museo de Bogotá.</v>
          </cell>
          <cell r="E76">
            <v>6400000</v>
          </cell>
          <cell r="F76" t="str">
            <v>alfredo.baron@idpc.gov.co</v>
          </cell>
          <cell r="G76" t="str">
            <v>300 dias</v>
          </cell>
          <cell r="H76">
            <v>44224</v>
          </cell>
          <cell r="I76">
            <v>44527</v>
          </cell>
          <cell r="J76">
            <v>64000000</v>
          </cell>
          <cell r="K76">
            <v>0.41</v>
          </cell>
          <cell r="L76">
            <v>26240000</v>
          </cell>
          <cell r="M76">
            <v>37760000</v>
          </cell>
        </row>
        <row r="77">
          <cell r="B77">
            <v>75</v>
          </cell>
          <cell r="C77" t="str">
            <v>No</v>
          </cell>
          <cell r="D77" t="str">
            <v>77-Prestar servicios profesionales al Instituto Distrital de Patrimonio Cultural para apoyar el inventario de patrimonio cultural inmaterial de Bogotá,  desde la perspectiva de patrimonios integrados,  a partir de acciones de valoración,  identificación, documentación y registro del PCI de la ciudad.</v>
          </cell>
          <cell r="E77">
            <v>6000000</v>
          </cell>
          <cell r="F77" t="str">
            <v>enrique.rincon@idpc.gov.co</v>
          </cell>
          <cell r="G77" t="str">
            <v>180 dias</v>
          </cell>
          <cell r="H77">
            <v>44229</v>
          </cell>
          <cell r="I77">
            <v>44409</v>
          </cell>
          <cell r="J77">
            <v>36000000</v>
          </cell>
          <cell r="K77">
            <v>0.66111111111111109</v>
          </cell>
          <cell r="L77">
            <v>23800000</v>
          </cell>
          <cell r="M77">
            <v>12200000</v>
          </cell>
        </row>
        <row r="78">
          <cell r="B78">
            <v>76</v>
          </cell>
          <cell r="C78" t="str">
            <v>No</v>
          </cell>
          <cell r="D78" t="str">
            <v>123-Prestar servicios profesionales al Instituto Distrital de Patrimonio Cultural para implementar la Política de Gobierno Digital</v>
          </cell>
          <cell r="E78">
            <v>5000000</v>
          </cell>
          <cell r="F78" t="str">
            <v>juan.cubillos@idpc.gov.co</v>
          </cell>
          <cell r="G78" t="str">
            <v>11 meses</v>
          </cell>
          <cell r="H78">
            <v>44222</v>
          </cell>
          <cell r="I78">
            <v>44555</v>
          </cell>
          <cell r="J78">
            <v>55000000</v>
          </cell>
          <cell r="K78">
            <v>0.37878787272727271</v>
          </cell>
          <cell r="L78">
            <v>20833333</v>
          </cell>
          <cell r="M78">
            <v>34166667</v>
          </cell>
        </row>
        <row r="79">
          <cell r="B79">
            <v>77</v>
          </cell>
          <cell r="C79" t="str">
            <v>No</v>
          </cell>
          <cell r="D79" t="str">
            <v>593-Prestar servicios profesionales al Instituto Distrital de Patrimonio Cultural para orientar los procesos de formación en patrimonio cultural en el ciclo integral de educación para la vida</v>
          </cell>
          <cell r="E79">
            <v>8500000</v>
          </cell>
          <cell r="F79" t="str">
            <v>fabio.lopez@idpc.gov.co</v>
          </cell>
          <cell r="G79" t="str">
            <v>300 dias</v>
          </cell>
          <cell r="H79">
            <v>44222</v>
          </cell>
          <cell r="I79">
            <v>44555</v>
          </cell>
          <cell r="J79">
            <v>85000000</v>
          </cell>
          <cell r="K79">
            <v>0.4066666705882353</v>
          </cell>
          <cell r="L79">
            <v>34566667</v>
          </cell>
          <cell r="M79">
            <v>50433333</v>
          </cell>
        </row>
        <row r="80">
          <cell r="B80">
            <v>78</v>
          </cell>
          <cell r="C80" t="str">
            <v>No</v>
          </cell>
          <cell r="D80" t="str">
            <v>22-Prestar servicios profesionales al Instituto Distrital de Patrimonio Cultural para desarrollar los contenidos de las líneas del programa de formación-investigación.</v>
          </cell>
          <cell r="E80">
            <v>6300000</v>
          </cell>
          <cell r="F80" t="str">
            <v>john.farfan@idpc.gov.co</v>
          </cell>
          <cell r="G80" t="str">
            <v>300 dias</v>
          </cell>
          <cell r="H80">
            <v>44225</v>
          </cell>
          <cell r="I80">
            <v>44528</v>
          </cell>
          <cell r="J80">
            <v>63000000</v>
          </cell>
          <cell r="K80">
            <v>0.40666666666666668</v>
          </cell>
          <cell r="L80">
            <v>25620000</v>
          </cell>
          <cell r="M80">
            <v>37380000</v>
          </cell>
        </row>
        <row r="81">
          <cell r="B81">
            <v>79</v>
          </cell>
          <cell r="C81" t="str">
            <v>No</v>
          </cell>
          <cell r="D81" t="str">
            <v>11-Prestar servicios profesionales al Instituto Distrital de Patrimonio Cultural para apoyar las actividades administrativas del programa en Formación en patrimonio cultural en el ciclo integral de educación para la vida</v>
          </cell>
          <cell r="E81">
            <v>4500000</v>
          </cell>
          <cell r="F81" t="str">
            <v>diana.pedraza@idpc.gov.co</v>
          </cell>
          <cell r="G81" t="str">
            <v>180 dias</v>
          </cell>
          <cell r="H81">
            <v>44224</v>
          </cell>
          <cell r="I81">
            <v>44404</v>
          </cell>
          <cell r="J81">
            <v>27000000</v>
          </cell>
          <cell r="K81">
            <v>0.68333333333333335</v>
          </cell>
          <cell r="L81">
            <v>18450000</v>
          </cell>
          <cell r="M81">
            <v>8550000</v>
          </cell>
        </row>
        <row r="82">
          <cell r="B82">
            <v>80</v>
          </cell>
          <cell r="C82" t="str">
            <v>No</v>
          </cell>
          <cell r="D82" t="str">
            <v>273-Prestar servicios profesionales al Instituto Distrital de Patrimonio Cultural para  la formulación, implementación y seguimiento de las convocatorias de Fomento de la entidad, en el marco del programa distrital de estímulos para la cultura vigencia 2021.</v>
          </cell>
          <cell r="E82">
            <v>6000000</v>
          </cell>
          <cell r="F82" t="str">
            <v>maria.angel@idpc.gov.co</v>
          </cell>
          <cell r="G82" t="str">
            <v>315 dias</v>
          </cell>
          <cell r="H82">
            <v>44228</v>
          </cell>
          <cell r="I82">
            <v>44545</v>
          </cell>
          <cell r="J82">
            <v>63000000</v>
          </cell>
          <cell r="K82">
            <v>0.38095238095238093</v>
          </cell>
          <cell r="L82">
            <v>24000000</v>
          </cell>
          <cell r="M82">
            <v>39000000</v>
          </cell>
        </row>
        <row r="83">
          <cell r="B83">
            <v>81</v>
          </cell>
          <cell r="C83" t="str">
            <v>No</v>
          </cell>
          <cell r="D83" t="str">
            <v>251-Prestar servicios profesionales al Instituto Distrital de Patrimonio Cultural para desarrollar procesos que permitan el acceso diverso, plural e igualitario a los programas institucionales, con un enfoque diferencial de discapacidad</v>
          </cell>
          <cell r="E83">
            <v>8000000</v>
          </cell>
          <cell r="F83" t="str">
            <v>vicente.espitia@idpc.gov.co</v>
          </cell>
          <cell r="G83" t="str">
            <v>255 dias</v>
          </cell>
          <cell r="H83">
            <v>44228</v>
          </cell>
          <cell r="I83">
            <v>44484</v>
          </cell>
          <cell r="J83">
            <v>68000000</v>
          </cell>
          <cell r="K83">
            <v>0.47058823529411764</v>
          </cell>
          <cell r="L83">
            <v>32000000</v>
          </cell>
          <cell r="M83">
            <v>36000000</v>
          </cell>
        </row>
        <row r="84">
          <cell r="B84">
            <v>82</v>
          </cell>
          <cell r="C84" t="str">
            <v>No</v>
          </cell>
          <cell r="D84" t="str">
            <v>528-Prestar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v>
          </cell>
          <cell r="E84">
            <v>5622100</v>
          </cell>
          <cell r="F84" t="str">
            <v>maria.vanega@idpc.gov.co</v>
          </cell>
          <cell r="G84" t="str">
            <v>7 meses</v>
          </cell>
          <cell r="H84">
            <v>44225</v>
          </cell>
          <cell r="I84">
            <v>44436</v>
          </cell>
          <cell r="J84">
            <v>39354700</v>
          </cell>
          <cell r="K84">
            <v>0.58095238942235616</v>
          </cell>
          <cell r="L84">
            <v>22863207</v>
          </cell>
          <cell r="M84">
            <v>16491493</v>
          </cell>
        </row>
        <row r="85">
          <cell r="B85">
            <v>83</v>
          </cell>
          <cell r="C85" t="str">
            <v>No</v>
          </cell>
          <cell r="D85" t="str">
            <v>51-Prestar servicios profesionales al IDPC para adelantar acciones de seguimiento administrativo y apoyo a la supervisión de los contratos de la Subdirección de Gestión Territorial.</v>
          </cell>
          <cell r="E85">
            <v>6500000</v>
          </cell>
          <cell r="F85" t="str">
            <v>adriana.bernao@idpc.gov.co</v>
          </cell>
          <cell r="G85" t="str">
            <v>10 meses</v>
          </cell>
          <cell r="H85">
            <v>44224</v>
          </cell>
          <cell r="I85">
            <v>44526</v>
          </cell>
          <cell r="J85">
            <v>65000000</v>
          </cell>
          <cell r="K85">
            <v>0.41</v>
          </cell>
          <cell r="L85">
            <v>26650000</v>
          </cell>
          <cell r="M85">
            <v>38350000</v>
          </cell>
        </row>
        <row r="86">
          <cell r="B86">
            <v>84</v>
          </cell>
          <cell r="C86" t="str">
            <v>No</v>
          </cell>
          <cell r="D86" t="str">
            <v>41-Prestar servicios profesionales al Instituto Distrital de Patrimonio Cultural para direccionar en la gestión de la implementación del PEMP Centro Histórico de Bogotá coordinando acciones integrales inter e intrainstitucionales del componente programático.</v>
          </cell>
          <cell r="E86">
            <v>10000000</v>
          </cell>
          <cell r="F86" t="str">
            <v>claudia.silva@idpc.gov.co</v>
          </cell>
          <cell r="G86" t="str">
            <v>10 meses</v>
          </cell>
          <cell r="H86">
            <v>44224</v>
          </cell>
          <cell r="I86">
            <v>44526</v>
          </cell>
          <cell r="J86">
            <v>100000000</v>
          </cell>
          <cell r="K86">
            <v>1</v>
          </cell>
          <cell r="L86">
            <v>31000000</v>
          </cell>
          <cell r="M86">
            <v>0</v>
          </cell>
        </row>
        <row r="87">
          <cell r="B87">
            <v>85</v>
          </cell>
          <cell r="C87" t="str">
            <v>No</v>
          </cell>
          <cell r="D87" t="str">
            <v>42-Prestar servicios profesionales al Instituto Distrital de Patrimonio Cultural para orientar el desarrollo y gestión de las acciones jurídicas, administrativas e institucionales en el marco de la implementación del PEMP Centro Historico de Bogotá.</v>
          </cell>
          <cell r="E87">
            <v>8000000</v>
          </cell>
          <cell r="F87" t="str">
            <v>jorge.ramirez@idpc.gov.co</v>
          </cell>
          <cell r="G87" t="str">
            <v>10 meses</v>
          </cell>
          <cell r="H87">
            <v>44228</v>
          </cell>
          <cell r="I87">
            <v>44526</v>
          </cell>
          <cell r="J87">
            <v>80000000</v>
          </cell>
          <cell r="K87">
            <v>0.4</v>
          </cell>
          <cell r="L87">
            <v>32000000</v>
          </cell>
          <cell r="M87">
            <v>48000000</v>
          </cell>
        </row>
        <row r="88">
          <cell r="B88">
            <v>86</v>
          </cell>
          <cell r="C88" t="str">
            <v>No</v>
          </cell>
          <cell r="D88" t="str">
            <v>58-Prestar servicios profesionales al Instituto Distrital de Patrimonio Cultural para apoyar la implementación y fortalecimiento del Sistema de Información Geográfica –SIGPC-, la normalización de las bases de datos que permitan la administración del patrimonio en el Distrito Capital y la gestión de relaciones interinstitucionales enfocadas en el intercambio de información geográfica.</v>
          </cell>
          <cell r="E88">
            <v>6500000</v>
          </cell>
          <cell r="F88" t="str">
            <v>nubia.rincon@idpc.gov.co</v>
          </cell>
          <cell r="G88" t="str">
            <v>10 meses</v>
          </cell>
          <cell r="H88">
            <v>44224</v>
          </cell>
          <cell r="I88">
            <v>44526</v>
          </cell>
          <cell r="J88">
            <v>65000000</v>
          </cell>
          <cell r="K88">
            <v>0.41</v>
          </cell>
          <cell r="L88">
            <v>26650000</v>
          </cell>
          <cell r="M88">
            <v>38350000</v>
          </cell>
        </row>
        <row r="89">
          <cell r="B89">
            <v>87</v>
          </cell>
          <cell r="C89" t="str">
            <v>No</v>
          </cell>
          <cell r="D89" t="str">
            <v>52-Prestar servicios profesionales al Instituto Distrital de Patrimonio Cultural para orientar y acompañar jurídicamente los aspectos administrativos de la Subdirección de Gestión Territorial del Patrimonio</v>
          </cell>
          <cell r="E89">
            <v>8000000</v>
          </cell>
          <cell r="F89" t="str">
            <v>quintiliano.pineda@idpc.gov.co</v>
          </cell>
          <cell r="G89" t="str">
            <v>10 meses</v>
          </cell>
          <cell r="H89">
            <v>44224</v>
          </cell>
          <cell r="I89">
            <v>44526</v>
          </cell>
          <cell r="J89">
            <v>80000000</v>
          </cell>
          <cell r="K89">
            <v>0.41</v>
          </cell>
          <cell r="L89">
            <v>32800000</v>
          </cell>
          <cell r="M89">
            <v>47200000</v>
          </cell>
        </row>
        <row r="90">
          <cell r="B90">
            <v>88</v>
          </cell>
          <cell r="C90" t="str">
            <v>No</v>
          </cell>
          <cell r="D90" t="str">
            <v>76-Prestar servicios profesionales al Instituto Distrital de Patrimonio Cultural para apoyar el proceso de inventario de patrimonio cultural inmaterial de Bogotá, en perspectiva de integralidad, a partir de la formulación e implementación en campo de metodologías participativas de identificación, documentación y registro del patrimonio cultural inmaterial.</v>
          </cell>
          <cell r="E90">
            <v>6000000</v>
          </cell>
          <cell r="F90" t="str">
            <v>monica.sarmiento@idpc.gov.co</v>
          </cell>
          <cell r="G90" t="str">
            <v>180 dias</v>
          </cell>
          <cell r="H90">
            <v>44225</v>
          </cell>
          <cell r="I90">
            <v>44405</v>
          </cell>
          <cell r="J90">
            <v>36000000</v>
          </cell>
          <cell r="K90">
            <v>0.67777777777777781</v>
          </cell>
          <cell r="L90">
            <v>24400000</v>
          </cell>
          <cell r="M90">
            <v>11600000</v>
          </cell>
        </row>
        <row r="91">
          <cell r="B91">
            <v>89</v>
          </cell>
          <cell r="C91" t="str">
            <v>No</v>
          </cell>
          <cell r="D91" t="str">
            <v>550-Prestar servicios profesionales para la estructuración, ejecución y liquidación de programas y proyectos de intervención y protección que requiera el Instituto Distrital de Patrimonio Cultural.</v>
          </cell>
          <cell r="E91">
            <v>5622100</v>
          </cell>
          <cell r="F91" t="str">
            <v>luis.gonzalez@idpc.gov.co</v>
          </cell>
          <cell r="G91" t="str">
            <v>255 dias</v>
          </cell>
          <cell r="H91">
            <v>44229</v>
          </cell>
          <cell r="I91">
            <v>44483</v>
          </cell>
          <cell r="J91">
            <v>47787850</v>
          </cell>
          <cell r="K91">
            <v>0.46666665271611929</v>
          </cell>
          <cell r="L91">
            <v>22300996</v>
          </cell>
          <cell r="M91">
            <v>25486854</v>
          </cell>
        </row>
        <row r="92">
          <cell r="B92">
            <v>90</v>
          </cell>
          <cell r="C92" t="str">
            <v>No</v>
          </cell>
          <cell r="D92" t="str">
            <v>14-Prestar servicios profesionales al Instituto Distrital de Patrimonio Cultural para acompañar el componente pedagógico de los procesos de Formación en Patrimonio Cultural en el ciclo integral de educación para la vida en Bogotá.</v>
          </cell>
          <cell r="E92">
            <v>4500000</v>
          </cell>
          <cell r="F92" t="str">
            <v>paula.avila@idpc.gov.co</v>
          </cell>
          <cell r="G92" t="str">
            <v>6 meses</v>
          </cell>
          <cell r="H92">
            <v>44225</v>
          </cell>
          <cell r="I92">
            <v>44405</v>
          </cell>
          <cell r="J92">
            <v>27000000</v>
          </cell>
          <cell r="K92">
            <v>0.67777777777777781</v>
          </cell>
          <cell r="L92">
            <v>18300000</v>
          </cell>
          <cell r="M92">
            <v>8700000</v>
          </cell>
        </row>
        <row r="93">
          <cell r="B93">
            <v>91</v>
          </cell>
          <cell r="C93" t="str">
            <v>No</v>
          </cell>
          <cell r="D93" t="str">
            <v>325-Prestar servicios profesionales al Instituto Distrital de Patrimonio Cultural para orientar las estrategias, procesos y acciones de comunicación institucional.</v>
          </cell>
          <cell r="E93">
            <v>10000000</v>
          </cell>
          <cell r="F93" t="str">
            <v>natalia.rey@idpc.gov.co</v>
          </cell>
          <cell r="G93">
            <v>315</v>
          </cell>
          <cell r="H93">
            <v>44228</v>
          </cell>
          <cell r="I93">
            <v>44545</v>
          </cell>
          <cell r="J93">
            <v>105000000</v>
          </cell>
          <cell r="K93">
            <v>0.38095238095238093</v>
          </cell>
          <cell r="L93">
            <v>40000000</v>
          </cell>
          <cell r="M93">
            <v>65000000</v>
          </cell>
        </row>
        <row r="94">
          <cell r="B94">
            <v>92</v>
          </cell>
          <cell r="C94" t="str">
            <v>No</v>
          </cell>
          <cell r="D94" t="str">
            <v>397-Prestar servicios profesionales como apoyo técnico, administrativo y financiero a la supervisión de proyectos de intervención para la recuperación del patrimonio  cultural - Columbarios - Globo B- que le sean requeridas.</v>
          </cell>
          <cell r="E94">
            <v>5622100</v>
          </cell>
          <cell r="F94" t="str">
            <v>jair.alvarado@idpc.gov.co</v>
          </cell>
          <cell r="G94" t="str">
            <v>9 meses</v>
          </cell>
          <cell r="H94">
            <v>44225</v>
          </cell>
          <cell r="I94">
            <v>44497</v>
          </cell>
          <cell r="J94">
            <v>50598900</v>
          </cell>
          <cell r="K94">
            <v>0.45185185843961034</v>
          </cell>
          <cell r="L94">
            <v>22863207</v>
          </cell>
          <cell r="M94">
            <v>27735693</v>
          </cell>
        </row>
        <row r="95">
          <cell r="B95">
            <v>93</v>
          </cell>
          <cell r="C95" t="str">
            <v>No</v>
          </cell>
          <cell r="D95" t="str">
            <v>30-Prestar servicios profesionales al Instituto Distrital de Patrimonio Cultural para apoyar las acciones técnicas y operativas del inventario y valoración del patrimonio cultural inmueble del Centro Histórico de Bogotá.</v>
          </cell>
          <cell r="E95">
            <v>4300000</v>
          </cell>
          <cell r="F95" t="str">
            <v>laura.moreno@idpc.gov.co</v>
          </cell>
          <cell r="G95" t="str">
            <v>9 meses</v>
          </cell>
          <cell r="H95">
            <v>44225</v>
          </cell>
          <cell r="I95">
            <v>44497</v>
          </cell>
          <cell r="J95">
            <v>38700000</v>
          </cell>
          <cell r="K95">
            <v>0.45185186046511627</v>
          </cell>
          <cell r="L95">
            <v>17486667</v>
          </cell>
          <cell r="M95">
            <v>21213333</v>
          </cell>
        </row>
        <row r="96">
          <cell r="B96">
            <v>94</v>
          </cell>
          <cell r="C96" t="str">
            <v>No</v>
          </cell>
          <cell r="D96" t="str">
            <v>28-Prestar servicios profesionales al Instituto Distrital de Patrimonio Cultural para apoyar las acciones técnicas y operativas del inventario y valoración del patrimonio cultural inmueble del Centro Histórico de Bogotá.</v>
          </cell>
          <cell r="E96">
            <v>5800000</v>
          </cell>
          <cell r="F96" t="str">
            <v>javier.mateus@idpc.gov.co</v>
          </cell>
          <cell r="G96" t="str">
            <v>10 meses</v>
          </cell>
          <cell r="H96">
            <v>44225</v>
          </cell>
          <cell r="I96">
            <v>44528</v>
          </cell>
          <cell r="J96">
            <v>58000000</v>
          </cell>
          <cell r="K96">
            <v>0.40666667241379312</v>
          </cell>
          <cell r="L96">
            <v>23586667</v>
          </cell>
          <cell r="M96">
            <v>34413333</v>
          </cell>
        </row>
        <row r="97">
          <cell r="B97">
            <v>95</v>
          </cell>
          <cell r="C97" t="str">
            <v>No</v>
          </cell>
          <cell r="D97" t="str">
            <v>250-Prestar servicios profesionales al Instituto Distrital de Patrimonio Cultural para apoyar en la elaboración y gestión de insumos arquitectónicos, urbanísticos, gráficos y documentales orientados a la divulgación pública del PEMP Centro Histórico de Bogotá.</v>
          </cell>
          <cell r="E97">
            <v>5300000</v>
          </cell>
          <cell r="F97" t="str">
            <v>ivan.rodriguez@idpc.gov.co</v>
          </cell>
          <cell r="G97" t="str">
            <v>10 meses</v>
          </cell>
          <cell r="H97">
            <v>44225</v>
          </cell>
          <cell r="I97">
            <v>44528</v>
          </cell>
          <cell r="J97">
            <v>53000000</v>
          </cell>
          <cell r="K97">
            <v>0.40666666037735849</v>
          </cell>
          <cell r="L97">
            <v>21553333</v>
          </cell>
          <cell r="M97">
            <v>31446667</v>
          </cell>
        </row>
        <row r="98">
          <cell r="B98">
            <v>96</v>
          </cell>
          <cell r="C98" t="str">
            <v>No</v>
          </cell>
          <cell r="D98" t="str">
            <v>378-Prestar servicios profesionales al Instituto Distrital de Patrimonio Cultural para apoyar a los supervisores en el desarrollo de las etapas precontractual, contractual y postcontractual de los proyectos y programas de intervención de bienes de interés cultural.</v>
          </cell>
          <cell r="E98">
            <v>5622100</v>
          </cell>
          <cell r="F98" t="str">
            <v>hellen.quiroga@idpc.gov.co</v>
          </cell>
          <cell r="G98" t="str">
            <v>2 meses</v>
          </cell>
          <cell r="H98">
            <v>44228</v>
          </cell>
          <cell r="I98">
            <v>44286</v>
          </cell>
          <cell r="J98">
            <v>11244200</v>
          </cell>
          <cell r="K98">
            <v>1</v>
          </cell>
          <cell r="L98">
            <v>11244200</v>
          </cell>
          <cell r="M98">
            <v>0</v>
          </cell>
        </row>
        <row r="99">
          <cell r="B99">
            <v>97</v>
          </cell>
          <cell r="C99" t="str">
            <v>No</v>
          </cell>
          <cell r="D99" t="str">
            <v>382-Prestar servicios profesionales al Instituto Distrital de Patrimonio Cultural en el estudio y evaluación de las solicitudes de intervención y protección de la Subdirección de Protección e Intervención del Patrimonio</v>
          </cell>
          <cell r="E99">
            <v>6897000</v>
          </cell>
          <cell r="F99" t="str">
            <v>karen.forero@idpc.gov.co</v>
          </cell>
          <cell r="G99" t="str">
            <v>315 dias</v>
          </cell>
          <cell r="H99">
            <v>44228</v>
          </cell>
          <cell r="I99">
            <v>44542</v>
          </cell>
          <cell r="J99">
            <v>72418500</v>
          </cell>
          <cell r="K99">
            <v>0.38095238095238093</v>
          </cell>
          <cell r="L99">
            <v>27588000</v>
          </cell>
          <cell r="M99">
            <v>44830500</v>
          </cell>
        </row>
        <row r="100">
          <cell r="B100">
            <v>98</v>
          </cell>
          <cell r="C100" t="str">
            <v>No</v>
          </cell>
          <cell r="D100" t="str">
            <v>512-Prestar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v>
          </cell>
          <cell r="E100">
            <v>5622100</v>
          </cell>
          <cell r="F100" t="str">
            <v>laura.delpino@idpc.gov.co</v>
          </cell>
          <cell r="G100" t="str">
            <v>6 meses</v>
          </cell>
          <cell r="H100">
            <v>44225</v>
          </cell>
          <cell r="I100">
            <v>44405</v>
          </cell>
          <cell r="J100">
            <v>33732600</v>
          </cell>
          <cell r="K100">
            <v>0.67777778765941554</v>
          </cell>
          <cell r="L100">
            <v>22863207</v>
          </cell>
          <cell r="M100">
            <v>10869393</v>
          </cell>
        </row>
        <row r="101">
          <cell r="B101">
            <v>99</v>
          </cell>
          <cell r="C101" t="str">
            <v>No</v>
          </cell>
          <cell r="D101" t="str">
            <v>529-Prestar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v>
          </cell>
          <cell r="E101">
            <v>5622100</v>
          </cell>
          <cell r="F101" t="str">
            <v>yuly.romero@idpc.gov.co</v>
          </cell>
          <cell r="G101" t="str">
            <v>7 meses</v>
          </cell>
          <cell r="H101">
            <v>44228</v>
          </cell>
          <cell r="I101">
            <v>44439</v>
          </cell>
          <cell r="J101">
            <v>39354700</v>
          </cell>
          <cell r="K101">
            <v>0.5714285714285714</v>
          </cell>
          <cell r="L101">
            <v>22488400</v>
          </cell>
          <cell r="M101">
            <v>16866300</v>
          </cell>
        </row>
        <row r="102">
          <cell r="B102">
            <v>100</v>
          </cell>
          <cell r="C102" t="str">
            <v>No</v>
          </cell>
          <cell r="D102" t="str">
            <v>530-Prestar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v>
          </cell>
          <cell r="E102">
            <v>5622100</v>
          </cell>
          <cell r="F102" t="str">
            <v>natalia.achiardi@idpc.gov.co</v>
          </cell>
          <cell r="G102" t="str">
            <v>7 meses</v>
          </cell>
          <cell r="H102">
            <v>44228</v>
          </cell>
          <cell r="I102">
            <v>44439</v>
          </cell>
          <cell r="J102">
            <v>39354700</v>
          </cell>
          <cell r="K102">
            <v>0.5714285714285714</v>
          </cell>
          <cell r="L102">
            <v>22488400</v>
          </cell>
          <cell r="M102">
            <v>16866300</v>
          </cell>
        </row>
        <row r="103">
          <cell r="B103">
            <v>101</v>
          </cell>
          <cell r="C103" t="str">
            <v>No</v>
          </cell>
          <cell r="D103" t="str">
            <v>511-Prestar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v>
          </cell>
          <cell r="E103">
            <v>5622100</v>
          </cell>
          <cell r="F103" t="str">
            <v>juan.sanchez@idpc.gov.co</v>
          </cell>
          <cell r="G103" t="str">
            <v>6 meses</v>
          </cell>
          <cell r="H103">
            <v>44228</v>
          </cell>
          <cell r="I103">
            <v>44408</v>
          </cell>
          <cell r="J103">
            <v>33732600</v>
          </cell>
          <cell r="K103">
            <v>0.66666666666666663</v>
          </cell>
          <cell r="L103">
            <v>22488400</v>
          </cell>
          <cell r="M103">
            <v>11244200</v>
          </cell>
        </row>
        <row r="104">
          <cell r="B104">
            <v>102</v>
          </cell>
          <cell r="C104" t="str">
            <v>No</v>
          </cell>
          <cell r="D104" t="str">
            <v>435-Prestar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v>
          </cell>
          <cell r="E104">
            <v>5622100</v>
          </cell>
          <cell r="F104" t="str">
            <v>angela.rivera@idpc.gov.co</v>
          </cell>
          <cell r="G104" t="str">
            <v>315 dias</v>
          </cell>
          <cell r="H104">
            <v>44228</v>
          </cell>
          <cell r="I104">
            <v>44542</v>
          </cell>
          <cell r="J104">
            <v>59032050</v>
          </cell>
          <cell r="K104">
            <v>0.38095238095238093</v>
          </cell>
          <cell r="L104">
            <v>22488400</v>
          </cell>
          <cell r="M104">
            <v>36543650</v>
          </cell>
        </row>
        <row r="105">
          <cell r="B105">
            <v>103</v>
          </cell>
          <cell r="C105" t="str">
            <v>No</v>
          </cell>
          <cell r="D105" t="str">
            <v>29-Prestar servicios profesionales al Instituto Distrital de Patrimonio Cultural para apoyar las acciones técnicas y operativas  inventario y valoración del patrimonio cultural inmueble del Centro Histórico de Bogotá.</v>
          </cell>
          <cell r="E105">
            <v>4300000</v>
          </cell>
          <cell r="F105" t="str">
            <v>efrain.canedo@idpc.gov.co</v>
          </cell>
          <cell r="G105" t="str">
            <v>9 meses</v>
          </cell>
          <cell r="H105">
            <v>44228</v>
          </cell>
          <cell r="I105">
            <v>44499</v>
          </cell>
          <cell r="J105">
            <v>38700000</v>
          </cell>
          <cell r="K105">
            <v>0.44444444444444442</v>
          </cell>
          <cell r="L105">
            <v>17200000</v>
          </cell>
          <cell r="M105">
            <v>21500000</v>
          </cell>
        </row>
        <row r="106">
          <cell r="B106">
            <v>104</v>
          </cell>
          <cell r="C106" t="str">
            <v>No</v>
          </cell>
          <cell r="D106" t="str">
            <v>23-Prestar servicios profesionales al Instituto Distrital de Patrimonio Cultural para la elaboración de documentos técnicos del componente urbano del PEMP Centro Histórico de Bogotá.</v>
          </cell>
          <cell r="E106">
            <v>6000000</v>
          </cell>
          <cell r="F106" t="str">
            <v>alicia.bello@idpc.gov.co</v>
          </cell>
          <cell r="G106" t="str">
            <v>10 meses</v>
          </cell>
          <cell r="H106">
            <v>44237</v>
          </cell>
          <cell r="I106">
            <v>44539</v>
          </cell>
          <cell r="J106">
            <v>60000000</v>
          </cell>
          <cell r="K106">
            <v>0.37</v>
          </cell>
          <cell r="L106">
            <v>22200000</v>
          </cell>
          <cell r="M106">
            <v>37800000</v>
          </cell>
        </row>
        <row r="107">
          <cell r="B107">
            <v>105</v>
          </cell>
          <cell r="C107" t="str">
            <v>No</v>
          </cell>
          <cell r="D107" t="str">
            <v>26-Prestar servicios profesionales al Instituto Distrital de Patrimonio Cultural para orientar la complementación, verificación y consolidación del inventario y valoración del patrimonio cultural inmueble del Centro Histórico de Bogotá.</v>
          </cell>
          <cell r="E107">
            <v>8000000</v>
          </cell>
          <cell r="F107" t="str">
            <v>ana.pinilla@idpc.gov.co</v>
          </cell>
          <cell r="G107" t="str">
            <v>10 meses</v>
          </cell>
          <cell r="H107">
            <v>44225</v>
          </cell>
          <cell r="I107">
            <v>44529</v>
          </cell>
          <cell r="J107">
            <v>80000000</v>
          </cell>
          <cell r="K107">
            <v>0.4066666625</v>
          </cell>
          <cell r="L107">
            <v>32533333</v>
          </cell>
          <cell r="M107">
            <v>47466667</v>
          </cell>
        </row>
        <row r="108">
          <cell r="B108">
            <v>106</v>
          </cell>
          <cell r="C108" t="str">
            <v>No</v>
          </cell>
          <cell r="D108" t="str">
            <v>247-Prestar servicios profesionales al Instituto Distrital de Patrimonio Cultural para implementar procesos de participación ciudadana  que aporten a la apropiación, activación e integralidad del patrimonio cultural.</v>
          </cell>
          <cell r="E108">
            <v>5500000</v>
          </cell>
          <cell r="F108" t="str">
            <v>maria.rodriguez@idpc.gov.co</v>
          </cell>
          <cell r="G108" t="str">
            <v>300 dias</v>
          </cell>
          <cell r="H108">
            <v>44235</v>
          </cell>
          <cell r="I108">
            <v>44537</v>
          </cell>
          <cell r="J108">
            <v>55000000</v>
          </cell>
          <cell r="K108">
            <v>0.37666667272727272</v>
          </cell>
          <cell r="L108">
            <v>20716667</v>
          </cell>
          <cell r="M108">
            <v>34283333</v>
          </cell>
        </row>
        <row r="109">
          <cell r="B109">
            <v>107</v>
          </cell>
          <cell r="C109" t="str">
            <v>No</v>
          </cell>
          <cell r="D109" t="str">
            <v>20-Prestar servicios profesionales al Instituto Distrital de Patrimonio Cultural para apoyar la transversalización de las líneas del programa de formación-investigación.</v>
          </cell>
          <cell r="E109">
            <v>8000000</v>
          </cell>
          <cell r="F109" t="str">
            <v>javier.ortiz@idpc.gov.co</v>
          </cell>
          <cell r="G109" t="str">
            <v>300 dias</v>
          </cell>
          <cell r="H109">
            <v>44228</v>
          </cell>
          <cell r="I109">
            <v>44530</v>
          </cell>
          <cell r="J109">
            <v>80000000</v>
          </cell>
          <cell r="K109">
            <v>0.4</v>
          </cell>
          <cell r="L109">
            <v>32000000</v>
          </cell>
          <cell r="M109">
            <v>48000000</v>
          </cell>
        </row>
        <row r="110">
          <cell r="B110">
            <v>108</v>
          </cell>
          <cell r="C110" t="str">
            <v>No</v>
          </cell>
          <cell r="D110" t="str">
            <v>18-Prestar servicios profesionales al Instituto Distrital de Patrimonio Cultural para acompañar la formulación del banco de aliados y adelantar la priorización de actores, alcances y poblaciones a beneficiar con cada aliado, en el marco del programa de Formación en Patrimonio Cultural en el ciclo integral de educación para la vida en Bogotá.</v>
          </cell>
          <cell r="E110">
            <v>4500000</v>
          </cell>
          <cell r="F110" t="str">
            <v>paola.quintero@idpc.gov.co</v>
          </cell>
          <cell r="G110" t="str">
            <v>165 dias</v>
          </cell>
          <cell r="H110">
            <v>44225</v>
          </cell>
          <cell r="I110">
            <v>44390</v>
          </cell>
          <cell r="J110">
            <v>24750000</v>
          </cell>
          <cell r="K110">
            <v>0.73939393939393938</v>
          </cell>
          <cell r="L110">
            <v>18300000</v>
          </cell>
          <cell r="M110">
            <v>6450000</v>
          </cell>
        </row>
        <row r="111">
          <cell r="B111">
            <v>109</v>
          </cell>
          <cell r="C111" t="str">
            <v>No</v>
          </cell>
          <cell r="D111" t="str">
            <v>17-Prestar servicios profesionales al Instituto Distrital de Patrimonio Cultural para acompañar el componente de apropiación social del patrimonio de los procesos de Formación en Patrimonio Cultural en el ciclo integral de educación para la vida en Bogotá</v>
          </cell>
          <cell r="E111">
            <v>4500000</v>
          </cell>
          <cell r="F111" t="str">
            <v>angela.cadena@idpc.gov.co</v>
          </cell>
          <cell r="G111" t="str">
            <v>180 dias</v>
          </cell>
          <cell r="H111">
            <v>44228</v>
          </cell>
          <cell r="I111">
            <v>44408</v>
          </cell>
          <cell r="J111">
            <v>27000000</v>
          </cell>
          <cell r="K111">
            <v>0.66666666666666663</v>
          </cell>
          <cell r="L111">
            <v>18000000</v>
          </cell>
          <cell r="M111">
            <v>9000000</v>
          </cell>
        </row>
        <row r="112">
          <cell r="B112">
            <v>110</v>
          </cell>
          <cell r="C112" t="str">
            <v>No</v>
          </cell>
          <cell r="D112" t="str">
            <v>15-Prestar servicios profesionales al Instituto Distrital de Patrimonio Cultural para apoyar la gestión de los espacios culturales, la logística y la divulgación de los recorridos de ciudad realizados en el marco de la Formación en Patrimonio Cultural en el ciclo integral de educación para la vida en Bogotá.</v>
          </cell>
          <cell r="E112">
            <v>4500000</v>
          </cell>
          <cell r="F112" t="str">
            <v>ilse.caicedo@idpc.gov.co</v>
          </cell>
          <cell r="G112" t="str">
            <v>180 dias</v>
          </cell>
          <cell r="H112">
            <v>44228</v>
          </cell>
          <cell r="I112">
            <v>44408</v>
          </cell>
          <cell r="J112">
            <v>27000000</v>
          </cell>
          <cell r="K112">
            <v>0.66666666666666663</v>
          </cell>
          <cell r="L112">
            <v>18000000</v>
          </cell>
          <cell r="M112">
            <v>9000000</v>
          </cell>
        </row>
        <row r="113">
          <cell r="B113">
            <v>111</v>
          </cell>
          <cell r="C113" t="str">
            <v>No</v>
          </cell>
          <cell r="D113" t="str">
            <v>414-Prestar servicios de apoyo a la gestión al Instituto Distrital de Patrimonio Cultural en el desarrollo y control de las intervenciones que adelante la Subdirección de Protección e Intervención del Patrimonio en el espacio público y fachadas.</v>
          </cell>
          <cell r="E113">
            <v>2748350</v>
          </cell>
          <cell r="G113" t="str">
            <v>9 meses</v>
          </cell>
          <cell r="H113">
            <v>44228</v>
          </cell>
          <cell r="I113">
            <v>44500</v>
          </cell>
          <cell r="J113">
            <v>24735150</v>
          </cell>
          <cell r="K113">
            <v>0.41851850504241939</v>
          </cell>
          <cell r="L113">
            <v>10352118</v>
          </cell>
          <cell r="M113">
            <v>14383032</v>
          </cell>
        </row>
        <row r="114">
          <cell r="B114">
            <v>112</v>
          </cell>
          <cell r="C114" t="str">
            <v>No</v>
          </cell>
          <cell r="D114" t="str">
            <v>532-Prestar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v>
          </cell>
          <cell r="E114">
            <v>5622100</v>
          </cell>
          <cell r="F114" t="str">
            <v>angie.espinel@idpc.gov.co</v>
          </cell>
          <cell r="G114" t="str">
            <v>7 meses</v>
          </cell>
          <cell r="H114">
            <v>44229</v>
          </cell>
          <cell r="I114">
            <v>44440</v>
          </cell>
          <cell r="J114">
            <v>39354700</v>
          </cell>
          <cell r="K114">
            <v>0.56666667513664193</v>
          </cell>
          <cell r="L114">
            <v>22300997</v>
          </cell>
          <cell r="M114">
            <v>17053703</v>
          </cell>
        </row>
        <row r="115">
          <cell r="B115">
            <v>113</v>
          </cell>
          <cell r="C115" t="str">
            <v>No</v>
          </cell>
          <cell r="D115" t="str">
            <v>422-Prestar servicios profesionales al Instituto Distrital de Patrimonio Cultural para apoyar las acciones relacionadas con la seguridad industrial y acompañamiento en las labores de campo adelantadas por la Subdirección de Protección e Intervención del Patrimonio</v>
          </cell>
          <cell r="E115">
            <v>5622100</v>
          </cell>
          <cell r="F115" t="str">
            <v>carlos.valencia@idpc.gov.co</v>
          </cell>
          <cell r="G115" t="str">
            <v>255 dias</v>
          </cell>
          <cell r="H115">
            <v>44260</v>
          </cell>
          <cell r="I115">
            <v>44514</v>
          </cell>
          <cell r="J115">
            <v>47787850</v>
          </cell>
          <cell r="K115">
            <v>0.33725490893605803</v>
          </cell>
          <cell r="L115">
            <v>16116687</v>
          </cell>
          <cell r="M115">
            <v>31671163</v>
          </cell>
        </row>
        <row r="116">
          <cell r="B116">
            <v>114</v>
          </cell>
          <cell r="C116" t="str">
            <v>No</v>
          </cell>
          <cell r="D116" t="str">
            <v>451-Prestar servicios de apoyo a la gestión al Instituto Distrital de Patrimonio Cultural para la ejecución de acciones de intervención en bienes muebles ubicados en el espacio público de la ciudad.</v>
          </cell>
          <cell r="E116">
            <v>2930000</v>
          </cell>
          <cell r="F116" t="str">
            <v>daniela.duque@idpc.gov.co</v>
          </cell>
          <cell r="G116" t="str">
            <v>10 meses</v>
          </cell>
          <cell r="H116">
            <v>44232</v>
          </cell>
          <cell r="I116">
            <v>44534</v>
          </cell>
          <cell r="J116">
            <v>29300000</v>
          </cell>
          <cell r="K116">
            <v>0.38666665529010241</v>
          </cell>
          <cell r="L116">
            <v>11329333</v>
          </cell>
          <cell r="M116">
            <v>17970667</v>
          </cell>
        </row>
        <row r="117">
          <cell r="B117">
            <v>115</v>
          </cell>
          <cell r="C117" t="str">
            <v>No</v>
          </cell>
          <cell r="D117" t="str">
            <v>456-Prestar servicios profesionales al Instituto Distrital de Patrimonio Cultural para el desarrollo del programa "Adopta un monumento".</v>
          </cell>
          <cell r="E117">
            <v>5622100</v>
          </cell>
          <cell r="F117" t="str">
            <v>wilmar.tovar@idpc.gov.co</v>
          </cell>
          <cell r="G117" t="str">
            <v>255 dias</v>
          </cell>
          <cell r="H117">
            <v>44228</v>
          </cell>
          <cell r="I117">
            <v>44482</v>
          </cell>
          <cell r="J117">
            <v>47787850</v>
          </cell>
          <cell r="K117">
            <v>0.47058823529411764</v>
          </cell>
          <cell r="L117">
            <v>22488400</v>
          </cell>
          <cell r="M117">
            <v>25299450</v>
          </cell>
        </row>
        <row r="118">
          <cell r="B118">
            <v>116</v>
          </cell>
          <cell r="C118" t="str">
            <v>No</v>
          </cell>
          <cell r="D118" t="str">
            <v>416-Prestar servicios de apoyo a la gestión al Instituto Distrital de Patrimonio Cultural para ejecutar en campo las intervenciones que adelante la Subdirección de Protección e Intervención del Patrimonio en el espacio público y fachadas.</v>
          </cell>
          <cell r="E118">
            <v>2058650</v>
          </cell>
          <cell r="G118" t="str">
            <v>9 meses</v>
          </cell>
          <cell r="H118">
            <v>44228</v>
          </cell>
          <cell r="I118">
            <v>44499</v>
          </cell>
          <cell r="J118">
            <v>18527850</v>
          </cell>
          <cell r="K118">
            <v>0.41851850052758416</v>
          </cell>
          <cell r="L118">
            <v>7754248</v>
          </cell>
          <cell r="M118">
            <v>10773602</v>
          </cell>
        </row>
        <row r="119">
          <cell r="B119">
            <v>117</v>
          </cell>
          <cell r="C119" t="str">
            <v>No</v>
          </cell>
          <cell r="D119" t="str">
            <v>377-Prestar servicios profesionales al Instituto Distrital de Patrimonio Cultural para apoyar a los supervisores en el desarrollo de las etapas precontractual, contractual y postcontractual de los proyectos y programas de intervención de bienes de interés cultural.</v>
          </cell>
          <cell r="E119">
            <v>5622100</v>
          </cell>
          <cell r="F119" t="str">
            <v>javier.mota@idpc.gov.co</v>
          </cell>
          <cell r="G119" t="str">
            <v>8 meses</v>
          </cell>
          <cell r="H119">
            <v>44225</v>
          </cell>
          <cell r="I119">
            <v>44467</v>
          </cell>
          <cell r="J119">
            <v>44976800</v>
          </cell>
          <cell r="K119">
            <v>0.5083333407445616</v>
          </cell>
          <cell r="L119">
            <v>22863207</v>
          </cell>
          <cell r="M119">
            <v>22113593</v>
          </cell>
        </row>
        <row r="120">
          <cell r="B120">
            <v>118</v>
          </cell>
          <cell r="C120" t="str">
            <v>No</v>
          </cell>
          <cell r="D120" t="str">
            <v>527-Prestar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v>
          </cell>
          <cell r="E120">
            <v>5622100</v>
          </cell>
          <cell r="F120" t="str">
            <v>vladimir.tovar@idpc.gov.co</v>
          </cell>
          <cell r="G120" t="str">
            <v>6 meses</v>
          </cell>
          <cell r="H120">
            <v>44229</v>
          </cell>
          <cell r="I120">
            <v>44409</v>
          </cell>
          <cell r="J120">
            <v>33732600</v>
          </cell>
          <cell r="K120">
            <v>0.66111112099274882</v>
          </cell>
          <cell r="L120">
            <v>22300997</v>
          </cell>
          <cell r="M120">
            <v>11431603</v>
          </cell>
        </row>
        <row r="121">
          <cell r="B121">
            <v>119</v>
          </cell>
          <cell r="C121" t="str">
            <v>No</v>
          </cell>
          <cell r="D121" t="str">
            <v>421-Prestar servicios de apoyo a la gestión al Instituto Distrital de Patrimonio Cultural para ejecutar en campo las intervenciones que adelante la Subdirección de Protección e Intervención del Patrimonio en el espacio público y fachadas.</v>
          </cell>
          <cell r="E121">
            <v>2058650</v>
          </cell>
          <cell r="G121" t="str">
            <v>9 meses</v>
          </cell>
          <cell r="H121">
            <v>44228</v>
          </cell>
          <cell r="I121">
            <v>44500</v>
          </cell>
          <cell r="J121">
            <v>18527850</v>
          </cell>
          <cell r="K121">
            <v>0.44444444444444442</v>
          </cell>
          <cell r="L121">
            <v>8234600</v>
          </cell>
          <cell r="M121">
            <v>10293250</v>
          </cell>
        </row>
        <row r="122">
          <cell r="B122">
            <v>120</v>
          </cell>
          <cell r="C122" t="str">
            <v>No</v>
          </cell>
          <cell r="D122" t="str">
            <v>417-Prestar servicios de apoyo a la gestión al Instituto Distrital de Patrimonio Cultural para ejecutar en campo las intervenciones que adelante la Subdirección de Protección e Intervención del Patrimonio en el espacio público y fachadas.</v>
          </cell>
          <cell r="E122">
            <v>2058650</v>
          </cell>
          <cell r="G122" t="str">
            <v>9 meses</v>
          </cell>
          <cell r="H122">
            <v>44228</v>
          </cell>
          <cell r="I122">
            <v>44500</v>
          </cell>
          <cell r="J122">
            <v>18527850</v>
          </cell>
          <cell r="K122">
            <v>0.44444444444444442</v>
          </cell>
          <cell r="L122">
            <v>8234600</v>
          </cell>
          <cell r="M122">
            <v>10293250</v>
          </cell>
        </row>
        <row r="123">
          <cell r="B123">
            <v>121</v>
          </cell>
          <cell r="C123" t="str">
            <v>No</v>
          </cell>
          <cell r="D123" t="str">
            <v>419-Prestar servicios de apoyo a la gestión al Instituto Distrital de Patrimonio Cultural para ejecutar en campo las intervenciones que adelante la Subdirección de Protección e Intervención del Patrimonio en el espacio público y fachadas.</v>
          </cell>
          <cell r="E123">
            <v>2058650</v>
          </cell>
          <cell r="G123" t="str">
            <v>9 meses</v>
          </cell>
          <cell r="H123">
            <v>44228</v>
          </cell>
          <cell r="I123">
            <v>44500</v>
          </cell>
          <cell r="J123">
            <v>18527850</v>
          </cell>
          <cell r="K123">
            <v>0.44444444444444442</v>
          </cell>
          <cell r="L123">
            <v>8234600</v>
          </cell>
          <cell r="M123">
            <v>10293250</v>
          </cell>
        </row>
        <row r="124">
          <cell r="B124">
            <v>122</v>
          </cell>
          <cell r="C124" t="str">
            <v>No</v>
          </cell>
          <cell r="D124" t="str">
            <v>143-Prestar servicios profesionales al Instituto Distrital de Patrimonio Cultural para realizar actividades requeridas por la Oficina de Control Interno Disciplinario de la Entidad.</v>
          </cell>
          <cell r="E124">
            <v>3866500</v>
          </cell>
          <cell r="F124" t="str">
            <v>sharon.avila@idpc.gov.co</v>
          </cell>
          <cell r="G124" t="str">
            <v>11 meses</v>
          </cell>
          <cell r="H124">
            <v>44225</v>
          </cell>
          <cell r="I124">
            <v>44559</v>
          </cell>
          <cell r="J124">
            <v>42531500</v>
          </cell>
          <cell r="K124">
            <v>0.36969697753429809</v>
          </cell>
          <cell r="L124">
            <v>15723767</v>
          </cell>
          <cell r="M124">
            <v>26807733</v>
          </cell>
        </row>
        <row r="125">
          <cell r="B125">
            <v>123</v>
          </cell>
          <cell r="C125" t="str">
            <v>No</v>
          </cell>
          <cell r="D125" t="str">
            <v>418-Prestar servicios de apoyo a la gestión al Instituto Distrital de Patrimonio Cultural para ejecutar en campo las intervenciones que adelante la Subdirección de Protección e Intervención del Patrimonio en el espacio público y fachadas.</v>
          </cell>
          <cell r="E125">
            <v>2058650</v>
          </cell>
          <cell r="G125" t="str">
            <v>9 meses</v>
          </cell>
          <cell r="H125">
            <v>44228</v>
          </cell>
          <cell r="I125">
            <v>44500</v>
          </cell>
          <cell r="J125">
            <v>18527850</v>
          </cell>
          <cell r="K125">
            <v>0.44444444444444442</v>
          </cell>
          <cell r="L125">
            <v>8234600</v>
          </cell>
          <cell r="M125">
            <v>10293250</v>
          </cell>
        </row>
        <row r="126">
          <cell r="B126">
            <v>124</v>
          </cell>
          <cell r="C126" t="str">
            <v>No</v>
          </cell>
          <cell r="D126" t="str">
            <v>434-Prestar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v>
          </cell>
          <cell r="E126">
            <v>5622100</v>
          </cell>
          <cell r="F126" t="str">
            <v>carolina.ortiz@idpc.gov.co</v>
          </cell>
          <cell r="G126" t="str">
            <v>315 dias</v>
          </cell>
          <cell r="H126">
            <v>44229</v>
          </cell>
          <cell r="I126">
            <v>44543</v>
          </cell>
          <cell r="J126">
            <v>59032050</v>
          </cell>
          <cell r="K126">
            <v>0.37777778342442792</v>
          </cell>
          <cell r="L126">
            <v>22300997</v>
          </cell>
          <cell r="M126">
            <v>36731053</v>
          </cell>
        </row>
        <row r="127">
          <cell r="B127">
            <v>125</v>
          </cell>
          <cell r="C127" t="str">
            <v>No</v>
          </cell>
          <cell r="D127" t="str">
            <v>411-Prestar servicios profesionales al Instituto Distrital de Patrimonio Cultural para orientar la implementación y seguimiento de las acciones de intervención y protección que adelante la Subdirección de Protección e Intervención del Patrimonio en el espacio público y fachadas.</v>
          </cell>
          <cell r="E127">
            <v>7038400</v>
          </cell>
          <cell r="F127" t="str">
            <v>mildred.moreno@idpc.gov.co</v>
          </cell>
          <cell r="G127" t="str">
            <v>315 dias</v>
          </cell>
          <cell r="H127">
            <v>44229</v>
          </cell>
          <cell r="I127">
            <v>44543</v>
          </cell>
          <cell r="J127">
            <v>73903200</v>
          </cell>
          <cell r="K127">
            <v>0.37777778228818237</v>
          </cell>
          <cell r="L127">
            <v>27918987</v>
          </cell>
          <cell r="M127">
            <v>45984213</v>
          </cell>
        </row>
        <row r="128">
          <cell r="B128">
            <v>126</v>
          </cell>
          <cell r="C128" t="str">
            <v>No</v>
          </cell>
          <cell r="D128" t="str">
            <v>410-Prestar servicios profesionales al Instituto Distrital de Patrimonio Cultural para apoyar las acciones de intervención que adelante la Subdirección de Protección e Intervención del Patrimonio en el espacio público y fachadas.</v>
          </cell>
          <cell r="E128">
            <v>5622100</v>
          </cell>
          <cell r="F128" t="str">
            <v>martha.trigos@idpc.gov.co</v>
          </cell>
          <cell r="G128" t="str">
            <v>10 meses</v>
          </cell>
          <cell r="H128">
            <v>44236</v>
          </cell>
          <cell r="I128">
            <v>44550</v>
          </cell>
          <cell r="J128">
            <v>56221000</v>
          </cell>
          <cell r="K128">
            <v>0.37333332740435071</v>
          </cell>
          <cell r="L128">
            <v>20989173</v>
          </cell>
          <cell r="M128">
            <v>35231827</v>
          </cell>
        </row>
        <row r="129">
          <cell r="B129">
            <v>127</v>
          </cell>
          <cell r="C129" t="str">
            <v>No</v>
          </cell>
          <cell r="D129" t="str">
            <v>453-Prestar servicios de apoyo a la gestión al Instituto Distrital de Patrimonio Cultural para la ejecución de acciones de intervención en bienes muebles ubicados en el espacio público de la ciudad.</v>
          </cell>
          <cell r="E129">
            <v>2930000</v>
          </cell>
          <cell r="F129" t="str">
            <v>alexandra.cortes@idpc.gov.co</v>
          </cell>
          <cell r="G129" t="str">
            <v>10 meses</v>
          </cell>
          <cell r="H129">
            <v>44230</v>
          </cell>
          <cell r="I129">
            <v>44532</v>
          </cell>
          <cell r="J129">
            <v>29300000</v>
          </cell>
          <cell r="K129">
            <v>0.39333334470989761</v>
          </cell>
          <cell r="L129">
            <v>11524667</v>
          </cell>
          <cell r="M129">
            <v>17775333</v>
          </cell>
        </row>
        <row r="130">
          <cell r="B130">
            <v>128</v>
          </cell>
          <cell r="C130" t="str">
            <v>No</v>
          </cell>
          <cell r="D130" t="str">
            <v>454-Prestar servicios de apoyo a la gestión al Instituto Distrital de Patrimonio Cultural para la ejecución de acciones de intervención en bienes muebles ubicados en el espacio público de la ciudad.</v>
          </cell>
          <cell r="E130">
            <v>2930000</v>
          </cell>
          <cell r="G130" t="str">
            <v>10 meses</v>
          </cell>
          <cell r="H130">
            <v>44230</v>
          </cell>
          <cell r="I130">
            <v>44532</v>
          </cell>
          <cell r="J130">
            <v>29300000</v>
          </cell>
          <cell r="K130">
            <v>0.39333334470989761</v>
          </cell>
          <cell r="L130">
            <v>11524667</v>
          </cell>
          <cell r="M130">
            <v>17775333</v>
          </cell>
        </row>
        <row r="131">
          <cell r="B131">
            <v>129</v>
          </cell>
          <cell r="C131" t="str">
            <v>No</v>
          </cell>
          <cell r="D131" t="str">
            <v>455-Prestar servicios de apoyo a la gestión al Instituto Distrital de Patrimonio Cultural para la ejecución de acciones de intervención en bienes muebles ubicados en el espacio público de la ciudad.</v>
          </cell>
          <cell r="E131">
            <v>2930000</v>
          </cell>
          <cell r="F131" t="str">
            <v>wilson.daza@idpc.gov.co</v>
          </cell>
          <cell r="G131" t="str">
            <v>10 meses</v>
          </cell>
          <cell r="H131">
            <v>44230</v>
          </cell>
          <cell r="I131">
            <v>44532</v>
          </cell>
          <cell r="J131">
            <v>29300000</v>
          </cell>
          <cell r="K131">
            <v>0.39333334470989761</v>
          </cell>
          <cell r="L131">
            <v>11524667</v>
          </cell>
          <cell r="M131">
            <v>17775333</v>
          </cell>
        </row>
        <row r="132">
          <cell r="B132">
            <v>130</v>
          </cell>
          <cell r="C132" t="str">
            <v>No</v>
          </cell>
          <cell r="D132" t="str">
            <v>245-Prestar servicios profesionales al Instituto Distrital de Patrimonio Cultural para orientar las acciones, programas y proyectos, desde el análisis cartográfico y geoestadístico territorial, dando lineamientos al equipo SIG de la SGT que permitan la implementación y el fortalecimiento del Sistema de Información Geográfica.</v>
          </cell>
          <cell r="E132">
            <v>8000000</v>
          </cell>
          <cell r="F132" t="str">
            <v>guillermo.salazar@idpc.gov.co</v>
          </cell>
          <cell r="G132" t="str">
            <v>10 meses</v>
          </cell>
          <cell r="H132">
            <v>44232</v>
          </cell>
          <cell r="I132">
            <v>44534</v>
          </cell>
          <cell r="J132">
            <v>80000000</v>
          </cell>
          <cell r="K132">
            <v>0.38666666249999998</v>
          </cell>
          <cell r="L132">
            <v>30933333</v>
          </cell>
          <cell r="M132">
            <v>49066667</v>
          </cell>
        </row>
        <row r="133">
          <cell r="B133">
            <v>131</v>
          </cell>
          <cell r="C133" t="str">
            <v>No</v>
          </cell>
          <cell r="D133" t="str">
            <v>64-Prestar servicios profesionales al Instituto Distrital de Patrimonio Cultural,  para orientar las actividades de gestión intra e interinstitucional en el componente social y participativo de los programas y proyectos en el marco de la activación de entornos patrimoniales.</v>
          </cell>
          <cell r="E133">
            <v>8600000</v>
          </cell>
          <cell r="F133" t="str">
            <v>laura.zimmermann@idpc.gov.co</v>
          </cell>
          <cell r="G133" t="str">
            <v>10 meses</v>
          </cell>
          <cell r="H133">
            <v>44232</v>
          </cell>
          <cell r="I133">
            <v>44534</v>
          </cell>
          <cell r="J133">
            <v>86000000</v>
          </cell>
          <cell r="K133">
            <v>0.35524534806906438</v>
          </cell>
          <cell r="L133">
            <v>33253333</v>
          </cell>
          <cell r="M133">
            <v>60353334</v>
          </cell>
        </row>
        <row r="134">
          <cell r="B134">
            <v>132</v>
          </cell>
          <cell r="C134" t="str">
            <v>No</v>
          </cell>
          <cell r="D134" t="str">
            <v>514-Prestar servicios profesionales  al Instituto Distrital de Patrimonio Cultural para realizar el seguimiento administrativo y levantamiento de información de las acciones de intervención en bienes muebles en la ciudad de Bogotá.</v>
          </cell>
          <cell r="E134">
            <v>4124800</v>
          </cell>
          <cell r="F134" t="str">
            <v>jhon.carvajal@idpc.gov.co</v>
          </cell>
          <cell r="G134" t="str">
            <v>255 dias</v>
          </cell>
          <cell r="H134">
            <v>44232</v>
          </cell>
          <cell r="I134">
            <v>44486</v>
          </cell>
          <cell r="J134">
            <v>35060800</v>
          </cell>
          <cell r="K134">
            <v>0.45490197029160773</v>
          </cell>
          <cell r="L134">
            <v>15949227</v>
          </cell>
          <cell r="M134">
            <v>19111573</v>
          </cell>
        </row>
        <row r="135">
          <cell r="B135">
            <v>133</v>
          </cell>
          <cell r="C135" t="str">
            <v>No</v>
          </cell>
          <cell r="D135" t="str">
            <v>153-Prestar servicios profesionales al Instituto Distrital de Patrimonio Cultural para apoyar transversalmente el desarrollo de los ejes estratégicos de la Subdirección de Divulgación y Apropiación del Patrimonio.</v>
          </cell>
          <cell r="E135">
            <v>5500000</v>
          </cell>
          <cell r="F135" t="str">
            <v>nasly.sanchez@idpc.gov.co</v>
          </cell>
          <cell r="G135" t="str">
            <v>285 dias</v>
          </cell>
          <cell r="H135">
            <v>44229</v>
          </cell>
          <cell r="I135">
            <v>44516</v>
          </cell>
          <cell r="J135">
            <v>52250000</v>
          </cell>
          <cell r="K135">
            <v>0.41754386602870813</v>
          </cell>
          <cell r="L135">
            <v>21816667</v>
          </cell>
          <cell r="M135">
            <v>30433333</v>
          </cell>
        </row>
        <row r="136">
          <cell r="B136">
            <v>134</v>
          </cell>
          <cell r="C136" t="str">
            <v>No</v>
          </cell>
          <cell r="D136" t="str">
            <v>171-Prestar servicios profesionales al Instituto Distrital de Patrimonio Cultural para apoyar las actividades financieras de la Subdirección de divulgación y apropiación del patrimonio</v>
          </cell>
          <cell r="E136">
            <v>4500000</v>
          </cell>
          <cell r="F136" t="str">
            <v>leidy.sierra@idpc.gov.co</v>
          </cell>
          <cell r="G136" t="str">
            <v>300 dias</v>
          </cell>
          <cell r="H136">
            <v>44229</v>
          </cell>
          <cell r="I136">
            <v>44531</v>
          </cell>
          <cell r="J136">
            <v>45000000</v>
          </cell>
          <cell r="K136">
            <v>0.39666666666666667</v>
          </cell>
          <cell r="L136">
            <v>17850000</v>
          </cell>
          <cell r="M136">
            <v>27150000</v>
          </cell>
        </row>
        <row r="137">
          <cell r="B137">
            <v>135</v>
          </cell>
          <cell r="C137" t="str">
            <v>No</v>
          </cell>
          <cell r="D137" t="str">
            <v>21-Prestar servicios profesionales al Instituto Distrital de Patrimonio Cultural para apoyar el desarrollo de los contenidos de las líneas del programa de formación-investigación.</v>
          </cell>
          <cell r="E137">
            <v>7000000</v>
          </cell>
          <cell r="F137" t="str">
            <v>eloisa.lamilla@idpc.gov.co</v>
          </cell>
          <cell r="G137" t="str">
            <v>300 dias</v>
          </cell>
          <cell r="H137">
            <v>44232</v>
          </cell>
          <cell r="I137">
            <v>44534</v>
          </cell>
          <cell r="J137">
            <v>70000000</v>
          </cell>
          <cell r="K137">
            <v>0.38666667142857142</v>
          </cell>
          <cell r="L137">
            <v>27066667</v>
          </cell>
          <cell r="M137">
            <v>42933333</v>
          </cell>
        </row>
        <row r="138">
          <cell r="B138">
            <v>136</v>
          </cell>
          <cell r="C138" t="str">
            <v>No</v>
          </cell>
          <cell r="D138" t="str">
            <v>24-Prestar servicios profesionales al Instituto Distrital de Patrimonio Cultural para la elaboración de insumos del componente normativo orientados a la divulgación y posicionamiento del PEMP Centro Histórico de Bogotá.</v>
          </cell>
          <cell r="E138">
            <v>8000000</v>
          </cell>
          <cell r="F138" t="str">
            <v>cristina.mampaso@idpc.gov.co</v>
          </cell>
          <cell r="G138" t="str">
            <v>10 meses</v>
          </cell>
          <cell r="H138">
            <v>44235</v>
          </cell>
          <cell r="I138">
            <v>44537</v>
          </cell>
          <cell r="J138">
            <v>80000000</v>
          </cell>
          <cell r="K138">
            <v>0.37666666250000003</v>
          </cell>
          <cell r="L138">
            <v>30133333</v>
          </cell>
          <cell r="M138">
            <v>49866667</v>
          </cell>
        </row>
        <row r="139">
          <cell r="B139">
            <v>137</v>
          </cell>
          <cell r="C139" t="str">
            <v>No</v>
          </cell>
          <cell r="D139" t="str">
            <v>39-Prestar servicios profesionales al Instituto Distrital de Patrimonio Cultural para la elaboración de cartografía y análisis de información que permitan el seguimiento y la evaluación del PEMP Centro Histórico de Bogotá.</v>
          </cell>
          <cell r="E139">
            <v>6000000</v>
          </cell>
          <cell r="F139" t="str">
            <v>deborath.gascon@idpc.gov.co</v>
          </cell>
          <cell r="G139" t="str">
            <v>6 meses</v>
          </cell>
          <cell r="H139">
            <v>44232</v>
          </cell>
          <cell r="I139">
            <v>44412</v>
          </cell>
          <cell r="J139">
            <v>36000000</v>
          </cell>
          <cell r="K139">
            <v>0.4777777777777778</v>
          </cell>
          <cell r="L139">
            <v>17200000</v>
          </cell>
          <cell r="M139">
            <v>18800000</v>
          </cell>
        </row>
        <row r="140">
          <cell r="B140">
            <v>138</v>
          </cell>
          <cell r="C140" t="str">
            <v>No</v>
          </cell>
          <cell r="D140" t="str">
            <v>60-Prestar servicios profesionales al Instituto Distrital de Patrimonio Cultural en las actividades de gestión, acompañamiento y seguimiento de los programas y proyectos, en el marco de la activación de entornos patrimoniales.</v>
          </cell>
          <cell r="E140">
            <v>6500000</v>
          </cell>
          <cell r="F140" t="str">
            <v xml:space="preserve"> dsophiart@gmail.com</v>
          </cell>
          <cell r="G140" t="str">
            <v>10 meses</v>
          </cell>
          <cell r="H140">
            <v>44235</v>
          </cell>
          <cell r="I140">
            <v>44537</v>
          </cell>
          <cell r="J140">
            <v>65000000</v>
          </cell>
          <cell r="K140">
            <v>0.37666666153846151</v>
          </cell>
          <cell r="L140">
            <v>24483333</v>
          </cell>
          <cell r="M140">
            <v>40516667</v>
          </cell>
        </row>
        <row r="141">
          <cell r="B141">
            <v>139</v>
          </cell>
          <cell r="C141" t="str">
            <v>No</v>
          </cell>
          <cell r="D141" t="str">
            <v>57-Prestar servicios profesionales al Instituto Distrital de Patrimonio Cultural para el control y apoyo administrativo de seguimiento a metas del proyecto de inversión en la Subdirección de Gestión Territorial.</v>
          </cell>
          <cell r="E141">
            <v>6000000</v>
          </cell>
          <cell r="F141" t="str">
            <v>henry.herrera@idpc.gov.co</v>
          </cell>
          <cell r="G141" t="str">
            <v>10 meses</v>
          </cell>
          <cell r="H141">
            <v>44235</v>
          </cell>
          <cell r="I141">
            <v>44537</v>
          </cell>
          <cell r="J141">
            <v>60000000</v>
          </cell>
          <cell r="K141">
            <v>0.37666666666666665</v>
          </cell>
          <cell r="L141">
            <v>22600000</v>
          </cell>
          <cell r="M141">
            <v>37400000</v>
          </cell>
        </row>
        <row r="142">
          <cell r="B142">
            <v>140</v>
          </cell>
          <cell r="C142" t="str">
            <v>No</v>
          </cell>
          <cell r="D142" t="str">
            <v>61-Prestar servicios profesionales al Instituto Distrital de Patrimonio Cultural para apoyar la actualización, implementación y puesta en marcha de los procesos y trámites que se requieren en el aplicativo informático SISBIC y la implementación y el fortalecimiento del Sistema de Información Geográfica SIGPC, en el marco de la activación de entornos patrimoniales.</v>
          </cell>
          <cell r="E142">
            <v>5000000</v>
          </cell>
          <cell r="F142" t="str">
            <v>cristian.castaneda@idpc.gov.co</v>
          </cell>
          <cell r="G142" t="str">
            <v>10 meses</v>
          </cell>
          <cell r="H142">
            <v>44232</v>
          </cell>
          <cell r="I142">
            <v>44534</v>
          </cell>
          <cell r="J142">
            <v>50000000</v>
          </cell>
          <cell r="K142">
            <v>0.38666666</v>
          </cell>
          <cell r="L142">
            <v>19333333</v>
          </cell>
          <cell r="M142">
            <v>30666667</v>
          </cell>
        </row>
        <row r="143">
          <cell r="B143">
            <v>141</v>
          </cell>
          <cell r="C143" t="str">
            <v>No</v>
          </cell>
          <cell r="D143" t="str">
            <v>63-Prestar servicios profesionales al Instituto Distrital de Patrimonio Cultural para desarrollar la investigación histórica de los Sectores de Interés Cultural en el marco de la activación de entornos patrimoniales.</v>
          </cell>
          <cell r="E143">
            <v>4600000</v>
          </cell>
          <cell r="F143" t="str">
            <v>adriana.uribe@idpc.gov.co</v>
          </cell>
          <cell r="G143" t="str">
            <v>6 meses</v>
          </cell>
          <cell r="H143">
            <v>44232</v>
          </cell>
          <cell r="I143">
            <v>44412</v>
          </cell>
          <cell r="J143">
            <v>27600000</v>
          </cell>
          <cell r="K143">
            <v>0.6444444565217391</v>
          </cell>
          <cell r="L143">
            <v>17786667</v>
          </cell>
          <cell r="M143">
            <v>9813333</v>
          </cell>
        </row>
        <row r="144">
          <cell r="B144">
            <v>142</v>
          </cell>
          <cell r="C144" t="str">
            <v>No</v>
          </cell>
          <cell r="D144" t="str">
            <v>254-Prestar servicios profesionales al Instituto Distrital de Patrimonio Cultural para elaborar los insumos del componente de patrimonio inmueble y espacio público en el marco de la formulación de los instrumentos de planeación territorial.</v>
          </cell>
          <cell r="E144">
            <v>7500000</v>
          </cell>
          <cell r="F144" t="str">
            <v>claudia.diaz@idpc.gov.co</v>
          </cell>
          <cell r="G144" t="str">
            <v>4 meses</v>
          </cell>
          <cell r="H144">
            <v>44232</v>
          </cell>
          <cell r="I144">
            <v>44351</v>
          </cell>
          <cell r="J144">
            <v>30000000</v>
          </cell>
          <cell r="K144">
            <v>0.96666666666666667</v>
          </cell>
          <cell r="L144">
            <v>29000000</v>
          </cell>
          <cell r="M144">
            <v>1000000</v>
          </cell>
        </row>
        <row r="145">
          <cell r="B145">
            <v>143</v>
          </cell>
          <cell r="C145" t="str">
            <v>No</v>
          </cell>
          <cell r="D145" t="str">
            <v>302-Prestar servicios profesionales al Instituto Distrital de Patrimonio Cultural para apoyar el desarrollo de los aspectos concernientes al manejo de redes húmedas en el marco de la formulación de los instrumentos de gestión territorial.</v>
          </cell>
          <cell r="E145">
            <v>5000000</v>
          </cell>
          <cell r="F145" t="str">
            <v>miller.castro@idpc.gov.co</v>
          </cell>
          <cell r="G145" t="str">
            <v>4 meses</v>
          </cell>
          <cell r="H145">
            <v>44232</v>
          </cell>
          <cell r="I145">
            <v>44351</v>
          </cell>
          <cell r="J145">
            <v>20000000</v>
          </cell>
          <cell r="K145">
            <v>0.96666664999999996</v>
          </cell>
          <cell r="L145">
            <v>19333333</v>
          </cell>
          <cell r="M145">
            <v>666667</v>
          </cell>
        </row>
        <row r="146">
          <cell r="B146">
            <v>144</v>
          </cell>
          <cell r="C146" t="str">
            <v>No</v>
          </cell>
          <cell r="D146" t="str">
            <v>54-Prestar servicios profesionales al Instituto Distrital de Patrimonio Cultural para la consolidación metodológica de bases de datos georeferenciadas y la caracterización de los Sectores de Interés Cultural en la activación de entornos patrimoniales.</v>
          </cell>
          <cell r="E146">
            <v>7000000</v>
          </cell>
          <cell r="F146" t="str">
            <v>marcela.gacia@idpc.gov.co</v>
          </cell>
          <cell r="G146" t="str">
            <v>6 meses</v>
          </cell>
          <cell r="H146">
            <v>44236</v>
          </cell>
          <cell r="I146">
            <v>44416</v>
          </cell>
          <cell r="J146">
            <v>42000000</v>
          </cell>
          <cell r="K146">
            <v>0.62222221428571434</v>
          </cell>
          <cell r="L146">
            <v>26133333</v>
          </cell>
          <cell r="M146">
            <v>15866667</v>
          </cell>
        </row>
        <row r="147">
          <cell r="B147">
            <v>145</v>
          </cell>
          <cell r="C147" t="str">
            <v>No</v>
          </cell>
          <cell r="D147" t="str">
            <v>450-Prestar servicios profesionales al Instituto Distrital de Patrimonio Cultural para realizar el seguimiento técnico de las intervenciones que se realicen sobre los bienes muebles ubicados en el espacio público de la ciudad.</v>
          </cell>
          <cell r="E147">
            <v>5622100</v>
          </cell>
          <cell r="F147" t="str">
            <v>laura.cumbalaza@idpc.gov.co</v>
          </cell>
          <cell r="G147" t="str">
            <v>255 dias</v>
          </cell>
          <cell r="H147">
            <v>44238</v>
          </cell>
          <cell r="I147">
            <v>44492</v>
          </cell>
          <cell r="J147">
            <v>47787850</v>
          </cell>
          <cell r="K147">
            <v>0.43137255599488156</v>
          </cell>
          <cell r="L147">
            <v>20614367</v>
          </cell>
          <cell r="M147">
            <v>27173483</v>
          </cell>
        </row>
        <row r="148">
          <cell r="B148">
            <v>146</v>
          </cell>
          <cell r="C148" t="str">
            <v>No</v>
          </cell>
          <cell r="D148" t="str">
            <v>281-Prestar servicios profesionales al Instituto Distrital de Patrimonio Cultural para realizar el proceso de participación ciudadana y de divulgación  en el marco de la formulación de los instrumentos de planeación territorial.</v>
          </cell>
          <cell r="E148">
            <v>6000000</v>
          </cell>
          <cell r="F148" t="str">
            <v>naysla.torres@idpc.gov.co</v>
          </cell>
          <cell r="G148" t="str">
            <v>9 meses</v>
          </cell>
          <cell r="H148">
            <v>44235</v>
          </cell>
          <cell r="I148">
            <v>44504</v>
          </cell>
          <cell r="J148">
            <v>54000000</v>
          </cell>
          <cell r="K148">
            <v>0.41851851851851851</v>
          </cell>
          <cell r="L148">
            <v>22600000</v>
          </cell>
          <cell r="M148">
            <v>31400000</v>
          </cell>
        </row>
        <row r="149">
          <cell r="B149">
            <v>147</v>
          </cell>
          <cell r="C149" t="str">
            <v>No</v>
          </cell>
          <cell r="D149" t="str">
            <v>70-Prestar servicios profesionales al Instituto Distrital de Patrimonio Cultural en las actividades de participación y divulgación de procesos intra e interinstitucionales para los programas y proyectos de la SGT en el marco de la activación de entornos patrimoniales.</v>
          </cell>
          <cell r="E149">
            <v>6500000</v>
          </cell>
          <cell r="F149" t="str">
            <v>sandra.noriega@idpc.gov.co</v>
          </cell>
          <cell r="G149" t="str">
            <v>8 meses</v>
          </cell>
          <cell r="H149">
            <v>44235</v>
          </cell>
          <cell r="I149">
            <v>44476</v>
          </cell>
          <cell r="J149">
            <v>52000000</v>
          </cell>
          <cell r="K149">
            <v>0.47083332692307694</v>
          </cell>
          <cell r="L149">
            <v>24483333</v>
          </cell>
          <cell r="M149">
            <v>27516667</v>
          </cell>
        </row>
        <row r="150">
          <cell r="B150">
            <v>148</v>
          </cell>
          <cell r="C150" t="str">
            <v>No</v>
          </cell>
          <cell r="D150" t="str">
            <v>278-Prestar servicios profesionales al Instituto Distrital de Patrimonio Cultural para elaborar los insumos del componente habitacional en el marco de la formulación de los instrumentos de planeación territorial.</v>
          </cell>
          <cell r="E150">
            <v>6000000</v>
          </cell>
          <cell r="F150" t="str">
            <v>jairo.zuluaga@idpc.gov.co</v>
          </cell>
          <cell r="G150" t="str">
            <v>7 meses</v>
          </cell>
          <cell r="H150">
            <v>44235</v>
          </cell>
          <cell r="I150">
            <v>44446</v>
          </cell>
          <cell r="J150">
            <v>42000000</v>
          </cell>
          <cell r="K150">
            <v>0.53809523809523807</v>
          </cell>
          <cell r="L150">
            <v>22600000</v>
          </cell>
          <cell r="M150">
            <v>19400000</v>
          </cell>
        </row>
        <row r="151">
          <cell r="B151">
            <v>149</v>
          </cell>
          <cell r="C151" t="str">
            <v>No</v>
          </cell>
          <cell r="D151" t="str">
            <v>290-Prestar servicios profesionales al Instituto Distrital de Patrimonio Cultural para apoyar el proceso de participación ciudadana y  divulgación en el marco de la formulación de los instrumentos de planeación territorial.</v>
          </cell>
          <cell r="E151">
            <v>4500000</v>
          </cell>
          <cell r="F151" t="str">
            <v>dario.zambrano@idpc.gov.co</v>
          </cell>
          <cell r="G151" t="str">
            <v>8 meses</v>
          </cell>
          <cell r="H151">
            <v>44235</v>
          </cell>
          <cell r="I151">
            <v>44476</v>
          </cell>
          <cell r="J151">
            <v>36000000</v>
          </cell>
          <cell r="K151">
            <v>0.47083333333333333</v>
          </cell>
          <cell r="L151">
            <v>16950000</v>
          </cell>
          <cell r="M151">
            <v>19050000</v>
          </cell>
        </row>
        <row r="152">
          <cell r="B152">
            <v>150</v>
          </cell>
          <cell r="C152" t="str">
            <v>No</v>
          </cell>
          <cell r="D152" t="str">
            <v>572-Prestar servicios profesionales al Instituto Distrital de Patrimonio Cultural para elaborar los insumos del componente de patrimonio mueble y espacio público en el marco de la formulación de los instrumentos de planeación territorial.</v>
          </cell>
          <cell r="E152">
            <v>6000000</v>
          </cell>
          <cell r="F152" t="str">
            <v>adriana.vera@idpc.gov.co</v>
          </cell>
          <cell r="G152" t="str">
            <v>6 meses</v>
          </cell>
          <cell r="H152">
            <v>44232</v>
          </cell>
          <cell r="I152">
            <v>44412</v>
          </cell>
          <cell r="J152">
            <v>36000000</v>
          </cell>
          <cell r="K152">
            <v>0.64444444444444449</v>
          </cell>
          <cell r="L152">
            <v>23200000</v>
          </cell>
          <cell r="M152">
            <v>12800000</v>
          </cell>
        </row>
        <row r="153">
          <cell r="B153">
            <v>151</v>
          </cell>
          <cell r="C153" t="str">
            <v>No</v>
          </cell>
          <cell r="D153" t="str">
            <v>573-Prestar servicios de apoyo a la consolidación del componente cultural y la estrategia de participacion social en la Declaratoria de Sumapaz y demás territorios definidos por la SGT.</v>
          </cell>
          <cell r="E153">
            <v>2500000</v>
          </cell>
          <cell r="F153" t="str">
            <v>juan.benavides@idpc.gov.co</v>
          </cell>
          <cell r="G153" t="str">
            <v>9 meses</v>
          </cell>
          <cell r="H153">
            <v>44232</v>
          </cell>
          <cell r="I153">
            <v>44504</v>
          </cell>
          <cell r="J153">
            <v>22500000</v>
          </cell>
          <cell r="K153">
            <v>0.42962964444444446</v>
          </cell>
          <cell r="L153">
            <v>9666667</v>
          </cell>
          <cell r="M153">
            <v>12833333</v>
          </cell>
        </row>
        <row r="154">
          <cell r="B154">
            <v>152</v>
          </cell>
          <cell r="C154" t="str">
            <v>No</v>
          </cell>
          <cell r="D154" t="str">
            <v>53-Prestar servicios profesionales al Instituto Distrital de Patrimonio Cultural para consolidar los procesos de caracterización urbana y definición de indicadores para el seguimiento y evaluación de programas y proyectos en el marco de la activación de entornos patrimoniales.</v>
          </cell>
          <cell r="E154">
            <v>8000000</v>
          </cell>
          <cell r="F154" t="str">
            <v>jose.mayorga@idpc.gov.co</v>
          </cell>
          <cell r="G154" t="str">
            <v>6 meses</v>
          </cell>
          <cell r="H154">
            <v>44232</v>
          </cell>
          <cell r="I154">
            <v>44412</v>
          </cell>
          <cell r="J154">
            <v>48000000</v>
          </cell>
          <cell r="K154">
            <v>0.64444443750000002</v>
          </cell>
          <cell r="L154">
            <v>30933333</v>
          </cell>
          <cell r="M154">
            <v>17066667</v>
          </cell>
        </row>
        <row r="155">
          <cell r="B155">
            <v>154</v>
          </cell>
          <cell r="C155" t="str">
            <v>No</v>
          </cell>
          <cell r="D155" t="str">
            <v>266-Prestar servicios profesionales al Instituto Distrital de Patrimonio Cultural para elaborar los insumos del componente de movilidad y accesibilidad en el marco de la formulación de los instrumentos de planeación territorial.</v>
          </cell>
          <cell r="E155">
            <v>6000000</v>
          </cell>
          <cell r="F155" t="str">
            <v>magda.rojas@idpc.gov.co</v>
          </cell>
          <cell r="G155" t="str">
            <v>7 meses</v>
          </cell>
          <cell r="H155">
            <v>44235</v>
          </cell>
          <cell r="I155">
            <v>44446</v>
          </cell>
          <cell r="J155">
            <v>42000000</v>
          </cell>
          <cell r="K155">
            <v>0.53333333333333333</v>
          </cell>
          <cell r="L155">
            <v>22400000</v>
          </cell>
          <cell r="M155">
            <v>19600000</v>
          </cell>
        </row>
        <row r="156">
          <cell r="B156">
            <v>155</v>
          </cell>
          <cell r="C156" t="str">
            <v>No</v>
          </cell>
          <cell r="D156" t="str">
            <v>272-Prestar servicios profesionales al Instituto Distrital de Patrimonio Cultural para apoyar el desarrollo técnico de los insumos urbanos en el marco de la formulación de los instrumentos de planeación territorial.</v>
          </cell>
          <cell r="E156">
            <v>7500000</v>
          </cell>
          <cell r="F156" t="str">
            <v>erika.blanco@idpc.gov.co</v>
          </cell>
          <cell r="G156" t="str">
            <v>4 meses</v>
          </cell>
          <cell r="H156">
            <v>44237</v>
          </cell>
          <cell r="I156">
            <v>44356</v>
          </cell>
          <cell r="J156">
            <v>30000000</v>
          </cell>
          <cell r="K156">
            <v>0.6166666666666667</v>
          </cell>
          <cell r="L156">
            <v>27750000</v>
          </cell>
          <cell r="M156">
            <v>17250000</v>
          </cell>
        </row>
        <row r="157">
          <cell r="B157">
            <v>156</v>
          </cell>
          <cell r="C157" t="str">
            <v>No</v>
          </cell>
          <cell r="D157" t="str">
            <v>31-Prestar servicios profesionales al Instituto Distrital de Patrimonio Cultural para apoyar las acciones técnicas y operativas del inventario y valoración del patrimonio cultural inmueble del Centro Histórico de Bogotá.</v>
          </cell>
          <cell r="E157">
            <v>4300000</v>
          </cell>
          <cell r="F157" t="str">
            <v>kevin.morales@idpc.gov.co</v>
          </cell>
          <cell r="G157" t="str">
            <v>9 meses</v>
          </cell>
          <cell r="H157">
            <v>44237</v>
          </cell>
          <cell r="I157">
            <v>44509</v>
          </cell>
          <cell r="J157">
            <v>38700000</v>
          </cell>
          <cell r="K157">
            <v>0.41111111111111109</v>
          </cell>
          <cell r="L157">
            <v>15910000</v>
          </cell>
          <cell r="M157">
            <v>22790000</v>
          </cell>
        </row>
        <row r="158">
          <cell r="B158">
            <v>157</v>
          </cell>
          <cell r="C158" t="str">
            <v>No</v>
          </cell>
          <cell r="D158" t="str">
            <v>55-Prestar servicios de apoyo al Instituto Distrital de Patrimonio Cultural para desarrollar actividades de gestión administrativa en la Subdirección de Gestión Territorial.</v>
          </cell>
          <cell r="E158">
            <v>3240000</v>
          </cell>
          <cell r="F158" t="str">
            <v>kristhiam.carrizosa@idpc.gov.co</v>
          </cell>
          <cell r="G158" t="str">
            <v>10 meses</v>
          </cell>
          <cell r="H158">
            <v>44235</v>
          </cell>
          <cell r="I158">
            <v>44537</v>
          </cell>
          <cell r="J158">
            <v>32400000</v>
          </cell>
          <cell r="K158">
            <v>0.37666666666666665</v>
          </cell>
          <cell r="L158">
            <v>12204000</v>
          </cell>
          <cell r="M158">
            <v>20196000</v>
          </cell>
        </row>
        <row r="159">
          <cell r="B159">
            <v>158</v>
          </cell>
          <cell r="C159" t="str">
            <v>No</v>
          </cell>
          <cell r="D159" t="str">
            <v>25-Prestar servicios profesionales al Instituto Distrital de Patrimonio Cultural para la elaboración de insumos técnicos de valoración del patrimonio inmueble del PEMP Centro Histórico de Bogotá.</v>
          </cell>
          <cell r="E159">
            <v>6000000</v>
          </cell>
          <cell r="F159" t="str">
            <v>monica.coy@idpc.gov.co</v>
          </cell>
          <cell r="G159" t="str">
            <v>10 meses</v>
          </cell>
          <cell r="H159">
            <v>44238</v>
          </cell>
          <cell r="I159">
            <v>44540</v>
          </cell>
          <cell r="J159">
            <v>60000000</v>
          </cell>
          <cell r="K159">
            <v>0.36666666666666664</v>
          </cell>
          <cell r="L159">
            <v>22000000</v>
          </cell>
          <cell r="M159">
            <v>38000000</v>
          </cell>
        </row>
        <row r="160">
          <cell r="B160">
            <v>159</v>
          </cell>
          <cell r="C160" t="str">
            <v>No</v>
          </cell>
          <cell r="D160" t="str">
            <v>59-Prestar servicios profesionales al Instituto Distrital de Patrimonio Cultural para orientar la gestión intra e interinstitucional en el marco de la activación de entornos patrimoniales.</v>
          </cell>
          <cell r="E160">
            <v>7000000</v>
          </cell>
          <cell r="F160" t="str">
            <v>monica.mercado@idpc.gov.co</v>
          </cell>
          <cell r="G160" t="str">
            <v>10 meses</v>
          </cell>
          <cell r="H160">
            <v>44235</v>
          </cell>
          <cell r="I160">
            <v>44537</v>
          </cell>
          <cell r="J160">
            <v>70000000</v>
          </cell>
          <cell r="K160">
            <v>1</v>
          </cell>
          <cell r="L160">
            <v>23566667</v>
          </cell>
          <cell r="M160">
            <v>0</v>
          </cell>
        </row>
        <row r="161">
          <cell r="B161">
            <v>160</v>
          </cell>
          <cell r="C161" t="str">
            <v>No</v>
          </cell>
          <cell r="D161" t="str">
            <v>139-Prestar servicios profesionales al Instituto Distrital de Patrimonio Cultural para la realización de actividades financieras, presupuestales, contables y tributarias requeridas por el IDPC</v>
          </cell>
          <cell r="E161">
            <v>5381750</v>
          </cell>
          <cell r="F161" t="str">
            <v>ricardo.martinez@idpc.gov.co</v>
          </cell>
          <cell r="G161" t="str">
            <v>10 meses</v>
          </cell>
          <cell r="H161">
            <v>44232</v>
          </cell>
          <cell r="I161">
            <v>44534</v>
          </cell>
          <cell r="J161">
            <v>53817500</v>
          </cell>
          <cell r="K161">
            <v>0.3866666604728945</v>
          </cell>
          <cell r="L161">
            <v>20809433</v>
          </cell>
          <cell r="M161">
            <v>33008067</v>
          </cell>
        </row>
        <row r="162">
          <cell r="B162">
            <v>161</v>
          </cell>
          <cell r="C162" t="str">
            <v>No</v>
          </cell>
          <cell r="D162" t="str">
            <v>185-Prestar servicios de apoyo a la gestión al Instituto Distrital de Patrimonio Cultural para apoyar las estrategias de comunicación relacionadas con la memoria y valoración del patromonio cultural</v>
          </cell>
          <cell r="E162">
            <v>3762000</v>
          </cell>
          <cell r="F162" t="str">
            <v>camilo.alvarez@idpc.gov.co</v>
          </cell>
          <cell r="G162" t="str">
            <v>270 dias</v>
          </cell>
          <cell r="H162">
            <v>44238</v>
          </cell>
          <cell r="I162">
            <v>44510</v>
          </cell>
          <cell r="J162">
            <v>33858000</v>
          </cell>
          <cell r="K162">
            <v>0.40740740740740738</v>
          </cell>
          <cell r="L162">
            <v>13794000</v>
          </cell>
          <cell r="M162">
            <v>20064000</v>
          </cell>
        </row>
        <row r="163">
          <cell r="B163">
            <v>162</v>
          </cell>
          <cell r="C163" t="str">
            <v>No</v>
          </cell>
          <cell r="D163" t="str">
            <v>413-Prestar servicios de apoyo a la gestión al Instituto Distrital de Patrimonio Cultural en el recibo y administración de insumos, herramienta y equipos, en el marco de las intervenciones integrales que adelante la Subdirección de Protección e Intervención del Patrimonio en el espacio público y fachadas.</v>
          </cell>
          <cell r="E163">
            <v>3060000</v>
          </cell>
          <cell r="F163" t="str">
            <v>fernando.sanchez@idpc.gov.co</v>
          </cell>
          <cell r="G163" t="str">
            <v>285 dias</v>
          </cell>
          <cell r="H163">
            <v>44236</v>
          </cell>
          <cell r="I163">
            <v>44520</v>
          </cell>
          <cell r="J163">
            <v>29070000</v>
          </cell>
          <cell r="K163">
            <v>0.39298245614035088</v>
          </cell>
          <cell r="L163">
            <v>11424000</v>
          </cell>
          <cell r="M163">
            <v>17646000</v>
          </cell>
        </row>
        <row r="164">
          <cell r="B164">
            <v>163</v>
          </cell>
          <cell r="C164" t="str">
            <v>No</v>
          </cell>
          <cell r="D164" t="str">
            <v>415-Prestar servicios de apoyo a la gestión al Instituto Distrital de Patrimonio Cultural para ejecutar en campo las intervenciones que adelante la Subdirección de Protección e Intervención del Patrimonio en el espacio público y fachadas.</v>
          </cell>
          <cell r="E164">
            <v>2748350</v>
          </cell>
          <cell r="G164" t="str">
            <v>9 meses</v>
          </cell>
          <cell r="H164">
            <v>44236</v>
          </cell>
          <cell r="I164">
            <v>44508</v>
          </cell>
          <cell r="J164">
            <v>24735150</v>
          </cell>
          <cell r="K164">
            <v>0.41481482829091393</v>
          </cell>
          <cell r="L164">
            <v>10260507</v>
          </cell>
          <cell r="M164">
            <v>14474643</v>
          </cell>
        </row>
        <row r="165">
          <cell r="B165">
            <v>164</v>
          </cell>
          <cell r="C165" t="str">
            <v>No</v>
          </cell>
          <cell r="D165" t="str">
            <v>452-Prestar servicios de apoyo a la gestión al Instituto Distrital de Patrimonio Cultural para la ejecución de acciones de intervención en bienes muebles ubicados en el espacio público de la ciudad.</v>
          </cell>
          <cell r="E165">
            <v>2930000</v>
          </cell>
          <cell r="F165" t="str">
            <v>leonel.serrato@idpc.gov.co</v>
          </cell>
          <cell r="G165" t="str">
            <v>10 meses</v>
          </cell>
          <cell r="H165">
            <v>44236</v>
          </cell>
          <cell r="I165">
            <v>44538</v>
          </cell>
          <cell r="J165">
            <v>29300000</v>
          </cell>
          <cell r="K165">
            <v>0.3733333447098976</v>
          </cell>
          <cell r="L165">
            <v>10938667</v>
          </cell>
          <cell r="M165">
            <v>18361333</v>
          </cell>
        </row>
        <row r="166">
          <cell r="B166">
            <v>165</v>
          </cell>
          <cell r="C166" t="str">
            <v>No</v>
          </cell>
          <cell r="D166" t="str">
            <v>433-Prestar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v>
          </cell>
          <cell r="E166">
            <v>5622100</v>
          </cell>
          <cell r="F166" t="str">
            <v>tatiana.navarro@idpc.gov.co</v>
          </cell>
          <cell r="G166" t="str">
            <v>315 dias</v>
          </cell>
          <cell r="H166">
            <v>44237</v>
          </cell>
          <cell r="I166">
            <v>44551</v>
          </cell>
          <cell r="J166">
            <v>59032050</v>
          </cell>
          <cell r="K166">
            <v>0.35238095238095241</v>
          </cell>
          <cell r="L166">
            <v>20801770</v>
          </cell>
          <cell r="M166">
            <v>38230280</v>
          </cell>
        </row>
        <row r="167">
          <cell r="B167">
            <v>166</v>
          </cell>
          <cell r="C167" t="str">
            <v>No</v>
          </cell>
          <cell r="D167" t="str">
            <v>387-Prestar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v>
          </cell>
          <cell r="E167">
            <v>6155050</v>
          </cell>
          <cell r="F167" t="str">
            <v>david.gonzalez@idpc.gov.co</v>
          </cell>
          <cell r="G167" t="str">
            <v>255 dias</v>
          </cell>
          <cell r="H167">
            <v>44237</v>
          </cell>
          <cell r="I167">
            <v>44491</v>
          </cell>
          <cell r="J167">
            <v>52317925</v>
          </cell>
          <cell r="K167">
            <v>0.43529411764705883</v>
          </cell>
          <cell r="L167">
            <v>22773685</v>
          </cell>
          <cell r="M167">
            <v>29544240</v>
          </cell>
        </row>
        <row r="168">
          <cell r="B168">
            <v>167</v>
          </cell>
          <cell r="C168" t="str">
            <v>No</v>
          </cell>
          <cell r="D168" t="str">
            <v>388-Prestar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v>
          </cell>
          <cell r="E168">
            <v>6155050</v>
          </cell>
          <cell r="F168" t="str">
            <v>gladys.santacruz@idpc.gov.co</v>
          </cell>
          <cell r="G168" t="str">
            <v>255 dias</v>
          </cell>
          <cell r="H168">
            <v>44244</v>
          </cell>
          <cell r="I168">
            <v>44498</v>
          </cell>
          <cell r="J168">
            <v>52317925</v>
          </cell>
          <cell r="K168">
            <v>0.40784314362620461</v>
          </cell>
          <cell r="L168">
            <v>21337507</v>
          </cell>
          <cell r="M168">
            <v>30980418</v>
          </cell>
        </row>
        <row r="169">
          <cell r="B169">
            <v>168</v>
          </cell>
          <cell r="C169" t="str">
            <v>No</v>
          </cell>
          <cell r="D169" t="str">
            <v>271-Prestar servicios profesionales para apoyar la  implementación y seguimiento  de las convocatorias del Instituto Distrital de Patrimonio Cultural en el marco del programa distrital de estímulos para la cultura -  vigencia 2021.</v>
          </cell>
          <cell r="E169">
            <v>3867000</v>
          </cell>
          <cell r="F169" t="str">
            <v>milton.aguilera@idpc.gov.co</v>
          </cell>
          <cell r="G169" t="str">
            <v>315 dias</v>
          </cell>
          <cell r="H169">
            <v>44239</v>
          </cell>
          <cell r="I169">
            <v>44556</v>
          </cell>
          <cell r="J169">
            <v>40603500</v>
          </cell>
          <cell r="K169">
            <v>0.34603174603174602</v>
          </cell>
          <cell r="L169">
            <v>14050100</v>
          </cell>
          <cell r="M169">
            <v>26553400</v>
          </cell>
        </row>
        <row r="170">
          <cell r="B170">
            <v>169</v>
          </cell>
          <cell r="C170" t="str">
            <v>No</v>
          </cell>
          <cell r="D170" t="str">
            <v>182-Prestar servicios de apoyo a la gestión al Instituto Distrital de Patrimonio Cultural para realizar el registro fotográfico y audiovisual requeridas para el fortalecimiento de la comunicación interna y externa de la entidad.</v>
          </cell>
          <cell r="E170">
            <v>3762000</v>
          </cell>
          <cell r="F170" t="str">
            <v>camilo.rodriguez@idpc.gov.co</v>
          </cell>
          <cell r="G170" t="str">
            <v>315 dias</v>
          </cell>
          <cell r="H170">
            <v>44242</v>
          </cell>
          <cell r="I170">
            <v>44550</v>
          </cell>
          <cell r="J170">
            <v>39501000</v>
          </cell>
          <cell r="K170">
            <v>0.33650793650793653</v>
          </cell>
          <cell r="L170">
            <v>13292400</v>
          </cell>
          <cell r="M170">
            <v>26208600</v>
          </cell>
        </row>
        <row r="171">
          <cell r="B171">
            <v>170</v>
          </cell>
          <cell r="C171" t="str">
            <v>No</v>
          </cell>
          <cell r="D171" t="str">
            <v>159-Prestar servicios profesionales al Instituto Distrital de Patrimonio Cultural para apoyar el desarrollo y seguimiento de los proyectos misionales de la Subdirección de Divulgación y apropiación del patrimonio</v>
          </cell>
          <cell r="E171">
            <v>8000000</v>
          </cell>
          <cell r="F171" t="str">
            <v>juan.gomez@idpc.gov.co</v>
          </cell>
          <cell r="G171" t="str">
            <v>300 dias</v>
          </cell>
          <cell r="H171">
            <v>44245</v>
          </cell>
          <cell r="I171">
            <v>44547</v>
          </cell>
          <cell r="J171">
            <v>80000000</v>
          </cell>
          <cell r="K171">
            <v>0.3433333375</v>
          </cell>
          <cell r="L171">
            <v>27466667</v>
          </cell>
          <cell r="M171">
            <v>52533333</v>
          </cell>
        </row>
        <row r="172">
          <cell r="B172">
            <v>171</v>
          </cell>
          <cell r="C172" t="str">
            <v>No</v>
          </cell>
          <cell r="D172" t="str">
            <v>420-Prestar servicios de apoyo a la gestión al Instituto Distrital de Patrimonio Cultural para ejecutar en campo las intervenciones que adelante la Subdirección de Protección e Intervención del Patrimonio en el espacio público y fachadas.</v>
          </cell>
          <cell r="E172">
            <v>2058650</v>
          </cell>
          <cell r="F172" t="str">
            <v>zegella.toloza@idpc.gov.co</v>
          </cell>
          <cell r="G172" t="str">
            <v>9 meses</v>
          </cell>
          <cell r="H172">
            <v>44238</v>
          </cell>
          <cell r="I172">
            <v>44510</v>
          </cell>
          <cell r="J172">
            <v>18527850</v>
          </cell>
          <cell r="K172">
            <v>0.40740738941647303</v>
          </cell>
          <cell r="L172">
            <v>7548383</v>
          </cell>
          <cell r="M172">
            <v>10979467</v>
          </cell>
        </row>
        <row r="173">
          <cell r="B173">
            <v>172</v>
          </cell>
          <cell r="C173" t="str">
            <v>No</v>
          </cell>
          <cell r="D173" t="str">
            <v>441-Prestar servicios de apoyo a la gestión en actividades relacionadas con la evaluación de solicitudes de equiparación a estrato 1, amenaza de ruina y aquellas relacionadas con las acciones de control urbano en bienes de interés cultural.</v>
          </cell>
          <cell r="E173">
            <v>3762000</v>
          </cell>
          <cell r="F173" t="str">
            <v>andrea.forero@idpc.gov.co</v>
          </cell>
          <cell r="G173" t="str">
            <v>8 meses</v>
          </cell>
          <cell r="H173">
            <v>44239</v>
          </cell>
          <cell r="I173">
            <v>44480</v>
          </cell>
          <cell r="J173">
            <v>30096000</v>
          </cell>
          <cell r="K173">
            <v>0.45416666666666666</v>
          </cell>
          <cell r="L173">
            <v>13668600</v>
          </cell>
          <cell r="M173">
            <v>16427400</v>
          </cell>
        </row>
        <row r="174">
          <cell r="B174">
            <v>173</v>
          </cell>
          <cell r="C174" t="str">
            <v>No</v>
          </cell>
          <cell r="D174" t="str">
            <v>446-Prestar servicios profesionales al Instituto Distrital de Patrimonio Cultural para apoyar en la investigación técnica y teórica referente a los bienes muebles ubicados en el espacio público del Distrito Capital, como parte de las acciones de conservación que requiera la Subdirección de Protección e Intervención del Patrimonio.</v>
          </cell>
          <cell r="E174">
            <v>5622100</v>
          </cell>
          <cell r="F174" t="str">
            <v>antonio.ochoa@idpc.gov.co</v>
          </cell>
          <cell r="G174" t="str">
            <v>6 meses</v>
          </cell>
          <cell r="H174">
            <v>44238</v>
          </cell>
          <cell r="I174">
            <v>44418</v>
          </cell>
          <cell r="J174">
            <v>33732600</v>
          </cell>
          <cell r="K174">
            <v>0.61111112099274889</v>
          </cell>
          <cell r="L174">
            <v>20614367</v>
          </cell>
          <cell r="M174">
            <v>13118233</v>
          </cell>
        </row>
        <row r="175">
          <cell r="B175">
            <v>174</v>
          </cell>
          <cell r="C175" t="str">
            <v>No</v>
          </cell>
          <cell r="D175" t="str">
            <v>40-Prestar servicios profesionales al Instituto Distrital de Patrimonio Cultural para orientar el desarrollo de los procesos transversales de activación patrimonial en el marco de las acciones de salvaguardia, valoración, identificación y reconocimiento del patrimonio cultural de Bogotá.</v>
          </cell>
          <cell r="E175">
            <v>8000000</v>
          </cell>
          <cell r="F175" t="str">
            <v>david.gomez@idpc.gov.co</v>
          </cell>
          <cell r="G175" t="str">
            <v>9 meses</v>
          </cell>
          <cell r="H175">
            <v>44237</v>
          </cell>
          <cell r="I175">
            <v>44509</v>
          </cell>
          <cell r="J175">
            <v>72000000</v>
          </cell>
          <cell r="K175">
            <v>1</v>
          </cell>
          <cell r="L175">
            <v>26400000</v>
          </cell>
          <cell r="M175">
            <v>0</v>
          </cell>
        </row>
        <row r="176">
          <cell r="B176">
            <v>175</v>
          </cell>
          <cell r="C176" t="str">
            <v>No</v>
          </cell>
          <cell r="D176" t="str">
            <v>45-Prestar servicios profesionales al Instituto Distrital de Patrimonio Cultural para orientar y desarrollar estrategias, acciones de gestión colaborativa, participación ciudadana en la implementación del PEMP Centro Histórico de Bogotá.</v>
          </cell>
          <cell r="E176">
            <v>8600000</v>
          </cell>
          <cell r="F176" t="str">
            <v>jose.ramirez@idpc.gov.co</v>
          </cell>
          <cell r="G176" t="str">
            <v>10 meses</v>
          </cell>
          <cell r="H176">
            <v>44237</v>
          </cell>
          <cell r="I176">
            <v>44539</v>
          </cell>
          <cell r="J176">
            <v>86000000</v>
          </cell>
          <cell r="K176">
            <v>0.37</v>
          </cell>
          <cell r="L176">
            <v>31820000</v>
          </cell>
          <cell r="M176">
            <v>54180000</v>
          </cell>
        </row>
        <row r="177">
          <cell r="B177">
            <v>176</v>
          </cell>
          <cell r="C177" t="str">
            <v>No</v>
          </cell>
          <cell r="D177" t="str">
            <v>253-Prestar servicios profesionales al Instituto Distrital de Patrimonio Cultural para elaborar los insumos del componente de patrimonio cultural inmaterial en la formulación de los instrumentos de planeación territorial.</v>
          </cell>
          <cell r="E177">
            <v>7000000</v>
          </cell>
          <cell r="F177" t="str">
            <v>alexandra.mesa@idpc.gov.co</v>
          </cell>
          <cell r="G177" t="str">
            <v>9 meses</v>
          </cell>
          <cell r="H177">
            <v>44237</v>
          </cell>
          <cell r="I177">
            <v>44509</v>
          </cell>
          <cell r="J177">
            <v>63000000</v>
          </cell>
          <cell r="K177">
            <v>0.41111111111111109</v>
          </cell>
          <cell r="L177">
            <v>25900000</v>
          </cell>
          <cell r="M177">
            <v>37100000</v>
          </cell>
        </row>
        <row r="178">
          <cell r="B178">
            <v>177</v>
          </cell>
          <cell r="C178" t="str">
            <v>No</v>
          </cell>
          <cell r="D178" t="str">
            <v>319-Prestar servicios profesionales al Instituto Distrital de Patrimonio Cultural para el diseño y desarrollo de la estrategia de relacionamiento interinstitucional y apoyo administrativo de la declaratoria de Sumapaz y demás territorios del IDPC.</v>
          </cell>
          <cell r="E178">
            <v>6500000</v>
          </cell>
          <cell r="F178" t="str">
            <v>yeinner.lopez@idpc.gov.co</v>
          </cell>
          <cell r="G178" t="str">
            <v>10 meses</v>
          </cell>
          <cell r="H178">
            <v>44237</v>
          </cell>
          <cell r="I178">
            <v>44539</v>
          </cell>
          <cell r="J178">
            <v>65000000</v>
          </cell>
          <cell r="K178">
            <v>0.37</v>
          </cell>
          <cell r="L178">
            <v>24050000</v>
          </cell>
          <cell r="M178">
            <v>40950000</v>
          </cell>
        </row>
        <row r="179">
          <cell r="B179">
            <v>178</v>
          </cell>
          <cell r="C179" t="str">
            <v>No</v>
          </cell>
          <cell r="D179" t="str">
            <v>520-Prestar servicios profesionales al Instituto Distrital de Patrimonio Cultural para apoyar la implementación de acciones de activación y apropiación social en las intervenciones a bienes de interés cultural que se adelanten, en articulación con los lineamientos de participación de la entidad.</v>
          </cell>
          <cell r="E179">
            <v>5000000</v>
          </cell>
          <cell r="F179" t="str">
            <v>marcela.parada@idpc.gov.co</v>
          </cell>
          <cell r="G179" t="str">
            <v>8 meses</v>
          </cell>
          <cell r="H179">
            <v>44239</v>
          </cell>
          <cell r="I179">
            <v>44480</v>
          </cell>
          <cell r="J179">
            <v>40000000</v>
          </cell>
          <cell r="K179">
            <v>0.45416667500000002</v>
          </cell>
          <cell r="L179">
            <v>18166667</v>
          </cell>
          <cell r="M179">
            <v>21833333</v>
          </cell>
        </row>
        <row r="180">
          <cell r="B180">
            <v>179</v>
          </cell>
          <cell r="C180" t="str">
            <v>No</v>
          </cell>
          <cell r="D180" t="str">
            <v>518-Prestar servicios de apoyo a la gestión al Instituto Distrital de Patrimonio Cultural, para ejecutar en campo las intervenciones que adelante la Subdirección de Protección e Intervención del Patrimonio en el espacio público y fachadas.</v>
          </cell>
          <cell r="E180">
            <v>1672000</v>
          </cell>
          <cell r="G180" t="str">
            <v>9 meses</v>
          </cell>
          <cell r="H180">
            <v>44242</v>
          </cell>
          <cell r="I180">
            <v>44514</v>
          </cell>
          <cell r="J180">
            <v>15048000</v>
          </cell>
          <cell r="K180">
            <v>0.39259257044125467</v>
          </cell>
          <cell r="L180">
            <v>5907733</v>
          </cell>
          <cell r="M180">
            <v>9140267</v>
          </cell>
        </row>
        <row r="181">
          <cell r="B181">
            <v>180</v>
          </cell>
          <cell r="C181" t="str">
            <v>No</v>
          </cell>
          <cell r="D181" t="str">
            <v>537-Prestar servicios de apoyo a la gestión para la atención de trámites y servicios a cargo de la Subdirección de Protección e Intervención del Patrimonio, así como en las demás actividades administrativas relacionadas con los procedimientos de la dependencia.</v>
          </cell>
          <cell r="E181">
            <v>3762000</v>
          </cell>
          <cell r="F181" t="str">
            <v>alvaro.salazar@idpc.gov.co</v>
          </cell>
          <cell r="G181" t="str">
            <v>10 meses</v>
          </cell>
          <cell r="H181">
            <v>44238</v>
          </cell>
          <cell r="I181">
            <v>44540</v>
          </cell>
          <cell r="J181">
            <v>37620000</v>
          </cell>
          <cell r="K181">
            <v>0.36666666666666664</v>
          </cell>
          <cell r="L181">
            <v>13794000</v>
          </cell>
          <cell r="M181">
            <v>23826000</v>
          </cell>
        </row>
        <row r="182">
          <cell r="B182">
            <v>181</v>
          </cell>
          <cell r="C182" t="str">
            <v>No</v>
          </cell>
          <cell r="D182" t="str">
            <v>552-Prestar servicios profesionales para  apoyo en el desarrollo y control de las actividades y procedimientos financieros y de planeación que se requieran en la Subdirección de Protección e Intervención del Patrimonio del Instituto Distrital de Patrimonio Cultural.</v>
          </cell>
          <cell r="E182">
            <v>3867000</v>
          </cell>
          <cell r="F182" t="str">
            <v>jhon.nunez@idpc.gov.co</v>
          </cell>
          <cell r="G182" t="str">
            <v>10 meses</v>
          </cell>
          <cell r="H182">
            <v>44246</v>
          </cell>
          <cell r="I182">
            <v>44548</v>
          </cell>
          <cell r="J182">
            <v>38670000</v>
          </cell>
          <cell r="K182">
            <v>0.34</v>
          </cell>
          <cell r="L182">
            <v>13147800</v>
          </cell>
          <cell r="M182">
            <v>25522200</v>
          </cell>
        </row>
        <row r="183">
          <cell r="B183">
            <v>182</v>
          </cell>
          <cell r="C183" t="str">
            <v>No</v>
          </cell>
          <cell r="D183" t="str">
            <v>105-Prestar servicios profesionales al Instituto Distrital de Patrimonio Cultural, para orientar la articulación de actividades de seguimiento y monitoreo de los proyectos misionales de la entidad.</v>
          </cell>
          <cell r="E183">
            <v>9000000</v>
          </cell>
          <cell r="F183" t="str">
            <v>diego.mora@idpc.gov.co</v>
          </cell>
          <cell r="G183" t="str">
            <v>6 meses</v>
          </cell>
          <cell r="H183">
            <v>44238</v>
          </cell>
          <cell r="I183">
            <v>44418</v>
          </cell>
          <cell r="J183">
            <v>54000000</v>
          </cell>
          <cell r="K183">
            <v>0.61111111111111116</v>
          </cell>
          <cell r="L183">
            <v>33000000</v>
          </cell>
          <cell r="M183">
            <v>21000000</v>
          </cell>
        </row>
        <row r="184">
          <cell r="B184">
            <v>183</v>
          </cell>
          <cell r="C184" t="str">
            <v>No</v>
          </cell>
          <cell r="D184" t="str">
            <v>533-Prestar servicios profesionales al Instituto Distrital de Patrimonio Cultural para apoyar el inventario de patrimonio cultural de Bogotá,  realizando acciones de valoración, identificación, documentación y registro en campo.</v>
          </cell>
          <cell r="E184">
            <v>5622100</v>
          </cell>
          <cell r="F184" t="str">
            <v>carlos.sanchez@idpc.gov.co</v>
          </cell>
          <cell r="G184" t="str">
            <v>7 meses</v>
          </cell>
          <cell r="H184">
            <v>44238</v>
          </cell>
          <cell r="I184">
            <v>44449</v>
          </cell>
          <cell r="J184">
            <v>39354700</v>
          </cell>
          <cell r="K184">
            <v>0.523809532279499</v>
          </cell>
          <cell r="L184">
            <v>20614367</v>
          </cell>
          <cell r="M184">
            <v>18740333</v>
          </cell>
        </row>
        <row r="185">
          <cell r="B185">
            <v>184</v>
          </cell>
          <cell r="C185" t="str">
            <v>No</v>
          </cell>
          <cell r="D185" t="str">
            <v>381-Prestar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v>
          </cell>
          <cell r="E185">
            <v>5622100</v>
          </cell>
          <cell r="F185" t="str">
            <v>manuel.martin@idpc.gov.co</v>
          </cell>
          <cell r="G185" t="str">
            <v>315 dias</v>
          </cell>
          <cell r="H185">
            <v>44243</v>
          </cell>
          <cell r="I185">
            <v>44557</v>
          </cell>
          <cell r="J185">
            <v>59032050</v>
          </cell>
          <cell r="K185">
            <v>0.33333333333333331</v>
          </cell>
          <cell r="L185">
            <v>19677350</v>
          </cell>
          <cell r="M185">
            <v>39354700</v>
          </cell>
        </row>
        <row r="186">
          <cell r="B186">
            <v>185</v>
          </cell>
          <cell r="C186" t="str">
            <v>No</v>
          </cell>
          <cell r="D186" t="str">
            <v>259-Prestar servicios profesionales al Instituto Distrital de Patrimonio Cultural para desarrollar procesos de enfoque diferencial de género en los diferentes proyectos institucionales que permitan el acceso diverso, plural e igualitario a los diferentes sectores y poblaciones de la ciudad.</v>
          </cell>
          <cell r="E186">
            <v>5286750</v>
          </cell>
          <cell r="F186" t="str">
            <v>alejandra.jaramillo@idpc.gov.co</v>
          </cell>
          <cell r="G186" t="str">
            <v>240 dias</v>
          </cell>
          <cell r="H186">
            <v>44244</v>
          </cell>
          <cell r="I186">
            <v>44485</v>
          </cell>
          <cell r="J186">
            <v>42294000</v>
          </cell>
          <cell r="K186">
            <v>0.43333333333333335</v>
          </cell>
          <cell r="L186">
            <v>18327400</v>
          </cell>
          <cell r="M186">
            <v>23966600</v>
          </cell>
        </row>
        <row r="187">
          <cell r="B187">
            <v>186</v>
          </cell>
          <cell r="C187" t="str">
            <v>No</v>
          </cell>
          <cell r="D187" t="str">
            <v>235-Contrarar la adquisición de cinco (5) licencias FileMaker para Colecciones Colombianas</v>
          </cell>
          <cell r="E187">
            <v>4155332</v>
          </cell>
          <cell r="F187" t="str">
            <v>comercial@microtron.com.co</v>
          </cell>
          <cell r="G187" t="str">
            <v>10 dias</v>
          </cell>
          <cell r="H187">
            <v>44249</v>
          </cell>
          <cell r="I187">
            <v>44260</v>
          </cell>
          <cell r="J187">
            <v>4155332</v>
          </cell>
          <cell r="K187">
            <v>1</v>
          </cell>
          <cell r="L187">
            <v>4155332</v>
          </cell>
          <cell r="M187">
            <v>0</v>
          </cell>
        </row>
        <row r="188">
          <cell r="B188">
            <v>187</v>
          </cell>
          <cell r="C188" t="str">
            <v>No</v>
          </cell>
          <cell r="D188" t="str">
            <v>13-Prestar servicios profesionales al Instituto Distrital de Patrimonio Cultural como enlace territorial de los procesos de Formación en patrimonio cultural en el ciclo integral de educación para la vida en Bogotá</v>
          </cell>
          <cell r="E188">
            <v>4500000</v>
          </cell>
          <cell r="F188" t="str">
            <v>sara.acuna@idpc.gov.co</v>
          </cell>
          <cell r="G188" t="str">
            <v>6 meses</v>
          </cell>
          <cell r="H188">
            <v>44250</v>
          </cell>
          <cell r="I188">
            <v>44430</v>
          </cell>
          <cell r="J188">
            <v>27000000</v>
          </cell>
          <cell r="K188">
            <v>0.5444444444444444</v>
          </cell>
          <cell r="L188">
            <v>14700000</v>
          </cell>
          <cell r="M188">
            <v>12300000</v>
          </cell>
        </row>
        <row r="189">
          <cell r="B189">
            <v>188</v>
          </cell>
          <cell r="C189" t="str">
            <v>No</v>
          </cell>
          <cell r="D189" t="str">
            <v>177-Prestar servicios profesionales al Instituto Distrital de Patrimonio Cultural en el diseño de piezas gráficas y de comunicación requeridas para el desarrollo de las acciones de comunicaciones de la entidad</v>
          </cell>
          <cell r="E189">
            <v>6300000</v>
          </cell>
          <cell r="F189" t="str">
            <v>leonardo.ochica@idpc.gov.co</v>
          </cell>
          <cell r="G189" t="str">
            <v>300 dias</v>
          </cell>
          <cell r="H189">
            <v>44249</v>
          </cell>
          <cell r="I189">
            <v>44551</v>
          </cell>
          <cell r="J189">
            <v>63000000</v>
          </cell>
          <cell r="K189">
            <v>0.33</v>
          </cell>
          <cell r="L189">
            <v>20790000</v>
          </cell>
          <cell r="M189">
            <v>42210000</v>
          </cell>
        </row>
        <row r="190">
          <cell r="B190">
            <v>189</v>
          </cell>
          <cell r="C190" t="str">
            <v>No</v>
          </cell>
          <cell r="D190" t="str">
            <v>178-Prestar servicios profesionales al Instituto Distrital de Patrimonio Cultural para acompañar la producción audiovisual y multimedial requerida para el desarrollo de las acciones de comunicación de la entidad</v>
          </cell>
          <cell r="E190">
            <v>7000000</v>
          </cell>
          <cell r="F190" t="str">
            <v>oscar.diaz@idpc.gov.co</v>
          </cell>
          <cell r="G190" t="str">
            <v>270 dias</v>
          </cell>
          <cell r="H190">
            <v>44249</v>
          </cell>
          <cell r="I190">
            <v>44521</v>
          </cell>
          <cell r="J190">
            <v>63000000</v>
          </cell>
          <cell r="K190">
            <v>0.36666666666666664</v>
          </cell>
          <cell r="L190">
            <v>23100000</v>
          </cell>
          <cell r="M190">
            <v>39900000</v>
          </cell>
        </row>
        <row r="191">
          <cell r="B191">
            <v>190</v>
          </cell>
          <cell r="C191" t="str">
            <v>No</v>
          </cell>
          <cell r="D191" t="str">
            <v>386-Prestar servicios profesionales al Instituto Distrital de Patrimonio Cultural en el estudio y evaluación de las solicitudes de intervención y protección de la Subdirección de Protección e Intervención del Patrimonio.</v>
          </cell>
          <cell r="E191">
            <v>6897000</v>
          </cell>
          <cell r="F191" t="str">
            <v>andrea.castiblanco@idpc.gov.co</v>
          </cell>
          <cell r="G191" t="str">
            <v>255 dias</v>
          </cell>
          <cell r="H191">
            <v>44264</v>
          </cell>
          <cell r="I191">
            <v>44518</v>
          </cell>
          <cell r="J191">
            <v>58624500</v>
          </cell>
          <cell r="K191">
            <v>0.32156862745098042</v>
          </cell>
          <cell r="L191">
            <v>18851800</v>
          </cell>
          <cell r="M191">
            <v>39772700</v>
          </cell>
        </row>
        <row r="192">
          <cell r="B192">
            <v>191</v>
          </cell>
          <cell r="C192" t="str">
            <v>No</v>
          </cell>
          <cell r="D192" t="str">
            <v>120-Prestar servicios profesionales al Instituto Distrital de Patrimonio Cultural para apoyar las actividades de imagen gráfica y diseño de las publicaciones y proyectos editoriales adelantados en el plan de publicaciones institucional.</v>
          </cell>
          <cell r="E192">
            <v>7000000</v>
          </cell>
          <cell r="F192" t="str">
            <v>yessica.acosta@idpc.gov.co</v>
          </cell>
          <cell r="G192" t="str">
            <v>270 dias</v>
          </cell>
          <cell r="H192">
            <v>44251</v>
          </cell>
          <cell r="I192">
            <v>44523</v>
          </cell>
          <cell r="J192">
            <v>63000000</v>
          </cell>
          <cell r="K192">
            <v>0.35925925396825398</v>
          </cell>
          <cell r="L192">
            <v>22633333</v>
          </cell>
          <cell r="M192">
            <v>40366667</v>
          </cell>
        </row>
        <row r="193">
          <cell r="B193">
            <v>192</v>
          </cell>
          <cell r="C193" t="str">
            <v>No</v>
          </cell>
          <cell r="D193" t="str">
            <v>118-Prestar servicios profesionales al Instituto Distrital de Patrimonio Cultural para orientar los proyectos de publicaciones desarrollados en el marco de la estrategia de territorializacion del Museo de Bogotá.</v>
          </cell>
          <cell r="E193">
            <v>8500000</v>
          </cell>
          <cell r="F193" t="str">
            <v>convocatoriaspatrimonio@idpc.gov.co</v>
          </cell>
          <cell r="G193" t="str">
            <v>285 dias</v>
          </cell>
          <cell r="H193">
            <v>44251</v>
          </cell>
          <cell r="I193">
            <v>44538</v>
          </cell>
          <cell r="J193">
            <v>80750000</v>
          </cell>
          <cell r="K193">
            <v>0.34035087306501549</v>
          </cell>
          <cell r="L193">
            <v>27483333</v>
          </cell>
          <cell r="M193">
            <v>53266667</v>
          </cell>
        </row>
        <row r="194">
          <cell r="B194">
            <v>193</v>
          </cell>
          <cell r="C194" t="str">
            <v>No</v>
          </cell>
          <cell r="D194" t="str">
            <v>79-Prestar servicios profesionales al Instituto Distrital de Patrimonio Cultural para apoyar el inventario de patrimonio cultural inmaterial de Bogotá, desde la perspectiva de patrimonios integrados, a partir de acciones de valoración, identificación, documentación y registro del PCI de la ciudad.</v>
          </cell>
          <cell r="E194">
            <v>6350000</v>
          </cell>
          <cell r="F194" t="str">
            <v>lina.forero@idpc.gov.co</v>
          </cell>
          <cell r="G194" t="str">
            <v>180 dias</v>
          </cell>
          <cell r="H194">
            <v>44251</v>
          </cell>
          <cell r="I194">
            <v>44431</v>
          </cell>
          <cell r="J194">
            <v>38100000</v>
          </cell>
          <cell r="K194">
            <v>0.53888887139107611</v>
          </cell>
          <cell r="L194">
            <v>20531666</v>
          </cell>
          <cell r="M194">
            <v>17568334</v>
          </cell>
        </row>
        <row r="195">
          <cell r="B195">
            <v>194</v>
          </cell>
          <cell r="C195" t="str">
            <v>No</v>
          </cell>
          <cell r="D195" t="str">
            <v>111-Prestar servicios profesionales al Instituto Distrital de Patrimonio Cultural para apoyar la planificación y ejecución del componente de reflexión del programa de recorridos patrimoniales</v>
          </cell>
          <cell r="E195">
            <v>4800000</v>
          </cell>
          <cell r="F195" t="str">
            <v>francisco.guerrero@idpc.gov.co</v>
          </cell>
          <cell r="G195" t="str">
            <v>300 dias</v>
          </cell>
          <cell r="H195">
            <v>44251</v>
          </cell>
          <cell r="I195">
            <v>44553</v>
          </cell>
          <cell r="J195">
            <v>48000000</v>
          </cell>
          <cell r="K195">
            <v>0.32333333333333331</v>
          </cell>
          <cell r="L195">
            <v>15520000</v>
          </cell>
          <cell r="M195">
            <v>32480000</v>
          </cell>
        </row>
        <row r="196">
          <cell r="B196">
            <v>195</v>
          </cell>
          <cell r="C196" t="str">
            <v>No</v>
          </cell>
          <cell r="D196" t="str">
            <v>228-Adquisición e instalación de toldo o parasol retráctil para la sede Centro de Documentación del IDPC.</v>
          </cell>
          <cell r="E196">
            <v>4356000</v>
          </cell>
          <cell r="F196" t="str">
            <v>controlservicesing@gmail.com</v>
          </cell>
          <cell r="G196" t="str">
            <v>1 mes</v>
          </cell>
          <cell r="H196">
            <v>44259</v>
          </cell>
          <cell r="I196">
            <v>44289</v>
          </cell>
          <cell r="J196">
            <v>4356000</v>
          </cell>
          <cell r="K196">
            <v>1</v>
          </cell>
          <cell r="L196">
            <v>4356000</v>
          </cell>
          <cell r="M196">
            <v>0</v>
          </cell>
        </row>
        <row r="197">
          <cell r="B197">
            <v>196</v>
          </cell>
          <cell r="C197" t="str">
            <v>No</v>
          </cell>
          <cell r="D197" t="str">
            <v>151-Prestar servicios profesionales al Instituto Distrital de Patrimonio Cultural para acompañar jurídicamente a la Subdirección de Divulgación y Apropiación del Patrimonio Cultural.</v>
          </cell>
          <cell r="E197">
            <v>7400000</v>
          </cell>
          <cell r="F197" t="str">
            <v>jeyson.rodriguez@idpc.gov.co</v>
          </cell>
          <cell r="G197" t="str">
            <v>285 dias</v>
          </cell>
          <cell r="H197">
            <v>44251</v>
          </cell>
          <cell r="I197">
            <v>44538</v>
          </cell>
          <cell r="J197">
            <v>70300000</v>
          </cell>
          <cell r="K197">
            <v>0.34035088193456614</v>
          </cell>
          <cell r="L197">
            <v>23926667</v>
          </cell>
          <cell r="M197">
            <v>46373333</v>
          </cell>
        </row>
        <row r="198">
          <cell r="B198">
            <v>197</v>
          </cell>
          <cell r="C198" t="str">
            <v>No</v>
          </cell>
          <cell r="D198" t="str">
            <v>56-Prestar servicios profesionales al Instituto Distrital de Patrimonio Cultural en las actividades de seguimiento administrativo y contractual requeridas por la Subdirección de Gestión Territorial del Patrimonio.</v>
          </cell>
          <cell r="E198">
            <v>5000000</v>
          </cell>
          <cell r="F198" t="str">
            <v>olga.vergara@idpc.gov.co</v>
          </cell>
          <cell r="G198" t="str">
            <v>9 meses</v>
          </cell>
          <cell r="H198">
            <v>44252</v>
          </cell>
          <cell r="I198">
            <v>44524</v>
          </cell>
          <cell r="J198">
            <v>45000000</v>
          </cell>
          <cell r="K198">
            <v>0.35555555555555557</v>
          </cell>
          <cell r="L198">
            <v>16000000</v>
          </cell>
          <cell r="M198">
            <v>29000000</v>
          </cell>
        </row>
        <row r="199">
          <cell r="B199">
            <v>198</v>
          </cell>
          <cell r="C199" t="str">
            <v>No</v>
          </cell>
          <cell r="D199" t="str">
            <v>288-Prestar servicios profesionales al Instituto Distrital de Patrimonio Cultural para apoyar la elaboración de insumos arquitectónicos, urbanísticos y gráficos orientados a la divulgación pública del PEMP Centro Histórico de Bogotá.</v>
          </cell>
          <cell r="E199">
            <v>4600000</v>
          </cell>
          <cell r="F199" t="str">
            <v>nicolas.pachon@idpc.gov.co</v>
          </cell>
          <cell r="G199" t="str">
            <v>9 meses</v>
          </cell>
          <cell r="H199">
            <v>44257</v>
          </cell>
          <cell r="I199">
            <v>44531</v>
          </cell>
          <cell r="J199">
            <v>41400000</v>
          </cell>
          <cell r="K199">
            <v>0.32962963768115944</v>
          </cell>
          <cell r="L199">
            <v>13646667</v>
          </cell>
          <cell r="M199">
            <v>27753333</v>
          </cell>
        </row>
        <row r="200">
          <cell r="B200">
            <v>199</v>
          </cell>
          <cell r="C200" t="str">
            <v>No</v>
          </cell>
          <cell r="D200" t="str">
            <v>298-Prestar servicios profesionales al Instituto Distrital de Patrimonio Cultural para elaborar los insumos del componente ambiental y de patrimonio natural en el marco de la formulación de los instrumentos de planeación territorial con enfoque de ordenamiento en torno al agua.</v>
          </cell>
          <cell r="E200">
            <v>5700000</v>
          </cell>
          <cell r="F200" t="str">
            <v>maria.calderon@idpc.gov.co</v>
          </cell>
          <cell r="G200" t="str">
            <v>7 meses</v>
          </cell>
          <cell r="H200">
            <v>44256</v>
          </cell>
          <cell r="I200">
            <v>44469</v>
          </cell>
          <cell r="J200">
            <v>39900000</v>
          </cell>
          <cell r="K200">
            <v>0.42857142857142855</v>
          </cell>
          <cell r="L200">
            <v>17100000</v>
          </cell>
          <cell r="M200">
            <v>22800000</v>
          </cell>
        </row>
        <row r="201">
          <cell r="B201">
            <v>200</v>
          </cell>
          <cell r="C201" t="str">
            <v>No</v>
          </cell>
          <cell r="D201" t="str">
            <v>292-Prestar servicios profesionales al Instituto Distrital de Patrimonio Cultural para apoyar el proceso de participación ciudadana y divulgación en el marco de la formulación de los instrumentos de planeación territorial.</v>
          </cell>
          <cell r="E201">
            <v>4500000</v>
          </cell>
          <cell r="F201" t="str">
            <v>leny.barbosa@idpc.gov.co</v>
          </cell>
          <cell r="G201" t="str">
            <v>8 meses</v>
          </cell>
          <cell r="H201">
            <v>44252</v>
          </cell>
          <cell r="I201">
            <v>44493</v>
          </cell>
          <cell r="J201">
            <v>36000000</v>
          </cell>
          <cell r="K201">
            <v>0.4</v>
          </cell>
          <cell r="L201">
            <v>14400000</v>
          </cell>
          <cell r="M201">
            <v>21600000</v>
          </cell>
        </row>
        <row r="202">
          <cell r="B202">
            <v>201</v>
          </cell>
          <cell r="C202" t="str">
            <v>No</v>
          </cell>
          <cell r="D202" t="str">
            <v>326-Prestar servicios al Instituto Distrital de Patrimonio Cultural de apoyo a la gestión ambiental participativa en el marco de los proyectos de declaratoria de Sumapaz y demas territorios definidos por la SGT.</v>
          </cell>
          <cell r="E202">
            <v>2500000</v>
          </cell>
          <cell r="F202" t="str">
            <v>angel.medellin@idpc.gov.co</v>
          </cell>
          <cell r="G202" t="str">
            <v>8 meses</v>
          </cell>
          <cell r="H202">
            <v>44258</v>
          </cell>
          <cell r="I202">
            <v>44532</v>
          </cell>
          <cell r="J202">
            <v>22500000</v>
          </cell>
          <cell r="K202">
            <v>0.32592591111111113</v>
          </cell>
          <cell r="L202">
            <v>7333333</v>
          </cell>
          <cell r="M202">
            <v>15166667</v>
          </cell>
        </row>
        <row r="203">
          <cell r="B203">
            <v>202</v>
          </cell>
          <cell r="C203" t="str">
            <v>No</v>
          </cell>
          <cell r="D203" t="str">
            <v>94-Prestar servicios profesionales al Instituto Distrital de Patrimonio Cultural para apoyar las actividades relacionadas con los procesos de gestión contractual y gestión jurídica, liderados por la Oficina Asesora Jurídica.</v>
          </cell>
          <cell r="E203">
            <v>6454662</v>
          </cell>
          <cell r="F203" t="str">
            <v>estefania.diaz@idpc.gov.co</v>
          </cell>
          <cell r="G203" t="str">
            <v>8 meses</v>
          </cell>
          <cell r="H203">
            <v>44253</v>
          </cell>
          <cell r="I203">
            <v>44494</v>
          </cell>
          <cell r="J203">
            <v>51637296</v>
          </cell>
          <cell r="K203">
            <v>0.39583333333333331</v>
          </cell>
          <cell r="L203">
            <v>20439763</v>
          </cell>
          <cell r="M203">
            <v>31197533</v>
          </cell>
        </row>
        <row r="204">
          <cell r="B204">
            <v>203</v>
          </cell>
          <cell r="C204" t="str">
            <v>No</v>
          </cell>
          <cell r="D204" t="str">
            <v>310-Prestar servicios profesionales al Instituto Distrital de Patrimonio Cultural para elaborar los insumos del componente de patrimonio inmueble en el marco de la formulación de los instrumentos de planeación territorial.</v>
          </cell>
          <cell r="E204">
            <v>6000000</v>
          </cell>
          <cell r="F204" t="str">
            <v>andres.albarracin@idpc.gov.co</v>
          </cell>
          <cell r="G204" t="str">
            <v>7 meses</v>
          </cell>
          <cell r="H204">
            <v>44256</v>
          </cell>
          <cell r="I204">
            <v>44469</v>
          </cell>
          <cell r="J204">
            <v>42000000</v>
          </cell>
          <cell r="K204">
            <v>0.42857142857142855</v>
          </cell>
          <cell r="L204">
            <v>18000000</v>
          </cell>
          <cell r="M204">
            <v>24000000</v>
          </cell>
        </row>
        <row r="205">
          <cell r="B205">
            <v>204</v>
          </cell>
          <cell r="C205" t="str">
            <v>No</v>
          </cell>
          <cell r="D205" t="str">
            <v>66-Prestar servicios profesionales al Instituto Distrital de Patrimonio Cultural en las actividades de gestión y acompañamiento intra e interinstitucional de los programas y proyectos en los Sectores de Interés Cultural, en el marco de la activación de entornos patrimoniales.</v>
          </cell>
          <cell r="E205">
            <v>7000000</v>
          </cell>
          <cell r="F205" t="str">
            <v>maria.lozano@idpc.gov.co</v>
          </cell>
          <cell r="G205" t="str">
            <v>6 meses</v>
          </cell>
          <cell r="H205">
            <v>44256</v>
          </cell>
          <cell r="I205">
            <v>44438</v>
          </cell>
          <cell r="J205">
            <v>42000000</v>
          </cell>
          <cell r="K205">
            <v>0.5</v>
          </cell>
          <cell r="L205">
            <v>21000000</v>
          </cell>
          <cell r="M205">
            <v>21000000</v>
          </cell>
        </row>
        <row r="206">
          <cell r="B206">
            <v>205</v>
          </cell>
          <cell r="C206" t="str">
            <v>No</v>
          </cell>
          <cell r="D206" t="str">
            <v>320-Prestar servicios profesionales al Instituto Distrital de Patrimonio Cultural para la consolidación del componente cultural del expediente para la declaratoria de Sumapaz como patrimonio, incorporando la estrategia de participación social.</v>
          </cell>
          <cell r="E206">
            <v>4000000</v>
          </cell>
          <cell r="F206" t="str">
            <v>luis.mamian@idpc.gov.co</v>
          </cell>
          <cell r="G206" t="str">
            <v>9 meses</v>
          </cell>
          <cell r="H206">
            <v>44257</v>
          </cell>
          <cell r="I206">
            <v>44531</v>
          </cell>
          <cell r="J206">
            <v>36000000</v>
          </cell>
          <cell r="K206">
            <v>0.32962963888888891</v>
          </cell>
          <cell r="L206">
            <v>11866667</v>
          </cell>
          <cell r="M206">
            <v>24133333</v>
          </cell>
        </row>
        <row r="207">
          <cell r="B207">
            <v>206</v>
          </cell>
          <cell r="C207" t="str">
            <v>No</v>
          </cell>
          <cell r="D207" t="str">
            <v>275-Prestar servicios profesionales al Instituto Distrital de Patrimonio Cultural para el desarrollo de actividades técnicas de análisis, producción de mapas y reportes de apoyo necesario para los instrumentos de planeación.</v>
          </cell>
          <cell r="E207">
            <v>5500000</v>
          </cell>
          <cell r="F207" t="str">
            <v>ricardo.arias@idpc.gov.co</v>
          </cell>
          <cell r="G207" t="str">
            <v>10 meses</v>
          </cell>
          <cell r="H207">
            <v>44257</v>
          </cell>
          <cell r="I207">
            <v>44561</v>
          </cell>
          <cell r="J207">
            <v>55000000</v>
          </cell>
          <cell r="K207">
            <v>0.29666667272727271</v>
          </cell>
          <cell r="L207">
            <v>16316667</v>
          </cell>
          <cell r="M207">
            <v>38683333</v>
          </cell>
        </row>
        <row r="208">
          <cell r="B208">
            <v>207</v>
          </cell>
          <cell r="C208" t="str">
            <v>No</v>
          </cell>
          <cell r="D208" t="str">
            <v>167-Prestar servicios profesionales al Instituto Distrital de Patrimonio Cultural para orientar las acciones administrativas a cargo de la Subdirección de Divulgación y Apropiación del Patrimonio.</v>
          </cell>
          <cell r="E208">
            <v>8000000</v>
          </cell>
          <cell r="F208" t="str">
            <v>diana.gaitan@idpc.gov.co</v>
          </cell>
          <cell r="G208" t="str">
            <v>9 meses 15 dias</v>
          </cell>
          <cell r="H208">
            <v>44254</v>
          </cell>
          <cell r="I208">
            <v>44541</v>
          </cell>
          <cell r="J208">
            <v>76000000</v>
          </cell>
          <cell r="K208">
            <v>0.32982456578947367</v>
          </cell>
          <cell r="L208">
            <v>25066667</v>
          </cell>
          <cell r="M208">
            <v>50933333</v>
          </cell>
        </row>
        <row r="209">
          <cell r="B209">
            <v>208</v>
          </cell>
          <cell r="C209" t="str">
            <v>No</v>
          </cell>
          <cell r="D209" t="str">
            <v>261-Prestar servicios profesionales al Instituto Distrital de Patrimonio Cultural para la formulación, implementación y seguimiento de las convocatorias de Fomento de la entidad, en el marco del programa distrital de estímulos para la cultura, vigencia 2021.</v>
          </cell>
          <cell r="E209">
            <v>6000000</v>
          </cell>
          <cell r="F209" t="str">
            <v>nathaly.bonilla@idpc.gov.co</v>
          </cell>
          <cell r="G209" t="str">
            <v>8 meses</v>
          </cell>
          <cell r="H209">
            <v>44263</v>
          </cell>
          <cell r="I209">
            <v>44507</v>
          </cell>
          <cell r="J209">
            <v>48000000</v>
          </cell>
          <cell r="K209">
            <v>0.34583333333333333</v>
          </cell>
          <cell r="L209">
            <v>16600000</v>
          </cell>
          <cell r="M209">
            <v>31400000</v>
          </cell>
        </row>
        <row r="210">
          <cell r="B210">
            <v>209</v>
          </cell>
          <cell r="C210" t="str">
            <v>No</v>
          </cell>
          <cell r="D210" t="str">
            <v>340-Prestar servicios profesionales al Instituto Distrital de Patrimonio Cultural para apoyar la armonización intercultural en perspectiva étnica para los proyectos de declaratoria de Sumapaz y demás territorios IDPC.</v>
          </cell>
          <cell r="E210">
            <v>4000000</v>
          </cell>
          <cell r="F210" t="str">
            <v>rosa.rodriguez@idpc.gov.co</v>
          </cell>
          <cell r="G210" t="str">
            <v>9 meses</v>
          </cell>
          <cell r="H210">
            <v>44256</v>
          </cell>
          <cell r="I210">
            <v>44520</v>
          </cell>
          <cell r="J210">
            <v>36000000</v>
          </cell>
          <cell r="K210">
            <v>0.33333333333333331</v>
          </cell>
          <cell r="L210">
            <v>12000000</v>
          </cell>
          <cell r="M210">
            <v>24000000</v>
          </cell>
        </row>
        <row r="211">
          <cell r="B211">
            <v>210</v>
          </cell>
          <cell r="C211" t="str">
            <v>No</v>
          </cell>
          <cell r="D211" t="str">
            <v>38-Prestar servicios profesionales al Instituto Distrital de Patrimonio Cultural para apoyar las acciones técnicas y operativas  inventario y valoración del patrimonio cultural inmueble del Centro Histórico de Bogotá.</v>
          </cell>
          <cell r="E211">
            <v>4300000</v>
          </cell>
          <cell r="F211" t="str">
            <v>laura.castillo@idpc.gov.co</v>
          </cell>
          <cell r="G211" t="str">
            <v>9 meses</v>
          </cell>
          <cell r="H211">
            <v>44256</v>
          </cell>
          <cell r="I211">
            <v>44530</v>
          </cell>
          <cell r="J211">
            <v>38700000</v>
          </cell>
          <cell r="K211">
            <v>0.33333333333333331</v>
          </cell>
          <cell r="L211">
            <v>12900000</v>
          </cell>
          <cell r="M211">
            <v>25800000</v>
          </cell>
        </row>
        <row r="212">
          <cell r="B212">
            <v>211</v>
          </cell>
          <cell r="C212" t="str">
            <v>No</v>
          </cell>
          <cell r="D212" t="str">
            <v>248-Prestar servicios profesionales al Instituto Distrital de Patrimonio Cultural para direccionar el desarrollo técnico de los insumos urbanos en el marco de la formulación de los instrumentos de planeación territorial.</v>
          </cell>
          <cell r="E212">
            <v>8000000</v>
          </cell>
          <cell r="F212" t="str">
            <v>felipe.villamil@idpc.gov.co</v>
          </cell>
          <cell r="G212" t="str">
            <v>9 meses</v>
          </cell>
          <cell r="H212">
            <v>44257</v>
          </cell>
          <cell r="I212">
            <v>44531</v>
          </cell>
          <cell r="J212">
            <v>72000000</v>
          </cell>
          <cell r="K212">
            <v>0.32962962499999998</v>
          </cell>
          <cell r="L212">
            <v>23733333</v>
          </cell>
          <cell r="M212">
            <v>48266667</v>
          </cell>
        </row>
        <row r="213">
          <cell r="B213">
            <v>212</v>
          </cell>
          <cell r="C213" t="str">
            <v>No</v>
          </cell>
          <cell r="D213" t="str">
            <v>33-Prestar servicios profesionales al Instituto Distrital de Patrimonio Cultural para apoyar las acciones técnicas y operativas  inventario y valoración del patrimonio cultural inmueble del Centro Histórico de Bogotá.</v>
          </cell>
          <cell r="E213">
            <v>4300000</v>
          </cell>
          <cell r="F213" t="str">
            <v>jhon.morales@idpc.gov.co</v>
          </cell>
          <cell r="G213" t="str">
            <v>9 meses</v>
          </cell>
          <cell r="H213">
            <v>44257</v>
          </cell>
          <cell r="I213">
            <v>44531</v>
          </cell>
          <cell r="J213">
            <v>38700000</v>
          </cell>
          <cell r="K213">
            <v>0.32962963824289404</v>
          </cell>
          <cell r="L213">
            <v>12756667</v>
          </cell>
          <cell r="M213">
            <v>25943333</v>
          </cell>
        </row>
        <row r="214">
          <cell r="B214">
            <v>213</v>
          </cell>
          <cell r="C214" t="str">
            <v>No</v>
          </cell>
          <cell r="D214" t="str">
            <v>32-Prestar servicios profesionales al Instituto Distrital de Patrimonio Cultural para apoyar las acciones técnicas y operativas  inventario y valoración del patrimonio cultural inmueble del Centro Histórico de Bogotá.</v>
          </cell>
          <cell r="E214">
            <v>4300000</v>
          </cell>
          <cell r="F214" t="str">
            <v>luis.forero@idpc.gov.co</v>
          </cell>
          <cell r="G214" t="str">
            <v>9 meses</v>
          </cell>
          <cell r="H214">
            <v>44257</v>
          </cell>
          <cell r="I214">
            <v>44531</v>
          </cell>
          <cell r="J214">
            <v>38700000</v>
          </cell>
          <cell r="K214">
            <v>0.32962963824289404</v>
          </cell>
          <cell r="L214">
            <v>12756667</v>
          </cell>
          <cell r="M214">
            <v>25943333</v>
          </cell>
        </row>
        <row r="215">
          <cell r="B215">
            <v>214</v>
          </cell>
          <cell r="C215" t="str">
            <v>No</v>
          </cell>
          <cell r="D215" t="str">
            <v>34-Prestar servicios profesionales al Instituto Distrital de Patrimonio Cultural para apoyar las acciones técnicas y operativas  inventario y valoración del patrimonio cultural inmueble del Centro Histórico de Bogotá.</v>
          </cell>
          <cell r="E215">
            <v>4300000</v>
          </cell>
          <cell r="F215" t="str">
            <v>lina.rosales@idpc.gov.co</v>
          </cell>
          <cell r="G215" t="str">
            <v>9 meses</v>
          </cell>
          <cell r="H215">
            <v>44257</v>
          </cell>
          <cell r="I215">
            <v>44531</v>
          </cell>
          <cell r="J215">
            <v>38700000</v>
          </cell>
          <cell r="K215">
            <v>0.32962963824289404</v>
          </cell>
          <cell r="L215">
            <v>12756667</v>
          </cell>
          <cell r="M215">
            <v>25943333</v>
          </cell>
        </row>
        <row r="216">
          <cell r="B216">
            <v>215</v>
          </cell>
          <cell r="C216" t="str">
            <v>No</v>
          </cell>
          <cell r="D216" t="str">
            <v>338-Prestar servicios de apoyo a la gestión como conductor de los vehículos de propiedad del IDPC.</v>
          </cell>
          <cell r="E216">
            <v>2612500</v>
          </cell>
          <cell r="G216" t="str">
            <v>9 meses y 29 dias</v>
          </cell>
          <cell r="H216">
            <v>44257</v>
          </cell>
          <cell r="I216">
            <v>44560</v>
          </cell>
          <cell r="J216">
            <v>26037917</v>
          </cell>
          <cell r="K216">
            <v>0.29765887186751538</v>
          </cell>
          <cell r="L216">
            <v>7750417</v>
          </cell>
          <cell r="M216">
            <v>18287500</v>
          </cell>
        </row>
        <row r="217">
          <cell r="B217">
            <v>216</v>
          </cell>
          <cell r="C217" t="str">
            <v>No</v>
          </cell>
          <cell r="D217" t="str">
            <v>339-Prestar servicios de apoyo a la gestión en actividades de mantenimiento de los bienes de propiedad y a cargo del Instituto Distrital de Patrimonio Cultural.</v>
          </cell>
          <cell r="E217">
            <v>2612500</v>
          </cell>
          <cell r="G217" t="str">
            <v>9 meses y 29 dias</v>
          </cell>
          <cell r="H217">
            <v>44257</v>
          </cell>
          <cell r="I217">
            <v>44560</v>
          </cell>
          <cell r="J217">
            <v>26037917</v>
          </cell>
          <cell r="K217">
            <v>0.29765887186751538</v>
          </cell>
          <cell r="L217">
            <v>7750417</v>
          </cell>
          <cell r="M217">
            <v>18287500</v>
          </cell>
        </row>
        <row r="218">
          <cell r="B218">
            <v>217</v>
          </cell>
          <cell r="C218" t="str">
            <v>No</v>
          </cell>
          <cell r="D218" t="str">
            <v>344-Prestar los servicios de apoyo a la gestión para el mantenimiento de los jardines y zonas verdes existentes en las instalaciones del IDPC.</v>
          </cell>
          <cell r="E218">
            <v>1891080</v>
          </cell>
          <cell r="G218" t="str">
            <v>9 meses 29 dias</v>
          </cell>
          <cell r="H218">
            <v>44257</v>
          </cell>
          <cell r="I218">
            <v>44560</v>
          </cell>
          <cell r="J218">
            <v>18847764</v>
          </cell>
          <cell r="K218">
            <v>0.2976588628762542</v>
          </cell>
          <cell r="L218">
            <v>5610204</v>
          </cell>
          <cell r="M218">
            <v>13237560</v>
          </cell>
        </row>
        <row r="219">
          <cell r="B219">
            <v>218</v>
          </cell>
          <cell r="C219" t="str">
            <v>No</v>
          </cell>
          <cell r="D219" t="str">
            <v>68-Prestar servicios profesionales al Instituto Distrital de Patrimonio Cultural para formular estrategias de estructuración desde el componente técnico en los procesos que requiera la Subdirección de Gestión Territorial.</v>
          </cell>
          <cell r="E219">
            <v>5700000</v>
          </cell>
          <cell r="F219" t="str">
            <v>diana.bedoya@idpc.gov.co</v>
          </cell>
          <cell r="G219" t="str">
            <v>8 meses</v>
          </cell>
          <cell r="H219">
            <v>44256</v>
          </cell>
          <cell r="I219">
            <v>44499</v>
          </cell>
          <cell r="J219">
            <v>45600000</v>
          </cell>
          <cell r="K219">
            <v>0.375</v>
          </cell>
          <cell r="L219">
            <v>17100000</v>
          </cell>
          <cell r="M219">
            <v>28500000</v>
          </cell>
        </row>
        <row r="220">
          <cell r="B220">
            <v>219</v>
          </cell>
          <cell r="C220" t="str">
            <v>No</v>
          </cell>
          <cell r="D220" t="str">
            <v>35-Prestar servicios profesionales al Instituto Distrital de Patrimonio Cultural para apoyar las acciones técnicas y operativas  inventario y valoración del patrimonio cultural inmueble del Centro Histórico de Bogotá.</v>
          </cell>
          <cell r="E220">
            <v>4300000</v>
          </cell>
          <cell r="F220" t="str">
            <v>daniel.huertas@idpc.gov.co</v>
          </cell>
          <cell r="G220" t="str">
            <v>9 meses</v>
          </cell>
          <cell r="H220">
            <v>44257</v>
          </cell>
          <cell r="I220">
            <v>44531</v>
          </cell>
          <cell r="J220">
            <v>38700000</v>
          </cell>
          <cell r="K220">
            <v>0.32962963824289404</v>
          </cell>
          <cell r="L220">
            <v>12756667</v>
          </cell>
          <cell r="M220">
            <v>25943333</v>
          </cell>
        </row>
        <row r="221">
          <cell r="B221">
            <v>220</v>
          </cell>
          <cell r="C221" t="str">
            <v>No</v>
          </cell>
          <cell r="D221" t="str">
            <v>36-Prestar servicios profesionales al Instituto Distrital de Patrimonio Cultural para apoyar las acciones técnicas y operativas  inventario y valoración del patrimonio cultural inmueble del Centro Histórico de Bogotá.</v>
          </cell>
          <cell r="E221">
            <v>4300000</v>
          </cell>
          <cell r="F221" t="str">
            <v>maria.ramos@idpc.gov.co</v>
          </cell>
          <cell r="G221" t="str">
            <v>9 meses</v>
          </cell>
          <cell r="H221">
            <v>44259</v>
          </cell>
          <cell r="I221">
            <v>44533</v>
          </cell>
          <cell r="J221">
            <v>38700000</v>
          </cell>
          <cell r="K221">
            <v>0.32222222222222224</v>
          </cell>
          <cell r="L221">
            <v>12470000</v>
          </cell>
          <cell r="M221">
            <v>26230000</v>
          </cell>
        </row>
        <row r="222">
          <cell r="B222">
            <v>221</v>
          </cell>
          <cell r="C222" t="str">
            <v>No</v>
          </cell>
          <cell r="D222" t="str">
            <v>37-Prestar servicios profesionales al Instituto Distrital de Patrimonio Cultural para apoyar las acciones técnicas y operativas  inventario y valoración del patrimonio cultural inmueble del Centro Histórico de Bogotá.</v>
          </cell>
          <cell r="E222">
            <v>4300000</v>
          </cell>
          <cell r="F222" t="str">
            <v>jaumer.blanco@idpc.gov.co</v>
          </cell>
          <cell r="G222" t="str">
            <v>9 meses</v>
          </cell>
          <cell r="H222">
            <v>44259</v>
          </cell>
          <cell r="I222">
            <v>44533</v>
          </cell>
          <cell r="J222">
            <v>38700000</v>
          </cell>
          <cell r="K222">
            <v>0.32222222222222224</v>
          </cell>
          <cell r="L222">
            <v>12470000</v>
          </cell>
          <cell r="M222">
            <v>26230000</v>
          </cell>
        </row>
        <row r="223">
          <cell r="B223">
            <v>222</v>
          </cell>
          <cell r="C223" t="str">
            <v>No</v>
          </cell>
          <cell r="D223" t="str">
            <v>19-Prestar servicios profesionales al Instituto Distrital de Patrimonio Cultural para orientar  el desarrollo de los contenidos de las líneas del programa de formación-investigación.</v>
          </cell>
          <cell r="E223">
            <v>8000000</v>
          </cell>
          <cell r="F223" t="str">
            <v>ana.sierra@idpc.gov.co</v>
          </cell>
          <cell r="G223" t="str">
            <v>9 meses</v>
          </cell>
          <cell r="H223">
            <v>44259</v>
          </cell>
          <cell r="I223">
            <v>44533</v>
          </cell>
          <cell r="J223">
            <v>72000000</v>
          </cell>
          <cell r="K223">
            <v>0.32222222222222224</v>
          </cell>
          <cell r="L223">
            <v>23200000</v>
          </cell>
          <cell r="M223">
            <v>48800000</v>
          </cell>
        </row>
        <row r="224">
          <cell r="B224">
            <v>223</v>
          </cell>
          <cell r="C224" t="str">
            <v>No</v>
          </cell>
          <cell r="D224" t="str">
            <v>448-Prestar servicios profesionales al Instituto Distrital de Patrimonio Cultural  para orientar la implementación y seguimiento de las intervenciones y acciones de protección que se requieran sobre los bienes muebles ubicados en el espacio público de la ciudad.</v>
          </cell>
          <cell r="E224">
            <v>7038400</v>
          </cell>
          <cell r="F224" t="str">
            <v>helena.fernandez@idpc.gov.co</v>
          </cell>
          <cell r="G224" t="str">
            <v>9 meses</v>
          </cell>
          <cell r="H224">
            <v>44257</v>
          </cell>
          <cell r="I224">
            <v>44531</v>
          </cell>
          <cell r="J224">
            <v>63345600</v>
          </cell>
          <cell r="K224">
            <v>0.32962963489176833</v>
          </cell>
          <cell r="L224">
            <v>20880587</v>
          </cell>
          <cell r="M224">
            <v>42465013</v>
          </cell>
        </row>
        <row r="225">
          <cell r="B225">
            <v>224</v>
          </cell>
          <cell r="C225" t="str">
            <v>No</v>
          </cell>
          <cell r="D225" t="str">
            <v>262-Prestar servicios profesionales al Instituto Distrital de Patrimonio Cultural para la formulación, implementación y seguimiento administrativo de las convocatorias de Fomento de la entidad, en el marco del programa distrital de estímulos para la cultura, vigencia 2021.</v>
          </cell>
          <cell r="E225">
            <v>6000000</v>
          </cell>
          <cell r="F225" t="str">
            <v>santiago.murcia@idpc.gov.co</v>
          </cell>
          <cell r="G225" t="str">
            <v>120 dias</v>
          </cell>
          <cell r="H225">
            <v>44259</v>
          </cell>
          <cell r="I225">
            <v>44380</v>
          </cell>
          <cell r="J225">
            <v>24000000</v>
          </cell>
          <cell r="K225">
            <v>0.72499999999999998</v>
          </cell>
          <cell r="L225">
            <v>17400000</v>
          </cell>
          <cell r="M225">
            <v>6600000</v>
          </cell>
        </row>
        <row r="226">
          <cell r="B226">
            <v>225</v>
          </cell>
          <cell r="C226" t="str">
            <v>No</v>
          </cell>
          <cell r="D226" t="str">
            <v>513-Prestar servicios profesionales a la Subdirección de Protección e Intervención del Instituto Distrital de Patrimonio Cultural, para la gestión, estructuración y ejecución de programas y proyectos de intervención y protección en bienes muebles que requiera la Subdirección de Protección e Intervención del Patrimonio.</v>
          </cell>
          <cell r="E226">
            <v>5622100</v>
          </cell>
          <cell r="F226" t="str">
            <v>diegoa12051@hotmail.com</v>
          </cell>
          <cell r="G226" t="str">
            <v>255 dias</v>
          </cell>
          <cell r="H226">
            <v>44265</v>
          </cell>
          <cell r="I226">
            <v>44519</v>
          </cell>
          <cell r="J226">
            <v>47787850</v>
          </cell>
          <cell r="K226">
            <v>0.31764705882352939</v>
          </cell>
          <cell r="L226">
            <v>15179670</v>
          </cell>
          <cell r="M226">
            <v>32608180</v>
          </cell>
        </row>
        <row r="227">
          <cell r="B227">
            <v>226</v>
          </cell>
          <cell r="C227" t="str">
            <v>No</v>
          </cell>
          <cell r="D227" t="str">
            <v>437-Prestar servicios profesionales al Instituto Distrital de Patrimonio Cultural para realizar la evaluación de solicitudes de equiparación a estrato 1, amenaza de ruina y aquellas relacionadas con las acciones de control urbano en bienes de interés cultural.</v>
          </cell>
          <cell r="E227">
            <v>5622100</v>
          </cell>
          <cell r="F227" t="str">
            <v>david.cortes@idpc.gov.co</v>
          </cell>
          <cell r="G227" t="str">
            <v>255 dias</v>
          </cell>
          <cell r="H227">
            <v>44259</v>
          </cell>
          <cell r="I227">
            <v>44513</v>
          </cell>
          <cell r="J227">
            <v>47787850</v>
          </cell>
          <cell r="K227">
            <v>0.3411764705882353</v>
          </cell>
          <cell r="L227">
            <v>16304090</v>
          </cell>
          <cell r="M227">
            <v>31483760</v>
          </cell>
        </row>
        <row r="228">
          <cell r="B228">
            <v>227</v>
          </cell>
          <cell r="C228" t="str">
            <v>No</v>
          </cell>
          <cell r="D228" t="str">
            <v>521-Prestar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v>
          </cell>
          <cell r="E228">
            <v>7038400</v>
          </cell>
          <cell r="F228" t="str">
            <v>daniel.gutierrez@idpc.gov.co</v>
          </cell>
          <cell r="G228" t="str">
            <v>9 meses</v>
          </cell>
          <cell r="H228">
            <v>44259</v>
          </cell>
          <cell r="I228">
            <v>44533</v>
          </cell>
          <cell r="J228">
            <v>63345600</v>
          </cell>
          <cell r="K228">
            <v>0.32222222222222224</v>
          </cell>
          <cell r="L228">
            <v>20411360</v>
          </cell>
          <cell r="M228">
            <v>42934240</v>
          </cell>
        </row>
        <row r="229">
          <cell r="B229">
            <v>228</v>
          </cell>
          <cell r="C229" t="str">
            <v>No</v>
          </cell>
          <cell r="D229" t="str">
            <v>438-Prestar servicios profesionales para realizar la evaluación de solicitudes de equiparación a estrato 1, amenaza de ruina y aquellas relacionadas con las acciones de control urbano en bienes de interés cultural.</v>
          </cell>
          <cell r="E229">
            <v>5622100</v>
          </cell>
          <cell r="F229" t="str">
            <v>viviana.gutierrez@idpc.gov.co</v>
          </cell>
          <cell r="G229" t="str">
            <v>255 dias</v>
          </cell>
          <cell r="H229">
            <v>44259</v>
          </cell>
          <cell r="I229">
            <v>44513</v>
          </cell>
          <cell r="J229">
            <v>47787850</v>
          </cell>
          <cell r="K229">
            <v>0.3411764705882353</v>
          </cell>
          <cell r="L229">
            <v>16304090</v>
          </cell>
          <cell r="M229">
            <v>31483760</v>
          </cell>
        </row>
        <row r="230">
          <cell r="B230">
            <v>229</v>
          </cell>
          <cell r="C230" t="str">
            <v>No</v>
          </cell>
          <cell r="D230" t="str">
            <v>315-Prestar servicios profesionales al Instituto Distrital de Patrimonio Cultural para elaborar el componente de patrimonio naural en la consolidación del expediente de la declaratoria de Sumapaz.</v>
          </cell>
          <cell r="E230">
            <v>7000000</v>
          </cell>
          <cell r="F230" t="str">
            <v>camilo.escallon@idpc.gov.co</v>
          </cell>
          <cell r="G230" t="str">
            <v>6 meses</v>
          </cell>
          <cell r="H230">
            <v>44259</v>
          </cell>
          <cell r="I230">
            <v>44442</v>
          </cell>
          <cell r="J230">
            <v>42000000</v>
          </cell>
          <cell r="K230">
            <v>0.48333333333333334</v>
          </cell>
          <cell r="L230">
            <v>20300000</v>
          </cell>
          <cell r="M230">
            <v>21700000</v>
          </cell>
        </row>
        <row r="231">
          <cell r="B231">
            <v>230</v>
          </cell>
          <cell r="C231" t="str">
            <v>No</v>
          </cell>
          <cell r="D231" t="str">
            <v>187-Contratar la renovación y ampliación del almacenamiento de la solución de respaldo de información para el Instituto Distrital de Patrimonio Cultural.</v>
          </cell>
          <cell r="E231" t="str">
            <v>Según factura</v>
          </cell>
          <cell r="F231" t="str">
            <v>info@audidata.net</v>
          </cell>
          <cell r="G231" t="str">
            <v>11 meses</v>
          </cell>
          <cell r="H231">
            <v>44298</v>
          </cell>
          <cell r="I231">
            <v>44593</v>
          </cell>
          <cell r="J231">
            <v>91597000</v>
          </cell>
          <cell r="K231">
            <v>1</v>
          </cell>
          <cell r="L231">
            <v>91597000</v>
          </cell>
          <cell r="M231">
            <v>0</v>
          </cell>
        </row>
        <row r="232">
          <cell r="B232">
            <v>231</v>
          </cell>
          <cell r="C232" t="str">
            <v>No</v>
          </cell>
          <cell r="D232" t="str">
            <v>540-Prestar servicios de apoyo a la gestión al Instituto Distrital de Patrimonio Cultural para realizar las actividades de notificación, citaciones, atención al usuario y demás actividades administrativas a cargo de la Subdirección de Protección e Intervención del Patrimonio.</v>
          </cell>
          <cell r="E232">
            <v>3469400</v>
          </cell>
          <cell r="F232" t="str">
            <v>winer.martinez@idpc.gov.co</v>
          </cell>
          <cell r="G232" t="str">
            <v>9 meses</v>
          </cell>
          <cell r="H232">
            <v>44260</v>
          </cell>
          <cell r="I232">
            <v>44534</v>
          </cell>
          <cell r="J232">
            <v>31224600</v>
          </cell>
          <cell r="K232">
            <v>0.31851850784317493</v>
          </cell>
          <cell r="L232">
            <v>9945613</v>
          </cell>
          <cell r="M232">
            <v>21278987</v>
          </cell>
        </row>
        <row r="233">
          <cell r="B233">
            <v>232</v>
          </cell>
          <cell r="C233" t="str">
            <v>No</v>
          </cell>
          <cell r="D233" t="str">
            <v>541-Prestar servicios de apoyo a la gestión para realizar las actividades administrativas y operativas de la Subdirección requeridas por la Subdirección de Protección e Intervención del Patrimonio.</v>
          </cell>
          <cell r="E233">
            <v>3469400</v>
          </cell>
          <cell r="F233" t="str">
            <v>oscar.uyaban@idpc.gov.co</v>
          </cell>
          <cell r="G233" t="str">
            <v>9 meses</v>
          </cell>
          <cell r="H233">
            <v>44260</v>
          </cell>
          <cell r="I233">
            <v>44534</v>
          </cell>
          <cell r="J233">
            <v>31224600</v>
          </cell>
          <cell r="K233">
            <v>0.31851850784317493</v>
          </cell>
          <cell r="L233">
            <v>9945613</v>
          </cell>
          <cell r="M233">
            <v>21278987</v>
          </cell>
        </row>
        <row r="234">
          <cell r="B234">
            <v>233</v>
          </cell>
          <cell r="C234" t="str">
            <v>No</v>
          </cell>
          <cell r="D234" t="str">
            <v>544-Prestar servicios profesionales para la estructuración, ejecución y liquidación de programas y proyectos de intervención y protección que requiera el Instituto Distrital de Patrimonio Cultural.</v>
          </cell>
          <cell r="E234">
            <v>5622100</v>
          </cell>
          <cell r="F234" t="str">
            <v>lea.esquivel@idpc.gov.co</v>
          </cell>
          <cell r="G234" t="str">
            <v>8 meses</v>
          </cell>
          <cell r="H234">
            <v>44260</v>
          </cell>
          <cell r="I234">
            <v>44504</v>
          </cell>
          <cell r="J234">
            <v>44976800</v>
          </cell>
          <cell r="K234">
            <v>0.35833334074456163</v>
          </cell>
          <cell r="L234">
            <v>16116687</v>
          </cell>
          <cell r="M234">
            <v>28860113</v>
          </cell>
        </row>
        <row r="235">
          <cell r="B235">
            <v>234</v>
          </cell>
          <cell r="C235" t="str">
            <v>No</v>
          </cell>
          <cell r="D235" t="str">
            <v>546-Prestar servicios profesionales para orientar la gestión, planeación y seguimiento de las estrategias, programas y proyectos de la Subdirección de Protección e Intervención del Patrimonio del Instituto Distrital de Patrimonio Cultural.</v>
          </cell>
          <cell r="E235">
            <v>9143750</v>
          </cell>
          <cell r="F235" t="str">
            <v>ilona.murcia@idpc.gov.co</v>
          </cell>
          <cell r="G235" t="str">
            <v>9 meses</v>
          </cell>
          <cell r="H235">
            <v>44267</v>
          </cell>
          <cell r="I235">
            <v>44541</v>
          </cell>
          <cell r="J235">
            <v>82293750</v>
          </cell>
          <cell r="K235">
            <v>0.29259259664312298</v>
          </cell>
          <cell r="L235">
            <v>24078542</v>
          </cell>
          <cell r="M235">
            <v>58215208</v>
          </cell>
        </row>
        <row r="236">
          <cell r="B236">
            <v>235</v>
          </cell>
          <cell r="C236" t="str">
            <v>No</v>
          </cell>
          <cell r="D236" t="str">
            <v>547-Prestar servicios profesionales para el desarrollo y control de las actividades y procedimientos financieros que se requieran en la Subdirección de Protección e Intervención del Patrimonio del Instituto Distrital de Patrimonio Cultural.</v>
          </cell>
          <cell r="E236">
            <v>5622100</v>
          </cell>
          <cell r="F236" t="str">
            <v>myriam.poveda@idpc.gov.co</v>
          </cell>
          <cell r="G236" t="str">
            <v>9 meses</v>
          </cell>
          <cell r="H236">
            <v>44260</v>
          </cell>
          <cell r="I236">
            <v>44534</v>
          </cell>
          <cell r="J236">
            <v>50598900</v>
          </cell>
          <cell r="K236">
            <v>0.31851852510627704</v>
          </cell>
          <cell r="L236">
            <v>16116687</v>
          </cell>
          <cell r="M236">
            <v>34482213</v>
          </cell>
        </row>
        <row r="237">
          <cell r="B237">
            <v>236</v>
          </cell>
          <cell r="C237" t="str">
            <v>Si</v>
          </cell>
          <cell r="D237" t="str">
            <v>75-Prestar servicios profesionales al Instituto Distrital de Patrimonio Cultural para orientar  el proceso de inventario de patrimonio cultural inmaterial de Bogotá, desde la perspectiva de patrimonios integrados.</v>
          </cell>
          <cell r="E237">
            <v>7000000</v>
          </cell>
          <cell r="F237" t="str">
            <v>blanca.gomez@idpc.gov.co</v>
          </cell>
          <cell r="G237" t="str">
            <v>180 dias</v>
          </cell>
          <cell r="H237">
            <v>44259</v>
          </cell>
          <cell r="I237">
            <v>44442</v>
          </cell>
          <cell r="J237">
            <v>42000000</v>
          </cell>
          <cell r="K237">
            <v>0.48333333333333334</v>
          </cell>
          <cell r="L237">
            <v>20300000</v>
          </cell>
          <cell r="M237">
            <v>21700000</v>
          </cell>
        </row>
        <row r="238">
          <cell r="B238">
            <v>237</v>
          </cell>
          <cell r="C238" t="str">
            <v>Si</v>
          </cell>
          <cell r="D238" t="str">
            <v>73-Prestar servicios profesionales al IDPC para apoyar el desarrollo de  procesos de salvaguardia y declaratoria del patrimonio cultural inmaterial de la ciudad, con énfasis en diversidad territorial y poblacional</v>
          </cell>
          <cell r="E238">
            <v>6500000</v>
          </cell>
          <cell r="F238" t="str">
            <v>edna.riveros@idpc.gov.co</v>
          </cell>
          <cell r="G238" t="str">
            <v>270 dias</v>
          </cell>
          <cell r="H238">
            <v>44259</v>
          </cell>
          <cell r="I238">
            <v>44533</v>
          </cell>
          <cell r="J238">
            <v>58500000</v>
          </cell>
          <cell r="K238">
            <v>0.32222222222222224</v>
          </cell>
          <cell r="L238">
            <v>18850000</v>
          </cell>
          <cell r="M238">
            <v>39650000</v>
          </cell>
        </row>
        <row r="239">
          <cell r="B239">
            <v>238</v>
          </cell>
          <cell r="C239" t="str">
            <v>No</v>
          </cell>
          <cell r="D239" t="str">
            <v>341-Prestar servicios de apoyo a la gestión como conductor de los vehículos de propiedad del IDPC.</v>
          </cell>
          <cell r="E239">
            <v>2612500</v>
          </cell>
          <cell r="G239" t="str">
            <v>9 meses 29 dias</v>
          </cell>
          <cell r="H239">
            <v>44257</v>
          </cell>
          <cell r="I239">
            <v>44560</v>
          </cell>
          <cell r="J239">
            <v>26037917</v>
          </cell>
          <cell r="K239">
            <v>0.29765887186751538</v>
          </cell>
          <cell r="L239">
            <v>7750417</v>
          </cell>
          <cell r="M239">
            <v>18287500</v>
          </cell>
        </row>
        <row r="240">
          <cell r="B240">
            <v>239</v>
          </cell>
          <cell r="C240" t="str">
            <v>No</v>
          </cell>
          <cell r="D240" t="str">
            <v>412-Prestar servicios profesionales al Instituto Distrital de Patrimonio Cultural para apoyar las acciones de intervención que adelante la Subdirección de Protección e Intervención del Patrimonio en el espacio público y fachadas.</v>
          </cell>
          <cell r="E240">
            <v>5622100</v>
          </cell>
          <cell r="F240" t="str">
            <v>adriana.moreno@idpc.gov.co</v>
          </cell>
          <cell r="G240" t="str">
            <v>8 meses</v>
          </cell>
          <cell r="H240">
            <v>44259</v>
          </cell>
          <cell r="I240">
            <v>44503</v>
          </cell>
          <cell r="J240">
            <v>44976800</v>
          </cell>
          <cell r="K240">
            <v>0.36249999999999999</v>
          </cell>
          <cell r="L240">
            <v>16304090</v>
          </cell>
          <cell r="M240">
            <v>28672710</v>
          </cell>
        </row>
        <row r="241">
          <cell r="B241">
            <v>240</v>
          </cell>
          <cell r="C241" t="str">
            <v>No</v>
          </cell>
          <cell r="D241" t="str">
            <v>556-Prestar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v>
          </cell>
          <cell r="E241">
            <v>5622100</v>
          </cell>
          <cell r="F241" t="str">
            <v>sheril.salazar@idpc.gov.co</v>
          </cell>
          <cell r="G241" t="str">
            <v>255 dias</v>
          </cell>
          <cell r="H241">
            <v>44259</v>
          </cell>
          <cell r="I241">
            <v>44513</v>
          </cell>
          <cell r="J241">
            <v>47787850</v>
          </cell>
          <cell r="K241">
            <v>0.3411764705882353</v>
          </cell>
          <cell r="L241">
            <v>16304090</v>
          </cell>
          <cell r="M241">
            <v>31483760</v>
          </cell>
        </row>
        <row r="242">
          <cell r="B242">
            <v>241</v>
          </cell>
          <cell r="C242" t="str">
            <v>No</v>
          </cell>
          <cell r="D242" t="str">
            <v>555-Prestar servicios profesionales para orientar el estudio de las solicitudes que se tramitan ante el Consejo Distrital de Patrimonio Cultural y en el acompañamiento y verificación de instrumentos de gestión y planeación que involucran la valoración de bienes de interés cultural.</v>
          </cell>
          <cell r="E242">
            <v>7837500</v>
          </cell>
          <cell r="F242" t="str">
            <v>eloisa.lamilla@idpc.gov.co</v>
          </cell>
          <cell r="G242" t="str">
            <v>9 meses</v>
          </cell>
          <cell r="H242">
            <v>44270</v>
          </cell>
          <cell r="I242">
            <v>44544</v>
          </cell>
          <cell r="J242">
            <v>70537500</v>
          </cell>
          <cell r="K242">
            <v>0.2814814814814815</v>
          </cell>
          <cell r="L242">
            <v>19855000</v>
          </cell>
          <cell r="M242">
            <v>50682500</v>
          </cell>
        </row>
        <row r="243">
          <cell r="B243">
            <v>242</v>
          </cell>
          <cell r="C243" t="str">
            <v>No</v>
          </cell>
          <cell r="D243" t="str">
            <v>559-Prestar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v>
          </cell>
          <cell r="E243">
            <v>5622100</v>
          </cell>
          <cell r="F243" t="str">
            <v>diana.school@idpc.gov.co</v>
          </cell>
          <cell r="G243" t="str">
            <v>255 dias</v>
          </cell>
          <cell r="H243">
            <v>44259</v>
          </cell>
          <cell r="I243">
            <v>44513</v>
          </cell>
          <cell r="J243">
            <v>47787850</v>
          </cell>
          <cell r="K243">
            <v>0.3411764705882353</v>
          </cell>
          <cell r="L243">
            <v>16304090</v>
          </cell>
          <cell r="M243">
            <v>31483760</v>
          </cell>
        </row>
        <row r="244">
          <cell r="B244">
            <v>243</v>
          </cell>
          <cell r="C244" t="str">
            <v>No</v>
          </cell>
          <cell r="D244" t="str">
            <v>510-Prestar servicios profesionales al Instituto Distrital de Patrimonio Cultural para apoyar las labores administrativas, sociales  y de gestión asociadas al área del espacio público y publicidad exterior visual, que se adelanten en la Subdirección de Protección e Intervención del Patrimonio.</v>
          </cell>
          <cell r="E244">
            <v>5000000</v>
          </cell>
          <cell r="F244" t="str">
            <v>ingrid.parada@idpc.gov.co</v>
          </cell>
          <cell r="G244" t="str">
            <v>255 dias</v>
          </cell>
          <cell r="H244">
            <v>44259</v>
          </cell>
          <cell r="I244">
            <v>44513</v>
          </cell>
          <cell r="J244">
            <v>42500000</v>
          </cell>
          <cell r="K244">
            <v>0.3411764705882353</v>
          </cell>
          <cell r="L244">
            <v>14500000</v>
          </cell>
          <cell r="M244">
            <v>28000000</v>
          </cell>
        </row>
        <row r="245">
          <cell r="B245">
            <v>244</v>
          </cell>
          <cell r="C245" t="str">
            <v>No</v>
          </cell>
          <cell r="D245" t="str">
            <v>449-Prestar servicios profesionales al Instituto Distrital de Patrimonio Cultural para realizar el seguimiento técnico de las intervenciones que se realicen sobre los bienes muebles ubicados en el espacio público de la ciudad.</v>
          </cell>
          <cell r="E245">
            <v>5622100</v>
          </cell>
          <cell r="F245" t="str">
            <v>angela.ruiz@idpc.gov.co</v>
          </cell>
          <cell r="G245" t="str">
            <v>255 dias</v>
          </cell>
          <cell r="H245">
            <v>44263</v>
          </cell>
          <cell r="I245">
            <v>44517</v>
          </cell>
          <cell r="J245">
            <v>47787850</v>
          </cell>
          <cell r="K245">
            <v>0.32549020305370507</v>
          </cell>
          <cell r="L245">
            <v>15554477</v>
          </cell>
          <cell r="M245">
            <v>32233373</v>
          </cell>
        </row>
        <row r="246">
          <cell r="B246">
            <v>245</v>
          </cell>
          <cell r="C246" t="str">
            <v>No</v>
          </cell>
          <cell r="D246" t="str">
            <v>389-Prestar servicios profesionales al Instituto Distrital de Patrimonio Cultural para apoyar en las actividades administrativas relacionadas con gestión de la información, seguimiento y control de las solicitudes de intervención y protección de los Bienes de Interés Cultural del Distrito Capital.</v>
          </cell>
          <cell r="E246">
            <v>4702500</v>
          </cell>
          <cell r="F246" t="str">
            <v>yanessa.lilchyn@idpc.gov.co</v>
          </cell>
          <cell r="G246" t="str">
            <v>255 dias</v>
          </cell>
          <cell r="H246">
            <v>44264</v>
          </cell>
          <cell r="I246">
            <v>44518</v>
          </cell>
          <cell r="J246">
            <v>39971250</v>
          </cell>
          <cell r="K246">
            <v>0.32156862745098042</v>
          </cell>
          <cell r="L246">
            <v>12853500</v>
          </cell>
          <cell r="M246">
            <v>27117750</v>
          </cell>
        </row>
        <row r="247">
          <cell r="B247">
            <v>246</v>
          </cell>
          <cell r="C247" t="str">
            <v>No</v>
          </cell>
          <cell r="D247" t="str">
            <v>379-Prestar servicios profesionales al Instituto Distrital de Patrimonio Cultural para orientar y apoyar las actividades relacionadas con el patrimonio arqueológico en las intervenciones en Bienes de interés cultural, programas, procesos y proyectos que se presenten y/o se realicen.</v>
          </cell>
          <cell r="E247">
            <v>7038400</v>
          </cell>
          <cell r="F247" t="str">
            <v>sandra.mendoza@idpc.gov.co</v>
          </cell>
          <cell r="G247" t="str">
            <v>9 meses</v>
          </cell>
          <cell r="H247">
            <v>44259</v>
          </cell>
          <cell r="I247">
            <v>44533</v>
          </cell>
          <cell r="J247">
            <v>63345600</v>
          </cell>
          <cell r="K247">
            <v>0.32222222222222224</v>
          </cell>
          <cell r="L247">
            <v>20411360</v>
          </cell>
          <cell r="M247">
            <v>42934240</v>
          </cell>
        </row>
        <row r="248">
          <cell r="B248">
            <v>247</v>
          </cell>
          <cell r="C248" t="str">
            <v>No</v>
          </cell>
          <cell r="D248" t="str">
            <v>384-Prestar servicios profesionales al Instituto Distrital de Patrimonio Cultural para orientar y apoyar la evaluación técnica relacionada con las solicitudes de intervención y protección en los Bienes de Interés Cultural del Distrito Capital.</v>
          </cell>
          <cell r="E248">
            <v>7038400</v>
          </cell>
          <cell r="F248" t="str">
            <v>paula.alaya@idpc.gov.co</v>
          </cell>
          <cell r="G248" t="str">
            <v>9 meses</v>
          </cell>
          <cell r="H248">
            <v>44270</v>
          </cell>
          <cell r="I248">
            <v>44544</v>
          </cell>
          <cell r="J248">
            <v>63345600</v>
          </cell>
          <cell r="K248">
            <v>0.28148147621934277</v>
          </cell>
          <cell r="L248">
            <v>17830613</v>
          </cell>
          <cell r="M248">
            <v>45514987</v>
          </cell>
        </row>
        <row r="249">
          <cell r="B249">
            <v>248</v>
          </cell>
          <cell r="C249" t="str">
            <v>No</v>
          </cell>
          <cell r="D249" t="str">
            <v>436-Prestar servicios profesionales al Instituto Distrital de Patrimonio Cultural para orientar la evaluación de solicitudes de equiparación a estrato 1, amenaza de ruina y aquellas relacionadas con las acciones de control urbano en bienes de interés cultural.</v>
          </cell>
          <cell r="E249">
            <v>7038400</v>
          </cell>
          <cell r="F249" t="str">
            <v>lida.medrano@idpc.gov.co</v>
          </cell>
          <cell r="G249" t="str">
            <v>9 meses</v>
          </cell>
          <cell r="H249">
            <v>44263</v>
          </cell>
          <cell r="I249">
            <v>44537</v>
          </cell>
          <cell r="J249">
            <v>63345600</v>
          </cell>
          <cell r="K249">
            <v>0.30740741266954613</v>
          </cell>
          <cell r="L249">
            <v>19472907</v>
          </cell>
          <cell r="M249">
            <v>43872693</v>
          </cell>
        </row>
        <row r="250">
          <cell r="B250">
            <v>249</v>
          </cell>
          <cell r="C250" t="str">
            <v>No</v>
          </cell>
          <cell r="D250" t="str">
            <v>545-Prestar servicios profesionales al Instituto Distrital de Patrimonio Cultural para orientar y acompañar jurídicamente los temas relacionados con el manejo, intervención, protección y sostenibilidad del patrimonio cultural.</v>
          </cell>
          <cell r="E250">
            <v>10376850</v>
          </cell>
          <cell r="F250" t="str">
            <v>ximena.aguillon@idpc.gov.co</v>
          </cell>
          <cell r="G250" t="str">
            <v>9 meses</v>
          </cell>
          <cell r="H250">
            <v>44263</v>
          </cell>
          <cell r="I250">
            <v>44537</v>
          </cell>
          <cell r="J250">
            <v>93391650</v>
          </cell>
          <cell r="K250">
            <v>0.30740740740740741</v>
          </cell>
          <cell r="L250">
            <v>28709285</v>
          </cell>
          <cell r="M250">
            <v>64682365</v>
          </cell>
        </row>
        <row r="251">
          <cell r="B251">
            <v>250</v>
          </cell>
          <cell r="C251" t="str">
            <v>Si</v>
          </cell>
          <cell r="D251" t="str">
            <v>551-Prestar servicios profesionales al Instituto Distrital de Patrimonio Cultural para apoyar la gestión de los programas y proyectos de intervención y protección que requiera la Subdirección de Protección e Intervención del Patrimonio.</v>
          </cell>
          <cell r="E251">
            <v>5000000</v>
          </cell>
          <cell r="F251" t="str">
            <v>edna.riveros@idpc.gov.co</v>
          </cell>
          <cell r="G251" t="str">
            <v>255 dias</v>
          </cell>
          <cell r="H251">
            <v>44259</v>
          </cell>
          <cell r="I251">
            <v>44513</v>
          </cell>
          <cell r="J251">
            <v>42500000</v>
          </cell>
          <cell r="K251">
            <v>0.3411764705882353</v>
          </cell>
          <cell r="L251">
            <v>14500000</v>
          </cell>
          <cell r="M251">
            <v>28000000</v>
          </cell>
        </row>
        <row r="252">
          <cell r="B252">
            <v>251</v>
          </cell>
          <cell r="C252" t="str">
            <v>Si</v>
          </cell>
          <cell r="D252" t="str">
            <v>548-Prestar servicios profesionales para llevar a cabo el seguimiento y control de la ejecución de metas y planes operativos a cargo de la Subdirección de Protección e Intervención del Patrimonio del Instituto Distrital de Patrimonio Cultural.</v>
          </cell>
          <cell r="E252">
            <v>5622100</v>
          </cell>
          <cell r="F252" t="str">
            <v>maritza.forero@idpc.gov.co</v>
          </cell>
          <cell r="G252" t="str">
            <v>9 meses</v>
          </cell>
          <cell r="H252">
            <v>44260</v>
          </cell>
          <cell r="I252">
            <v>44534</v>
          </cell>
          <cell r="J252">
            <v>50598900</v>
          </cell>
          <cell r="K252">
            <v>0.31851852510627704</v>
          </cell>
          <cell r="L252">
            <v>16116687</v>
          </cell>
          <cell r="M252">
            <v>34482213</v>
          </cell>
        </row>
        <row r="253">
          <cell r="B253">
            <v>252</v>
          </cell>
          <cell r="C253" t="str">
            <v>Si</v>
          </cell>
          <cell r="D253" t="str">
            <v>543-Prestar servicios profesionales para la estructuración, ejecución y liquidación de programas y proyectos de intervención y protección que requiera el Instituto Distrital de Patrimonio Cultural.</v>
          </cell>
          <cell r="E253">
            <v>5622100</v>
          </cell>
          <cell r="F253" t="str">
            <v>arielrfernandez@gmail.com</v>
          </cell>
          <cell r="G253" t="str">
            <v>8 meses</v>
          </cell>
          <cell r="H253">
            <v>44263</v>
          </cell>
          <cell r="I253">
            <v>44507</v>
          </cell>
          <cell r="J253">
            <v>44976800</v>
          </cell>
          <cell r="K253">
            <v>0.34583334074456162</v>
          </cell>
          <cell r="L253">
            <v>15554477</v>
          </cell>
          <cell r="M253">
            <v>29422323</v>
          </cell>
        </row>
        <row r="254">
          <cell r="B254">
            <v>253</v>
          </cell>
          <cell r="C254" t="str">
            <v>Si</v>
          </cell>
          <cell r="D254" t="str">
            <v>542-Prestar servicios profesionales en los asuntos jurídicos requeridos por la Subdirección de Protección e Intervención del Patrimonio.</v>
          </cell>
          <cell r="E254">
            <v>8000000</v>
          </cell>
          <cell r="F254" t="str">
            <v>ana.montoya@idpc.gov.co</v>
          </cell>
          <cell r="G254" t="str">
            <v>9 meses</v>
          </cell>
          <cell r="H254">
            <v>44259</v>
          </cell>
          <cell r="I254">
            <v>44533</v>
          </cell>
          <cell r="J254">
            <v>72000000</v>
          </cell>
          <cell r="K254">
            <v>0.32222222222222224</v>
          </cell>
          <cell r="L254">
            <v>23200000</v>
          </cell>
          <cell r="M254">
            <v>48800000</v>
          </cell>
        </row>
        <row r="255">
          <cell r="B255">
            <v>254</v>
          </cell>
          <cell r="C255" t="str">
            <v>No</v>
          </cell>
          <cell r="D255" t="str">
            <v>227-Pestar servicios profesionales al Instituto Distrital de Patrimonio Cultural en los trámites administrativos y operativos generados por la operación del Museo de Bogotá</v>
          </cell>
          <cell r="E255">
            <v>3866500</v>
          </cell>
          <cell r="F255" t="str">
            <v>museodebogota@idpc.gov.co</v>
          </cell>
          <cell r="G255" t="str">
            <v>265 dias</v>
          </cell>
          <cell r="H255">
            <v>44259</v>
          </cell>
          <cell r="I255">
            <v>44528</v>
          </cell>
          <cell r="J255">
            <v>34154083</v>
          </cell>
          <cell r="K255">
            <v>0.32830188999657817</v>
          </cell>
          <cell r="L255">
            <v>11212850</v>
          </cell>
          <cell r="M255">
            <v>22941233</v>
          </cell>
        </row>
        <row r="256">
          <cell r="B256">
            <v>255</v>
          </cell>
          <cell r="C256" t="str">
            <v>No</v>
          </cell>
          <cell r="D256" t="str">
            <v>197-Prestar servicios de apoyo a la gestión al Instituto Distrital de Patrimonio Cultural en los procesos de montaje y actividades de mantenimiento requeridas por el Museo de Bogotá.</v>
          </cell>
          <cell r="E256">
            <v>2700000</v>
          </cell>
          <cell r="F256" t="str">
            <v>miguel.rodriguez@idpc.gov.co</v>
          </cell>
          <cell r="G256" t="str">
            <v>255 dias</v>
          </cell>
          <cell r="H256">
            <v>44266</v>
          </cell>
          <cell r="I256">
            <v>44525</v>
          </cell>
          <cell r="J256">
            <v>22950000</v>
          </cell>
          <cell r="K256">
            <v>0.31372549019607843</v>
          </cell>
          <cell r="L256">
            <v>7200000</v>
          </cell>
          <cell r="M256">
            <v>15750000</v>
          </cell>
        </row>
        <row r="257">
          <cell r="B257">
            <v>256</v>
          </cell>
          <cell r="C257" t="str">
            <v>No</v>
          </cell>
          <cell r="D257" t="str">
            <v>208-Prestar servicios profesionales al Instituto Distrital de Patrimonio Cultural en la orientación y ejecución de los procesos de mediación de las exposiciones del Museo de Bogotá.</v>
          </cell>
          <cell r="E257">
            <v>3866500</v>
          </cell>
          <cell r="F257" t="str">
            <v>jenny.zamudio@idpc.gov.co</v>
          </cell>
          <cell r="G257" t="str">
            <v>285 dias</v>
          </cell>
          <cell r="H257">
            <v>44259</v>
          </cell>
          <cell r="I257">
            <v>44548</v>
          </cell>
          <cell r="J257">
            <v>36731750</v>
          </cell>
          <cell r="K257">
            <v>0.30526315789473685</v>
          </cell>
          <cell r="L257">
            <v>11212850</v>
          </cell>
          <cell r="M257">
            <v>25518900</v>
          </cell>
        </row>
        <row r="258">
          <cell r="B258">
            <v>257</v>
          </cell>
          <cell r="C258" t="str">
            <v>No</v>
          </cell>
          <cell r="D258" t="str">
            <v>157-Prestar servicios profesionales al Instituto Distrital de Patrimonio Cultural requeridos para apoyar el desarrollo de los procesos administrativos de la Subdirección de Divulgación y Apropiación del Patrimonio.</v>
          </cell>
          <cell r="E258">
            <v>4000000</v>
          </cell>
          <cell r="F258" t="str">
            <v>maria.rocha@idpc.gov.co</v>
          </cell>
          <cell r="G258" t="str">
            <v>285 dias</v>
          </cell>
          <cell r="H258">
            <v>44263</v>
          </cell>
          <cell r="I258">
            <v>44552</v>
          </cell>
          <cell r="J258">
            <v>38000000</v>
          </cell>
          <cell r="K258">
            <v>0.29122807894736841</v>
          </cell>
          <cell r="L258">
            <v>11066667</v>
          </cell>
          <cell r="M258">
            <v>26933333</v>
          </cell>
        </row>
        <row r="259">
          <cell r="B259">
            <v>258</v>
          </cell>
          <cell r="C259" t="str">
            <v>No</v>
          </cell>
          <cell r="D259" t="str">
            <v>517-Prestar servicios de apoyo a la gestión a la Subdirección de Protección e Intervención del Instituto Distrital de Patrimonio Cultural para el levantamiento de información, documentación y generación de material documental, gráfico y planimétrico requerida en la ejecución de las intervenciones integrales que se adelantan sobre los bienes de interés cultural mueble e inmueble y en el espacio público en sectores de interés cultural de la ciudad.</v>
          </cell>
          <cell r="E259">
            <v>2930000</v>
          </cell>
          <cell r="F259" t="str">
            <v>adrian.rivera@idpc.gov.co</v>
          </cell>
          <cell r="G259" t="str">
            <v>7 meses</v>
          </cell>
          <cell r="H259">
            <v>44263</v>
          </cell>
          <cell r="I259">
            <v>44476</v>
          </cell>
          <cell r="J259">
            <v>20510000</v>
          </cell>
          <cell r="K259">
            <v>0.39523807898586055</v>
          </cell>
          <cell r="L259">
            <v>8106333</v>
          </cell>
          <cell r="M259">
            <v>12403667</v>
          </cell>
        </row>
        <row r="260">
          <cell r="B260">
            <v>259</v>
          </cell>
          <cell r="C260" t="str">
            <v>No</v>
          </cell>
          <cell r="D260" t="str">
            <v>186-Prestar servicios profesionales al Instituto Distrital de Patrimonio Cultural para apoyar el proceso de divulgación de los programas, proyectos, planes y acciones orientados a la comprensión y valoración del patrimonio cultural inmaterial de la ciudad de Bogotá.</v>
          </cell>
          <cell r="E260">
            <v>6300000</v>
          </cell>
          <cell r="F260" t="str">
            <v>diego.munoz@idpc.gov.co</v>
          </cell>
          <cell r="G260" t="str">
            <v>295 dias</v>
          </cell>
          <cell r="H260">
            <v>44263</v>
          </cell>
          <cell r="I260">
            <v>44561</v>
          </cell>
          <cell r="J260">
            <v>61950000</v>
          </cell>
          <cell r="K260">
            <v>0.28135593220338984</v>
          </cell>
          <cell r="L260">
            <v>17430000</v>
          </cell>
          <cell r="M260">
            <v>44520000</v>
          </cell>
        </row>
        <row r="261">
          <cell r="B261">
            <v>260</v>
          </cell>
          <cell r="C261" t="str">
            <v>Si</v>
          </cell>
          <cell r="D261" t="str">
            <v>560-Prestar servicios profesionales al Instituto Distrital de Patrimonio Cultural para apoyar la preparación de las solicitudes a presentar al Consejo Distrital de Patrimonio Cultural y en el desarrollo del inventario de bienes de interés cultural.</v>
          </cell>
          <cell r="E261">
            <v>6270000</v>
          </cell>
          <cell r="F261" t="str">
            <v>lina.malagon@idpc.gov.co</v>
          </cell>
          <cell r="G261" t="str">
            <v>255 dias</v>
          </cell>
          <cell r="H261">
            <v>44276</v>
          </cell>
          <cell r="I261">
            <v>44521</v>
          </cell>
          <cell r="J261">
            <v>53295000</v>
          </cell>
          <cell r="K261">
            <v>0.30980392156862746</v>
          </cell>
          <cell r="L261">
            <v>16511000</v>
          </cell>
          <cell r="M261">
            <v>36784000</v>
          </cell>
        </row>
        <row r="262">
          <cell r="B262">
            <v>261</v>
          </cell>
          <cell r="C262" t="str">
            <v>No</v>
          </cell>
          <cell r="D262" t="str">
            <v>390-Prestar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v>
          </cell>
          <cell r="E262">
            <v>5622100</v>
          </cell>
          <cell r="F262" t="str">
            <v>rodolfo.parra@idpc.gov.co</v>
          </cell>
          <cell r="G262" t="str">
            <v>255 dias</v>
          </cell>
          <cell r="H262">
            <v>44270</v>
          </cell>
          <cell r="I262">
            <v>44524</v>
          </cell>
          <cell r="J262">
            <v>47787850</v>
          </cell>
          <cell r="K262">
            <v>0.29803920871100081</v>
          </cell>
          <cell r="L262">
            <v>14242653</v>
          </cell>
          <cell r="M262">
            <v>33545197</v>
          </cell>
        </row>
        <row r="263">
          <cell r="B263">
            <v>262</v>
          </cell>
          <cell r="C263" t="str">
            <v>No</v>
          </cell>
          <cell r="D263" t="str">
            <v>383-Prestar servicios profesionales al Instituto Distrital de Patrimonio Cultural para orientar el proceso de evaluación técnica relacionada con las solicitudes de intervención y protección en los Bienes de Interés Cultural del Distrito Capital.</v>
          </cell>
          <cell r="E263">
            <v>9143750</v>
          </cell>
          <cell r="F263" t="str">
            <v>mario.valencia@idpc.gov.co</v>
          </cell>
          <cell r="G263" t="str">
            <v>9 meses</v>
          </cell>
          <cell r="H263">
            <v>44265</v>
          </cell>
          <cell r="I263">
            <v>44539</v>
          </cell>
          <cell r="J263">
            <v>82293750</v>
          </cell>
          <cell r="K263">
            <v>0.3</v>
          </cell>
          <cell r="L263">
            <v>24688125</v>
          </cell>
          <cell r="M263">
            <v>57605625</v>
          </cell>
        </row>
        <row r="264">
          <cell r="B264">
            <v>263</v>
          </cell>
          <cell r="C264" t="str">
            <v>No</v>
          </cell>
          <cell r="D264" t="str">
            <v>385-Prestar servicios profesionales al Instituto Distrital de Patrimonio Cultural en el estudio y evaluación de las solicitudes de intervención y protección de la Subdirección de Protección e Intervención del Patrimonio.</v>
          </cell>
          <cell r="E264">
            <v>6897000</v>
          </cell>
          <cell r="F264" t="str">
            <v>diana.acuna@idpc.gov.co</v>
          </cell>
          <cell r="G264" t="str">
            <v>255 dias</v>
          </cell>
          <cell r="H264">
            <v>44265</v>
          </cell>
          <cell r="I264">
            <v>44519</v>
          </cell>
          <cell r="J264">
            <v>58624500</v>
          </cell>
          <cell r="K264">
            <v>0.31764705882352939</v>
          </cell>
          <cell r="L264">
            <v>18621900</v>
          </cell>
          <cell r="M264">
            <v>40002600</v>
          </cell>
        </row>
        <row r="265">
          <cell r="B265">
            <v>264</v>
          </cell>
          <cell r="C265" t="str">
            <v>No</v>
          </cell>
          <cell r="D265" t="str">
            <v>439-Prestar servicios profesionales al Instituto Distrital de Patrimonio Cultural para realizar la evaluación de solicitudes de equiparación a estrato 1, amenaza de ruina y aquellas relacionadas con las acciones de control urbano en bienes de interés cultural.</v>
          </cell>
          <cell r="E265">
            <v>5622100</v>
          </cell>
          <cell r="F265" t="str">
            <v>sahidy.pastrana@idpc.gov.co</v>
          </cell>
          <cell r="G265" t="str">
            <v>255 dias</v>
          </cell>
          <cell r="H265">
            <v>44263</v>
          </cell>
          <cell r="I265">
            <v>44517</v>
          </cell>
          <cell r="J265">
            <v>47787850</v>
          </cell>
          <cell r="K265">
            <v>0.32549020305370507</v>
          </cell>
          <cell r="L265">
            <v>15554477</v>
          </cell>
          <cell r="M265">
            <v>32233373</v>
          </cell>
        </row>
        <row r="266">
          <cell r="B266">
            <v>265</v>
          </cell>
          <cell r="C266" t="str">
            <v>No</v>
          </cell>
          <cell r="D266" t="str">
            <v>391-Prestar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v>
          </cell>
          <cell r="E266">
            <v>5622100</v>
          </cell>
          <cell r="F266" t="str">
            <v>diego.fernandez@idpc.gov.co</v>
          </cell>
          <cell r="G266" t="str">
            <v>255 dias</v>
          </cell>
          <cell r="H266">
            <v>44265</v>
          </cell>
          <cell r="I266">
            <v>44519</v>
          </cell>
          <cell r="J266">
            <v>47787850</v>
          </cell>
          <cell r="K266">
            <v>0.31764705882352939</v>
          </cell>
          <cell r="L266">
            <v>15179670</v>
          </cell>
          <cell r="M266">
            <v>32608180</v>
          </cell>
        </row>
        <row r="267">
          <cell r="B267">
            <v>266</v>
          </cell>
          <cell r="C267" t="str">
            <v>No</v>
          </cell>
          <cell r="D267" t="str">
            <v>392-Prestar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v>
          </cell>
          <cell r="E267">
            <v>5622100</v>
          </cell>
          <cell r="F267" t="str">
            <v>diego.meneses@idpc.gov.co</v>
          </cell>
          <cell r="G267" t="str">
            <v>255 dias</v>
          </cell>
          <cell r="H267">
            <v>44267</v>
          </cell>
          <cell r="I267">
            <v>44521</v>
          </cell>
          <cell r="J267">
            <v>47787850</v>
          </cell>
          <cell r="K267">
            <v>0.30980391459335377</v>
          </cell>
          <cell r="L267">
            <v>14804863</v>
          </cell>
          <cell r="M267">
            <v>32982987</v>
          </cell>
        </row>
        <row r="268">
          <cell r="B268">
            <v>267</v>
          </cell>
          <cell r="C268" t="str">
            <v>No</v>
          </cell>
          <cell r="D268" t="str">
            <v>380-Prestar servicios profesionales al Instituto Distrital de Patrimonio Cultural en las actividades relacionadas con el patrimonio arqueológico en las intervenciones en Bienes de interés cultural, programas, procesos y proyectos que se presenten y/o se realicen.</v>
          </cell>
          <cell r="E268">
            <v>5622100</v>
          </cell>
          <cell r="F268" t="str">
            <v>katherine.mejia@idpc.gov.co</v>
          </cell>
          <cell r="G268" t="str">
            <v>255 dias</v>
          </cell>
          <cell r="H268">
            <v>44265</v>
          </cell>
          <cell r="I268">
            <v>44519</v>
          </cell>
          <cell r="J268">
            <v>47787850</v>
          </cell>
          <cell r="K268">
            <v>0.31764705882352939</v>
          </cell>
          <cell r="L268">
            <v>15179670</v>
          </cell>
          <cell r="M268">
            <v>32608180</v>
          </cell>
        </row>
        <row r="269">
          <cell r="B269">
            <v>268</v>
          </cell>
          <cell r="C269" t="str">
            <v>No</v>
          </cell>
          <cell r="D269" t="str">
            <v>268-Prestar servicios profesionales para apoyar la  implementación y seguimiento  de las convocatorias del Instituto Distrital de Patrimonio Cultural en el marco del programa distrital de estímulos para la cultura, vigencia 2021.</v>
          </cell>
          <cell r="E269">
            <v>3876000</v>
          </cell>
          <cell r="F269" t="str">
            <v>carlos.caicedo@idpc.gov.co</v>
          </cell>
          <cell r="G269" t="str">
            <v>8 meses</v>
          </cell>
          <cell r="H269">
            <v>44264</v>
          </cell>
          <cell r="I269">
            <v>44508</v>
          </cell>
          <cell r="J269">
            <v>31008000</v>
          </cell>
          <cell r="K269">
            <v>0.34166666666666667</v>
          </cell>
          <cell r="L269">
            <v>10594400</v>
          </cell>
          <cell r="M269">
            <v>20413600</v>
          </cell>
        </row>
        <row r="270">
          <cell r="B270">
            <v>269</v>
          </cell>
          <cell r="C270" t="str">
            <v>No</v>
          </cell>
          <cell r="D270" t="str">
            <v>322-Prestar servicios profesionales al Instituto Distrital de Patrimonio Cultural para apoyar el desarrollo de las estrategias de divulgación de la declaratoria de Sumapaz, teniendo en cuenta los enfoques territoriales, diferenciales y de integralidad del patrimonio</v>
          </cell>
          <cell r="E270">
            <v>4000000</v>
          </cell>
          <cell r="F270" t="str">
            <v>hadasha.cardenas@idpc.gov.co</v>
          </cell>
          <cell r="G270" t="str">
            <v>8 meses</v>
          </cell>
          <cell r="H270">
            <v>44265</v>
          </cell>
          <cell r="I270">
            <v>44509</v>
          </cell>
          <cell r="J270">
            <v>32000000</v>
          </cell>
          <cell r="K270">
            <v>0.33750000000000002</v>
          </cell>
          <cell r="L270">
            <v>10800000</v>
          </cell>
          <cell r="M270">
            <v>21200000</v>
          </cell>
        </row>
        <row r="271">
          <cell r="B271">
            <v>270</v>
          </cell>
          <cell r="C271" t="str">
            <v>No</v>
          </cell>
          <cell r="D271" t="str">
            <v>317-Prestar servicios profesionales al Instituto Distrital de Patrimonio Cultural para realizar el diseño y desarrollo de la estrategia de  participación y concertación social con las comunidades para elaborar el expediente de la declaratoria de Sumapaz como patrimonio de la humanidad.</v>
          </cell>
          <cell r="E271">
            <v>4500000</v>
          </cell>
          <cell r="F271" t="str">
            <v>maria.gallego@idpc.gov.co</v>
          </cell>
          <cell r="G271" t="str">
            <v>9 meses</v>
          </cell>
          <cell r="H271">
            <v>44265</v>
          </cell>
          <cell r="I271">
            <v>44539</v>
          </cell>
          <cell r="J271">
            <v>40500000</v>
          </cell>
          <cell r="K271">
            <v>0.3</v>
          </cell>
          <cell r="L271">
            <v>12150000</v>
          </cell>
          <cell r="M271">
            <v>28350000</v>
          </cell>
        </row>
        <row r="272">
          <cell r="B272">
            <v>271</v>
          </cell>
          <cell r="C272" t="str">
            <v>No</v>
          </cell>
          <cell r="D272" t="str">
            <v>531-Prestar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v>
          </cell>
          <cell r="E272">
            <v>5622100</v>
          </cell>
          <cell r="F272" t="str">
            <v>francisco.pinzon@idpc.gov.co</v>
          </cell>
          <cell r="G272" t="str">
            <v>7 meses</v>
          </cell>
          <cell r="H272">
            <v>44272</v>
          </cell>
          <cell r="I272">
            <v>44302</v>
          </cell>
          <cell r="J272">
            <v>39354700</v>
          </cell>
          <cell r="K272">
            <v>0.35238096085092757</v>
          </cell>
          <cell r="L272">
            <v>13867847</v>
          </cell>
          <cell r="M272">
            <v>25486853</v>
          </cell>
        </row>
        <row r="273">
          <cell r="B273">
            <v>272</v>
          </cell>
          <cell r="C273" t="str">
            <v>No</v>
          </cell>
          <cell r="D273" t="str">
            <v>519-Prestar servicios profesionales al Instituto Distrital de Patrimonio Cultural para  brindar apoyo a la gestión para la intervención en espacio público así como en la elaboración de documentos técnicos asociados a procesos de diagnóstico y formulación de criterios, lineamientos y metodologías para la  intervención y el manejo de los espacios públicos patrimoniales o localizados en sectores de interés cultural y fachadas.</v>
          </cell>
          <cell r="E273">
            <v>5622100</v>
          </cell>
          <cell r="F273" t="str">
            <v>johan.garzon@idpc.gov.co</v>
          </cell>
          <cell r="G273" t="str">
            <v>255 dias</v>
          </cell>
          <cell r="H273">
            <v>44264</v>
          </cell>
          <cell r="I273">
            <v>44518</v>
          </cell>
          <cell r="J273">
            <v>47787850</v>
          </cell>
          <cell r="K273">
            <v>0.32156862047570667</v>
          </cell>
          <cell r="L273">
            <v>15367073</v>
          </cell>
          <cell r="M273">
            <v>32420777</v>
          </cell>
        </row>
        <row r="274">
          <cell r="B274">
            <v>273</v>
          </cell>
          <cell r="C274" t="str">
            <v>No</v>
          </cell>
          <cell r="D274" t="str">
            <v>440-Prestar servicios profesionales al Instituto Distrital de Patrimonio Cultural para realizar la evaluación de solicitudes de equiparación a estrato 1, amenaza de ruina y aquellas relacionadas con las acciones de control urbano en bienes de interés cultural.</v>
          </cell>
          <cell r="E274">
            <v>5622100</v>
          </cell>
          <cell r="F274" t="str">
            <v>paola.rangel@idpc.gov.co</v>
          </cell>
          <cell r="G274" t="str">
            <v>255 dias</v>
          </cell>
          <cell r="H274">
            <v>44264</v>
          </cell>
          <cell r="I274">
            <v>44518</v>
          </cell>
          <cell r="J274">
            <v>47787850</v>
          </cell>
          <cell r="K274">
            <v>0.32156862047570667</v>
          </cell>
          <cell r="L274">
            <v>15367073</v>
          </cell>
          <cell r="M274">
            <v>32420777</v>
          </cell>
        </row>
        <row r="275">
          <cell r="B275">
            <v>274</v>
          </cell>
          <cell r="C275" t="str">
            <v>No</v>
          </cell>
          <cell r="D275" t="str">
            <v>461-Prestar servicios de apoyo a la gestión a la Subdirección de protección e intervención del Instituto Distrital de Patrimonio Cultural para ejecutar procesos de protección, intervención y activación social en bienes  y sectores de interés cultural  de Bogotá.</v>
          </cell>
          <cell r="E275">
            <v>1707400</v>
          </cell>
          <cell r="G275" t="str">
            <v>2 meses</v>
          </cell>
          <cell r="H275">
            <v>44270</v>
          </cell>
          <cell r="I275">
            <v>44330</v>
          </cell>
          <cell r="J275">
            <v>3594800</v>
          </cell>
          <cell r="K275">
            <v>1</v>
          </cell>
          <cell r="L275">
            <v>3594800</v>
          </cell>
          <cell r="M275">
            <v>0</v>
          </cell>
        </row>
        <row r="276">
          <cell r="B276">
            <v>275</v>
          </cell>
          <cell r="C276" t="str">
            <v>No</v>
          </cell>
          <cell r="D276" t="str">
            <v>460-Prestar servicios de apoyo a la gestión a la Subdirección de protección e intervención del Instituto Distrital de Patrimonio Cultural para ejecutar procesos de protección, intervención y activación social en bienes  y sectores de interés cultural  de Bogotá.</v>
          </cell>
          <cell r="E276">
            <v>1707400</v>
          </cell>
          <cell r="G276" t="str">
            <v>2 meses</v>
          </cell>
          <cell r="H276">
            <v>44270</v>
          </cell>
          <cell r="I276">
            <v>44330</v>
          </cell>
          <cell r="J276">
            <v>3594800</v>
          </cell>
          <cell r="K276">
            <v>1</v>
          </cell>
          <cell r="L276">
            <v>3594800</v>
          </cell>
          <cell r="M276">
            <v>0</v>
          </cell>
        </row>
        <row r="277">
          <cell r="B277">
            <v>276</v>
          </cell>
          <cell r="C277" t="str">
            <v>No</v>
          </cell>
          <cell r="D277" t="str">
            <v>459-Prestar servicios de apoyo a la gestión a la Subdirección de protección e intervención del Instituto Distrital de Patrimonio Cultural para ejecutar procesos de protección, intervención y activación social en bienes  y sectores de interés cultural  de Bogotá.</v>
          </cell>
          <cell r="E277">
            <v>1707400</v>
          </cell>
          <cell r="G277" t="str">
            <v>2 meses</v>
          </cell>
          <cell r="H277">
            <v>44270</v>
          </cell>
          <cell r="I277">
            <v>44330</v>
          </cell>
          <cell r="J277">
            <v>3594800</v>
          </cell>
          <cell r="K277">
            <v>1</v>
          </cell>
          <cell r="L277">
            <v>3594800</v>
          </cell>
          <cell r="M277">
            <v>0</v>
          </cell>
        </row>
        <row r="278">
          <cell r="B278">
            <v>277</v>
          </cell>
          <cell r="C278" t="str">
            <v>No</v>
          </cell>
          <cell r="D278" t="str">
            <v>458-Prestar servicios de apoyo a la gestión a la Subdirección de protección e intervención del Instituto Distrital de Patrimonio Cultural para ejecutar procesos de protección, intervención y activación social en bienes  y sectores de interés cultural  de Bogotá.</v>
          </cell>
          <cell r="E278">
            <v>1707400</v>
          </cell>
          <cell r="G278" t="str">
            <v>2 meses</v>
          </cell>
          <cell r="H278">
            <v>44270</v>
          </cell>
          <cell r="I278">
            <v>44331</v>
          </cell>
          <cell r="J278">
            <v>3594800</v>
          </cell>
          <cell r="K278">
            <v>1</v>
          </cell>
          <cell r="L278">
            <v>3594800</v>
          </cell>
          <cell r="M278">
            <v>0</v>
          </cell>
        </row>
        <row r="279">
          <cell r="B279">
            <v>278</v>
          </cell>
          <cell r="C279" t="str">
            <v>No</v>
          </cell>
          <cell r="D279" t="str">
            <v>424-Prestar servicios de apoyo a la gestión a la Subdirección de protección e intervención del Instituto Distrital de Patrimonio Cultural para ejecutar procesos de protección, intervención y activación social en bienes  y sectores de interés cultural  de Bogotá.</v>
          </cell>
          <cell r="E279">
            <v>1707400</v>
          </cell>
          <cell r="G279" t="str">
            <v>2 meses</v>
          </cell>
          <cell r="H279">
            <v>44270</v>
          </cell>
          <cell r="I279">
            <v>44330</v>
          </cell>
          <cell r="J279">
            <v>3594800</v>
          </cell>
          <cell r="K279">
            <v>1</v>
          </cell>
          <cell r="L279">
            <v>3594800</v>
          </cell>
          <cell r="M279">
            <v>0</v>
          </cell>
        </row>
        <row r="280">
          <cell r="B280">
            <v>279</v>
          </cell>
          <cell r="C280" t="str">
            <v>No</v>
          </cell>
          <cell r="D280" t="str">
            <v>426-Prestar servicios de apoyo a la gestión a la Subdirección de protección e intervención del Instituto Distrital de Patrimonio Cultural para ejecutar procesos de protección, intervención y activación social en bienes  y sectores de interés cultural  de Bogotá.</v>
          </cell>
          <cell r="E280">
            <v>1707400</v>
          </cell>
          <cell r="G280" t="str">
            <v>2 meses</v>
          </cell>
          <cell r="H280">
            <v>44270</v>
          </cell>
          <cell r="I280">
            <v>44330</v>
          </cell>
          <cell r="J280">
            <v>3594800</v>
          </cell>
          <cell r="K280">
            <v>1</v>
          </cell>
          <cell r="L280">
            <v>3594800</v>
          </cell>
          <cell r="M280">
            <v>0</v>
          </cell>
        </row>
        <row r="281">
          <cell r="B281">
            <v>280</v>
          </cell>
          <cell r="C281" t="str">
            <v>No</v>
          </cell>
          <cell r="D281" t="str">
            <v>427-Prestar servicios de apoyo a la gestión a la Subdirección de protección e intervención del Instituto Distrital de Patrimonio Cultural para ejecutar procesos de protección, intervención y activación social en bienes  y sectores de interés cultural  de Bogotá.</v>
          </cell>
          <cell r="E281">
            <v>1707400</v>
          </cell>
          <cell r="G281" t="str">
            <v>2 meses</v>
          </cell>
          <cell r="H281">
            <v>44270</v>
          </cell>
          <cell r="I281">
            <v>44330</v>
          </cell>
          <cell r="J281">
            <v>3594800</v>
          </cell>
          <cell r="K281">
            <v>1</v>
          </cell>
          <cell r="L281">
            <v>3594800</v>
          </cell>
          <cell r="M281">
            <v>0</v>
          </cell>
        </row>
        <row r="282">
          <cell r="B282">
            <v>281</v>
          </cell>
          <cell r="C282" t="str">
            <v>No</v>
          </cell>
          <cell r="D282" t="str">
            <v>425-Prestar servicios de apoyo a la gestión a la Subdirección de protección e intervención del Instituto Distrital de Patrimonio Cultural para ejecutar procesos de protección, intervención y activación social en bienes  y sectores de interés cultural  de Bogotá.</v>
          </cell>
          <cell r="E282">
            <v>1707400</v>
          </cell>
          <cell r="G282" t="str">
            <v>2 meses</v>
          </cell>
          <cell r="H282">
            <v>44270</v>
          </cell>
          <cell r="I282">
            <v>44330</v>
          </cell>
          <cell r="J282">
            <v>3594800</v>
          </cell>
          <cell r="K282">
            <v>1</v>
          </cell>
          <cell r="L282">
            <v>3594800</v>
          </cell>
          <cell r="M282">
            <v>0</v>
          </cell>
        </row>
        <row r="283">
          <cell r="B283">
            <v>282</v>
          </cell>
          <cell r="C283" t="str">
            <v>No</v>
          </cell>
          <cell r="D283" t="str">
            <v>428-Prestar servicios de apoyo a la gestión a la Subdirección de protección e intervención del Instituto Distrital de Patrimonio Cultural para ejecutar procesos de protección, intervención y activación social en bienes  y sectores de interés cultural  de Bogotá.</v>
          </cell>
          <cell r="E283">
            <v>1707400</v>
          </cell>
          <cell r="G283" t="str">
            <v>2 meses</v>
          </cell>
          <cell r="H283">
            <v>44270</v>
          </cell>
          <cell r="I283">
            <v>44330</v>
          </cell>
          <cell r="J283">
            <v>3594800</v>
          </cell>
          <cell r="K283">
            <v>1</v>
          </cell>
          <cell r="L283">
            <v>3594800</v>
          </cell>
          <cell r="M283">
            <v>0</v>
          </cell>
        </row>
        <row r="284">
          <cell r="B284">
            <v>283</v>
          </cell>
          <cell r="C284" t="str">
            <v>No</v>
          </cell>
          <cell r="D284" t="str">
            <v>522-Prestar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v>
          </cell>
          <cell r="E284">
            <v>5622100</v>
          </cell>
          <cell r="F284" t="str">
            <v>jimena.perez@idpc.gov.co</v>
          </cell>
          <cell r="G284" t="str">
            <v>255 dias</v>
          </cell>
          <cell r="H284">
            <v>44263</v>
          </cell>
          <cell r="I284">
            <v>44517</v>
          </cell>
          <cell r="J284">
            <v>47787850</v>
          </cell>
          <cell r="K284">
            <v>0.32549020305370507</v>
          </cell>
          <cell r="L284">
            <v>15554477</v>
          </cell>
          <cell r="M284">
            <v>32233373</v>
          </cell>
        </row>
        <row r="285">
          <cell r="B285">
            <v>284</v>
          </cell>
          <cell r="C285" t="str">
            <v>No</v>
          </cell>
          <cell r="D285" t="str">
            <v>523-Prestar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v>
          </cell>
          <cell r="E285">
            <v>5622100</v>
          </cell>
          <cell r="F285" t="str">
            <v>lisseth.mendoza@idpc.gov.co</v>
          </cell>
          <cell r="G285" t="str">
            <v>255 dias</v>
          </cell>
          <cell r="H285">
            <v>44263</v>
          </cell>
          <cell r="I285">
            <v>44517</v>
          </cell>
          <cell r="J285">
            <v>47787850</v>
          </cell>
          <cell r="K285">
            <v>0.32549020305370507</v>
          </cell>
          <cell r="L285">
            <v>15554477</v>
          </cell>
          <cell r="M285">
            <v>32233373</v>
          </cell>
        </row>
        <row r="286">
          <cell r="B286">
            <v>285</v>
          </cell>
          <cell r="C286" t="str">
            <v>No</v>
          </cell>
          <cell r="D286" t="str">
            <v>524-Prestar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v>
          </cell>
          <cell r="E286">
            <v>5622100</v>
          </cell>
          <cell r="F286" t="str">
            <v>felipe.leon@idpc.gov.co</v>
          </cell>
          <cell r="G286" t="str">
            <v>255 dias</v>
          </cell>
          <cell r="H286">
            <v>44264</v>
          </cell>
          <cell r="I286">
            <v>44518</v>
          </cell>
          <cell r="J286">
            <v>47787850</v>
          </cell>
          <cell r="K286">
            <v>0.32156862047570667</v>
          </cell>
          <cell r="L286">
            <v>15367073</v>
          </cell>
          <cell r="M286">
            <v>32420777</v>
          </cell>
        </row>
        <row r="287">
          <cell r="B287">
            <v>286</v>
          </cell>
          <cell r="C287" t="str">
            <v>No</v>
          </cell>
          <cell r="D287" t="str">
            <v>538-Prestar servicios profesionales a la Subdirección de protección e intervención del Instituto Distrital de Patrimonio Cultural para la recopilación y generación de información documental, gráfica y planimétrica requerida en la ejecución de las intervenciones integrales que se adelantan sobre los bienes de interés cultural mueble, inmueble y en el espacio público en sectores de interés cultural de la ciudad.</v>
          </cell>
          <cell r="E287">
            <v>3867000</v>
          </cell>
          <cell r="F287" t="str">
            <v>mateo.hernandez@idpc.gov.co</v>
          </cell>
          <cell r="G287" t="str">
            <v>7 meses</v>
          </cell>
          <cell r="H287">
            <v>44264</v>
          </cell>
          <cell r="I287">
            <v>44477</v>
          </cell>
          <cell r="J287">
            <v>27069000</v>
          </cell>
          <cell r="K287">
            <v>0.39047619047619048</v>
          </cell>
          <cell r="L287">
            <v>10569800</v>
          </cell>
          <cell r="M287">
            <v>16499200</v>
          </cell>
        </row>
        <row r="288">
          <cell r="B288">
            <v>287</v>
          </cell>
          <cell r="C288" t="str">
            <v>Si</v>
          </cell>
          <cell r="D288" t="str">
            <v>557-Prestar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v>
          </cell>
          <cell r="E288">
            <v>5622100</v>
          </cell>
          <cell r="F288" t="str">
            <v>alejandro.mendoza@idpc.gov.co</v>
          </cell>
          <cell r="G288" t="str">
            <v>255 dias</v>
          </cell>
          <cell r="H288">
            <v>44267</v>
          </cell>
          <cell r="I288">
            <v>44521</v>
          </cell>
          <cell r="J288">
            <v>47787850</v>
          </cell>
          <cell r="K288">
            <v>0.30980391459335377</v>
          </cell>
          <cell r="L288">
            <v>14804863</v>
          </cell>
          <cell r="M288">
            <v>32982987</v>
          </cell>
        </row>
        <row r="289">
          <cell r="B289">
            <v>288</v>
          </cell>
          <cell r="C289" t="str">
            <v>Si</v>
          </cell>
          <cell r="D289" t="str">
            <v>558-Prestar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v>
          </cell>
          <cell r="E289">
            <v>5622100</v>
          </cell>
          <cell r="F289" t="str">
            <v>alexander.vallejo@idpc.gov.co</v>
          </cell>
          <cell r="G289" t="str">
            <v>255 dias</v>
          </cell>
          <cell r="H289">
            <v>44267</v>
          </cell>
          <cell r="I289">
            <v>44521</v>
          </cell>
          <cell r="J289">
            <v>47787850</v>
          </cell>
          <cell r="K289">
            <v>0.30980391459335377</v>
          </cell>
          <cell r="L289">
            <v>14804863</v>
          </cell>
          <cell r="M289">
            <v>32982987</v>
          </cell>
        </row>
        <row r="290">
          <cell r="B290">
            <v>289</v>
          </cell>
          <cell r="C290" t="str">
            <v>No</v>
          </cell>
          <cell r="D290" t="str">
            <v>462-Prestar servicios de apoyo a la gestión a la Subdirección de protección e intervención del Instituto Distrital de Patrimonio Cultural para ejecutar procesos de protección, intervención y activación social en bienes  y sectores de interés cultural  de Bogotá.</v>
          </cell>
          <cell r="E290">
            <v>1797400</v>
          </cell>
          <cell r="G290" t="str">
            <v>2 meses</v>
          </cell>
          <cell r="H290">
            <v>44270</v>
          </cell>
          <cell r="I290">
            <v>44330</v>
          </cell>
          <cell r="J290">
            <v>3594800</v>
          </cell>
          <cell r="K290">
            <v>1</v>
          </cell>
          <cell r="L290">
            <v>3594800</v>
          </cell>
          <cell r="M290">
            <v>0</v>
          </cell>
        </row>
        <row r="291">
          <cell r="B291">
            <v>290</v>
          </cell>
          <cell r="C291" t="str">
            <v>No</v>
          </cell>
          <cell r="D291" t="str">
            <v>464-Prestar servicios de apoyo a la gestión a la Subdirección de protección e intervención del Instituto Distrital de Patrimonio Cultural para ejecutar procesos de protección, intervención y activación social en bienes  y sectores de interés cultural  de Bogotá.</v>
          </cell>
          <cell r="E291">
            <v>1797400</v>
          </cell>
          <cell r="G291" t="str">
            <v>2 meses</v>
          </cell>
          <cell r="H291">
            <v>44270</v>
          </cell>
          <cell r="I291">
            <v>44330</v>
          </cell>
          <cell r="J291">
            <v>3594800</v>
          </cell>
          <cell r="K291">
            <v>1</v>
          </cell>
          <cell r="L291">
            <v>3594800</v>
          </cell>
          <cell r="M291">
            <v>0</v>
          </cell>
        </row>
        <row r="292">
          <cell r="B292">
            <v>291</v>
          </cell>
          <cell r="C292" t="str">
            <v>No</v>
          </cell>
          <cell r="D292" t="str">
            <v>463-Prestar servicios de apoyo a la gestión a la Subdirección de protección e intervención del Instituto Distrital de Patrimonio Cultural para ejecutar procesos de protección, intervención y activación social en bienes  y sectores de interés cultural  de Bogotá.</v>
          </cell>
          <cell r="E292">
            <v>1797400</v>
          </cell>
          <cell r="G292" t="str">
            <v>2 meses</v>
          </cell>
          <cell r="H292">
            <v>44270</v>
          </cell>
          <cell r="I292">
            <v>44330</v>
          </cell>
          <cell r="J292">
            <v>3594800</v>
          </cell>
          <cell r="K292">
            <v>1</v>
          </cell>
          <cell r="L292">
            <v>3594800</v>
          </cell>
          <cell r="M292">
            <v>0</v>
          </cell>
        </row>
        <row r="293">
          <cell r="B293">
            <v>292</v>
          </cell>
          <cell r="C293" t="str">
            <v>No</v>
          </cell>
          <cell r="D293" t="str">
            <v>431-Prestar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v>
          </cell>
          <cell r="E293">
            <v>5622100</v>
          </cell>
          <cell r="F293" t="str">
            <v>lizeth.lopez@idpc.gov.co</v>
          </cell>
          <cell r="G293" t="str">
            <v>255 dias</v>
          </cell>
          <cell r="H293">
            <v>44265</v>
          </cell>
          <cell r="I293">
            <v>44519</v>
          </cell>
          <cell r="J293">
            <v>47787850</v>
          </cell>
          <cell r="K293">
            <v>0.31764705882352939</v>
          </cell>
          <cell r="L293">
            <v>15179670</v>
          </cell>
          <cell r="M293">
            <v>32608180</v>
          </cell>
        </row>
        <row r="294">
          <cell r="B294">
            <v>293</v>
          </cell>
          <cell r="C294" t="str">
            <v>No</v>
          </cell>
          <cell r="D294" t="str">
            <v>432-Prestar servicios profesionales al instituto Distrital de Patrimonio Cultural para el acompañamiento y apoyo en las actividades de asesoría técnica a terceros, revisión evaluación, verificación y análisis de las solicitudes de intervención de los bienes de intereés cultural del Distrito.</v>
          </cell>
          <cell r="E294">
            <v>5622100</v>
          </cell>
          <cell r="F294" t="str">
            <v>natalia.ortega@idpc.gov.co</v>
          </cell>
          <cell r="G294" t="str">
            <v>255 dias</v>
          </cell>
          <cell r="H294">
            <v>44266</v>
          </cell>
          <cell r="I294">
            <v>44520</v>
          </cell>
          <cell r="J294">
            <v>47787850</v>
          </cell>
          <cell r="K294">
            <v>0.31372549717135212</v>
          </cell>
          <cell r="L294">
            <v>14992267</v>
          </cell>
          <cell r="M294">
            <v>32795583</v>
          </cell>
        </row>
        <row r="295">
          <cell r="B295">
            <v>294</v>
          </cell>
          <cell r="C295" t="str">
            <v>No</v>
          </cell>
          <cell r="D295" t="str">
            <v>430-Prestar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v>
          </cell>
          <cell r="E295">
            <v>5622100</v>
          </cell>
          <cell r="F295" t="str">
            <v>karem.cespedes@idpc.gov.co</v>
          </cell>
          <cell r="G295" t="str">
            <v>255 dias</v>
          </cell>
          <cell r="H295">
            <v>44265</v>
          </cell>
          <cell r="I295">
            <v>44519</v>
          </cell>
          <cell r="J295">
            <v>47787850</v>
          </cell>
          <cell r="K295">
            <v>0.31764705882352939</v>
          </cell>
          <cell r="L295">
            <v>15179670</v>
          </cell>
          <cell r="M295">
            <v>32608180</v>
          </cell>
        </row>
        <row r="296">
          <cell r="B296">
            <v>295</v>
          </cell>
          <cell r="C296" t="str">
            <v>No</v>
          </cell>
          <cell r="D296" t="str">
            <v>409-Prestar servicios profesionales al Instituto Distrital de Patrimonio Cultural para apoyar las acciones de intervención que adelante la Subdirección de Protección e Intervención del Patrimonio en el espacio público y fachadas.</v>
          </cell>
          <cell r="E296">
            <v>5622100</v>
          </cell>
          <cell r="F296" t="str">
            <v>lisseth.mendoza@idpc.gov.co</v>
          </cell>
          <cell r="G296" t="str">
            <v>8 meses</v>
          </cell>
          <cell r="H296">
            <v>44265</v>
          </cell>
          <cell r="I296">
            <v>44509</v>
          </cell>
          <cell r="J296">
            <v>44976800</v>
          </cell>
          <cell r="K296">
            <v>0.33750000000000002</v>
          </cell>
          <cell r="L296">
            <v>15179670</v>
          </cell>
          <cell r="M296">
            <v>29797130</v>
          </cell>
        </row>
        <row r="297">
          <cell r="B297">
            <v>296</v>
          </cell>
          <cell r="C297" t="str">
            <v>No</v>
          </cell>
          <cell r="D297" t="str">
            <v>27-Prestar servicios profesionales al Instituto Distrital de Patrimonio Cultural para apoyar las acciones técnicas y operativas del inventario y valoración del patrimonio cultural inmueble del Centro Histórico de Bogotá.</v>
          </cell>
          <cell r="E297">
            <v>5800000</v>
          </cell>
          <cell r="F297" t="str">
            <v>hernan.rivera@idpc.gov.co</v>
          </cell>
          <cell r="G297" t="str">
            <v>9 meses</v>
          </cell>
          <cell r="H297">
            <v>44266</v>
          </cell>
          <cell r="I297">
            <v>44540</v>
          </cell>
          <cell r="J297">
            <v>52200000</v>
          </cell>
          <cell r="K297">
            <v>0.29629630268199236</v>
          </cell>
          <cell r="L297">
            <v>15466667</v>
          </cell>
          <cell r="M297">
            <v>36733333</v>
          </cell>
        </row>
        <row r="298">
          <cell r="B298">
            <v>297</v>
          </cell>
          <cell r="C298" t="str">
            <v>No</v>
          </cell>
          <cell r="D298" t="str">
            <v>72-Prestar servicios profesionales al IDPC para apoyar procesos de salvaguardia del patrimonio cultural inmaterial del Distrito Capital, a través de estrategias y acciones de reconocimiento, declaratoria y gestión integral del patrimonio</v>
          </cell>
          <cell r="E298">
            <v>6500000</v>
          </cell>
          <cell r="F298" t="str">
            <v>juan.henao@idpc.gov.co</v>
          </cell>
          <cell r="G298" t="str">
            <v>270 dias</v>
          </cell>
          <cell r="H298">
            <v>44265</v>
          </cell>
          <cell r="I298">
            <v>44539</v>
          </cell>
          <cell r="J298">
            <v>58500000</v>
          </cell>
          <cell r="K298">
            <v>0.3</v>
          </cell>
          <cell r="L298">
            <v>17550000</v>
          </cell>
          <cell r="M298">
            <v>40950000</v>
          </cell>
        </row>
        <row r="299">
          <cell r="B299">
            <v>298</v>
          </cell>
          <cell r="C299" t="str">
            <v>No</v>
          </cell>
          <cell r="D299" t="str">
            <v>355-Prestar servicios profesionales al Instituto Distrital de Patrimonio Cultural para desarrollar procesos que permitan el acceso diverso, plural e igualitario a los programas institucionales en perspectiva del enfoque diferencial de niños, niñas y adolescentes.</v>
          </cell>
          <cell r="E299">
            <v>8000000</v>
          </cell>
          <cell r="F299" t="str">
            <v>tatiana.duenas@idpc.gov.co</v>
          </cell>
          <cell r="G299" t="str">
            <v>255 dias</v>
          </cell>
          <cell r="H299">
            <v>44265</v>
          </cell>
          <cell r="I299">
            <v>44524</v>
          </cell>
          <cell r="J299">
            <v>68000000</v>
          </cell>
          <cell r="K299">
            <v>0.31764705882352939</v>
          </cell>
          <cell r="L299">
            <v>21600000</v>
          </cell>
          <cell r="M299">
            <v>46400000</v>
          </cell>
        </row>
        <row r="300">
          <cell r="B300">
            <v>299</v>
          </cell>
          <cell r="C300" t="str">
            <v>No</v>
          </cell>
          <cell r="D300" t="str">
            <v>169-Prestar servicios profesionales al Instituto Distrital de Patrimonio Cultural para el manejo y consulta de las colecciones que hacen parte del Centro de Documentación de la Entidad.</v>
          </cell>
          <cell r="E300">
            <v>4700000</v>
          </cell>
          <cell r="F300" t="str">
            <v>laura.mejia@idpc.gov.co</v>
          </cell>
          <cell r="G300" t="str">
            <v>270 dias</v>
          </cell>
          <cell r="H300">
            <v>44267</v>
          </cell>
          <cell r="I300">
            <v>44541</v>
          </cell>
          <cell r="J300">
            <v>42300000</v>
          </cell>
          <cell r="K300">
            <v>0.29259260047281321</v>
          </cell>
          <cell r="L300">
            <v>12376667</v>
          </cell>
          <cell r="M300">
            <v>29923333</v>
          </cell>
        </row>
        <row r="301">
          <cell r="B301">
            <v>300</v>
          </cell>
          <cell r="C301" t="str">
            <v>No</v>
          </cell>
          <cell r="D301" t="str">
            <v>62-Prestar servicios profesionales al Instituto Distrital de Patrimonio Cultural para desarrollar la gestión y formulación del componente urbano y de espacio público para los programas y proyectos en el marco de la activación de entornos patrimoniales.</v>
          </cell>
          <cell r="E301">
            <v>7000000</v>
          </cell>
          <cell r="F301" t="str">
            <v>javier.cardenas@idpc.gov.co</v>
          </cell>
          <cell r="G301" t="str">
            <v>6 meses</v>
          </cell>
          <cell r="H301">
            <v>44270</v>
          </cell>
          <cell r="I301">
            <v>44453</v>
          </cell>
          <cell r="J301">
            <v>42000000</v>
          </cell>
          <cell r="K301">
            <v>0.42222221428571427</v>
          </cell>
          <cell r="L301">
            <v>17733333</v>
          </cell>
          <cell r="M301">
            <v>24266667</v>
          </cell>
        </row>
        <row r="302">
          <cell r="B302">
            <v>301</v>
          </cell>
          <cell r="C302" t="str">
            <v>No</v>
          </cell>
          <cell r="D302" t="str">
            <v>393-Prestar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v>
          </cell>
          <cell r="E302">
            <v>5622100</v>
          </cell>
          <cell r="F302" t="str">
            <v>german.romero@idpc.gov.co</v>
          </cell>
          <cell r="G302" t="str">
            <v>255 dias</v>
          </cell>
          <cell r="H302">
            <v>44266</v>
          </cell>
          <cell r="I302">
            <v>44520</v>
          </cell>
          <cell r="J302">
            <v>47787850</v>
          </cell>
          <cell r="K302">
            <v>0.31372549717135212</v>
          </cell>
          <cell r="L302">
            <v>14992267</v>
          </cell>
          <cell r="M302">
            <v>32795583</v>
          </cell>
        </row>
        <row r="303">
          <cell r="B303">
            <v>302</v>
          </cell>
          <cell r="C303" t="str">
            <v>No</v>
          </cell>
          <cell r="D303" t="str">
            <v>256-Prestar servicios profesionales al Instituto Distrital de Patrimonio Cultural para direccionar el desarrollo técnico de los insumos urbanos en el marco de la formulación de los instrumentos de planeación territorial.</v>
          </cell>
          <cell r="E303">
            <v>8000000</v>
          </cell>
          <cell r="F303" t="str">
            <v>otto.quintero@idpc.gov.co</v>
          </cell>
          <cell r="G303" t="str">
            <v>6 meses</v>
          </cell>
          <cell r="H303">
            <v>44266</v>
          </cell>
          <cell r="I303">
            <v>44449</v>
          </cell>
          <cell r="J303">
            <v>48000000</v>
          </cell>
          <cell r="K303">
            <v>0.44444443750000001</v>
          </cell>
          <cell r="L303">
            <v>21333333</v>
          </cell>
          <cell r="M303">
            <v>26666667</v>
          </cell>
        </row>
        <row r="304">
          <cell r="B304">
            <v>303</v>
          </cell>
          <cell r="C304" t="str">
            <v>No</v>
          </cell>
          <cell r="D304" t="str">
            <v>114-Prestar servicios profesionales al Instituto Distrital de Patrimonio Cultural para apoyar la planificación y ejecución del componente de exploración del programa de recorridos patrimoniales.</v>
          </cell>
          <cell r="E304">
            <v>4250000</v>
          </cell>
          <cell r="F304" t="str">
            <v>jose.cristancho@idpc.gov.co</v>
          </cell>
          <cell r="G304" t="str">
            <v>285 dias</v>
          </cell>
          <cell r="H304">
            <v>44267</v>
          </cell>
          <cell r="I304">
            <v>44556</v>
          </cell>
          <cell r="J304">
            <v>40375000</v>
          </cell>
          <cell r="K304">
            <v>0.27719299071207432</v>
          </cell>
          <cell r="L304">
            <v>11191667</v>
          </cell>
          <cell r="M304">
            <v>29183333</v>
          </cell>
        </row>
        <row r="305">
          <cell r="B305">
            <v>304</v>
          </cell>
          <cell r="C305" t="str">
            <v>No</v>
          </cell>
          <cell r="D305" t="str">
            <v>71-Prestar servicios profesionales al IDPC para orientar planes, programas, proyectos y acciones para la salvaguarda, activación, y reconocimiento del patrimonio cultural inmaterial de Bogotá a través de procesos de declaratoria de manifestaciones culturales, entre otros.</v>
          </cell>
          <cell r="E305">
            <v>7000000</v>
          </cell>
          <cell r="F305" t="str">
            <v>catalina.cavalier@idpc.gov.co</v>
          </cell>
          <cell r="G305" t="str">
            <v>270 dias</v>
          </cell>
          <cell r="H305">
            <v>44267</v>
          </cell>
          <cell r="I305">
            <v>44541</v>
          </cell>
          <cell r="J305">
            <v>63000000</v>
          </cell>
          <cell r="K305">
            <v>0.29259258730158733</v>
          </cell>
          <cell r="L305">
            <v>18433333</v>
          </cell>
          <cell r="M305">
            <v>44566667</v>
          </cell>
        </row>
        <row r="306">
          <cell r="B306">
            <v>305</v>
          </cell>
          <cell r="C306" t="str">
            <v>No</v>
          </cell>
          <cell r="D306" t="str">
            <v>65-Prestar servicios profesionales al Instituto Distrital de Patrimonio Cultural  para orientar la formulación y seguimiento de los lineamientos de política, estrategias, programas y proyectos en relación con el patrimonio natural en los entornos patrimoniales.</v>
          </cell>
          <cell r="E306">
            <v>8000000</v>
          </cell>
          <cell r="F306" t="str">
            <v>martin.bermudez@idpc.gov.co</v>
          </cell>
          <cell r="G306" t="str">
            <v>9 meses</v>
          </cell>
          <cell r="H306">
            <v>44271</v>
          </cell>
          <cell r="I306">
            <v>44545</v>
          </cell>
          <cell r="J306">
            <v>72000000</v>
          </cell>
          <cell r="K306">
            <v>0.27777777777777779</v>
          </cell>
          <cell r="L306">
            <v>20000000</v>
          </cell>
          <cell r="M306">
            <v>52000000</v>
          </cell>
        </row>
        <row r="307">
          <cell r="B307">
            <v>306</v>
          </cell>
          <cell r="C307" t="str">
            <v>No</v>
          </cell>
          <cell r="D307" t="str">
            <v>113-Prestar servicios profesionales al Instituto Distrital de Patrimonio Cultural para orientar la planificación y ejecución del programa de recorridos patrimoniales en el marco de la estrategia de territorialización del Museo de Bogotá</v>
          </cell>
          <cell r="E307">
            <v>5500000</v>
          </cell>
          <cell r="F307" t="str">
            <v>simon.ortega@idpc.gov.co</v>
          </cell>
          <cell r="G307" t="str">
            <v>285 dias</v>
          </cell>
          <cell r="H307">
            <v>44267</v>
          </cell>
          <cell r="I307">
            <v>44556</v>
          </cell>
          <cell r="J307">
            <v>52250000</v>
          </cell>
          <cell r="K307">
            <v>0.27719297607655502</v>
          </cell>
          <cell r="L307">
            <v>14483333</v>
          </cell>
          <cell r="M307">
            <v>37766667</v>
          </cell>
        </row>
        <row r="308">
          <cell r="B308">
            <v>307</v>
          </cell>
          <cell r="C308" t="str">
            <v>No</v>
          </cell>
          <cell r="D308" t="str">
            <v>43-Prestar servicios profesionales al Instituto Distrital de Patrimonio Cultural para apoyar la elaboración de insumos arquitectónicos, urbanísticos y gráficos orientados a la divulgación pública del PEMP Centro Histórico de Bogotá.</v>
          </cell>
          <cell r="E308">
            <v>4600000</v>
          </cell>
          <cell r="F308" t="str">
            <v>jorge.rodriguez@idpc.gov.co</v>
          </cell>
          <cell r="G308" t="str">
            <v>9 meses</v>
          </cell>
          <cell r="H308">
            <v>44270</v>
          </cell>
          <cell r="I308">
            <v>44544</v>
          </cell>
          <cell r="J308">
            <v>41400000</v>
          </cell>
          <cell r="K308">
            <v>0.28148147342995167</v>
          </cell>
          <cell r="L308">
            <v>11653333</v>
          </cell>
          <cell r="M308">
            <v>29746667</v>
          </cell>
        </row>
        <row r="309">
          <cell r="B309">
            <v>308</v>
          </cell>
          <cell r="C309" t="str">
            <v>No</v>
          </cell>
          <cell r="D309" t="str">
            <v>44-Prestar servicios profesionales al Instituto Distrital de Patrimonio Cultural para la estructuración financiera de programas, proyectos y acciones que orienten la articulación de acciones, proyectos y programas del PEMP Centro Histórico de Bogotá.</v>
          </cell>
          <cell r="E309">
            <v>8000000</v>
          </cell>
          <cell r="F309" t="str">
            <v>gerencia@fing.com.co</v>
          </cell>
          <cell r="G309" t="str">
            <v>9 meses</v>
          </cell>
          <cell r="H309">
            <v>44273</v>
          </cell>
          <cell r="I309">
            <v>44547</v>
          </cell>
          <cell r="J309">
            <v>72000000</v>
          </cell>
          <cell r="K309">
            <v>0.270370375</v>
          </cell>
          <cell r="L309">
            <v>19466667</v>
          </cell>
          <cell r="M309">
            <v>52533333</v>
          </cell>
        </row>
        <row r="310">
          <cell r="B310">
            <v>309</v>
          </cell>
          <cell r="C310" t="str">
            <v>No</v>
          </cell>
          <cell r="D310" t="str">
            <v>300-Prestar servicios profesionales al Instituto Distrital de Patrimonio Cultural para orientar la definición del componente de paisaje y espacio público que se requieran en el marco de la formulación de los instrumentos de planeación territorial y demás proyectos definidos por la entidad.</v>
          </cell>
          <cell r="E310">
            <v>9000000</v>
          </cell>
          <cell r="F310" t="str">
            <v>administrativa1@dianawiesner.com</v>
          </cell>
          <cell r="G310" t="str">
            <v>5 meses</v>
          </cell>
          <cell r="H310">
            <v>44278</v>
          </cell>
          <cell r="I310">
            <v>44430</v>
          </cell>
          <cell r="J310">
            <v>45000000</v>
          </cell>
          <cell r="K310">
            <v>0.45333333333333331</v>
          </cell>
          <cell r="L310">
            <v>20400000</v>
          </cell>
          <cell r="M310">
            <v>24600000</v>
          </cell>
        </row>
        <row r="311">
          <cell r="B311">
            <v>310</v>
          </cell>
          <cell r="C311" t="str">
            <v>No</v>
          </cell>
          <cell r="D311" t="str">
            <v>50-Prestar servicios profesionales al Instituto Distrital de Patrimonio Cultural para orientar la gestión interinstitucional de los programas y proyectos, en el marco de la activación de entornos patrimoniales.</v>
          </cell>
          <cell r="E311">
            <v>10000000</v>
          </cell>
          <cell r="F311" t="str">
            <v>pedro.sanchez@idpc.gov.co</v>
          </cell>
          <cell r="G311" t="str">
            <v>9 meses</v>
          </cell>
          <cell r="H311">
            <v>44270</v>
          </cell>
          <cell r="I311">
            <v>44544</v>
          </cell>
          <cell r="J311">
            <v>90000000</v>
          </cell>
          <cell r="K311">
            <v>0.28148147777777777</v>
          </cell>
          <cell r="L311">
            <v>25333333</v>
          </cell>
          <cell r="M311">
            <v>64666667</v>
          </cell>
        </row>
        <row r="312">
          <cell r="B312">
            <v>311</v>
          </cell>
          <cell r="C312" t="str">
            <v>No</v>
          </cell>
          <cell r="D312" t="str">
            <v>267-Contratar el suministro de combustible para los vehiculos del Instituto Distrital de Patrimonio Cultural.</v>
          </cell>
          <cell r="E312" t="str">
            <v>Según factura</v>
          </cell>
          <cell r="F312" t="str">
            <v>ccenacional@autogas.com.co</v>
          </cell>
          <cell r="G312" t="str">
            <v>250 dias</v>
          </cell>
          <cell r="H312">
            <v>44265</v>
          </cell>
          <cell r="I312">
            <v>44515</v>
          </cell>
          <cell r="J312">
            <v>12350000</v>
          </cell>
          <cell r="K312">
            <v>0.23123036437246963</v>
          </cell>
          <cell r="L312">
            <v>2855695</v>
          </cell>
          <cell r="M312">
            <v>9494305</v>
          </cell>
        </row>
        <row r="313">
          <cell r="B313">
            <v>312</v>
          </cell>
          <cell r="C313" t="str">
            <v>No</v>
          </cell>
          <cell r="D313" t="str">
            <v>610-Adquisicion de prendas institucionales orientados a la atención a la ciudadaia y ejecucion de actividades misionales e institucionales del IDPC.</v>
          </cell>
          <cell r="E313" t="str">
            <v>Según factura</v>
          </cell>
          <cell r="F313" t="str">
            <v>gerencia@neuronaimasd.com</v>
          </cell>
          <cell r="G313" t="str">
            <v>2 meses</v>
          </cell>
          <cell r="H313">
            <v>44272</v>
          </cell>
          <cell r="I313">
            <v>44332</v>
          </cell>
          <cell r="J313">
            <v>19944797</v>
          </cell>
          <cell r="K313">
            <v>0.9987868013898562</v>
          </cell>
          <cell r="L313">
            <v>19920600</v>
          </cell>
          <cell r="M313">
            <v>24197</v>
          </cell>
        </row>
        <row r="314">
          <cell r="B314">
            <v>313</v>
          </cell>
          <cell r="C314" t="str">
            <v>No</v>
          </cell>
          <cell r="D314" t="str">
            <v>617-Prestar servicios profesionales al Instituto Distrital de Patrimonio Cultural en la ejecución de los procesos de generación de contenidos museográficos en torno a la movilización social para el Museo de la Ciudad Autoconstruida.</v>
          </cell>
          <cell r="E314">
            <v>4250000</v>
          </cell>
          <cell r="F314" t="str">
            <v>daniel.cristancho@idpc.gov.co</v>
          </cell>
          <cell r="G314" t="str">
            <v>60 dias</v>
          </cell>
          <cell r="H314">
            <v>44271</v>
          </cell>
          <cell r="I314">
            <v>44331</v>
          </cell>
          <cell r="J314">
            <v>8500000</v>
          </cell>
          <cell r="K314">
            <v>1</v>
          </cell>
          <cell r="L314">
            <v>8500000</v>
          </cell>
          <cell r="M314">
            <v>0</v>
          </cell>
        </row>
        <row r="315">
          <cell r="B315">
            <v>314</v>
          </cell>
          <cell r="C315" t="str">
            <v>No</v>
          </cell>
          <cell r="D315" t="str">
            <v>108-Prestar servicios profesionales al Instituto Distrital de Patrimonio Cultural, para apoyar la implementación y sistematización de actividades relacionadas con la Política de Participación Ciudadana del Modelo Integrado de Planeación y Gestión.</v>
          </cell>
          <cell r="E315">
            <v>3866000</v>
          </cell>
          <cell r="F315" t="str">
            <v>sandra.suarez@idpc.gov.co</v>
          </cell>
          <cell r="G315" t="str">
            <v>9 meses 10 dias</v>
          </cell>
          <cell r="H315">
            <v>44271</v>
          </cell>
          <cell r="I315">
            <v>44555</v>
          </cell>
          <cell r="J315">
            <v>36082667</v>
          </cell>
          <cell r="K315">
            <v>0.26785714038266628</v>
          </cell>
          <cell r="L315">
            <v>9665000</v>
          </cell>
          <cell r="M315">
            <v>26417667</v>
          </cell>
        </row>
        <row r="316">
          <cell r="B316">
            <v>315</v>
          </cell>
          <cell r="C316" t="str">
            <v>No</v>
          </cell>
          <cell r="D316" t="str">
            <v>549-Prestar servicios profesionales en el manejo, seguimiento y sistematización de la información generada por la Subdirección de Protección e Intervención del Patrimonio del Instituto Distrital de Patrimonio, en sus diferentes líneas de trabajo.</v>
          </cell>
          <cell r="E316">
            <v>7038400</v>
          </cell>
          <cell r="F316" t="str">
            <v>david.gonzalez@idpc.gov.co</v>
          </cell>
          <cell r="G316" t="str">
            <v>8 meses</v>
          </cell>
          <cell r="H316">
            <v>44278</v>
          </cell>
          <cell r="I316">
            <v>44522</v>
          </cell>
          <cell r="J316">
            <v>56307200</v>
          </cell>
          <cell r="K316">
            <v>0.28333333925323939</v>
          </cell>
          <cell r="L316">
            <v>15953707</v>
          </cell>
          <cell r="M316">
            <v>40353493</v>
          </cell>
        </row>
        <row r="317">
          <cell r="B317">
            <v>316</v>
          </cell>
          <cell r="C317" t="str">
            <v>No</v>
          </cell>
          <cell r="D317" t="str">
            <v>221-Adquisición de elementos de bioseguridad y protección para prevenir la propagación del Coronavirus (Covid 19) en el IDPC.</v>
          </cell>
          <cell r="E317">
            <v>5574149</v>
          </cell>
          <cell r="F317" t="str">
            <v>tiendavirtualpanoramma@gmail.com</v>
          </cell>
          <cell r="G317" t="str">
            <v>1 mes</v>
          </cell>
          <cell r="H317">
            <v>44271</v>
          </cell>
          <cell r="I317">
            <v>44302</v>
          </cell>
          <cell r="J317">
            <v>5574149</v>
          </cell>
          <cell r="K317">
            <v>1</v>
          </cell>
          <cell r="L317">
            <v>5574149</v>
          </cell>
          <cell r="M317">
            <v>0</v>
          </cell>
        </row>
        <row r="318">
          <cell r="B318">
            <v>317</v>
          </cell>
          <cell r="C318" t="str">
            <v>No</v>
          </cell>
          <cell r="D318" t="str">
            <v>221-Adquisición de elementos de bioseguridad y protección para prevenir la propagación del Coronavirus (Covid 19) en el IDPC.</v>
          </cell>
          <cell r="E318">
            <v>423237</v>
          </cell>
          <cell r="F318" t="str">
            <v>comercial4@avanzagroup.com.co</v>
          </cell>
          <cell r="G318" t="str">
            <v>1 mes</v>
          </cell>
          <cell r="H318">
            <v>44272</v>
          </cell>
          <cell r="I318">
            <v>44303</v>
          </cell>
          <cell r="J318">
            <v>423237</v>
          </cell>
          <cell r="K318">
            <v>1</v>
          </cell>
          <cell r="L318">
            <v>423237</v>
          </cell>
          <cell r="M318">
            <v>0</v>
          </cell>
        </row>
        <row r="319">
          <cell r="B319">
            <v>318</v>
          </cell>
          <cell r="C319" t="str">
            <v>No</v>
          </cell>
          <cell r="D319" t="str">
            <v>193-Prestar servicios profesionales al Instituto Distrital de Patrimonio Cultural para apoyar el desarrollo de los proyectos del Museo de Bogotá en términos de investigación y producción.</v>
          </cell>
          <cell r="E319">
            <v>4250000</v>
          </cell>
          <cell r="F319" t="str">
            <v>maria.monroy@idpc.gov.co</v>
          </cell>
          <cell r="G319" t="str">
            <v>255 dias</v>
          </cell>
          <cell r="H319">
            <v>44274</v>
          </cell>
          <cell r="I319">
            <v>44533</v>
          </cell>
          <cell r="J319">
            <v>36125000</v>
          </cell>
          <cell r="K319">
            <v>0.28235294117647058</v>
          </cell>
          <cell r="L319">
            <v>10200000</v>
          </cell>
          <cell r="M319">
            <v>25925000</v>
          </cell>
        </row>
        <row r="320">
          <cell r="B320">
            <v>319</v>
          </cell>
          <cell r="C320" t="str">
            <v>No</v>
          </cell>
          <cell r="D320" t="str">
            <v>196-Prestar servicios profesionales al Instituto Distrital de Patrimonio Cultural en la realización de tareas de diseño gráfico de los proyectos desarrollados por el Museo de Bogotá.</v>
          </cell>
          <cell r="E320">
            <v>5100000</v>
          </cell>
          <cell r="F320" t="str">
            <v>ana.collazos@idpc.gov.co</v>
          </cell>
          <cell r="G320" t="str">
            <v>255 dias</v>
          </cell>
          <cell r="H320">
            <v>44279</v>
          </cell>
          <cell r="I320">
            <v>44538</v>
          </cell>
          <cell r="J320">
            <v>43350000</v>
          </cell>
          <cell r="K320">
            <v>0.2627450980392157</v>
          </cell>
          <cell r="L320">
            <v>11390000</v>
          </cell>
          <cell r="M320">
            <v>31960000</v>
          </cell>
        </row>
        <row r="321">
          <cell r="B321">
            <v>320</v>
          </cell>
          <cell r="C321" t="str">
            <v>No</v>
          </cell>
          <cell r="D321" t="str">
            <v>200-Prestar servicios profesionales al Instituto Distrital de Patrimonio Cultural para desarrollar actividades de conservación y restauración de la colección del Museo de Bogotá.</v>
          </cell>
          <cell r="E321">
            <v>5800000</v>
          </cell>
          <cell r="F321" t="str">
            <v>grace.mccormick@idpc.gov.co</v>
          </cell>
          <cell r="G321" t="str">
            <v>255 dias</v>
          </cell>
          <cell r="H321">
            <v>44278</v>
          </cell>
          <cell r="I321">
            <v>44537</v>
          </cell>
          <cell r="J321">
            <v>49300000</v>
          </cell>
          <cell r="K321">
            <v>0.26666667342799188</v>
          </cell>
          <cell r="L321">
            <v>13146667</v>
          </cell>
          <cell r="M321">
            <v>36153333</v>
          </cell>
        </row>
        <row r="322">
          <cell r="B322">
            <v>321</v>
          </cell>
          <cell r="C322" t="str">
            <v>No</v>
          </cell>
          <cell r="D322" t="str">
            <v>202-Prestar servicios de apoyo a la gestión del Instituto Distrital de Patrimonio  Cultural para los procesos de digitalización, gestión y consulta del archivo fotográfico de la Colección del Museo de Bogotá</v>
          </cell>
          <cell r="E322">
            <v>2900000</v>
          </cell>
          <cell r="F322" t="str">
            <v>nathaly.cepeda@idpc.gov.co</v>
          </cell>
          <cell r="G322" t="str">
            <v>255 dias</v>
          </cell>
          <cell r="H322">
            <v>44274</v>
          </cell>
          <cell r="I322">
            <v>44533</v>
          </cell>
          <cell r="J322">
            <v>24650000</v>
          </cell>
          <cell r="K322">
            <v>0.28235294117647058</v>
          </cell>
          <cell r="L322">
            <v>6960000</v>
          </cell>
          <cell r="M322">
            <v>17690000</v>
          </cell>
        </row>
        <row r="323">
          <cell r="B323">
            <v>322</v>
          </cell>
          <cell r="C323" t="str">
            <v>No</v>
          </cell>
          <cell r="D323" t="str">
            <v>188-Prestar servicios profesionales al Instituto Distrital de Patrimonio Cultural para orientar las actividades de curaduría y museología del Museo de Bogotá.</v>
          </cell>
          <cell r="E323">
            <v>8000000</v>
          </cell>
          <cell r="F323" t="str">
            <v>cristina.lleras@idpc.gov.co</v>
          </cell>
          <cell r="G323" t="str">
            <v>270 dias</v>
          </cell>
          <cell r="H323">
            <v>44274</v>
          </cell>
          <cell r="I323">
            <v>44548</v>
          </cell>
          <cell r="J323">
            <v>72000000</v>
          </cell>
          <cell r="K323">
            <v>0.26666666666666666</v>
          </cell>
          <cell r="L323">
            <v>19200000</v>
          </cell>
          <cell r="M323">
            <v>52800000</v>
          </cell>
        </row>
        <row r="324">
          <cell r="B324">
            <v>323</v>
          </cell>
          <cell r="C324" t="str">
            <v>No</v>
          </cell>
          <cell r="D324" t="str">
            <v>181-Prestar servicios profesionales al Instituto Distrital de Patrimonio Cultural para la producción de contenidos comunicativos, actividades, eventos  que fomenten la apropiación del patrimonio cultural</v>
          </cell>
          <cell r="E324">
            <v>5500000</v>
          </cell>
          <cell r="F324" t="str">
            <v>laura.rojas@idpc.gov.co</v>
          </cell>
          <cell r="G324" t="str">
            <v>270 dias</v>
          </cell>
          <cell r="H324">
            <v>44284</v>
          </cell>
          <cell r="I324">
            <v>44558</v>
          </cell>
          <cell r="J324">
            <v>49500000</v>
          </cell>
          <cell r="K324">
            <v>0.22962963636363637</v>
          </cell>
          <cell r="L324">
            <v>11366667</v>
          </cell>
          <cell r="M324">
            <v>38133333</v>
          </cell>
        </row>
        <row r="325">
          <cell r="B325">
            <v>324</v>
          </cell>
          <cell r="C325" t="str">
            <v>No</v>
          </cell>
          <cell r="D325" t="str">
            <v>211-Contratar la prestación del servicio integral de aseo, cafetería y fumigación, incluidos los insumos, para las sedes del Instituto Distrital de Patrimonio Cultural.</v>
          </cell>
          <cell r="E325" t="str">
            <v>Según factura</v>
          </cell>
          <cell r="F325" t="str">
            <v>licitaciones.ladoinsa@gmail.com</v>
          </cell>
          <cell r="G325" t="str">
            <v>10 meses</v>
          </cell>
          <cell r="H325">
            <v>44274</v>
          </cell>
          <cell r="I325">
            <v>44581</v>
          </cell>
          <cell r="J325">
            <v>248225720</v>
          </cell>
          <cell r="K325">
            <v>0.18457963179641498</v>
          </cell>
          <cell r="L325">
            <v>45817412</v>
          </cell>
          <cell r="M325">
            <v>202408308</v>
          </cell>
        </row>
        <row r="326">
          <cell r="B326">
            <v>325</v>
          </cell>
          <cell r="C326" t="str">
            <v>No</v>
          </cell>
          <cell r="D326" t="str">
            <v>194-Prestar servicios profesionales al Instituto Distrital de Patrimonio Cultural en la realización de propuestas de diseño y orientación de procesos museográficos de los proyectos adelantados por el Museo de Bogotá.</v>
          </cell>
          <cell r="E326">
            <v>6300000</v>
          </cell>
          <cell r="F326" t="str">
            <v>laura.cuervo@idpc.gov.co</v>
          </cell>
          <cell r="G326" t="str">
            <v>255 dias</v>
          </cell>
          <cell r="H326">
            <v>44279</v>
          </cell>
          <cell r="I326">
            <v>44538</v>
          </cell>
          <cell r="J326">
            <v>53550000</v>
          </cell>
          <cell r="K326">
            <v>0.2627450980392157</v>
          </cell>
          <cell r="L326">
            <v>14070000</v>
          </cell>
          <cell r="M326">
            <v>39480000</v>
          </cell>
        </row>
        <row r="327">
          <cell r="B327">
            <v>326</v>
          </cell>
          <cell r="C327" t="str">
            <v>No</v>
          </cell>
          <cell r="D327" t="str">
            <v>198-Prestar servicios profesionales al Instituto Distrital de Patrimonio Cultural para orientar la implementación de estudios de públicos del Museo de Bogotá.</v>
          </cell>
          <cell r="E327">
            <v>6300000</v>
          </cell>
          <cell r="F327" t="str">
            <v>sonia.penarette@idpc.gov.co</v>
          </cell>
          <cell r="G327" t="str">
            <v>240 dias</v>
          </cell>
          <cell r="H327">
            <v>44279</v>
          </cell>
          <cell r="I327">
            <v>44523</v>
          </cell>
          <cell r="J327">
            <v>50400000</v>
          </cell>
          <cell r="K327">
            <v>0.27916666666666667</v>
          </cell>
          <cell r="L327">
            <v>14070000</v>
          </cell>
          <cell r="M327">
            <v>36330000</v>
          </cell>
        </row>
        <row r="328">
          <cell r="B328">
            <v>327</v>
          </cell>
          <cell r="C328" t="str">
            <v>No</v>
          </cell>
          <cell r="D328" t="str">
            <v>199-Prestar servicios profesionales al Instituto Distrital de Patrimonio Cultural para orientar las actividades de gestión de colecciones y llevar a cabo las actividades de registro de la colección y bienes a cargo del Museo de Bogotá</v>
          </cell>
          <cell r="E328">
            <v>6300000</v>
          </cell>
          <cell r="F328" t="str">
            <v>coleccionmuseodebogota@idpc.gov.co</v>
          </cell>
          <cell r="G328" t="str">
            <v>255 dias</v>
          </cell>
          <cell r="H328">
            <v>44279</v>
          </cell>
          <cell r="I328">
            <v>44538</v>
          </cell>
          <cell r="J328">
            <v>53550000</v>
          </cell>
          <cell r="K328">
            <v>0.2627450980392157</v>
          </cell>
          <cell r="L328">
            <v>14070000</v>
          </cell>
          <cell r="M328">
            <v>39480000</v>
          </cell>
        </row>
        <row r="329">
          <cell r="B329">
            <v>328</v>
          </cell>
          <cell r="C329" t="str">
            <v>No</v>
          </cell>
          <cell r="D329" t="str">
            <v>214-Prestar servicios de apoyo a la gestión al Instituto Distrital de Patrimonio Cultural para la formulación e implementación de los proyectos y servicios digitales del Museo de Bogotá</v>
          </cell>
          <cell r="E329">
            <v>3700000</v>
          </cell>
          <cell r="F329" t="str">
            <v>juan.vargas@idpc.gov.co</v>
          </cell>
          <cell r="G329" t="str">
            <v>255 dias</v>
          </cell>
          <cell r="H329">
            <v>44280</v>
          </cell>
          <cell r="I329">
            <v>44539</v>
          </cell>
          <cell r="J329">
            <v>31450000</v>
          </cell>
          <cell r="K329">
            <v>0.25882352941176473</v>
          </cell>
          <cell r="L329">
            <v>8140000</v>
          </cell>
          <cell r="M329">
            <v>23310000</v>
          </cell>
        </row>
        <row r="330">
          <cell r="B330">
            <v>329</v>
          </cell>
          <cell r="C330" t="str">
            <v>No</v>
          </cell>
          <cell r="D330" t="str">
            <v>213-Prestar servicios profesionales al Instituto Distrital de Patrimonio Cultural para orientar las actividades de comunicación y generación de contenidos requeridos para el desarrollo de la estrategia de apropiación social del patrimonio cultural en el Museo de Bogotá.</v>
          </cell>
          <cell r="E330">
            <v>6300000</v>
          </cell>
          <cell r="F330" t="str">
            <v>felipe.lozano@idpc.gov.co</v>
          </cell>
          <cell r="G330" t="str">
            <v>255 dias</v>
          </cell>
          <cell r="H330">
            <v>44280</v>
          </cell>
          <cell r="I330">
            <v>44539</v>
          </cell>
          <cell r="J330">
            <v>53550000</v>
          </cell>
          <cell r="K330">
            <v>0.25882352941176473</v>
          </cell>
          <cell r="L330">
            <v>13860000</v>
          </cell>
          <cell r="M330">
            <v>39690000</v>
          </cell>
        </row>
        <row r="331">
          <cell r="B331">
            <v>330</v>
          </cell>
          <cell r="C331" t="str">
            <v>No</v>
          </cell>
          <cell r="D331" t="str">
            <v>69-Prestar servicios profesionales al Instituto Distrital de Patrimonio Cultural para la elaboración e implementación de metodológias cualitativas para la definición de programas y proyectos, en el marco de la activación de entornos patrimoniales.</v>
          </cell>
          <cell r="E331">
            <v>7000000</v>
          </cell>
          <cell r="F331" t="str">
            <v>giovanna.torres@idpc.gov.co</v>
          </cell>
          <cell r="G331" t="str">
            <v>8 meses</v>
          </cell>
          <cell r="H331">
            <v>44280</v>
          </cell>
          <cell r="I331">
            <v>44524</v>
          </cell>
          <cell r="J331">
            <v>56000000</v>
          </cell>
          <cell r="K331">
            <v>0.27500000000000002</v>
          </cell>
          <cell r="L331">
            <v>15400000</v>
          </cell>
          <cell r="M331">
            <v>40600000</v>
          </cell>
        </row>
        <row r="332">
          <cell r="B332">
            <v>331</v>
          </cell>
          <cell r="C332" t="str">
            <v>Si</v>
          </cell>
          <cell r="D332" t="str">
            <v>49-Prestar servicios profesionales al Instituto Distrital de Patrimonio Cultural para adelantar actividades relacionadas con el análisis y consolidación del Sistema de Información Geográfica -SIGPC-, en el marco de la activación de entornos patrimoniales.</v>
          </cell>
          <cell r="E332">
            <v>5000000</v>
          </cell>
          <cell r="F332" t="str">
            <v>diana.ramirez@idpc.gov.co</v>
          </cell>
          <cell r="G332" t="str">
            <v>4 meses</v>
          </cell>
          <cell r="H332">
            <v>44280</v>
          </cell>
          <cell r="I332">
            <v>44401</v>
          </cell>
          <cell r="J332">
            <v>20000000</v>
          </cell>
          <cell r="K332">
            <v>0.55000000000000004</v>
          </cell>
          <cell r="L332">
            <v>11000000</v>
          </cell>
          <cell r="M332">
            <v>9000000</v>
          </cell>
        </row>
        <row r="333">
          <cell r="B333">
            <v>332</v>
          </cell>
          <cell r="C333" t="str">
            <v>Si</v>
          </cell>
          <cell r="D333" t="str">
            <v>295-Prestar servicios profesionales al Instituto Distrital de Patrimonio Cultural para elaborar los insumos del componente socioeconómico e instrumentos de financiación en el marco de la activación de entornos patrimoniales.</v>
          </cell>
          <cell r="E333">
            <v>8000000</v>
          </cell>
          <cell r="F333" t="str">
            <v>mauricio.cortes@idpc.gov.co</v>
          </cell>
          <cell r="G333" t="str">
            <v>7 meses</v>
          </cell>
          <cell r="H333">
            <v>44280</v>
          </cell>
          <cell r="I333">
            <v>44493</v>
          </cell>
          <cell r="J333">
            <v>56000000</v>
          </cell>
          <cell r="K333">
            <v>0.31428571428571428</v>
          </cell>
          <cell r="L333">
            <v>17600000</v>
          </cell>
          <cell r="M333">
            <v>38400000</v>
          </cell>
        </row>
        <row r="334">
          <cell r="B334">
            <v>333</v>
          </cell>
          <cell r="C334" t="str">
            <v>Si</v>
          </cell>
          <cell r="D334" t="str">
            <v>314-Prestar servicios profesionales al Instituto Distrital de Patrimonio Cultural para armonizar la gestión del ordenamiento territorial en torno al agua en el desarrollo de los proyectos de borde urbano rural en los territorios definidos por el IDPC.</v>
          </cell>
          <cell r="E334">
            <v>8000000</v>
          </cell>
          <cell r="F334" t="str">
            <v>maria.garcia@idpc.gov.co</v>
          </cell>
          <cell r="G334" t="str">
            <v>9 meses</v>
          </cell>
          <cell r="H334">
            <v>44280</v>
          </cell>
          <cell r="I334">
            <v>44554</v>
          </cell>
          <cell r="J334">
            <v>72000000</v>
          </cell>
          <cell r="K334">
            <v>0.24444444444444444</v>
          </cell>
          <cell r="L334">
            <v>17600000</v>
          </cell>
          <cell r="M334">
            <v>54400000</v>
          </cell>
        </row>
        <row r="335">
          <cell r="B335">
            <v>334</v>
          </cell>
          <cell r="C335" t="str">
            <v>Si</v>
          </cell>
          <cell r="D335" t="str">
            <v>328-Prestar servicios de apoyo a la gestión del Instituto Distrital de Patrimonio Cultural para la consolidación del componente histórico-arqueológico participativo del Parque Arqueológico de Usme.</v>
          </cell>
          <cell r="E335">
            <v>1797400</v>
          </cell>
          <cell r="F335" t="str">
            <v>karen.clavijo@idpc.gov.co</v>
          </cell>
          <cell r="G335" t="str">
            <v>9 meses</v>
          </cell>
          <cell r="H335">
            <v>44280</v>
          </cell>
          <cell r="I335">
            <v>44554</v>
          </cell>
          <cell r="J335">
            <v>16176600</v>
          </cell>
          <cell r="K335">
            <v>0.24444444444444444</v>
          </cell>
          <cell r="L335">
            <v>3954280</v>
          </cell>
          <cell r="M335">
            <v>12222320</v>
          </cell>
        </row>
        <row r="336">
          <cell r="B336">
            <v>335</v>
          </cell>
          <cell r="C336" t="str">
            <v>No</v>
          </cell>
          <cell r="D336" t="str">
            <v>258-Prestar servicios profesionales al Instituto Distrital de Patrimonio Cultural para desarrollar procesos que permitan el acceso diverso, plural e igualitario a los programas institucionales en perspectiva del enfoque diferencial étnico.</v>
          </cell>
          <cell r="E336">
            <v>5286750</v>
          </cell>
          <cell r="F336" t="str">
            <v>yaid.bolanos@idpc.gov.co</v>
          </cell>
          <cell r="G336" t="str">
            <v>3 meses</v>
          </cell>
          <cell r="H336">
            <v>44285</v>
          </cell>
          <cell r="I336">
            <v>44544</v>
          </cell>
          <cell r="J336">
            <v>44937375</v>
          </cell>
          <cell r="K336">
            <v>0.23921568627450981</v>
          </cell>
          <cell r="L336">
            <v>10749725</v>
          </cell>
          <cell r="M336">
            <v>34187650</v>
          </cell>
        </row>
        <row r="337">
          <cell r="B337">
            <v>336</v>
          </cell>
          <cell r="C337" t="str">
            <v>No</v>
          </cell>
          <cell r="D337" t="str">
            <v>112-Prestar servicios profesionales al Instituto Distrital de Patrimonio Cultural, para la implementación de metodologías colaborativas para la participación ciudadana efectiva e incidente en los procesos misionales del IDPC.</v>
          </cell>
          <cell r="E337">
            <v>5000000</v>
          </cell>
          <cell r="F337" t="str">
            <v>esther.silva@idpc.gov.co</v>
          </cell>
          <cell r="G337" t="str">
            <v>9 meses</v>
          </cell>
          <cell r="H337">
            <v>44280</v>
          </cell>
          <cell r="I337">
            <v>44554</v>
          </cell>
          <cell r="J337">
            <v>45000000</v>
          </cell>
          <cell r="K337">
            <v>0.24444444444444444</v>
          </cell>
          <cell r="L337">
            <v>11000000</v>
          </cell>
          <cell r="M337">
            <v>34000000</v>
          </cell>
        </row>
        <row r="338">
          <cell r="B338">
            <v>337</v>
          </cell>
          <cell r="C338" t="str">
            <v>No</v>
          </cell>
          <cell r="D338" t="str">
            <v>215-Prestar servicios profesionales al IDPC para realizar el diseño y edición del componente gráfico de proyectos y contenidos digitales del Museo de Bogotá.</v>
          </cell>
          <cell r="E338">
            <v>6300000</v>
          </cell>
          <cell r="F338" t="str">
            <v>juan.sanabria@idpc.gov.co</v>
          </cell>
          <cell r="G338" t="str">
            <v>255 dias</v>
          </cell>
          <cell r="H338">
            <v>44280</v>
          </cell>
          <cell r="I338">
            <v>44539</v>
          </cell>
          <cell r="J338">
            <v>53550000</v>
          </cell>
          <cell r="K338">
            <v>0.25882352941176473</v>
          </cell>
          <cell r="L338">
            <v>13860000</v>
          </cell>
          <cell r="M338">
            <v>39690000</v>
          </cell>
        </row>
        <row r="339">
          <cell r="B339">
            <v>338</v>
          </cell>
          <cell r="C339" t="str">
            <v>No</v>
          </cell>
          <cell r="D339" t="str">
            <v>625-Prestar servicios profesionales al Instituto Distrital de Patrimonio Cultural para la articulación del urbanismo con perspectiva de género en los proyectos de la subdirección de gestión territorial en la activación de entornos patrimoniales.</v>
          </cell>
          <cell r="E339">
            <v>6500000</v>
          </cell>
          <cell r="F339" t="str">
            <v>erika.gallego@idpc.gov.co</v>
          </cell>
          <cell r="G339" t="str">
            <v>6 meses</v>
          </cell>
          <cell r="H339">
            <v>44284</v>
          </cell>
          <cell r="I339">
            <v>44467</v>
          </cell>
          <cell r="J339">
            <v>39000000</v>
          </cell>
          <cell r="K339">
            <v>0.3444444358974359</v>
          </cell>
          <cell r="L339">
            <v>13433333</v>
          </cell>
          <cell r="M339">
            <v>25566667</v>
          </cell>
        </row>
        <row r="340">
          <cell r="B340">
            <v>339</v>
          </cell>
          <cell r="C340" t="str">
            <v>No</v>
          </cell>
          <cell r="D340" t="str">
            <v>331-Prestar servicios de apoyo a la gestión del Instituto Distrital de Patrimonio Cultural para la consolidación del componente educativo, cultural y de actores locales en el Parque Arqueológico de Usme.</v>
          </cell>
          <cell r="E340">
            <v>2152700</v>
          </cell>
          <cell r="F340" t="str">
            <v>katherine.camacho@idpc.gov.co</v>
          </cell>
          <cell r="G340" t="str">
            <v>8 meses</v>
          </cell>
          <cell r="H340">
            <v>44284</v>
          </cell>
          <cell r="I340">
            <v>44528</v>
          </cell>
          <cell r="J340">
            <v>17221600</v>
          </cell>
          <cell r="K340">
            <v>0.25833331397779535</v>
          </cell>
          <cell r="L340">
            <v>4448913</v>
          </cell>
          <cell r="M340">
            <v>12772687</v>
          </cell>
        </row>
        <row r="341">
          <cell r="B341">
            <v>340</v>
          </cell>
          <cell r="C341" t="str">
            <v>No</v>
          </cell>
          <cell r="D341" t="str">
            <v>204-Prestar servicios profesionales al Instituto Distrital de Patrimonio Cultural en la ejecución de los procesos de mediación y generación de contenidos pedagógicos de los proyectos del Museo de Bogotá.  </v>
          </cell>
          <cell r="E341">
            <v>4250000</v>
          </cell>
          <cell r="F341" t="str">
            <v>jenny.romero@idpc.gov.co</v>
          </cell>
          <cell r="G341" t="str">
            <v>270 dias</v>
          </cell>
          <cell r="H341">
            <v>44285</v>
          </cell>
          <cell r="I341">
            <v>44559</v>
          </cell>
          <cell r="J341">
            <v>38250000</v>
          </cell>
          <cell r="K341">
            <v>0.22592593464052288</v>
          </cell>
          <cell r="L341">
            <v>8641667</v>
          </cell>
          <cell r="M341">
            <v>29608333</v>
          </cell>
        </row>
        <row r="342">
          <cell r="B342">
            <v>341</v>
          </cell>
          <cell r="C342" t="str">
            <v>No</v>
          </cell>
          <cell r="D342" t="str">
            <v>203-Prestar servicios profesionales al Instituto Distrital de Patrimonio Cultural para orientar y desarrollar la estrategia educativa y cultural del Museo de Bogotá́.</v>
          </cell>
          <cell r="E342">
            <v>8000000</v>
          </cell>
          <cell r="F342" t="str">
            <v>maria.rocha@idpc.gov.co</v>
          </cell>
          <cell r="G342" t="str">
            <v>240 dias</v>
          </cell>
          <cell r="H342">
            <v>44285</v>
          </cell>
          <cell r="I342">
            <v>44529</v>
          </cell>
          <cell r="J342">
            <v>64000000</v>
          </cell>
          <cell r="K342">
            <v>1</v>
          </cell>
          <cell r="L342">
            <v>16266667</v>
          </cell>
          <cell r="M342">
            <v>0</v>
          </cell>
        </row>
        <row r="343">
          <cell r="B343">
            <v>342</v>
          </cell>
          <cell r="C343" t="str">
            <v>No</v>
          </cell>
          <cell r="D343" t="str">
            <v>179-Suministro de consumibles para equipos de impresión de las dependencias del Instituto Distrital de Patrimonio Cultural</v>
          </cell>
          <cell r="E343" t="str">
            <v>Según factura</v>
          </cell>
          <cell r="F343" t="str">
            <v>licitacioneskanderi2018@gmail.com</v>
          </cell>
          <cell r="G343" t="str">
            <v>225 dias</v>
          </cell>
          <cell r="H343">
            <v>44281</v>
          </cell>
          <cell r="I343">
            <v>44545</v>
          </cell>
          <cell r="J343">
            <v>24212650</v>
          </cell>
          <cell r="K343">
            <v>0</v>
          </cell>
          <cell r="L343">
            <v>0</v>
          </cell>
          <cell r="M343">
            <v>24212650</v>
          </cell>
        </row>
        <row r="344">
          <cell r="B344">
            <v>343</v>
          </cell>
          <cell r="C344" t="str">
            <v>No</v>
          </cell>
          <cell r="D344" t="str">
            <v>362-Prestación de servicios para el mantenimiento preventivo y correctivo del ascensor del Museo de Bogotá, del Instituto Distrital de Patrimonio Cultural.</v>
          </cell>
          <cell r="E344" t="str">
            <v>Según factura</v>
          </cell>
          <cell r="F344" t="str">
            <v>dyfmantenimientoyservicios@gmail.com</v>
          </cell>
          <cell r="G344" t="str">
            <v>12 meses</v>
          </cell>
          <cell r="H344">
            <v>44306</v>
          </cell>
          <cell r="I344">
            <v>44670</v>
          </cell>
          <cell r="J344">
            <v>20115000</v>
          </cell>
          <cell r="K344">
            <v>1.0937111608252548E-2</v>
          </cell>
          <cell r="L344">
            <v>220000</v>
          </cell>
          <cell r="M344">
            <v>19895000</v>
          </cell>
        </row>
        <row r="345">
          <cell r="B345">
            <v>344</v>
          </cell>
          <cell r="C345" t="str">
            <v>No</v>
          </cell>
          <cell r="D345" t="str">
            <v>429-Prestar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v>
          </cell>
          <cell r="E345">
            <v>5622100</v>
          </cell>
          <cell r="F345" t="str">
            <v xml:space="preserve"> juliethrodriguez34@gmail.com</v>
          </cell>
          <cell r="G345" t="str">
            <v>255 dias</v>
          </cell>
          <cell r="H345">
            <v>44286</v>
          </cell>
          <cell r="I345">
            <v>44540</v>
          </cell>
          <cell r="J345">
            <v>47787850</v>
          </cell>
          <cell r="K345">
            <v>0.23529411764705882</v>
          </cell>
          <cell r="L345">
            <v>11244200</v>
          </cell>
          <cell r="M345">
            <v>36543650</v>
          </cell>
        </row>
        <row r="346">
          <cell r="B346">
            <v>345</v>
          </cell>
          <cell r="C346" t="str">
            <v>No</v>
          </cell>
          <cell r="D346" t="str">
            <v>270-Prestar servicios profesionales al Instituto Distrital de Patrimonio Cultural para evaluar los instrumentos de planeación territorial relacionados con Bienes de Interés Cultural.</v>
          </cell>
          <cell r="E346">
            <v>5700000</v>
          </cell>
          <cell r="F346" t="str">
            <v>ana.castro@idpc.gov.co</v>
          </cell>
          <cell r="G346" t="str">
            <v>7 meses</v>
          </cell>
          <cell r="H346">
            <v>44285</v>
          </cell>
          <cell r="I346">
            <v>44498</v>
          </cell>
          <cell r="J346">
            <v>39900000</v>
          </cell>
          <cell r="K346">
            <v>0.2904761904761905</v>
          </cell>
          <cell r="L346">
            <v>11590000</v>
          </cell>
          <cell r="M346">
            <v>28310000</v>
          </cell>
        </row>
        <row r="347">
          <cell r="B347">
            <v>346</v>
          </cell>
          <cell r="C347" t="str">
            <v>No</v>
          </cell>
          <cell r="D347" t="str">
            <v>615-Adquisición de electrodomésticos y accesorios para las instalaciones del Instituto Distrital de Patrimonio Cultural.</v>
          </cell>
          <cell r="E347">
            <v>2629800</v>
          </cell>
          <cell r="F347" t="str">
            <v>wladimir.polanco@colcomercio.com.co</v>
          </cell>
          <cell r="G347" t="str">
            <v>1 mes</v>
          </cell>
          <cell r="H347">
            <v>44273</v>
          </cell>
          <cell r="I347">
            <v>44304</v>
          </cell>
          <cell r="J347">
            <v>2629800</v>
          </cell>
          <cell r="K347">
            <v>1</v>
          </cell>
          <cell r="L347">
            <v>2629800</v>
          </cell>
          <cell r="M347">
            <v>0</v>
          </cell>
        </row>
        <row r="348">
          <cell r="B348">
            <v>347</v>
          </cell>
          <cell r="C348" t="str">
            <v>No</v>
          </cell>
          <cell r="D348" t="str">
            <v>609-Prestar servicios profesionales al Instituto Distrital de Patrimonio Cultural para orientar y acompañar  los temas contables, tributarios y financieros en las diferentes situaciones que se presenten en desarrollo de las funciones propias desarrolladas por la Subdirección de Gestión Corporativa.</v>
          </cell>
          <cell r="E348">
            <v>5000000</v>
          </cell>
          <cell r="G348" t="str">
            <v>6 meses</v>
          </cell>
          <cell r="H348">
            <v>44286</v>
          </cell>
          <cell r="I348">
            <v>44469</v>
          </cell>
          <cell r="J348">
            <v>30000000</v>
          </cell>
          <cell r="K348">
            <v>0.33333333333333331</v>
          </cell>
          <cell r="L348">
            <v>10000000</v>
          </cell>
          <cell r="M348">
            <v>20000000</v>
          </cell>
        </row>
        <row r="349">
          <cell r="B349">
            <v>348</v>
          </cell>
          <cell r="C349" t="str">
            <v>No</v>
          </cell>
          <cell r="D349" t="str">
            <v>189-Prestar servicios profesionales al Instituto Distrital de Patrimonio Cultural para apoyar el desarrollo de los proyectos del Museo de Bogotá en términos de investigación y producción.</v>
          </cell>
          <cell r="E349">
            <v>4250000</v>
          </cell>
          <cell r="F349" t="str">
            <v>esteban.zapata@idpc.gov.co</v>
          </cell>
          <cell r="G349" t="str">
            <v>255 dias</v>
          </cell>
          <cell r="H349">
            <v>44295</v>
          </cell>
          <cell r="I349">
            <v>44553</v>
          </cell>
          <cell r="J349">
            <v>36125000</v>
          </cell>
          <cell r="K349">
            <v>0.20392157785467127</v>
          </cell>
          <cell r="L349">
            <v>7366667</v>
          </cell>
          <cell r="M349">
            <v>28758333</v>
          </cell>
        </row>
        <row r="350">
          <cell r="B350">
            <v>349</v>
          </cell>
          <cell r="C350" t="str">
            <v>No</v>
          </cell>
          <cell r="D350" t="str">
            <v>324-Prestar servicios al Instituto Distrital de Patrimonio Cultural de apoyo a la gestión social e interinstitucional del Parque Arqueológico de Usme.</v>
          </cell>
          <cell r="E350">
            <v>3072300</v>
          </cell>
          <cell r="F350" t="str">
            <v>harol.villay@idpc.gov.co</v>
          </cell>
          <cell r="G350" t="str">
            <v>9 meses</v>
          </cell>
          <cell r="H350">
            <v>44285</v>
          </cell>
          <cell r="I350">
            <v>44559</v>
          </cell>
          <cell r="J350">
            <v>27650700</v>
          </cell>
          <cell r="K350">
            <v>0.22592592592592592</v>
          </cell>
          <cell r="L350">
            <v>6247010</v>
          </cell>
          <cell r="M350">
            <v>21403690</v>
          </cell>
        </row>
        <row r="351">
          <cell r="B351">
            <v>350</v>
          </cell>
          <cell r="C351" t="str">
            <v>No</v>
          </cell>
          <cell r="D351" t="str">
            <v>334-Prestar servicios de apoyo al IDPC en la gestión social, participación y seguimiento a las intervenciones en el Parque Arqueológico de Usme.</v>
          </cell>
          <cell r="E351">
            <v>3072300</v>
          </cell>
          <cell r="F351" t="str">
            <v>sandra.diaz@idpc.gov.co</v>
          </cell>
          <cell r="G351" t="str">
            <v>9 meses</v>
          </cell>
          <cell r="H351">
            <v>44286</v>
          </cell>
          <cell r="I351">
            <v>44560</v>
          </cell>
          <cell r="J351">
            <v>27650700</v>
          </cell>
          <cell r="K351">
            <v>0.22222222222222221</v>
          </cell>
          <cell r="L351">
            <v>6144600</v>
          </cell>
          <cell r="M351">
            <v>21506100</v>
          </cell>
        </row>
        <row r="352">
          <cell r="B352">
            <v>351</v>
          </cell>
          <cell r="C352" t="str">
            <v>No</v>
          </cell>
          <cell r="D352" t="str">
            <v>628-Entregar en arrendamiento el local comercial que cuenta con un área de 64m2, situado en la Calle 10  No. 3-45 que hace parte del inmueble denominado Casa Siete Balcones, de la ciudad de Bogotá, D. C.</v>
          </cell>
          <cell r="E352">
            <v>1797184</v>
          </cell>
          <cell r="F352" t="str">
            <v>cafeibanez@gmail.com</v>
          </cell>
          <cell r="G352" t="str">
            <v>12 meses</v>
          </cell>
          <cell r="H352">
            <v>44287</v>
          </cell>
          <cell r="I352">
            <v>44651</v>
          </cell>
          <cell r="J352">
            <v>0</v>
          </cell>
          <cell r="K352">
            <v>0</v>
          </cell>
          <cell r="L352">
            <v>0</v>
          </cell>
          <cell r="M352">
            <v>0</v>
          </cell>
        </row>
        <row r="353">
          <cell r="B353">
            <v>352</v>
          </cell>
          <cell r="C353" t="str">
            <v>No</v>
          </cell>
          <cell r="D353" t="str">
            <v>221-Adquisición de elementos de bioseguridad y protección para prevenir la propagación del Coronavirus (Covid 19) en el IDPC.</v>
          </cell>
          <cell r="E353">
            <v>64626</v>
          </cell>
          <cell r="F353" t="str">
            <v>logisticaygestiondenegocios@gmail.com</v>
          </cell>
          <cell r="G353" t="str">
            <v>1 mes</v>
          </cell>
          <cell r="H353">
            <v>44285</v>
          </cell>
          <cell r="I353">
            <v>44316</v>
          </cell>
          <cell r="J353">
            <v>64626</v>
          </cell>
          <cell r="K353">
            <v>1</v>
          </cell>
          <cell r="L353">
            <v>64626</v>
          </cell>
          <cell r="M353">
            <v>0</v>
          </cell>
        </row>
        <row r="354">
          <cell r="B354">
            <v>353</v>
          </cell>
          <cell r="C354" t="str">
            <v>No</v>
          </cell>
          <cell r="D354" t="str">
            <v>221-Adquisición de elementos de bioseguridad y protección para prevenir la propagación del Coronavirus (Covid 19) en el IDPC.</v>
          </cell>
          <cell r="E354">
            <v>349635</v>
          </cell>
          <cell r="F354" t="str">
            <v>No reporta</v>
          </cell>
          <cell r="G354" t="str">
            <v>1 mes</v>
          </cell>
          <cell r="H354">
            <v>44285</v>
          </cell>
          <cell r="I354">
            <v>44316</v>
          </cell>
          <cell r="J354">
            <v>349635</v>
          </cell>
          <cell r="K354">
            <v>1</v>
          </cell>
          <cell r="L354">
            <v>349635</v>
          </cell>
          <cell r="M354">
            <v>0</v>
          </cell>
        </row>
        <row r="355">
          <cell r="B355">
            <v>354</v>
          </cell>
          <cell r="C355" t="str">
            <v>No</v>
          </cell>
          <cell r="D355" t="str">
            <v>576-Prestar servicios de apoyo a la  gestión social y la estrategia de participacion social en la declaratoria de Sumapaz.</v>
          </cell>
          <cell r="E355">
            <v>1797400</v>
          </cell>
          <cell r="F355" t="str">
            <v>libia.villalba@idpc.gov.co</v>
          </cell>
          <cell r="G355" t="str">
            <v>5 meses</v>
          </cell>
          <cell r="H355">
            <v>44298</v>
          </cell>
          <cell r="I355">
            <v>44450</v>
          </cell>
          <cell r="J355">
            <v>8987000</v>
          </cell>
          <cell r="K355">
            <v>0.3266666295760543</v>
          </cell>
          <cell r="L355">
            <v>2935753</v>
          </cell>
          <cell r="M355">
            <v>6051247</v>
          </cell>
        </row>
        <row r="356">
          <cell r="B356">
            <v>355</v>
          </cell>
          <cell r="C356" t="str">
            <v>No</v>
          </cell>
          <cell r="D356" t="str">
            <v>230-Contratar la adquisición de mobiliario para las oficinas del Instituto Distrital de Patrimonio Cultural.</v>
          </cell>
          <cell r="E356" t="str">
            <v>Según factura</v>
          </cell>
          <cell r="F356" t="str">
            <v>worldmyd@hotmail.com</v>
          </cell>
          <cell r="G356" t="str">
            <v>45 dias</v>
          </cell>
          <cell r="H356">
            <v>44298</v>
          </cell>
          <cell r="I356">
            <v>44342</v>
          </cell>
          <cell r="J356">
            <v>11200000</v>
          </cell>
          <cell r="K356">
            <v>0</v>
          </cell>
          <cell r="L356">
            <v>0</v>
          </cell>
          <cell r="M356">
            <v>11200000</v>
          </cell>
        </row>
        <row r="357">
          <cell r="B357">
            <v>356</v>
          </cell>
          <cell r="C357" t="str">
            <v>No</v>
          </cell>
          <cell r="D357" t="str">
            <v>127-Prestar servicios profesionales al Instituto Distrital de Patrimonio Cultural para desarrollar una investigación sobre el patrimonio espiritual y religioso de Bogotá.</v>
          </cell>
          <cell r="E357">
            <v>6000000</v>
          </cell>
          <cell r="F357" t="str">
            <v>maria.ospina@idpc.gov.co</v>
          </cell>
          <cell r="G357" t="str">
            <v>6 meses</v>
          </cell>
          <cell r="H357">
            <v>44300</v>
          </cell>
          <cell r="I357">
            <v>44482</v>
          </cell>
          <cell r="J357">
            <v>36000000</v>
          </cell>
          <cell r="K357">
            <v>0.26111111111111113</v>
          </cell>
          <cell r="L357">
            <v>9400000</v>
          </cell>
          <cell r="M357">
            <v>26600000</v>
          </cell>
        </row>
        <row r="358">
          <cell r="B358">
            <v>357</v>
          </cell>
          <cell r="C358" t="str">
            <v>No</v>
          </cell>
          <cell r="D358" t="str">
            <v>172-Prestar servicios profesionales al Instituto Distrital de Patrimonio Cultural para apoyar las actividades de supervisión, seguimiento a convenios , contratos y actividades de control de la sudirección de divulgación y apropiación del patrimonio.</v>
          </cell>
          <cell r="E358">
            <v>3866500</v>
          </cell>
          <cell r="F358" t="str">
            <v>juan.quinonez@idpc.gov.co</v>
          </cell>
          <cell r="G358" t="str">
            <v>4 meses</v>
          </cell>
          <cell r="H358">
            <v>44300</v>
          </cell>
          <cell r="I358">
            <v>44421</v>
          </cell>
          <cell r="J358">
            <v>15466000</v>
          </cell>
          <cell r="K358">
            <v>0.39166668821931983</v>
          </cell>
          <cell r="L358">
            <v>6057517</v>
          </cell>
          <cell r="M358">
            <v>9408483</v>
          </cell>
        </row>
        <row r="359">
          <cell r="B359">
            <v>358</v>
          </cell>
          <cell r="C359" t="str">
            <v>No</v>
          </cell>
          <cell r="D359" t="str">
            <v>372-Contratar la prestación de servicio de recolección, transporte, tratamiento y/o disposición final de los residuos peligrosos producidos en la gestión del Instituto Distrital de Patrimonio Cultural.</v>
          </cell>
          <cell r="E359" t="str">
            <v>Según factura</v>
          </cell>
          <cell r="F359" t="str">
            <v>alejandro.prieto@serviecologixo.com</v>
          </cell>
          <cell r="G359" t="str">
            <v>9 meses</v>
          </cell>
          <cell r="H359">
            <v>44305</v>
          </cell>
          <cell r="I359">
            <v>44540</v>
          </cell>
          <cell r="J359">
            <v>1000000</v>
          </cell>
          <cell r="K359">
            <v>0</v>
          </cell>
          <cell r="L359">
            <v>0</v>
          </cell>
          <cell r="M359">
            <v>1000000</v>
          </cell>
        </row>
        <row r="360">
          <cell r="B360">
            <v>359</v>
          </cell>
          <cell r="C360" t="str">
            <v>No</v>
          </cell>
          <cell r="D360" t="str">
            <v>618-Aunar esfuerzos técnicos, administrativos y financieros que permitan gestionar las acciones necesarias para la implementación de la política pública de la bicicleta, y propender por la salvaguardia de la cultura bogotana del uso y disfrute de la bicic</v>
          </cell>
          <cell r="E360">
            <v>0</v>
          </cell>
          <cell r="F360" t="str">
            <v>contratacion@movilidadbogota.gov.co</v>
          </cell>
          <cell r="G360" t="str">
            <v>3 años</v>
          </cell>
          <cell r="H360">
            <v>44327</v>
          </cell>
          <cell r="I360">
            <v>45422</v>
          </cell>
          <cell r="J360">
            <v>0</v>
          </cell>
          <cell r="K360">
            <v>0</v>
          </cell>
          <cell r="L360">
            <v>0</v>
          </cell>
          <cell r="M360">
            <v>0</v>
          </cell>
        </row>
        <row r="361">
          <cell r="B361">
            <v>360</v>
          </cell>
          <cell r="C361" t="str">
            <v>No</v>
          </cell>
          <cell r="D361" t="str">
            <v>611-Adquirir la solución de Firewall Fortigate 100E con licenciamiento para el Instituto Distrital de Patrimonio Cultural.</v>
          </cell>
          <cell r="E361" t="str">
            <v>Según factura</v>
          </cell>
          <cell r="F361" t="str">
            <v>comercial@gammaingenieros.com</v>
          </cell>
          <cell r="G361" t="str">
            <v>4 meses</v>
          </cell>
          <cell r="H361">
            <v>44302</v>
          </cell>
          <cell r="I361">
            <v>44423</v>
          </cell>
          <cell r="J361">
            <v>26590100</v>
          </cell>
          <cell r="K361">
            <v>1</v>
          </cell>
          <cell r="L361">
            <v>26590100</v>
          </cell>
          <cell r="M361">
            <v>0</v>
          </cell>
        </row>
        <row r="362">
          <cell r="B362">
            <v>361</v>
          </cell>
          <cell r="C362" t="str">
            <v>Si</v>
          </cell>
          <cell r="D362" t="str">
            <v>308-Prestar servicios profesionales al Instituto Distrital de Patrimonio Cultural para estructurar los instrumentos de planeación territorial relacionados con Bienes de Interés Cultural y realizar la evaluación técnica de aquellos instrumentos que le sean solicitados.</v>
          </cell>
          <cell r="E362">
            <v>6000000</v>
          </cell>
          <cell r="F362" t="str">
            <v>natalia.mogollon@idpc.gov.co</v>
          </cell>
          <cell r="G362" t="str">
            <v>7 meses</v>
          </cell>
          <cell r="H362">
            <v>44309</v>
          </cell>
          <cell r="I362">
            <v>44522</v>
          </cell>
          <cell r="J362">
            <v>42000000</v>
          </cell>
          <cell r="K362">
            <v>0.18095238095238095</v>
          </cell>
          <cell r="L362">
            <v>7600000</v>
          </cell>
          <cell r="M362">
            <v>34400000</v>
          </cell>
        </row>
        <row r="363">
          <cell r="B363">
            <v>362</v>
          </cell>
          <cell r="C363" t="str">
            <v>No</v>
          </cell>
          <cell r="D363" t="str">
            <v>174-Prestar servicios profesionales al Instituto Distrital de Patrimonio Cultural para apoyar a la subdirección de divulgación y apropiación en la implementación de acciones de desarrollo sostenible en el marco de la valoración del patrimonio cultural</v>
          </cell>
          <cell r="E363">
            <v>5000000</v>
          </cell>
          <cell r="F363" t="str">
            <v>oscar.ospina@idpc.gov.co</v>
          </cell>
          <cell r="G363" t="str">
            <v>180 dias</v>
          </cell>
          <cell r="H363">
            <v>44309</v>
          </cell>
          <cell r="I363">
            <v>44491</v>
          </cell>
          <cell r="J363">
            <v>30000000</v>
          </cell>
          <cell r="K363">
            <v>0</v>
          </cell>
          <cell r="L363">
            <v>0</v>
          </cell>
          <cell r="M363">
            <v>30000000</v>
          </cell>
        </row>
        <row r="364">
          <cell r="B364">
            <v>363</v>
          </cell>
          <cell r="C364" t="str">
            <v>No</v>
          </cell>
          <cell r="D364" t="str">
            <v>323-Contratar la actualización, mantenimiento y soporte del Software SIIGO del Instituto Distrital de Patrimonio Cultural.</v>
          </cell>
          <cell r="E364" t="str">
            <v>Según factura</v>
          </cell>
          <cell r="F364" t="str">
            <v>jhsalazar@integrasoftsas.com</v>
          </cell>
          <cell r="G364" t="str">
            <v>12 meses</v>
          </cell>
          <cell r="H364">
            <v>44317</v>
          </cell>
          <cell r="I364">
            <v>44593</v>
          </cell>
          <cell r="J364">
            <v>8800000</v>
          </cell>
          <cell r="K364">
            <v>1</v>
          </cell>
          <cell r="L364">
            <v>8800000</v>
          </cell>
          <cell r="M364">
            <v>0</v>
          </cell>
        </row>
        <row r="365">
          <cell r="B365">
            <v>364</v>
          </cell>
          <cell r="C365" t="str">
            <v>No</v>
          </cell>
          <cell r="D365" t="str">
            <v>318-Contratar la renovación de los servicios de Google Apps y Google Vault (copias de respaldo) que incluye el correo electrónico, herramientas de colaboración y comunicación para el dominio Instituto Distrital de Patrimonio Cultural.gov.co del Instituto Distrital de Patrimonio Cultural, basado en tecnologías de computación en la nube.</v>
          </cell>
          <cell r="E365" t="str">
            <v>Según factura</v>
          </cell>
          <cell r="F365" t="str">
            <v>licitaciones@eforcers.com</v>
          </cell>
          <cell r="G365" t="str">
            <v>9 meses</v>
          </cell>
          <cell r="H365">
            <v>44307</v>
          </cell>
          <cell r="I365">
            <v>44587</v>
          </cell>
          <cell r="J365">
            <v>93317791</v>
          </cell>
          <cell r="K365">
            <v>1</v>
          </cell>
          <cell r="L365">
            <v>93317791</v>
          </cell>
          <cell r="M365">
            <v>0</v>
          </cell>
        </row>
        <row r="366">
          <cell r="B366">
            <v>365</v>
          </cell>
          <cell r="C366" t="str">
            <v>No</v>
          </cell>
          <cell r="D366" t="str">
            <v>401-Prestar servicios de apoyo a la gestión al Instituto Distrital de Patrimonio Cultural para apoyar la revisión, acopio y sistematización de fuentes documentales de carácter primario y el desarrollo de las líneas de investigación histórica en curso.</v>
          </cell>
          <cell r="E366">
            <v>3762000</v>
          </cell>
          <cell r="G366" t="str">
            <v>255 dias</v>
          </cell>
          <cell r="H366">
            <v>44316</v>
          </cell>
          <cell r="I366">
            <v>44561</v>
          </cell>
          <cell r="J366">
            <v>31977000</v>
          </cell>
          <cell r="K366">
            <v>0.12156862745098039</v>
          </cell>
          <cell r="L366">
            <v>3887400</v>
          </cell>
          <cell r="M366">
            <v>28089600</v>
          </cell>
        </row>
        <row r="367">
          <cell r="B367">
            <v>366</v>
          </cell>
          <cell r="C367" t="str">
            <v>No</v>
          </cell>
          <cell r="D367" t="str">
            <v>626-Prestar servicios profesionales al Instituto Distrital de Patrimonio Cultural, para apoyar la estructuraciòn de los diseños arquitectónicos y la gestión interinstitucional a proyectos del componente de espacio público urbano en la activación de entornos patrimoniales.</v>
          </cell>
          <cell r="E367">
            <v>5000000</v>
          </cell>
          <cell r="G367" t="str">
            <v>7 meses</v>
          </cell>
          <cell r="H367">
            <v>44315</v>
          </cell>
          <cell r="I367">
            <v>44528</v>
          </cell>
          <cell r="J367">
            <v>35000000</v>
          </cell>
          <cell r="K367">
            <v>0.15238094285714285</v>
          </cell>
          <cell r="L367">
            <v>5333333</v>
          </cell>
          <cell r="M367">
            <v>29666667</v>
          </cell>
        </row>
        <row r="368">
          <cell r="B368">
            <v>367</v>
          </cell>
          <cell r="C368" t="str">
            <v>No</v>
          </cell>
          <cell r="D368" t="str">
            <v>191-Prestar servicios profesionales al Instituto Distrital de Patrimonio Cultural en el desarrollo de procesos curatoriales requeridos en el marco de la estrategia de territorialización del Museo de Bogotá</v>
          </cell>
          <cell r="E368">
            <v>6300000</v>
          </cell>
          <cell r="G368" t="str">
            <v>60 DIAS</v>
          </cell>
          <cell r="H368">
            <v>44316</v>
          </cell>
          <cell r="I368">
            <v>44376</v>
          </cell>
          <cell r="J368">
            <v>12600000</v>
          </cell>
          <cell r="K368">
            <v>0.51666666666666672</v>
          </cell>
          <cell r="L368">
            <v>6510000</v>
          </cell>
          <cell r="M368">
            <v>6090000</v>
          </cell>
        </row>
        <row r="369">
          <cell r="B369">
            <v>368</v>
          </cell>
          <cell r="C369" t="str">
            <v>No</v>
          </cell>
          <cell r="D369" t="str">
            <v>443-Contratar el servicio de transporte terrestre de carga incluyendo conductor y combustible para transportar insumos, materiales, herramientas y equipos que se requieran para las intervenciones necesarias que realice la Subdirección de Protección e Intervención del Patrimonio a los bienes de interés cultural del Distrito Capital.</v>
          </cell>
          <cell r="E369" t="str">
            <v>Según factura</v>
          </cell>
          <cell r="F369" t="str">
            <v>gerencia.gigante@gmail.com</v>
          </cell>
          <cell r="G369" t="str">
            <v>11 meses</v>
          </cell>
          <cell r="H369">
            <v>44316</v>
          </cell>
          <cell r="I369">
            <v>44561</v>
          </cell>
          <cell r="J369">
            <v>109988340</v>
          </cell>
          <cell r="K369">
            <v>9.6737526905124674E-2</v>
          </cell>
          <cell r="L369">
            <v>10640000</v>
          </cell>
          <cell r="M369">
            <v>99348340</v>
          </cell>
        </row>
        <row r="370">
          <cell r="B370">
            <v>369</v>
          </cell>
          <cell r="C370" t="str">
            <v>No</v>
          </cell>
          <cell r="D370" t="str">
            <v>216-Contratar la prestación del servicio de vigilancia y seguridad privada, en la modalidad de vigilancia fija armada, con medios técnicos y tecnológicos para custodiar los bienes muebles e inmuebles de propiedad y/o a cargo del IDPC.</v>
          </cell>
          <cell r="E370" t="str">
            <v>Según factura</v>
          </cell>
          <cell r="F370" t="str">
            <v>comercial@seguridadigital.co</v>
          </cell>
          <cell r="G370" t="str">
            <v>9 meses</v>
          </cell>
          <cell r="H370">
            <v>44332</v>
          </cell>
          <cell r="I370">
            <v>44607</v>
          </cell>
          <cell r="J370">
            <v>1275320906</v>
          </cell>
          <cell r="K370">
            <v>3.8337440223849037E-2</v>
          </cell>
          <cell r="L370">
            <v>48892539</v>
          </cell>
          <cell r="M370">
            <v>1226428367</v>
          </cell>
        </row>
        <row r="371">
          <cell r="B371">
            <v>370</v>
          </cell>
          <cell r="C371" t="str">
            <v>No</v>
          </cell>
          <cell r="D371" t="str">
            <v>563-Contratar la actualización del Plan de Manejo arqueológico y los estudios y diseños requeridos en etapa de prefactibilidad del Parque Arqueológico de la Hacienda El Carmen en la localidad de Usme.</v>
          </cell>
          <cell r="E371" t="str">
            <v>Según factura</v>
          </cell>
          <cell r="F371" t="str">
            <v>trenza.ando2@gmail.com</v>
          </cell>
          <cell r="G371" t="str">
            <v>5 meses</v>
          </cell>
          <cell r="H371">
            <v>44327</v>
          </cell>
          <cell r="I371">
            <v>44479</v>
          </cell>
          <cell r="J371">
            <v>319331185</v>
          </cell>
          <cell r="K371">
            <v>0</v>
          </cell>
          <cell r="L371">
            <v>0</v>
          </cell>
          <cell r="M371">
            <v>319331185</v>
          </cell>
        </row>
        <row r="372">
          <cell r="B372">
            <v>371</v>
          </cell>
          <cell r="C372" t="str">
            <v>No</v>
          </cell>
          <cell r="D372" t="str">
            <v>207-Adquisición de equipos tecnológicos, audiovisuales y periféricos para el fortalecimiento de la gestión institucional y de la comunicación pública del IDPC.</v>
          </cell>
          <cell r="E372" t="str">
            <v>Según factura</v>
          </cell>
          <cell r="F372" t="str">
            <v>JLOZANO@I-COMM.CO</v>
          </cell>
          <cell r="G372" t="str">
            <v>2 meses</v>
          </cell>
          <cell r="H372">
            <v>44336</v>
          </cell>
          <cell r="I372">
            <v>44396</v>
          </cell>
          <cell r="J372">
            <v>21966564</v>
          </cell>
          <cell r="K372">
            <v>0</v>
          </cell>
          <cell r="L372">
            <v>0</v>
          </cell>
          <cell r="M372">
            <v>21966564</v>
          </cell>
        </row>
        <row r="373">
          <cell r="B373">
            <v>372</v>
          </cell>
          <cell r="C373" t="str">
            <v>No</v>
          </cell>
          <cell r="D373" t="str">
            <v>195-Contratar el alquiler e instalación de computadores de escritorio con su respectiva configuración y puesta en funcionamiento en las instalaciones del Instituto Distrital de Patrimonio Cultural</v>
          </cell>
          <cell r="E373" t="str">
            <v>Según factura</v>
          </cell>
          <cell r="F373" t="str">
            <v>santiago.vargas@b2btic.com</v>
          </cell>
          <cell r="G373" t="str">
            <v>8 meses</v>
          </cell>
          <cell r="H373">
            <v>44330</v>
          </cell>
          <cell r="I373">
            <v>44571</v>
          </cell>
          <cell r="J373">
            <v>105165000</v>
          </cell>
          <cell r="K373">
            <v>3.5051072124756333E-2</v>
          </cell>
          <cell r="L373">
            <v>3686146</v>
          </cell>
          <cell r="M373">
            <v>101478854</v>
          </cell>
        </row>
        <row r="374">
          <cell r="B374">
            <v>373</v>
          </cell>
          <cell r="C374" t="str">
            <v>No</v>
          </cell>
          <cell r="D374" t="str">
            <v>291-Contratar el servicio publico de transporte terrestre automotor especial incluido conductor para atender la gestión institucional del IDPC.</v>
          </cell>
          <cell r="E374" t="str">
            <v>Según factura</v>
          </cell>
          <cell r="F374" t="str">
            <v>gerencia@transportescsc.com</v>
          </cell>
          <cell r="G374" t="str">
            <v>5 meses</v>
          </cell>
          <cell r="H374">
            <v>44348</v>
          </cell>
          <cell r="I374">
            <v>44500</v>
          </cell>
          <cell r="J374">
            <v>47231245</v>
          </cell>
          <cell r="K374">
            <v>0</v>
          </cell>
          <cell r="L374">
            <v>0</v>
          </cell>
          <cell r="M374">
            <v>47231245</v>
          </cell>
        </row>
        <row r="375">
          <cell r="B375">
            <v>374</v>
          </cell>
          <cell r="C375" t="str">
            <v>No</v>
          </cell>
          <cell r="D375" t="str">
            <v>279-Celebrar contrato de interés público con la Corporación Arquitectura Expandida, para la realización de actividades orientadas al reconocimiento, visibilización y apropiación del patrimonio cultural material e inmaterial en la ciudad de Bogotá, a través de la realización del proyecto “11 ENCUENTRO DE ARQUITECTURA EXPANDIDA”, de conformidad con el proyecto presentado y concertado en desarrollo del proceso de convocatoria pública del Programa Distrital de Apoyos Concertados 2021.</v>
          </cell>
          <cell r="E375" t="str">
            <v>Según factura</v>
          </cell>
          <cell r="F375" t="str">
            <v>axp@arquitecturaexpandida.org</v>
          </cell>
          <cell r="G375" t="str">
            <v>5 meses 7 dias</v>
          </cell>
          <cell r="H375">
            <v>44340</v>
          </cell>
          <cell r="I375">
            <v>44499</v>
          </cell>
          <cell r="J375">
            <v>22165000</v>
          </cell>
          <cell r="K375">
            <v>0.5</v>
          </cell>
          <cell r="L375">
            <v>11082500</v>
          </cell>
          <cell r="M375">
            <v>11082500</v>
          </cell>
        </row>
        <row r="376">
          <cell r="B376">
            <v>376</v>
          </cell>
          <cell r="C376" t="str">
            <v>No</v>
          </cell>
          <cell r="D376" t="str">
            <v>476-Prestar servicios de apoyo a la gestión a la Subdirección de protección e intervención del Instituto Distrital de Patrimonio Cultural para ejecutar procesos de protección, intervención y activación social en bienes  y sectores de interés cultural  de Bogotá.</v>
          </cell>
          <cell r="E376">
            <v>1797400</v>
          </cell>
          <cell r="G376" t="str">
            <v>2 meses</v>
          </cell>
          <cell r="H376">
            <v>44342</v>
          </cell>
          <cell r="I376">
            <v>44402</v>
          </cell>
          <cell r="J376">
            <v>3594800</v>
          </cell>
          <cell r="K376">
            <v>0</v>
          </cell>
          <cell r="L376">
            <v>0</v>
          </cell>
          <cell r="M376">
            <v>3594800</v>
          </cell>
        </row>
        <row r="377">
          <cell r="B377">
            <v>377</v>
          </cell>
          <cell r="C377" t="str">
            <v>No</v>
          </cell>
          <cell r="D377" t="str">
            <v>477-Prestar servicios de apoyo a la gestión a la Subdirección de protección e intervención del Instituto Distrital de Patrimonio Cultural para ejecutar procesos de protección, intervención y activación social en bienes  y sectores de interés cultural  de Bogotá.</v>
          </cell>
          <cell r="E377">
            <v>1797400</v>
          </cell>
          <cell r="G377" t="str">
            <v>2 meses</v>
          </cell>
          <cell r="H377">
            <v>44342</v>
          </cell>
          <cell r="I377">
            <v>44402</v>
          </cell>
          <cell r="J377">
            <v>3594800</v>
          </cell>
          <cell r="K377">
            <v>0</v>
          </cell>
          <cell r="L377">
            <v>0</v>
          </cell>
          <cell r="M377">
            <v>3594800</v>
          </cell>
        </row>
        <row r="378">
          <cell r="B378">
            <v>378</v>
          </cell>
          <cell r="C378" t="str">
            <v>No</v>
          </cell>
          <cell r="D378" t="str">
            <v>478-Prestar servicios de apoyo a la gestión a la Subdirección de protección e intervención del Instituto Distrital de Patrimonio Cultural para ejecutar procesos de protección, intervención y activación social en bienes  y sectores de interés cultural  de Bogotá.</v>
          </cell>
          <cell r="E378">
            <v>1797400</v>
          </cell>
          <cell r="G378" t="str">
            <v>2 meses</v>
          </cell>
          <cell r="H378">
            <v>44342</v>
          </cell>
          <cell r="I378">
            <v>44402</v>
          </cell>
          <cell r="J378">
            <v>3594800</v>
          </cell>
          <cell r="K378">
            <v>0</v>
          </cell>
          <cell r="L378">
            <v>0</v>
          </cell>
          <cell r="M378">
            <v>3594800</v>
          </cell>
        </row>
        <row r="379">
          <cell r="B379">
            <v>379</v>
          </cell>
          <cell r="C379" t="str">
            <v>No</v>
          </cell>
          <cell r="D379" t="str">
            <v>475-Prestar servicios de apoyo a la gestión a la Subdirección de protección e intervención del Instituto Distrital de Patrimonio Cultural para ejecutar procesos de protección, intervención y activación social en bienes  y sectores de interés cultural  de Bogotá.</v>
          </cell>
          <cell r="E379">
            <v>1797400</v>
          </cell>
          <cell r="G379" t="str">
            <v>2 meses</v>
          </cell>
          <cell r="H379">
            <v>44342</v>
          </cell>
          <cell r="I379">
            <v>44402</v>
          </cell>
          <cell r="J379">
            <v>3594800</v>
          </cell>
          <cell r="K379">
            <v>0</v>
          </cell>
          <cell r="L379">
            <v>0</v>
          </cell>
          <cell r="M379">
            <v>3594800</v>
          </cell>
        </row>
        <row r="380">
          <cell r="B380">
            <v>380</v>
          </cell>
          <cell r="C380" t="str">
            <v>Si</v>
          </cell>
          <cell r="D380" t="str">
            <v>466-Prestar servicios de apoyo a la gestión a la Subdirección de protección e intervención del Instituto Distrital de Patrimonio Cultural para ejecutar procesos de protección, intervención y activación social en bienes  y sectores de interés cultural  de Bogotá.</v>
          </cell>
          <cell r="E380">
            <v>1797400</v>
          </cell>
          <cell r="G380" t="str">
            <v>2 meses</v>
          </cell>
          <cell r="H380">
            <v>44342</v>
          </cell>
          <cell r="I380">
            <v>44402</v>
          </cell>
          <cell r="J380">
            <v>3594800</v>
          </cell>
          <cell r="K380">
            <v>0</v>
          </cell>
          <cell r="L380">
            <v>0</v>
          </cell>
          <cell r="M380">
            <v>3594800</v>
          </cell>
        </row>
        <row r="381">
          <cell r="B381">
            <v>381</v>
          </cell>
          <cell r="C381" t="str">
            <v>Si</v>
          </cell>
          <cell r="D381" t="str">
            <v>465-Prestar servicios de apoyo a la gestión a la Subdirección de protección e intervención del Instituto Distrital de Patrimonio Cultural para ejecutar procesos de protección, intervención y activación social en bienes  y sectores de interés cultural  de Bogotá.</v>
          </cell>
          <cell r="E381">
            <v>1797400</v>
          </cell>
          <cell r="G381" t="str">
            <v>2 meses</v>
          </cell>
          <cell r="H381">
            <v>44342</v>
          </cell>
          <cell r="I381">
            <v>44402</v>
          </cell>
          <cell r="J381">
            <v>3594800</v>
          </cell>
          <cell r="K381">
            <v>0</v>
          </cell>
          <cell r="L381">
            <v>0</v>
          </cell>
          <cell r="M381">
            <v>3594800</v>
          </cell>
        </row>
        <row r="382">
          <cell r="B382">
            <v>382</v>
          </cell>
          <cell r="C382" t="str">
            <v>No</v>
          </cell>
          <cell r="D382" t="str">
            <v>473-Prestar servicios de apoyo a la gestión para ejecutar procesos de protección, intervención y activación social en bienes de interés cultural de Bogotá.</v>
          </cell>
          <cell r="E382">
            <v>1797400</v>
          </cell>
          <cell r="G382" t="str">
            <v>2 meses</v>
          </cell>
          <cell r="H382">
            <v>44342</v>
          </cell>
          <cell r="I382">
            <v>44402</v>
          </cell>
          <cell r="J382">
            <v>3594800</v>
          </cell>
          <cell r="K382">
            <v>0</v>
          </cell>
          <cell r="L382">
            <v>0</v>
          </cell>
          <cell r="M382">
            <v>3594800</v>
          </cell>
        </row>
        <row r="383">
          <cell r="B383">
            <v>383</v>
          </cell>
          <cell r="C383" t="str">
            <v>No</v>
          </cell>
          <cell r="D383" t="str">
            <v>474-Prestar servicios de apoyo a la gestión a la Subdirección de protección e intervención del Instituto Distrital de Patrimonio Cultural para ejecutar procesos de protección, intervención y activación social en bienes  y sectores de interés cultural  de Bogotá.</v>
          </cell>
          <cell r="E383">
            <v>1797400</v>
          </cell>
          <cell r="G383" t="str">
            <v>2 meses</v>
          </cell>
          <cell r="H383">
            <v>44342</v>
          </cell>
          <cell r="I383">
            <v>44402</v>
          </cell>
          <cell r="J383">
            <v>3594800</v>
          </cell>
          <cell r="K383">
            <v>0</v>
          </cell>
          <cell r="L383">
            <v>0</v>
          </cell>
          <cell r="M383">
            <v>3594800</v>
          </cell>
        </row>
        <row r="384">
          <cell r="B384">
            <v>384</v>
          </cell>
          <cell r="C384" t="str">
            <v>No</v>
          </cell>
          <cell r="D384" t="str">
            <v>472-Prestar servicios de apoyo a la gestión a la Subdirección de protección e intervención del Instituto Distrital de Patrimonio Cultural para ejecutar procesos de protección, intervención y activación social en bienes  y sectores de interés cultural  de Bogotá.</v>
          </cell>
          <cell r="E384">
            <v>1797400</v>
          </cell>
          <cell r="G384" t="str">
            <v>2 meses</v>
          </cell>
          <cell r="H384">
            <v>44342</v>
          </cell>
          <cell r="I384">
            <v>44402</v>
          </cell>
          <cell r="J384">
            <v>3594800</v>
          </cell>
          <cell r="K384">
            <v>0</v>
          </cell>
          <cell r="L384">
            <v>0</v>
          </cell>
          <cell r="M384">
            <v>3594800</v>
          </cell>
        </row>
        <row r="385">
          <cell r="B385">
            <v>385</v>
          </cell>
          <cell r="C385" t="str">
            <v>No</v>
          </cell>
          <cell r="D385" t="str">
            <v>471-Prestar servicios de apoyo a la gestión a la Subdirección de protección e intervención del Instituto Distrital de Patrimonio Cultural para ejecutar procesos de protección, intervención y activación social en bienes  y sectores de interés cultural  de Bogotá.</v>
          </cell>
          <cell r="E385">
            <v>1797400</v>
          </cell>
          <cell r="G385" t="str">
            <v>2 meses</v>
          </cell>
          <cell r="H385">
            <v>44342</v>
          </cell>
          <cell r="I385">
            <v>44402</v>
          </cell>
          <cell r="J385">
            <v>3594800</v>
          </cell>
          <cell r="K385">
            <v>0</v>
          </cell>
          <cell r="L385">
            <v>0</v>
          </cell>
          <cell r="M385">
            <v>3594800</v>
          </cell>
        </row>
        <row r="386">
          <cell r="B386">
            <v>386</v>
          </cell>
          <cell r="C386" t="str">
            <v>No</v>
          </cell>
          <cell r="D386" t="str">
            <v>469-Prestar servicios de apoyo a la gestión a la Subdirección de protección e intervención del Instituto Distrital de Patrimonio Cultural para ejecutar procesos de protección, intervención y activación social en bienes  y sectores de interés cultural  de Bogotá.</v>
          </cell>
          <cell r="E386">
            <v>1797400</v>
          </cell>
          <cell r="G386" t="str">
            <v>2 meses</v>
          </cell>
          <cell r="H386">
            <v>44342</v>
          </cell>
          <cell r="I386">
            <v>44402</v>
          </cell>
          <cell r="J386">
            <v>3594800</v>
          </cell>
          <cell r="K386">
            <v>0</v>
          </cell>
          <cell r="L386">
            <v>0</v>
          </cell>
          <cell r="M386">
            <v>3594800</v>
          </cell>
        </row>
        <row r="387">
          <cell r="B387">
            <v>387</v>
          </cell>
          <cell r="C387" t="str">
            <v>Si</v>
          </cell>
          <cell r="D387" t="str">
            <v>480-Prestar servicios de apoyo a la gestión a la Subdirección de protección e intervención del Instituto Distrital de Patrimonio Cultural para ejecutar procesos de protección, intervención y activación social en bienes  y sectores de interés cultural  de Bogotá.</v>
          </cell>
          <cell r="E387">
            <v>1797400</v>
          </cell>
          <cell r="G387" t="str">
            <v>2 meses</v>
          </cell>
          <cell r="H387">
            <v>44342</v>
          </cell>
          <cell r="I387">
            <v>44402</v>
          </cell>
          <cell r="J387">
            <v>3594800</v>
          </cell>
          <cell r="K387">
            <v>0</v>
          </cell>
          <cell r="L387">
            <v>0</v>
          </cell>
          <cell r="M387">
            <v>3594800</v>
          </cell>
        </row>
        <row r="388">
          <cell r="B388">
            <v>388</v>
          </cell>
          <cell r="C388" t="str">
            <v>Si</v>
          </cell>
          <cell r="D388" t="str">
            <v>482-Prestar servicios de apoyo a la gestión a la Subdirección de protección e intervención del Instituto Distrital de Patrimonio Cultural para ejecutar procesos de protección, intervención y activación social en bienes  y sectores de interés cultural  de Bogotá.</v>
          </cell>
          <cell r="E388">
            <v>1797400</v>
          </cell>
          <cell r="G388" t="str">
            <v>2 meses</v>
          </cell>
          <cell r="H388">
            <v>44342</v>
          </cell>
          <cell r="I388">
            <v>44402</v>
          </cell>
          <cell r="J388">
            <v>3594800</v>
          </cell>
          <cell r="K388">
            <v>0</v>
          </cell>
          <cell r="L388">
            <v>0</v>
          </cell>
          <cell r="M388">
            <v>3594800</v>
          </cell>
        </row>
        <row r="389">
          <cell r="B389">
            <v>389</v>
          </cell>
          <cell r="C389" t="str">
            <v>Si</v>
          </cell>
          <cell r="D389" t="str">
            <v>481-Prestar servicios de apoyo a la gestión a la Subdirección de protección e intervención del Instituto Distrital de Patrimonio Cultural para ejecutar procesos de protección, intervención y activación social en bienes  y sectores de interés cultural  de Bogotá.</v>
          </cell>
          <cell r="E389">
            <v>1797400</v>
          </cell>
          <cell r="G389" t="str">
            <v>2 meses</v>
          </cell>
          <cell r="H389">
            <v>44342</v>
          </cell>
          <cell r="I389">
            <v>44402</v>
          </cell>
          <cell r="J389">
            <v>3594800</v>
          </cell>
          <cell r="K389">
            <v>0</v>
          </cell>
          <cell r="L389">
            <v>0</v>
          </cell>
          <cell r="M389">
            <v>3594800</v>
          </cell>
        </row>
        <row r="390">
          <cell r="B390">
            <v>390</v>
          </cell>
          <cell r="C390" t="str">
            <v>Si</v>
          </cell>
          <cell r="D390" t="str">
            <v>479-Prestar servicios de apoyo a la gestión a la Subdirección de protección e intervención del Instituto Distrital de Patrimonio Cultural para ejecutar procesos de protección, intervención y activación social en bienes  y sectores de interés cultural  de Bogotá.</v>
          </cell>
          <cell r="E390">
            <v>1797400</v>
          </cell>
          <cell r="G390" t="str">
            <v>2 meses</v>
          </cell>
          <cell r="H390">
            <v>44342</v>
          </cell>
          <cell r="I390">
            <v>44402</v>
          </cell>
          <cell r="J390">
            <v>3594800</v>
          </cell>
          <cell r="K390">
            <v>0</v>
          </cell>
          <cell r="L390">
            <v>0</v>
          </cell>
          <cell r="M390">
            <v>3594800</v>
          </cell>
        </row>
        <row r="391">
          <cell r="B391">
            <v>391</v>
          </cell>
          <cell r="C391" t="str">
            <v>No</v>
          </cell>
          <cell r="D391" t="str">
            <v>468-Prestar servicios de apoyo a la gestión a la Subdirección de protección e intervención del Instituto Distrital de Patrimonio Cultural para ejecutar procesos de protección, intervención y activación social en bienes  y sectores de interés cultural  de Bogotá.</v>
          </cell>
          <cell r="E391">
            <v>1797400</v>
          </cell>
          <cell r="G391" t="str">
            <v>2 meses</v>
          </cell>
          <cell r="H391">
            <v>44342</v>
          </cell>
          <cell r="I391">
            <v>44402</v>
          </cell>
          <cell r="J391">
            <v>3594800</v>
          </cell>
          <cell r="K391">
            <v>0</v>
          </cell>
          <cell r="L391">
            <v>0</v>
          </cell>
          <cell r="M391">
            <v>3594800</v>
          </cell>
        </row>
        <row r="392">
          <cell r="B392">
            <v>392</v>
          </cell>
          <cell r="C392" t="str">
            <v>No</v>
          </cell>
          <cell r="D392" t="str">
            <v>467-Prestar servicios de apoyo a la gestión a la Subdirección de protección e intervención del Instituto Distrital de Patrimonio Cultural para ejecutar procesos de protección, intervención y activación social en bienes  y sectores de interés cultural  de Bogotá.</v>
          </cell>
          <cell r="E392">
            <v>1797400</v>
          </cell>
          <cell r="G392" t="str">
            <v>2 meses</v>
          </cell>
          <cell r="H392">
            <v>44342</v>
          </cell>
          <cell r="I392">
            <v>44402</v>
          </cell>
          <cell r="J392">
            <v>3594800</v>
          </cell>
          <cell r="K392">
            <v>0</v>
          </cell>
          <cell r="L392">
            <v>0</v>
          </cell>
          <cell r="M392">
            <v>3594800</v>
          </cell>
        </row>
        <row r="393">
          <cell r="B393">
            <v>393</v>
          </cell>
          <cell r="C393" t="str">
            <v>No</v>
          </cell>
          <cell r="D393" t="str">
            <v>470-Prestar servicios de apoyo a la gestión a la Subdirección de protección e intervención del Instituto Distrital de Patrimonio Cultural para ejecutar procesos de protección, intervención y activación social en bienes  y sectores de interés cultural  de Bogotá.</v>
          </cell>
          <cell r="E393">
            <v>1797400</v>
          </cell>
          <cell r="G393" t="str">
            <v>2 meses</v>
          </cell>
          <cell r="H393">
            <v>44342</v>
          </cell>
          <cell r="I393">
            <v>44402</v>
          </cell>
          <cell r="J393">
            <v>3594800</v>
          </cell>
          <cell r="K393">
            <v>0</v>
          </cell>
          <cell r="L393">
            <v>0</v>
          </cell>
          <cell r="M393">
            <v>3594800</v>
          </cell>
        </row>
        <row r="394">
          <cell r="B394">
            <v>394</v>
          </cell>
          <cell r="C394" t="str">
            <v>No</v>
          </cell>
          <cell r="D394" t="str">
            <v>305-Adquisición de los seguros para los vehículos del propiedad del IDPC.</v>
          </cell>
          <cell r="E394" t="str">
            <v>Según factura</v>
          </cell>
          <cell r="F394" t="str">
            <v>licitaciones@segurosmundial.com.co</v>
          </cell>
          <cell r="G394" t="str">
            <v>1 mes 13 dias</v>
          </cell>
          <cell r="H394">
            <v>44334</v>
          </cell>
          <cell r="I394">
            <v>44377</v>
          </cell>
          <cell r="J394">
            <v>1551333</v>
          </cell>
          <cell r="K394">
            <v>0.96399999226471689</v>
          </cell>
          <cell r="L394">
            <v>1495485</v>
          </cell>
          <cell r="M394">
            <v>55848</v>
          </cell>
        </row>
        <row r="395">
          <cell r="B395">
            <v>395</v>
          </cell>
          <cell r="C395" t="str">
            <v>No</v>
          </cell>
          <cell r="D395" t="str">
            <v>361-Contratar la prestación de servicios de mantenimiento preventivo y correctivo de los ascensores Schindler ubicados en las sedes del IDPC.</v>
          </cell>
          <cell r="E395" t="str">
            <v>Según factura</v>
          </cell>
          <cell r="F395" t="str">
            <v>No reporta</v>
          </cell>
          <cell r="G395" t="str">
            <v>10 meses</v>
          </cell>
          <cell r="J395">
            <v>7131950</v>
          </cell>
          <cell r="K395">
            <v>0</v>
          </cell>
          <cell r="L395">
            <v>0</v>
          </cell>
          <cell r="M395">
            <v>7131950</v>
          </cell>
        </row>
        <row r="396">
          <cell r="B396">
            <v>396</v>
          </cell>
          <cell r="C396" t="str">
            <v>Si</v>
          </cell>
          <cell r="D396" t="str">
            <v>10-"Prestar servicios de apoyo a la gestión al Instituto Distrital de Patrimonio Cultural para apoyar en la implementación en aula del programa de Formación en patrimonio cultural en el ciclo integral de educación para la vida en Bogotá"</v>
          </cell>
          <cell r="E396">
            <v>2000000</v>
          </cell>
          <cell r="F396" t="str">
            <v>johan.bueno@idpc.gov.co</v>
          </cell>
          <cell r="G396" t="str">
            <v>60 dias</v>
          </cell>
          <cell r="H396">
            <v>44348</v>
          </cell>
          <cell r="I396">
            <v>44407</v>
          </cell>
          <cell r="J396">
            <v>4000000</v>
          </cell>
          <cell r="K396">
            <v>0</v>
          </cell>
          <cell r="L396">
            <v>0</v>
          </cell>
          <cell r="M396">
            <v>4000000</v>
          </cell>
        </row>
        <row r="397">
          <cell r="B397">
            <v>397</v>
          </cell>
          <cell r="C397" t="str">
            <v>Si</v>
          </cell>
          <cell r="D397" t="str">
            <v>9-Prestar servicios de apoyo a la gestión al Instituto Distrital de Patrimonio Cultural para apoyar en la implementación en aula del programa de Formación en patrimonio cultural en el ciclo integral de educación para la vida en Bogotá</v>
          </cell>
          <cell r="E397">
            <v>2000000</v>
          </cell>
          <cell r="F397" t="str">
            <v>laura.mendoza@idpc.gov.co</v>
          </cell>
          <cell r="G397" t="str">
            <v>60 dias</v>
          </cell>
          <cell r="H397">
            <v>44348</v>
          </cell>
          <cell r="I397">
            <v>44407</v>
          </cell>
          <cell r="J397">
            <v>4000000</v>
          </cell>
          <cell r="K397">
            <v>0</v>
          </cell>
          <cell r="L397">
            <v>0</v>
          </cell>
          <cell r="M397">
            <v>4000000</v>
          </cell>
        </row>
        <row r="398">
          <cell r="B398">
            <v>398</v>
          </cell>
          <cell r="C398" t="str">
            <v>No</v>
          </cell>
          <cell r="D398" t="str">
            <v>6-Prestar servicios de apoyo a la gestión al Instituto Distrital de Patrimonio Cultural para apoyar en la implementación en aula del programa de Formación en patrimonio cultural en el ciclo integral de educación para la vida en Bogotá</v>
          </cell>
          <cell r="E398">
            <v>2000000</v>
          </cell>
          <cell r="F398" t="str">
            <v>camilo.casas@idpc.gov.co</v>
          </cell>
          <cell r="G398" t="str">
            <v>60 dias</v>
          </cell>
          <cell r="H398">
            <v>44348</v>
          </cell>
          <cell r="I398">
            <v>44407</v>
          </cell>
          <cell r="J398">
            <v>4000000</v>
          </cell>
          <cell r="K398">
            <v>0</v>
          </cell>
          <cell r="L398">
            <v>0</v>
          </cell>
          <cell r="M398">
            <v>4000000</v>
          </cell>
        </row>
        <row r="399">
          <cell r="B399">
            <v>399</v>
          </cell>
          <cell r="C399" t="str">
            <v>No</v>
          </cell>
          <cell r="D399" t="str">
            <v>664-Prestar servicios profesionales al Instituto Distrital de Patrimonio Cultural para orientar la gestiòn intra e interinstitucional, formular estrategias y desarrollar actividades en el marco de la activación de entornos patrimoniales.</v>
          </cell>
          <cell r="E399">
            <v>8000000</v>
          </cell>
          <cell r="F399" t="str">
            <v>monica.mercado@idpc.gov.co</v>
          </cell>
          <cell r="G399" t="str">
            <v>7 meses</v>
          </cell>
          <cell r="H399">
            <v>44348</v>
          </cell>
          <cell r="I399">
            <v>44560</v>
          </cell>
          <cell r="J399">
            <v>56000000</v>
          </cell>
          <cell r="K399">
            <v>0</v>
          </cell>
          <cell r="L399">
            <v>0</v>
          </cell>
          <cell r="M399">
            <v>56000000</v>
          </cell>
        </row>
        <row r="400">
          <cell r="B400">
            <v>400</v>
          </cell>
          <cell r="C400" t="str">
            <v>No</v>
          </cell>
          <cell r="D400" t="str">
            <v>312-Prestar servicios profesionales al Instituto Distrital de Patrimonio Cultural para orientar el proceso de identificación y registro de las manifestaciones del patrimonio cultural inmaterial de Sumapaz en el marco de una eventual postulación a la lista representativa de patrimonio cultural de la humanidad</v>
          </cell>
          <cell r="E400">
            <v>9000000</v>
          </cell>
          <cell r="F400" t="str">
            <v>david.gomez@idpc.gov.co</v>
          </cell>
          <cell r="G400" t="str">
            <v>7 meses</v>
          </cell>
          <cell r="H400">
            <v>44347</v>
          </cell>
          <cell r="I400">
            <v>44560</v>
          </cell>
          <cell r="J400">
            <v>63000000</v>
          </cell>
          <cell r="K400">
            <v>0</v>
          </cell>
          <cell r="L400">
            <v>0</v>
          </cell>
          <cell r="M400">
            <v>63000000</v>
          </cell>
        </row>
        <row r="401">
          <cell r="B401">
            <v>401</v>
          </cell>
          <cell r="C401" t="str">
            <v>Si</v>
          </cell>
          <cell r="D401" t="str">
            <v>219-Prestar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E401">
            <v>1797400</v>
          </cell>
          <cell r="F401" t="str">
            <v>christian.cely@idpc.gov.co</v>
          </cell>
          <cell r="G401" t="str">
            <v>7 meses</v>
          </cell>
          <cell r="H401">
            <v>44349</v>
          </cell>
          <cell r="I401">
            <v>44561</v>
          </cell>
          <cell r="J401">
            <v>12581800</v>
          </cell>
          <cell r="K401">
            <v>0</v>
          </cell>
          <cell r="L401">
            <v>0</v>
          </cell>
          <cell r="M401">
            <v>12581800</v>
          </cell>
        </row>
        <row r="402">
          <cell r="B402">
            <v>403</v>
          </cell>
          <cell r="C402" t="str">
            <v>No</v>
          </cell>
          <cell r="D402" t="str">
            <v>206-Prestar servicios profesionales al Instituto Distrital de Patrimonio Cultural en la ejecución de los procesos de mediación y generación de contenidos pedagógicos de los proyectos del Museo de Bogotá.</v>
          </cell>
          <cell r="E402">
            <v>4250000</v>
          </cell>
          <cell r="F402" t="str">
            <v>isidro.gomez@idpc.gov.co</v>
          </cell>
          <cell r="G402" t="str">
            <v>7 meses</v>
          </cell>
          <cell r="H402">
            <v>44348</v>
          </cell>
          <cell r="I402">
            <v>44560</v>
          </cell>
          <cell r="J402">
            <v>29750000</v>
          </cell>
          <cell r="K402">
            <v>0</v>
          </cell>
          <cell r="L402">
            <v>0</v>
          </cell>
          <cell r="M402">
            <v>29750000</v>
          </cell>
        </row>
        <row r="403">
          <cell r="B403">
            <v>404</v>
          </cell>
          <cell r="C403" t="str">
            <v>No</v>
          </cell>
          <cell r="D403" t="str">
            <v>218-Prestar servicios profesionales al Instituto Distrital de Patrimonio Cultural en las actividades de relacionamiento social e institucional del Museo de la Ciudad Autoconstruida.</v>
          </cell>
          <cell r="E403">
            <v>4250000</v>
          </cell>
          <cell r="F403" t="str">
            <v>MCA@idpc.gov.co</v>
          </cell>
          <cell r="G403" t="str">
            <v>7 meses</v>
          </cell>
          <cell r="H403">
            <v>44348</v>
          </cell>
          <cell r="I403">
            <v>44561</v>
          </cell>
          <cell r="J403">
            <v>29750000</v>
          </cell>
          <cell r="K403">
            <v>0</v>
          </cell>
          <cell r="L403">
            <v>0</v>
          </cell>
          <cell r="M403">
            <v>29750000</v>
          </cell>
        </row>
        <row r="404">
          <cell r="B404">
            <v>405</v>
          </cell>
          <cell r="C404" t="str">
            <v>Si</v>
          </cell>
          <cell r="D404" t="str">
            <v>641-Prestar servicios profesionales al IDPC par apoyar el desarrollo de actividades de gestión de colecciones en el Museo de Bogotá, en las tareas relacionadas  con registro, catalogación y conservación de las colecciones</v>
          </cell>
          <cell r="E404">
            <v>3866500</v>
          </cell>
          <cell r="F404" t="str">
            <v>yenni.sanchez@idpc.gov.co</v>
          </cell>
          <cell r="G404" t="str">
            <v>7 meses</v>
          </cell>
          <cell r="H404">
            <v>44349</v>
          </cell>
          <cell r="I404">
            <v>44561</v>
          </cell>
          <cell r="J404">
            <v>27065500</v>
          </cell>
          <cell r="K404">
            <v>0</v>
          </cell>
          <cell r="L404">
            <v>0</v>
          </cell>
          <cell r="M404">
            <v>27065500</v>
          </cell>
        </row>
        <row r="405">
          <cell r="B405">
            <v>406</v>
          </cell>
          <cell r="C405" t="str">
            <v>No</v>
          </cell>
          <cell r="D405" t="str">
            <v>226-Prestar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E405">
            <v>1797400</v>
          </cell>
          <cell r="G405" t="str">
            <v>7 meses</v>
          </cell>
          <cell r="H405">
            <v>44349</v>
          </cell>
          <cell r="I405">
            <v>44561</v>
          </cell>
          <cell r="J405">
            <v>12581800</v>
          </cell>
          <cell r="K405">
            <v>0</v>
          </cell>
          <cell r="L405">
            <v>0</v>
          </cell>
          <cell r="M405">
            <v>12581800</v>
          </cell>
        </row>
        <row r="406">
          <cell r="B406">
            <v>407</v>
          </cell>
          <cell r="C406" t="str">
            <v>No</v>
          </cell>
          <cell r="D406" t="str">
            <v>220-Prestar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E406">
            <v>1797400</v>
          </cell>
          <cell r="F406" t="str">
            <v>darling.molina@idpc.gov.co</v>
          </cell>
          <cell r="G406" t="str">
            <v>7 meses</v>
          </cell>
          <cell r="H406">
            <v>44349</v>
          </cell>
          <cell r="I406">
            <v>44561</v>
          </cell>
          <cell r="J406">
            <v>12581800</v>
          </cell>
          <cell r="K406">
            <v>0</v>
          </cell>
          <cell r="L406">
            <v>0</v>
          </cell>
          <cell r="M406">
            <v>12581800</v>
          </cell>
        </row>
        <row r="407">
          <cell r="B407">
            <v>408</v>
          </cell>
          <cell r="C407" t="str">
            <v>No</v>
          </cell>
          <cell r="D407" t="str">
            <v>264-Prestar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E407">
            <v>1797400</v>
          </cell>
          <cell r="F407" t="str">
            <v>diana.castillo@idpc.gov.co</v>
          </cell>
          <cell r="G407" t="str">
            <v>7 meses</v>
          </cell>
          <cell r="H407">
            <v>44348</v>
          </cell>
          <cell r="I407">
            <v>44561</v>
          </cell>
          <cell r="J407">
            <v>12581800</v>
          </cell>
          <cell r="K407">
            <v>0</v>
          </cell>
          <cell r="L407">
            <v>0</v>
          </cell>
          <cell r="M407">
            <v>12581800</v>
          </cell>
        </row>
        <row r="408">
          <cell r="B408">
            <v>409</v>
          </cell>
          <cell r="C408" t="str">
            <v>Si</v>
          </cell>
          <cell r="D408" t="str">
            <v>224-Prestar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E408">
            <v>1797400</v>
          </cell>
          <cell r="F408" t="str">
            <v>daniel.zapata@idpc.gov.co</v>
          </cell>
          <cell r="G408" t="str">
            <v>7 meses</v>
          </cell>
          <cell r="H408">
            <v>44350</v>
          </cell>
          <cell r="I408">
            <v>44561</v>
          </cell>
          <cell r="J408">
            <v>12581800</v>
          </cell>
          <cell r="K408">
            <v>0</v>
          </cell>
          <cell r="L408">
            <v>0</v>
          </cell>
          <cell r="M408">
            <v>12581800</v>
          </cell>
        </row>
        <row r="409">
          <cell r="B409">
            <v>410</v>
          </cell>
          <cell r="C409" t="str">
            <v>Si</v>
          </cell>
          <cell r="D409" t="str">
            <v>74-Prestar servicios profesionales al IDPC para apoyar acciones y estrategias relacionadas con la activación y salvaguardia del patrimonio cultural de Bogotá en el marco de procesos de reconocimiento y declaratorias de manifestaciones y prácticas culturales de la ciudad</v>
          </cell>
          <cell r="E409">
            <v>6500000</v>
          </cell>
          <cell r="F409" t="str">
            <v>nicolas.lozano@idpc.gov.co</v>
          </cell>
          <cell r="G409" t="str">
            <v>7 meses</v>
          </cell>
          <cell r="H409">
            <v>44348</v>
          </cell>
          <cell r="I409">
            <v>44561</v>
          </cell>
          <cell r="J409">
            <v>45500000</v>
          </cell>
          <cell r="K409">
            <v>0</v>
          </cell>
          <cell r="L409">
            <v>0</v>
          </cell>
          <cell r="M409">
            <v>45500000</v>
          </cell>
        </row>
        <row r="410">
          <cell r="B410">
            <v>411</v>
          </cell>
          <cell r="C410" t="str">
            <v>No</v>
          </cell>
          <cell r="D410" t="str">
            <v>369-Contratar la prestación de servicios para desarrollar actividades contempladas dentro del Plan de bienestar e incentivos para los servidores del Instituto Distrital de Patrimonio Cultural.</v>
          </cell>
          <cell r="E410" t="str">
            <v>Según factura</v>
          </cell>
          <cell r="F410" t="str">
            <v>No reporta</v>
          </cell>
          <cell r="G410" t="str">
            <v>6 meses 14 dias</v>
          </cell>
          <cell r="J410">
            <v>29590086</v>
          </cell>
          <cell r="K410">
            <v>0</v>
          </cell>
          <cell r="L410">
            <v>0</v>
          </cell>
          <cell r="M410">
            <v>29590086</v>
          </cell>
        </row>
        <row r="411">
          <cell r="B411">
            <v>412</v>
          </cell>
          <cell r="C411" t="str">
            <v>No</v>
          </cell>
          <cell r="D411" t="str">
            <v>222-Prestar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E411">
            <v>1797400</v>
          </cell>
          <cell r="F411" t="str">
            <v>daniela.arciniegas@idpc.gov.co</v>
          </cell>
          <cell r="G411" t="str">
            <v>6 meses 28 dias</v>
          </cell>
          <cell r="H411">
            <v>44351</v>
          </cell>
          <cell r="I411">
            <v>44561</v>
          </cell>
          <cell r="J411">
            <v>12461973</v>
          </cell>
          <cell r="K411">
            <v>0</v>
          </cell>
          <cell r="L411">
            <v>0</v>
          </cell>
          <cell r="M411">
            <v>12461973</v>
          </cell>
        </row>
        <row r="412">
          <cell r="B412">
            <v>413</v>
          </cell>
          <cell r="C412" t="str">
            <v>Si</v>
          </cell>
          <cell r="D412" t="str">
            <v>265-Prestar servicios de apoyo a la gestión al Instituto Distrital de Patrimonio Cultural en los procesos de montaje y actividades de mantenimiento requeridas por el Museo de la Ciudad Autoconstruida</v>
          </cell>
          <cell r="E412">
            <v>1797400</v>
          </cell>
          <cell r="F412" t="str">
            <v>anghello.gil@idpc.gov.co</v>
          </cell>
          <cell r="G412" t="str">
            <v>6 meses 27 dias</v>
          </cell>
          <cell r="H412">
            <v>44351</v>
          </cell>
          <cell r="I412">
            <v>44561</v>
          </cell>
          <cell r="J412">
            <v>12402060</v>
          </cell>
          <cell r="K412">
            <v>0</v>
          </cell>
          <cell r="L412">
            <v>0</v>
          </cell>
          <cell r="M412">
            <v>12402060</v>
          </cell>
        </row>
        <row r="413">
          <cell r="B413">
            <v>414</v>
          </cell>
          <cell r="C413" t="str">
            <v>No</v>
          </cell>
          <cell r="D413" t="str">
            <v>650-Prestar servicios profesionales al Instituto Distrital de Patrimonio Cultural para el desarrollo de acciones estratégicas de comunicación pública encaminadas a la investigación, promoción y divulgación del patrimonio cultural desde los territorios.</v>
          </cell>
          <cell r="E413">
            <v>7200000</v>
          </cell>
          <cell r="F413" t="str">
            <v>natalia.rueda@idpc.gov.co</v>
          </cell>
          <cell r="G413" t="str">
            <v>6 meses 15 dias</v>
          </cell>
          <cell r="H413">
            <v>44358</v>
          </cell>
          <cell r="I413">
            <v>44555</v>
          </cell>
          <cell r="J413">
            <v>46800000</v>
          </cell>
          <cell r="K413">
            <v>0</v>
          </cell>
          <cell r="L413">
            <v>0</v>
          </cell>
          <cell r="M413">
            <v>46800000</v>
          </cell>
        </row>
        <row r="414">
          <cell r="B414">
            <v>415</v>
          </cell>
          <cell r="C414" t="str">
            <v>No</v>
          </cell>
          <cell r="D414" t="str">
            <v>243- Adquisición de equipos de telefonía móvil para los directivos del Instituto Distrital de Patrimonio Cultural.</v>
          </cell>
          <cell r="E414" t="str">
            <v>Según factura</v>
          </cell>
          <cell r="F414" t="str">
            <v>colombiaCEenvigado@Grupo-Exito.com</v>
          </cell>
          <cell r="G414" t="str">
            <v>1 mes</v>
          </cell>
          <cell r="H414">
            <v>44362</v>
          </cell>
          <cell r="I414">
            <v>44394</v>
          </cell>
          <cell r="J414">
            <v>7599900</v>
          </cell>
          <cell r="K414">
            <v>0</v>
          </cell>
          <cell r="L414">
            <v>0</v>
          </cell>
          <cell r="M414">
            <v>7829504</v>
          </cell>
        </row>
        <row r="415">
          <cell r="B415">
            <v>416</v>
          </cell>
          <cell r="C415" t="str">
            <v>Si</v>
          </cell>
          <cell r="D415" t="str">
            <v>234-Prestar servicios profesionales al IDPC para apoyar los proyectos digitales de comunicación, dar soporte técnico y actualizar las plataformas de los sitios web institucionales</v>
          </cell>
          <cell r="E415">
            <v>4900000</v>
          </cell>
          <cell r="G415" t="str">
            <v>6 mese</v>
          </cell>
          <cell r="J415">
            <v>29400000</v>
          </cell>
          <cell r="K415">
            <v>0</v>
          </cell>
          <cell r="L415">
            <v>0</v>
          </cell>
          <cell r="M415">
            <v>0</v>
          </cell>
        </row>
        <row r="416">
          <cell r="B416">
            <v>417</v>
          </cell>
          <cell r="C416" t="str">
            <v>No</v>
          </cell>
          <cell r="D416" t="str">
            <v>655-Adquisición de electrodomésticos para la sede Casa Pardo del Instituto Distrital de Patrimonio Cultural.</v>
          </cell>
          <cell r="E416">
            <v>5480000</v>
          </cell>
          <cell r="F416" t="str">
            <v>sagaconsultingsas@gmail.com</v>
          </cell>
          <cell r="G416" t="str">
            <v>30 dias</v>
          </cell>
          <cell r="H416">
            <v>44377</v>
          </cell>
          <cell r="I416">
            <v>44406</v>
          </cell>
          <cell r="J416">
            <v>5480000</v>
          </cell>
          <cell r="K416">
            <v>0</v>
          </cell>
          <cell r="L416">
            <v>0</v>
          </cell>
          <cell r="M416">
            <v>5480000</v>
          </cell>
        </row>
        <row r="417">
          <cell r="B417">
            <v>418</v>
          </cell>
          <cell r="C417" t="str">
            <v>No</v>
          </cell>
          <cell r="D417" t="str">
            <v>577-Prestar servicios de apoyo a la  gestión social y la estrategia de participacion social en la  declaratoria de Sumapaz.</v>
          </cell>
          <cell r="E417">
            <v>1797400</v>
          </cell>
          <cell r="F417" t="str">
            <v>raul.sierra@idpc.gov.co</v>
          </cell>
          <cell r="G417" t="str">
            <v>5 meses</v>
          </cell>
          <cell r="H417">
            <v>44370</v>
          </cell>
          <cell r="I417">
            <v>44522</v>
          </cell>
          <cell r="J417">
            <v>8987000</v>
          </cell>
          <cell r="K417">
            <v>0</v>
          </cell>
          <cell r="L417">
            <v>0</v>
          </cell>
          <cell r="M417">
            <v>8987000</v>
          </cell>
        </row>
        <row r="418">
          <cell r="B418">
            <v>419</v>
          </cell>
          <cell r="C418" t="str">
            <v>No</v>
          </cell>
          <cell r="D418" t="str">
            <v>665-Prestar servicios profesionales al Instituto Distrital de Patrimonio Cultural para desarrollar las actividades de identificación participativa de manifestaciones y prácticas culturales en el marco de la activación de los entornos patrimoniales priorizados</v>
          </cell>
          <cell r="E418">
            <v>6000000</v>
          </cell>
          <cell r="G418" t="str">
            <v>6 meses</v>
          </cell>
          <cell r="H418">
            <v>44370</v>
          </cell>
          <cell r="I418">
            <v>44552</v>
          </cell>
          <cell r="J418">
            <v>36000000</v>
          </cell>
          <cell r="K418">
            <v>0</v>
          </cell>
          <cell r="L418">
            <v>0</v>
          </cell>
          <cell r="M418">
            <v>36000000</v>
          </cell>
        </row>
        <row r="419">
          <cell r="B419">
            <v>420</v>
          </cell>
          <cell r="C419" t="str">
            <v>No</v>
          </cell>
          <cell r="D419" t="str">
            <v>242-Prestación de servicios como operador logístico para el acompañamiento y desarrollo de eventos, actividades educativas y culturales que realice el IDPC en cumplimiento de sus funciones.</v>
          </cell>
          <cell r="E419" t="str">
            <v>Según factura</v>
          </cell>
          <cell r="F419" t="str">
            <v>No reporta</v>
          </cell>
          <cell r="H419">
            <v>44371</v>
          </cell>
          <cell r="I419">
            <v>44561</v>
          </cell>
          <cell r="J419">
            <v>290713110</v>
          </cell>
          <cell r="K419">
            <v>0</v>
          </cell>
          <cell r="L419">
            <v>0</v>
          </cell>
          <cell r="M419">
            <v>290713110</v>
          </cell>
        </row>
        <row r="420">
          <cell r="B420">
            <v>421</v>
          </cell>
          <cell r="C420" t="str">
            <v>Si</v>
          </cell>
          <cell r="D420" t="str">
            <v>657-Prestar servicios profesionales al Instituto Distrital de Patrimonio Cultural para orientar el desarrollo de los proyectos asociados al Área Arqueológica Protegida de Usme y en los demás territorios definidos por el IDPC, de acuerdo con los enfoques territorial, diferencial y de integralidad del patrimonio.</v>
          </cell>
          <cell r="E420">
            <v>10000000</v>
          </cell>
          <cell r="F420" t="str">
            <v>ernesto.montenegro@idpc.gov.co</v>
          </cell>
          <cell r="G420" t="str">
            <v>6 meses</v>
          </cell>
          <cell r="H420">
            <v>44372</v>
          </cell>
          <cell r="I420">
            <v>44554</v>
          </cell>
          <cell r="J420">
            <v>60000000</v>
          </cell>
          <cell r="K420">
            <v>0</v>
          </cell>
          <cell r="L420">
            <v>0</v>
          </cell>
          <cell r="M420">
            <v>60000000</v>
          </cell>
        </row>
        <row r="421">
          <cell r="B421">
            <v>422</v>
          </cell>
          <cell r="C421" t="str">
            <v>No</v>
          </cell>
          <cell r="D421" t="str">
            <v>233-Suministro de elementos y materiales de ferretería para el Instituto Distrital de Patrimonio Cultural.</v>
          </cell>
          <cell r="E421" t="str">
            <v>Según factura</v>
          </cell>
          <cell r="F421" t="str">
            <v>licitacionestecnirepuestos@gmail.com</v>
          </cell>
          <cell r="G421" t="str">
            <v>10 meses</v>
          </cell>
          <cell r="J421">
            <v>199575000</v>
          </cell>
          <cell r="K421">
            <v>0</v>
          </cell>
          <cell r="L421">
            <v>0</v>
          </cell>
          <cell r="M421">
            <v>199575000</v>
          </cell>
        </row>
        <row r="422">
          <cell r="B422">
            <v>423</v>
          </cell>
          <cell r="C422" t="str">
            <v>Si</v>
          </cell>
          <cell r="D422" t="str">
            <v>667-Prestar servicios profesionales al Instituto Distrital de Patrimonio Cultural para orientar e implementar el proyecto educativo y cultural del Museo de Bogotá</v>
          </cell>
          <cell r="E422">
            <v>6300000</v>
          </cell>
          <cell r="G422" t="str">
            <v>6 meses</v>
          </cell>
          <cell r="J422">
            <v>37800000</v>
          </cell>
          <cell r="K422">
            <v>0</v>
          </cell>
          <cell r="L422">
            <v>0</v>
          </cell>
          <cell r="M422">
            <v>0</v>
          </cell>
        </row>
        <row r="423">
          <cell r="B423">
            <v>424</v>
          </cell>
          <cell r="C423" t="str">
            <v>No</v>
          </cell>
          <cell r="D423" t="str">
            <v>48-Prestar servicios profesionales al Instituto Distrital de Patrimonio Cultural para recopilar, revisar y apoyar en la edición de piezas de divulgación como libros, cartillas y manuales en el marco de la implementación del PEMP Centro Histórico de Bogotá, en articulaciòn con otras Subdirecciones</v>
          </cell>
          <cell r="E423">
            <v>8500000</v>
          </cell>
          <cell r="G423" t="str">
            <v>5 meses 20 dias</v>
          </cell>
          <cell r="J423">
            <v>48166667</v>
          </cell>
          <cell r="K423">
            <v>0</v>
          </cell>
          <cell r="L423">
            <v>0</v>
          </cell>
          <cell r="M423">
            <v>0</v>
          </cell>
        </row>
      </sheetData>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a"/>
      <sheetName val="Depurado"/>
      <sheetName val="Base"/>
    </sheetNames>
    <sheetDataSet>
      <sheetData sheetId="0">
        <row r="3">
          <cell r="A3" t="str">
            <v>Etiquetas de fila</v>
          </cell>
          <cell r="F3">
            <v>142</v>
          </cell>
          <cell r="G3">
            <v>30000000</v>
          </cell>
          <cell r="H3">
            <v>21500000</v>
          </cell>
          <cell r="I3">
            <v>8500000</v>
          </cell>
        </row>
        <row r="4">
          <cell r="F4">
            <v>1</v>
          </cell>
          <cell r="G4">
            <v>40002600</v>
          </cell>
          <cell r="H4">
            <v>12243220</v>
          </cell>
          <cell r="I4">
            <v>27759380</v>
          </cell>
        </row>
        <row r="5">
          <cell r="F5">
            <v>10</v>
          </cell>
          <cell r="G5">
            <v>62762700</v>
          </cell>
          <cell r="H5">
            <v>19019000</v>
          </cell>
          <cell r="I5">
            <v>43743700</v>
          </cell>
        </row>
        <row r="6">
          <cell r="F6">
            <v>100</v>
          </cell>
          <cell r="G6">
            <v>39354700</v>
          </cell>
          <cell r="H6">
            <v>16866300</v>
          </cell>
          <cell r="I6">
            <v>22488400</v>
          </cell>
        </row>
        <row r="7">
          <cell r="F7">
            <v>101</v>
          </cell>
          <cell r="G7">
            <v>33732600</v>
          </cell>
          <cell r="H7">
            <v>16866300</v>
          </cell>
          <cell r="I7">
            <v>16866300</v>
          </cell>
        </row>
        <row r="8">
          <cell r="F8">
            <v>102</v>
          </cell>
          <cell r="G8">
            <v>59032050</v>
          </cell>
          <cell r="H8">
            <v>16866300</v>
          </cell>
          <cell r="I8">
            <v>42165750</v>
          </cell>
        </row>
        <row r="9">
          <cell r="F9">
            <v>103</v>
          </cell>
          <cell r="G9">
            <v>38700000</v>
          </cell>
          <cell r="H9">
            <v>12900000</v>
          </cell>
          <cell r="I9">
            <v>25800000</v>
          </cell>
        </row>
        <row r="10">
          <cell r="F10">
            <v>104</v>
          </cell>
          <cell r="G10">
            <v>60000000</v>
          </cell>
          <cell r="H10">
            <v>16200000</v>
          </cell>
          <cell r="I10">
            <v>43800000</v>
          </cell>
        </row>
        <row r="11">
          <cell r="F11">
            <v>105</v>
          </cell>
          <cell r="G11">
            <v>80000000</v>
          </cell>
          <cell r="H11">
            <v>24533333</v>
          </cell>
          <cell r="I11">
            <v>55466667</v>
          </cell>
        </row>
        <row r="12">
          <cell r="F12">
            <v>106</v>
          </cell>
          <cell r="G12">
            <v>55000000</v>
          </cell>
          <cell r="H12">
            <v>15216667</v>
          </cell>
          <cell r="I12">
            <v>39783333</v>
          </cell>
        </row>
        <row r="13">
          <cell r="F13">
            <v>107</v>
          </cell>
          <cell r="G13">
            <v>80000000</v>
          </cell>
          <cell r="H13">
            <v>24000000</v>
          </cell>
          <cell r="I13">
            <v>56000000</v>
          </cell>
        </row>
        <row r="14">
          <cell r="F14">
            <v>108</v>
          </cell>
          <cell r="G14">
            <v>24750000</v>
          </cell>
          <cell r="H14">
            <v>13800000</v>
          </cell>
          <cell r="I14">
            <v>10950000</v>
          </cell>
        </row>
        <row r="15">
          <cell r="F15">
            <v>109</v>
          </cell>
          <cell r="G15">
            <v>27000000</v>
          </cell>
          <cell r="H15">
            <v>13500000</v>
          </cell>
          <cell r="I15">
            <v>13500000</v>
          </cell>
        </row>
        <row r="16">
          <cell r="F16">
            <v>11</v>
          </cell>
          <cell r="G16">
            <v>77999900</v>
          </cell>
          <cell r="H16">
            <v>23872697</v>
          </cell>
          <cell r="I16">
            <v>54127203</v>
          </cell>
        </row>
        <row r="17">
          <cell r="F17">
            <v>110</v>
          </cell>
          <cell r="G17">
            <v>27000000</v>
          </cell>
          <cell r="H17">
            <v>13500000</v>
          </cell>
          <cell r="I17">
            <v>13500000</v>
          </cell>
        </row>
        <row r="18">
          <cell r="F18">
            <v>111</v>
          </cell>
          <cell r="G18">
            <v>24735150</v>
          </cell>
          <cell r="H18">
            <v>7603768</v>
          </cell>
          <cell r="I18">
            <v>17131382</v>
          </cell>
        </row>
        <row r="19">
          <cell r="F19">
            <v>112</v>
          </cell>
          <cell r="G19">
            <v>39354700</v>
          </cell>
          <cell r="H19">
            <v>16678897</v>
          </cell>
          <cell r="I19">
            <v>22675803</v>
          </cell>
        </row>
        <row r="20">
          <cell r="F20">
            <v>113</v>
          </cell>
          <cell r="G20">
            <v>47787850</v>
          </cell>
          <cell r="H20">
            <v>10494587</v>
          </cell>
          <cell r="I20">
            <v>37293263</v>
          </cell>
        </row>
        <row r="21">
          <cell r="F21">
            <v>114</v>
          </cell>
          <cell r="G21">
            <v>29300000</v>
          </cell>
          <cell r="H21">
            <v>8399333</v>
          </cell>
          <cell r="I21">
            <v>20900667</v>
          </cell>
        </row>
        <row r="22">
          <cell r="F22">
            <v>115</v>
          </cell>
          <cell r="G22">
            <v>47787850</v>
          </cell>
          <cell r="H22">
            <v>16866300</v>
          </cell>
          <cell r="I22">
            <v>30921550</v>
          </cell>
        </row>
        <row r="23">
          <cell r="F23">
            <v>116</v>
          </cell>
          <cell r="G23">
            <v>18527850</v>
          </cell>
          <cell r="H23">
            <v>5695598</v>
          </cell>
          <cell r="I23">
            <v>12832252</v>
          </cell>
        </row>
        <row r="24">
          <cell r="F24">
            <v>117</v>
          </cell>
          <cell r="G24">
            <v>44976800</v>
          </cell>
          <cell r="H24">
            <v>17241107</v>
          </cell>
          <cell r="I24">
            <v>27735693</v>
          </cell>
        </row>
        <row r="25">
          <cell r="F25">
            <v>118</v>
          </cell>
          <cell r="G25">
            <v>33732600</v>
          </cell>
          <cell r="H25">
            <v>16678897</v>
          </cell>
          <cell r="I25">
            <v>17053703</v>
          </cell>
        </row>
        <row r="26">
          <cell r="F26">
            <v>119</v>
          </cell>
          <cell r="G26">
            <v>18527850</v>
          </cell>
          <cell r="H26">
            <v>6175950</v>
          </cell>
          <cell r="I26">
            <v>12351900</v>
          </cell>
        </row>
        <row r="27">
          <cell r="F27">
            <v>12</v>
          </cell>
          <cell r="G27">
            <v>62762700</v>
          </cell>
          <cell r="H27">
            <v>19209190</v>
          </cell>
          <cell r="I27">
            <v>43553510</v>
          </cell>
        </row>
        <row r="28">
          <cell r="F28">
            <v>120</v>
          </cell>
          <cell r="G28">
            <v>18527850</v>
          </cell>
          <cell r="H28">
            <v>6175950</v>
          </cell>
          <cell r="I28">
            <v>12351900</v>
          </cell>
        </row>
        <row r="29">
          <cell r="F29">
            <v>121</v>
          </cell>
          <cell r="G29">
            <v>18527850</v>
          </cell>
          <cell r="H29">
            <v>6175950</v>
          </cell>
          <cell r="I29">
            <v>12351900</v>
          </cell>
        </row>
        <row r="30">
          <cell r="F30">
            <v>122</v>
          </cell>
          <cell r="G30">
            <v>42531500</v>
          </cell>
          <cell r="H30">
            <v>11857267</v>
          </cell>
          <cell r="I30">
            <v>30674233</v>
          </cell>
        </row>
        <row r="31">
          <cell r="F31">
            <v>123</v>
          </cell>
          <cell r="G31">
            <v>18527850</v>
          </cell>
          <cell r="H31">
            <v>6175950</v>
          </cell>
          <cell r="I31">
            <v>12351900</v>
          </cell>
        </row>
        <row r="32">
          <cell r="F32">
            <v>124</v>
          </cell>
          <cell r="G32">
            <v>59032050</v>
          </cell>
          <cell r="H32">
            <v>16678897</v>
          </cell>
          <cell r="I32">
            <v>42353153</v>
          </cell>
        </row>
        <row r="33">
          <cell r="F33">
            <v>125</v>
          </cell>
          <cell r="G33">
            <v>73903200</v>
          </cell>
          <cell r="H33">
            <v>20880587</v>
          </cell>
          <cell r="I33">
            <v>53022613</v>
          </cell>
        </row>
        <row r="34">
          <cell r="F34">
            <v>126</v>
          </cell>
          <cell r="G34">
            <v>56221000</v>
          </cell>
          <cell r="H34">
            <v>15367073</v>
          </cell>
          <cell r="I34">
            <v>40853927</v>
          </cell>
        </row>
        <row r="35">
          <cell r="F35">
            <v>127</v>
          </cell>
          <cell r="G35">
            <v>29300000</v>
          </cell>
          <cell r="H35">
            <v>8594667</v>
          </cell>
          <cell r="I35">
            <v>20705333</v>
          </cell>
        </row>
        <row r="36">
          <cell r="F36">
            <v>128</v>
          </cell>
          <cell r="G36">
            <v>29300000</v>
          </cell>
          <cell r="H36">
            <v>8594667</v>
          </cell>
          <cell r="I36">
            <v>20705333</v>
          </cell>
        </row>
        <row r="37">
          <cell r="F37">
            <v>129</v>
          </cell>
          <cell r="G37">
            <v>29300000</v>
          </cell>
          <cell r="H37">
            <v>8594667</v>
          </cell>
          <cell r="I37">
            <v>20705333</v>
          </cell>
        </row>
        <row r="38">
          <cell r="F38">
            <v>13</v>
          </cell>
          <cell r="G38">
            <v>35200000</v>
          </cell>
          <cell r="H38">
            <v>10666667</v>
          </cell>
          <cell r="I38">
            <v>24533333</v>
          </cell>
        </row>
        <row r="39">
          <cell r="F39">
            <v>130</v>
          </cell>
          <cell r="G39">
            <v>80000000</v>
          </cell>
          <cell r="H39">
            <v>22933333</v>
          </cell>
          <cell r="I39">
            <v>57066667</v>
          </cell>
        </row>
        <row r="40">
          <cell r="F40">
            <v>131</v>
          </cell>
          <cell r="G40">
            <v>86000000</v>
          </cell>
          <cell r="H40">
            <v>24653333</v>
          </cell>
          <cell r="I40">
            <v>61346667</v>
          </cell>
        </row>
        <row r="41">
          <cell r="F41">
            <v>132</v>
          </cell>
          <cell r="G41">
            <v>35060800</v>
          </cell>
          <cell r="H41">
            <v>11824427</v>
          </cell>
          <cell r="I41">
            <v>23236373</v>
          </cell>
        </row>
        <row r="42">
          <cell r="F42">
            <v>133</v>
          </cell>
          <cell r="G42">
            <v>52250000</v>
          </cell>
          <cell r="H42">
            <v>16316667</v>
          </cell>
          <cell r="I42">
            <v>35933333</v>
          </cell>
        </row>
        <row r="43">
          <cell r="F43">
            <v>134</v>
          </cell>
          <cell r="G43">
            <v>45000000</v>
          </cell>
          <cell r="H43">
            <v>13350000</v>
          </cell>
          <cell r="I43">
            <v>31650000</v>
          </cell>
        </row>
        <row r="44">
          <cell r="F44">
            <v>135</v>
          </cell>
          <cell r="G44">
            <v>70000000</v>
          </cell>
          <cell r="H44">
            <v>20066667</v>
          </cell>
          <cell r="I44">
            <v>49933333</v>
          </cell>
        </row>
        <row r="45">
          <cell r="F45">
            <v>136</v>
          </cell>
          <cell r="G45">
            <v>80000000</v>
          </cell>
          <cell r="H45">
            <v>22133333</v>
          </cell>
          <cell r="I45">
            <v>57866667</v>
          </cell>
        </row>
        <row r="46">
          <cell r="F46">
            <v>137</v>
          </cell>
          <cell r="G46">
            <v>36000000</v>
          </cell>
          <cell r="H46">
            <v>17200000</v>
          </cell>
          <cell r="I46">
            <v>18800000</v>
          </cell>
        </row>
        <row r="47">
          <cell r="F47">
            <v>138</v>
          </cell>
          <cell r="G47">
            <v>65000000</v>
          </cell>
          <cell r="H47">
            <v>17983333</v>
          </cell>
          <cell r="I47">
            <v>47016667</v>
          </cell>
        </row>
        <row r="48">
          <cell r="F48">
            <v>139</v>
          </cell>
          <cell r="G48">
            <v>60000000</v>
          </cell>
          <cell r="H48">
            <v>16600000</v>
          </cell>
          <cell r="I48">
            <v>43400000</v>
          </cell>
        </row>
        <row r="49">
          <cell r="F49">
            <v>14</v>
          </cell>
          <cell r="G49">
            <v>48400000</v>
          </cell>
          <cell r="H49">
            <v>14813333</v>
          </cell>
          <cell r="I49">
            <v>33586667</v>
          </cell>
        </row>
        <row r="50">
          <cell r="F50">
            <v>140</v>
          </cell>
          <cell r="G50">
            <v>50000000</v>
          </cell>
          <cell r="H50">
            <v>14333333</v>
          </cell>
          <cell r="I50">
            <v>35666667</v>
          </cell>
        </row>
        <row r="51">
          <cell r="F51">
            <v>141</v>
          </cell>
          <cell r="G51">
            <v>27600000</v>
          </cell>
          <cell r="H51">
            <v>13186667</v>
          </cell>
          <cell r="I51">
            <v>14413333</v>
          </cell>
        </row>
        <row r="52">
          <cell r="F52">
            <v>143</v>
          </cell>
          <cell r="G52">
            <v>20000000</v>
          </cell>
          <cell r="H52">
            <v>14333333</v>
          </cell>
          <cell r="I52">
            <v>5666667</v>
          </cell>
        </row>
        <row r="53">
          <cell r="F53">
            <v>144</v>
          </cell>
          <cell r="G53">
            <v>42000000</v>
          </cell>
          <cell r="H53">
            <v>19133333</v>
          </cell>
          <cell r="I53">
            <v>22866667</v>
          </cell>
        </row>
        <row r="54">
          <cell r="F54">
            <v>145</v>
          </cell>
          <cell r="G54">
            <v>47787850</v>
          </cell>
          <cell r="H54">
            <v>14992267</v>
          </cell>
          <cell r="I54">
            <v>32795583</v>
          </cell>
        </row>
        <row r="55">
          <cell r="F55">
            <v>146</v>
          </cell>
          <cell r="G55">
            <v>54000000</v>
          </cell>
          <cell r="H55">
            <v>16600000</v>
          </cell>
          <cell r="I55">
            <v>37400000</v>
          </cell>
        </row>
        <row r="56">
          <cell r="F56">
            <v>147</v>
          </cell>
          <cell r="G56">
            <v>52000000</v>
          </cell>
          <cell r="H56">
            <v>17983333</v>
          </cell>
          <cell r="I56">
            <v>34016667</v>
          </cell>
        </row>
        <row r="57">
          <cell r="F57">
            <v>148</v>
          </cell>
          <cell r="G57">
            <v>42000000</v>
          </cell>
          <cell r="H57">
            <v>16600000</v>
          </cell>
          <cell r="I57">
            <v>25400000</v>
          </cell>
        </row>
        <row r="58">
          <cell r="F58">
            <v>149</v>
          </cell>
          <cell r="G58">
            <v>36000000</v>
          </cell>
          <cell r="H58">
            <v>12450000</v>
          </cell>
          <cell r="I58">
            <v>23550000</v>
          </cell>
        </row>
        <row r="59">
          <cell r="F59">
            <v>15</v>
          </cell>
          <cell r="G59">
            <v>41360000</v>
          </cell>
          <cell r="H59">
            <v>12658667</v>
          </cell>
          <cell r="I59">
            <v>28701333</v>
          </cell>
        </row>
        <row r="60">
          <cell r="F60">
            <v>150</v>
          </cell>
          <cell r="G60">
            <v>36000000</v>
          </cell>
          <cell r="H60">
            <v>17200000</v>
          </cell>
          <cell r="I60">
            <v>18800000</v>
          </cell>
        </row>
        <row r="61">
          <cell r="F61">
            <v>151</v>
          </cell>
          <cell r="G61">
            <v>22500000</v>
          </cell>
          <cell r="H61">
            <v>7166667</v>
          </cell>
          <cell r="I61">
            <v>15333333</v>
          </cell>
        </row>
        <row r="62">
          <cell r="F62">
            <v>152</v>
          </cell>
          <cell r="G62">
            <v>48000000</v>
          </cell>
          <cell r="H62">
            <v>22933333</v>
          </cell>
          <cell r="I62">
            <v>25066667</v>
          </cell>
        </row>
        <row r="63">
          <cell r="F63">
            <v>154</v>
          </cell>
          <cell r="G63">
            <v>42000000</v>
          </cell>
          <cell r="H63">
            <v>16400000</v>
          </cell>
          <cell r="I63">
            <v>25600000</v>
          </cell>
        </row>
        <row r="64">
          <cell r="F64">
            <v>155</v>
          </cell>
          <cell r="G64">
            <v>30000000</v>
          </cell>
          <cell r="H64">
            <v>20250000</v>
          </cell>
          <cell r="I64">
            <v>9750000</v>
          </cell>
        </row>
        <row r="65">
          <cell r="F65">
            <v>156</v>
          </cell>
          <cell r="G65">
            <v>38700000</v>
          </cell>
          <cell r="H65">
            <v>11610000</v>
          </cell>
          <cell r="I65">
            <v>27090000</v>
          </cell>
        </row>
        <row r="66">
          <cell r="F66">
            <v>157</v>
          </cell>
          <cell r="G66">
            <v>32400000</v>
          </cell>
          <cell r="H66">
            <v>8964000</v>
          </cell>
          <cell r="I66">
            <v>23436000</v>
          </cell>
        </row>
        <row r="67">
          <cell r="F67">
            <v>158</v>
          </cell>
          <cell r="G67">
            <v>60000000</v>
          </cell>
          <cell r="H67">
            <v>16000000</v>
          </cell>
          <cell r="I67">
            <v>44000000</v>
          </cell>
        </row>
        <row r="68">
          <cell r="F68">
            <v>159</v>
          </cell>
          <cell r="G68">
            <v>23566667</v>
          </cell>
          <cell r="H68">
            <v>19366667</v>
          </cell>
          <cell r="I68">
            <v>4200000</v>
          </cell>
        </row>
        <row r="69">
          <cell r="F69">
            <v>16</v>
          </cell>
          <cell r="G69">
            <v>71280000</v>
          </cell>
          <cell r="H69">
            <v>21816000</v>
          </cell>
          <cell r="I69">
            <v>49464000</v>
          </cell>
        </row>
        <row r="70">
          <cell r="F70">
            <v>160</v>
          </cell>
          <cell r="G70">
            <v>53817500</v>
          </cell>
          <cell r="H70">
            <v>15427683</v>
          </cell>
          <cell r="I70">
            <v>38389817</v>
          </cell>
        </row>
        <row r="71">
          <cell r="F71">
            <v>161</v>
          </cell>
          <cell r="G71">
            <v>33858000</v>
          </cell>
          <cell r="H71">
            <v>10032000</v>
          </cell>
          <cell r="I71">
            <v>23826000</v>
          </cell>
        </row>
        <row r="72">
          <cell r="F72">
            <v>162</v>
          </cell>
          <cell r="G72">
            <v>29070000</v>
          </cell>
          <cell r="H72">
            <v>8364000</v>
          </cell>
          <cell r="I72">
            <v>20706000</v>
          </cell>
        </row>
        <row r="73">
          <cell r="F73">
            <v>163</v>
          </cell>
          <cell r="G73">
            <v>24735150</v>
          </cell>
          <cell r="H73">
            <v>7512157</v>
          </cell>
          <cell r="I73">
            <v>17222993</v>
          </cell>
        </row>
        <row r="74">
          <cell r="F74">
            <v>164</v>
          </cell>
          <cell r="G74">
            <v>29300000</v>
          </cell>
          <cell r="H74">
            <v>8008667</v>
          </cell>
          <cell r="I74">
            <v>21291333</v>
          </cell>
        </row>
        <row r="75">
          <cell r="F75">
            <v>165</v>
          </cell>
          <cell r="G75">
            <v>59032050</v>
          </cell>
          <cell r="H75">
            <v>15179670</v>
          </cell>
          <cell r="I75">
            <v>43852380</v>
          </cell>
        </row>
        <row r="76">
          <cell r="F76">
            <v>166</v>
          </cell>
          <cell r="G76">
            <v>52317925</v>
          </cell>
          <cell r="H76">
            <v>16618635</v>
          </cell>
          <cell r="I76">
            <v>35699290</v>
          </cell>
        </row>
        <row r="77">
          <cell r="F77">
            <v>167</v>
          </cell>
          <cell r="G77">
            <v>52317925</v>
          </cell>
          <cell r="H77">
            <v>15182457</v>
          </cell>
          <cell r="I77">
            <v>37135468</v>
          </cell>
        </row>
        <row r="78">
          <cell r="F78">
            <v>168</v>
          </cell>
          <cell r="G78">
            <v>40603500</v>
          </cell>
          <cell r="H78">
            <v>10183100</v>
          </cell>
          <cell r="I78">
            <v>30420400</v>
          </cell>
        </row>
        <row r="79">
          <cell r="F79">
            <v>169</v>
          </cell>
          <cell r="G79">
            <v>39501000</v>
          </cell>
          <cell r="H79">
            <v>9530400</v>
          </cell>
          <cell r="I79">
            <v>29970600</v>
          </cell>
        </row>
        <row r="80">
          <cell r="F80">
            <v>17</v>
          </cell>
          <cell r="G80">
            <v>35200000</v>
          </cell>
          <cell r="H80">
            <v>10773333</v>
          </cell>
          <cell r="I80">
            <v>24426667</v>
          </cell>
        </row>
        <row r="81">
          <cell r="F81">
            <v>170</v>
          </cell>
          <cell r="G81">
            <v>80000000</v>
          </cell>
          <cell r="H81">
            <v>19466667</v>
          </cell>
          <cell r="I81">
            <v>60533333</v>
          </cell>
        </row>
        <row r="82">
          <cell r="F82">
            <v>171</v>
          </cell>
          <cell r="G82">
            <v>18527850</v>
          </cell>
          <cell r="H82">
            <v>5489733</v>
          </cell>
          <cell r="I82">
            <v>13038117</v>
          </cell>
        </row>
        <row r="83">
          <cell r="F83">
            <v>172</v>
          </cell>
          <cell r="G83">
            <v>30096000</v>
          </cell>
          <cell r="H83">
            <v>9906600</v>
          </cell>
          <cell r="I83">
            <v>20189400</v>
          </cell>
        </row>
        <row r="84">
          <cell r="F84">
            <v>173</v>
          </cell>
          <cell r="G84">
            <v>33732600</v>
          </cell>
          <cell r="H84">
            <v>14992267</v>
          </cell>
          <cell r="I84">
            <v>18740333</v>
          </cell>
        </row>
        <row r="85">
          <cell r="F85">
            <v>174</v>
          </cell>
          <cell r="G85">
            <v>26400000</v>
          </cell>
          <cell r="H85">
            <v>21600000</v>
          </cell>
          <cell r="I85">
            <v>4800000</v>
          </cell>
        </row>
        <row r="86">
          <cell r="F86">
            <v>175</v>
          </cell>
          <cell r="G86">
            <v>86000000</v>
          </cell>
          <cell r="H86">
            <v>23220000</v>
          </cell>
          <cell r="I86">
            <v>62780000</v>
          </cell>
        </row>
        <row r="87">
          <cell r="F87">
            <v>176</v>
          </cell>
          <cell r="G87">
            <v>63000000</v>
          </cell>
          <cell r="H87">
            <v>18900000</v>
          </cell>
          <cell r="I87">
            <v>44100000</v>
          </cell>
        </row>
        <row r="88">
          <cell r="F88">
            <v>177</v>
          </cell>
          <cell r="G88">
            <v>65000000</v>
          </cell>
          <cell r="H88">
            <v>17550000</v>
          </cell>
          <cell r="I88">
            <v>47450000</v>
          </cell>
        </row>
        <row r="89">
          <cell r="F89">
            <v>178</v>
          </cell>
          <cell r="G89">
            <v>40000000</v>
          </cell>
          <cell r="H89">
            <v>13166667</v>
          </cell>
          <cell r="I89">
            <v>26833333</v>
          </cell>
        </row>
        <row r="90">
          <cell r="F90">
            <v>179</v>
          </cell>
          <cell r="G90">
            <v>15048000</v>
          </cell>
          <cell r="H90">
            <v>4235733</v>
          </cell>
          <cell r="I90">
            <v>10812267</v>
          </cell>
        </row>
        <row r="91">
          <cell r="F91">
            <v>18</v>
          </cell>
          <cell r="G91">
            <v>35200000</v>
          </cell>
          <cell r="H91">
            <v>10773333</v>
          </cell>
          <cell r="I91">
            <v>24426667</v>
          </cell>
        </row>
        <row r="92">
          <cell r="F92">
            <v>180</v>
          </cell>
          <cell r="G92">
            <v>37620000</v>
          </cell>
          <cell r="H92">
            <v>10032000</v>
          </cell>
          <cell r="I92">
            <v>27588000</v>
          </cell>
        </row>
        <row r="93">
          <cell r="F93">
            <v>181</v>
          </cell>
          <cell r="G93">
            <v>38670000</v>
          </cell>
          <cell r="H93">
            <v>9280800</v>
          </cell>
          <cell r="I93">
            <v>29389200</v>
          </cell>
        </row>
        <row r="94">
          <cell r="F94">
            <v>182</v>
          </cell>
          <cell r="G94">
            <v>54000000</v>
          </cell>
          <cell r="H94">
            <v>24000000</v>
          </cell>
          <cell r="I94">
            <v>30000000</v>
          </cell>
        </row>
        <row r="95">
          <cell r="F95">
            <v>183</v>
          </cell>
          <cell r="G95">
            <v>39354700</v>
          </cell>
          <cell r="H95">
            <v>14992267</v>
          </cell>
          <cell r="I95">
            <v>24362433</v>
          </cell>
        </row>
        <row r="96">
          <cell r="F96">
            <v>184</v>
          </cell>
          <cell r="G96">
            <v>59032050</v>
          </cell>
          <cell r="H96">
            <v>14055250</v>
          </cell>
          <cell r="I96">
            <v>44976800</v>
          </cell>
        </row>
        <row r="97">
          <cell r="F97">
            <v>185</v>
          </cell>
          <cell r="G97">
            <v>42294000</v>
          </cell>
          <cell r="H97">
            <v>13040650</v>
          </cell>
          <cell r="I97">
            <v>29253350</v>
          </cell>
        </row>
        <row r="98">
          <cell r="F98">
            <v>186</v>
          </cell>
          <cell r="G98">
            <v>4155332</v>
          </cell>
          <cell r="H98">
            <v>4155332</v>
          </cell>
          <cell r="I98">
            <v>0</v>
          </cell>
        </row>
        <row r="99">
          <cell r="F99">
            <v>187</v>
          </cell>
          <cell r="G99">
            <v>27000000</v>
          </cell>
          <cell r="H99">
            <v>10200000</v>
          </cell>
          <cell r="I99">
            <v>16800000</v>
          </cell>
        </row>
        <row r="100">
          <cell r="F100">
            <v>188</v>
          </cell>
          <cell r="G100">
            <v>63000000</v>
          </cell>
          <cell r="H100">
            <v>14490000</v>
          </cell>
          <cell r="I100">
            <v>48510000</v>
          </cell>
        </row>
        <row r="101">
          <cell r="F101">
            <v>189</v>
          </cell>
          <cell r="G101">
            <v>63000000</v>
          </cell>
          <cell r="H101">
            <v>16100000</v>
          </cell>
          <cell r="I101">
            <v>46900000</v>
          </cell>
        </row>
        <row r="102">
          <cell r="F102">
            <v>19</v>
          </cell>
          <cell r="G102">
            <v>80465000</v>
          </cell>
          <cell r="H102">
            <v>24627167</v>
          </cell>
          <cell r="I102">
            <v>55837833</v>
          </cell>
        </row>
        <row r="103">
          <cell r="F103">
            <v>190</v>
          </cell>
          <cell r="G103">
            <v>58624500</v>
          </cell>
          <cell r="H103">
            <v>11954800</v>
          </cell>
          <cell r="I103">
            <v>46669700</v>
          </cell>
        </row>
        <row r="104">
          <cell r="F104">
            <v>191</v>
          </cell>
          <cell r="G104">
            <v>63000000</v>
          </cell>
          <cell r="H104">
            <v>15633333</v>
          </cell>
          <cell r="I104">
            <v>47366667</v>
          </cell>
        </row>
        <row r="105">
          <cell r="F105">
            <v>192</v>
          </cell>
          <cell r="G105">
            <v>80750000</v>
          </cell>
          <cell r="H105">
            <v>18983333</v>
          </cell>
          <cell r="I105">
            <v>61766667</v>
          </cell>
        </row>
        <row r="106">
          <cell r="F106">
            <v>193</v>
          </cell>
          <cell r="G106">
            <v>38100000</v>
          </cell>
          <cell r="H106">
            <v>14181666</v>
          </cell>
          <cell r="I106">
            <v>23918334</v>
          </cell>
        </row>
        <row r="107">
          <cell r="F107">
            <v>194</v>
          </cell>
          <cell r="G107">
            <v>48000000</v>
          </cell>
          <cell r="H107">
            <v>10720000</v>
          </cell>
          <cell r="I107">
            <v>37280000</v>
          </cell>
        </row>
        <row r="108">
          <cell r="F108">
            <v>195</v>
          </cell>
          <cell r="G108">
            <v>4356000</v>
          </cell>
          <cell r="H108">
            <v>0</v>
          </cell>
          <cell r="I108">
            <v>4356000</v>
          </cell>
        </row>
        <row r="109">
          <cell r="F109">
            <v>196</v>
          </cell>
          <cell r="G109">
            <v>70300000</v>
          </cell>
          <cell r="H109">
            <v>16526667</v>
          </cell>
          <cell r="I109">
            <v>53773333</v>
          </cell>
        </row>
        <row r="110">
          <cell r="F110">
            <v>197</v>
          </cell>
          <cell r="G110">
            <v>45000000</v>
          </cell>
          <cell r="H110">
            <v>11000000</v>
          </cell>
          <cell r="I110">
            <v>34000000</v>
          </cell>
        </row>
        <row r="111">
          <cell r="F111">
            <v>198</v>
          </cell>
          <cell r="G111">
            <v>41400000</v>
          </cell>
          <cell r="H111">
            <v>9046667</v>
          </cell>
          <cell r="I111">
            <v>32353333</v>
          </cell>
        </row>
        <row r="112">
          <cell r="F112">
            <v>199</v>
          </cell>
          <cell r="G112">
            <v>39900000</v>
          </cell>
          <cell r="H112">
            <v>11400000</v>
          </cell>
          <cell r="I112">
            <v>28500000</v>
          </cell>
        </row>
        <row r="113">
          <cell r="F113">
            <v>2</v>
          </cell>
          <cell r="G113">
            <v>86900000</v>
          </cell>
          <cell r="H113">
            <v>26596667</v>
          </cell>
          <cell r="I113">
            <v>60303333</v>
          </cell>
        </row>
        <row r="114">
          <cell r="F114">
            <v>20</v>
          </cell>
          <cell r="G114">
            <v>31036500</v>
          </cell>
          <cell r="H114">
            <v>9499050</v>
          </cell>
          <cell r="I114">
            <v>21537450</v>
          </cell>
        </row>
        <row r="115">
          <cell r="F115">
            <v>200</v>
          </cell>
          <cell r="G115">
            <v>36000000</v>
          </cell>
          <cell r="H115">
            <v>9900000</v>
          </cell>
          <cell r="I115">
            <v>26100000</v>
          </cell>
        </row>
        <row r="116">
          <cell r="F116">
            <v>201</v>
          </cell>
          <cell r="G116">
            <v>22500000</v>
          </cell>
          <cell r="H116">
            <v>4833333</v>
          </cell>
          <cell r="I116">
            <v>17666667</v>
          </cell>
        </row>
        <row r="117">
          <cell r="F117">
            <v>202</v>
          </cell>
          <cell r="G117">
            <v>51637296</v>
          </cell>
          <cell r="H117">
            <v>0</v>
          </cell>
          <cell r="I117">
            <v>51637296</v>
          </cell>
        </row>
        <row r="118">
          <cell r="F118">
            <v>203</v>
          </cell>
          <cell r="G118">
            <v>42000000</v>
          </cell>
          <cell r="H118">
            <v>12000000</v>
          </cell>
          <cell r="I118">
            <v>30000000</v>
          </cell>
        </row>
        <row r="119">
          <cell r="F119">
            <v>204</v>
          </cell>
          <cell r="G119">
            <v>42000000</v>
          </cell>
          <cell r="H119">
            <v>14000000</v>
          </cell>
          <cell r="I119">
            <v>28000000</v>
          </cell>
        </row>
        <row r="120">
          <cell r="F120">
            <v>205</v>
          </cell>
          <cell r="G120">
            <v>36000000</v>
          </cell>
          <cell r="H120">
            <v>7866667</v>
          </cell>
          <cell r="I120">
            <v>28133333</v>
          </cell>
        </row>
        <row r="121">
          <cell r="F121">
            <v>206</v>
          </cell>
          <cell r="G121">
            <v>55000000</v>
          </cell>
          <cell r="H121">
            <v>10816667</v>
          </cell>
          <cell r="I121">
            <v>44183333</v>
          </cell>
        </row>
        <row r="122">
          <cell r="F122">
            <v>207</v>
          </cell>
          <cell r="G122">
            <v>76000000</v>
          </cell>
          <cell r="H122">
            <v>17066667</v>
          </cell>
          <cell r="I122">
            <v>58933333</v>
          </cell>
        </row>
        <row r="123">
          <cell r="F123">
            <v>208</v>
          </cell>
          <cell r="G123">
            <v>48000000</v>
          </cell>
          <cell r="H123">
            <v>10600000</v>
          </cell>
          <cell r="I123">
            <v>37400000</v>
          </cell>
        </row>
        <row r="124">
          <cell r="F124">
            <v>209</v>
          </cell>
          <cell r="G124">
            <v>36000000</v>
          </cell>
          <cell r="H124">
            <v>8000000</v>
          </cell>
          <cell r="I124">
            <v>28000000</v>
          </cell>
        </row>
        <row r="125">
          <cell r="F125">
            <v>21</v>
          </cell>
          <cell r="G125">
            <v>31036500</v>
          </cell>
          <cell r="H125">
            <v>9499050</v>
          </cell>
          <cell r="I125">
            <v>21537450</v>
          </cell>
        </row>
        <row r="126">
          <cell r="F126">
            <v>210</v>
          </cell>
          <cell r="G126">
            <v>38700000</v>
          </cell>
          <cell r="H126">
            <v>8600000</v>
          </cell>
          <cell r="I126">
            <v>30100000</v>
          </cell>
        </row>
        <row r="127">
          <cell r="F127">
            <v>211</v>
          </cell>
          <cell r="G127">
            <v>72000000</v>
          </cell>
          <cell r="H127">
            <v>15733333</v>
          </cell>
          <cell r="I127">
            <v>56266667</v>
          </cell>
        </row>
        <row r="128">
          <cell r="F128">
            <v>212</v>
          </cell>
          <cell r="G128">
            <v>38700000</v>
          </cell>
          <cell r="H128">
            <v>8456667</v>
          </cell>
          <cell r="I128">
            <v>30243333</v>
          </cell>
        </row>
        <row r="129">
          <cell r="F129">
            <v>213</v>
          </cell>
          <cell r="G129">
            <v>38700000</v>
          </cell>
          <cell r="H129">
            <v>8456667</v>
          </cell>
          <cell r="I129">
            <v>30243333</v>
          </cell>
        </row>
        <row r="130">
          <cell r="F130">
            <v>214</v>
          </cell>
          <cell r="G130">
            <v>38700000</v>
          </cell>
          <cell r="H130">
            <v>8456667</v>
          </cell>
          <cell r="I130">
            <v>30243333</v>
          </cell>
        </row>
        <row r="131">
          <cell r="F131">
            <v>215</v>
          </cell>
          <cell r="G131">
            <v>26037917</v>
          </cell>
          <cell r="H131">
            <v>5137917</v>
          </cell>
          <cell r="I131">
            <v>20900000</v>
          </cell>
        </row>
        <row r="132">
          <cell r="F132">
            <v>216</v>
          </cell>
          <cell r="G132">
            <v>26037917</v>
          </cell>
          <cell r="H132">
            <v>5137917</v>
          </cell>
          <cell r="I132">
            <v>20900000</v>
          </cell>
        </row>
        <row r="133">
          <cell r="F133">
            <v>217</v>
          </cell>
          <cell r="G133">
            <v>18847764</v>
          </cell>
          <cell r="H133">
            <v>3719124</v>
          </cell>
          <cell r="I133">
            <v>15128640</v>
          </cell>
        </row>
        <row r="134">
          <cell r="F134">
            <v>218</v>
          </cell>
          <cell r="G134">
            <v>45600000</v>
          </cell>
          <cell r="H134">
            <v>11400000</v>
          </cell>
          <cell r="I134">
            <v>34200000</v>
          </cell>
        </row>
        <row r="135">
          <cell r="F135">
            <v>219</v>
          </cell>
          <cell r="G135">
            <v>38700000</v>
          </cell>
          <cell r="H135">
            <v>8456667</v>
          </cell>
          <cell r="I135">
            <v>30243333</v>
          </cell>
        </row>
        <row r="136">
          <cell r="F136">
            <v>22</v>
          </cell>
          <cell r="G136">
            <v>44000000</v>
          </cell>
          <cell r="H136">
            <v>13466667</v>
          </cell>
          <cell r="I136">
            <v>30533333</v>
          </cell>
        </row>
        <row r="137">
          <cell r="F137">
            <v>220</v>
          </cell>
          <cell r="G137">
            <v>38700000</v>
          </cell>
          <cell r="H137">
            <v>8170000</v>
          </cell>
          <cell r="I137">
            <v>30530000</v>
          </cell>
        </row>
        <row r="138">
          <cell r="F138">
            <v>221</v>
          </cell>
          <cell r="G138">
            <v>38700000</v>
          </cell>
          <cell r="H138">
            <v>8170000</v>
          </cell>
          <cell r="I138">
            <v>30530000</v>
          </cell>
        </row>
        <row r="139">
          <cell r="F139">
            <v>222</v>
          </cell>
          <cell r="G139">
            <v>72000000</v>
          </cell>
          <cell r="H139">
            <v>15200000</v>
          </cell>
          <cell r="I139">
            <v>56800000</v>
          </cell>
        </row>
        <row r="140">
          <cell r="F140">
            <v>223</v>
          </cell>
          <cell r="G140">
            <v>63345600</v>
          </cell>
          <cell r="H140">
            <v>13842187</v>
          </cell>
          <cell r="I140">
            <v>49503413</v>
          </cell>
        </row>
        <row r="141">
          <cell r="F141">
            <v>224</v>
          </cell>
          <cell r="G141">
            <v>24000000</v>
          </cell>
          <cell r="H141">
            <v>11400000</v>
          </cell>
          <cell r="I141">
            <v>12600000</v>
          </cell>
        </row>
        <row r="142">
          <cell r="F142">
            <v>225</v>
          </cell>
          <cell r="G142">
            <v>47787850</v>
          </cell>
          <cell r="H142">
            <v>9557570</v>
          </cell>
          <cell r="I142">
            <v>38230280</v>
          </cell>
        </row>
        <row r="143">
          <cell r="F143">
            <v>226</v>
          </cell>
          <cell r="G143">
            <v>47787850</v>
          </cell>
          <cell r="H143">
            <v>10681990</v>
          </cell>
          <cell r="I143">
            <v>37105860</v>
          </cell>
        </row>
        <row r="144">
          <cell r="F144">
            <v>227</v>
          </cell>
          <cell r="G144">
            <v>63345600</v>
          </cell>
          <cell r="H144">
            <v>13372960</v>
          </cell>
          <cell r="I144">
            <v>49972640</v>
          </cell>
        </row>
        <row r="145">
          <cell r="F145">
            <v>228</v>
          </cell>
          <cell r="G145">
            <v>47787850</v>
          </cell>
          <cell r="H145">
            <v>10681990</v>
          </cell>
          <cell r="I145">
            <v>37105860</v>
          </cell>
        </row>
        <row r="146">
          <cell r="F146">
            <v>229</v>
          </cell>
          <cell r="G146">
            <v>42000000</v>
          </cell>
          <cell r="H146">
            <v>13300000</v>
          </cell>
          <cell r="I146">
            <v>28700000</v>
          </cell>
        </row>
        <row r="147">
          <cell r="F147">
            <v>23</v>
          </cell>
          <cell r="G147">
            <v>60500000</v>
          </cell>
          <cell r="H147">
            <v>16866667</v>
          </cell>
          <cell r="I147">
            <v>43633333</v>
          </cell>
        </row>
        <row r="148">
          <cell r="F148">
            <v>230</v>
          </cell>
          <cell r="G148">
            <v>91597000</v>
          </cell>
          <cell r="H148">
            <v>0</v>
          </cell>
          <cell r="I148">
            <v>91597000</v>
          </cell>
        </row>
        <row r="149">
          <cell r="F149">
            <v>231</v>
          </cell>
          <cell r="G149">
            <v>31224600</v>
          </cell>
          <cell r="H149">
            <v>6476213</v>
          </cell>
          <cell r="I149">
            <v>24748387</v>
          </cell>
        </row>
        <row r="150">
          <cell r="F150">
            <v>232</v>
          </cell>
          <cell r="G150">
            <v>31224600</v>
          </cell>
          <cell r="H150">
            <v>6476213</v>
          </cell>
          <cell r="I150">
            <v>24748387</v>
          </cell>
        </row>
        <row r="151">
          <cell r="F151">
            <v>233</v>
          </cell>
          <cell r="G151">
            <v>44976800</v>
          </cell>
          <cell r="H151">
            <v>10494587</v>
          </cell>
          <cell r="I151">
            <v>34482213</v>
          </cell>
        </row>
        <row r="152">
          <cell r="F152">
            <v>234</v>
          </cell>
          <cell r="G152">
            <v>82293750</v>
          </cell>
          <cell r="H152">
            <v>14934792</v>
          </cell>
          <cell r="I152">
            <v>67358958</v>
          </cell>
        </row>
        <row r="153">
          <cell r="F153">
            <v>235</v>
          </cell>
          <cell r="G153">
            <v>50598900</v>
          </cell>
          <cell r="H153">
            <v>10494587</v>
          </cell>
          <cell r="I153">
            <v>40104313</v>
          </cell>
        </row>
        <row r="154">
          <cell r="F154">
            <v>236</v>
          </cell>
          <cell r="G154">
            <v>42000000</v>
          </cell>
          <cell r="H154">
            <v>13300000</v>
          </cell>
          <cell r="I154">
            <v>28700000</v>
          </cell>
        </row>
        <row r="155">
          <cell r="F155">
            <v>237</v>
          </cell>
          <cell r="G155">
            <v>58500000</v>
          </cell>
          <cell r="H155">
            <v>12350000</v>
          </cell>
          <cell r="I155">
            <v>46150000</v>
          </cell>
        </row>
        <row r="156">
          <cell r="F156">
            <v>238</v>
          </cell>
          <cell r="G156">
            <v>26037917</v>
          </cell>
          <cell r="H156">
            <v>5137917</v>
          </cell>
          <cell r="I156">
            <v>20900000</v>
          </cell>
        </row>
        <row r="157">
          <cell r="F157">
            <v>239</v>
          </cell>
          <cell r="G157">
            <v>44976800</v>
          </cell>
          <cell r="H157">
            <v>10681990</v>
          </cell>
          <cell r="I157">
            <v>34294810</v>
          </cell>
        </row>
        <row r="158">
          <cell r="F158">
            <v>24</v>
          </cell>
          <cell r="G158">
            <v>78166000</v>
          </cell>
          <cell r="H158">
            <v>23923533</v>
          </cell>
          <cell r="I158">
            <v>54242467</v>
          </cell>
        </row>
        <row r="159">
          <cell r="F159">
            <v>240</v>
          </cell>
          <cell r="G159">
            <v>47787850</v>
          </cell>
          <cell r="H159">
            <v>10681990</v>
          </cell>
          <cell r="I159">
            <v>37105860</v>
          </cell>
        </row>
        <row r="160">
          <cell r="F160">
            <v>241</v>
          </cell>
          <cell r="G160">
            <v>70537500</v>
          </cell>
          <cell r="H160">
            <v>12017500</v>
          </cell>
          <cell r="I160">
            <v>58520000</v>
          </cell>
        </row>
        <row r="161">
          <cell r="F161">
            <v>242</v>
          </cell>
          <cell r="G161">
            <v>47787850</v>
          </cell>
          <cell r="H161">
            <v>10681990</v>
          </cell>
          <cell r="I161">
            <v>37105860</v>
          </cell>
        </row>
        <row r="162">
          <cell r="F162">
            <v>243</v>
          </cell>
          <cell r="G162">
            <v>42500000</v>
          </cell>
          <cell r="H162">
            <v>9500000</v>
          </cell>
          <cell r="I162">
            <v>33000000</v>
          </cell>
        </row>
        <row r="163">
          <cell r="F163">
            <v>244</v>
          </cell>
          <cell r="G163">
            <v>47787850</v>
          </cell>
          <cell r="H163">
            <v>9932377</v>
          </cell>
          <cell r="I163">
            <v>37855473</v>
          </cell>
        </row>
        <row r="164">
          <cell r="F164">
            <v>245</v>
          </cell>
          <cell r="G164">
            <v>39971250</v>
          </cell>
          <cell r="H164">
            <v>8151000</v>
          </cell>
          <cell r="I164">
            <v>31820250</v>
          </cell>
        </row>
        <row r="165">
          <cell r="F165">
            <v>246</v>
          </cell>
          <cell r="G165">
            <v>63345600</v>
          </cell>
          <cell r="H165">
            <v>13372960</v>
          </cell>
          <cell r="I165">
            <v>49972640</v>
          </cell>
        </row>
        <row r="166">
          <cell r="F166">
            <v>247</v>
          </cell>
          <cell r="G166">
            <v>63345600</v>
          </cell>
          <cell r="H166">
            <v>10792213</v>
          </cell>
          <cell r="I166">
            <v>52553387</v>
          </cell>
        </row>
        <row r="167">
          <cell r="F167">
            <v>248</v>
          </cell>
          <cell r="G167">
            <v>63345600</v>
          </cell>
          <cell r="H167">
            <v>12434507</v>
          </cell>
          <cell r="I167">
            <v>50911093</v>
          </cell>
        </row>
        <row r="168">
          <cell r="F168">
            <v>249</v>
          </cell>
          <cell r="G168">
            <v>93391650</v>
          </cell>
          <cell r="H168">
            <v>18332435</v>
          </cell>
          <cell r="I168">
            <v>75059215</v>
          </cell>
        </row>
        <row r="169">
          <cell r="F169">
            <v>25</v>
          </cell>
          <cell r="G169">
            <v>55000000</v>
          </cell>
          <cell r="H169">
            <v>16666667</v>
          </cell>
          <cell r="I169">
            <v>38333333</v>
          </cell>
        </row>
        <row r="170">
          <cell r="F170">
            <v>250</v>
          </cell>
          <cell r="G170">
            <v>42500000</v>
          </cell>
          <cell r="H170">
            <v>9500000</v>
          </cell>
          <cell r="I170">
            <v>33000000</v>
          </cell>
        </row>
        <row r="171">
          <cell r="F171">
            <v>251</v>
          </cell>
          <cell r="G171">
            <v>50598900</v>
          </cell>
          <cell r="H171">
            <v>10494587</v>
          </cell>
          <cell r="I171">
            <v>40104313</v>
          </cell>
        </row>
        <row r="172">
          <cell r="F172">
            <v>252</v>
          </cell>
          <cell r="G172">
            <v>44976800</v>
          </cell>
          <cell r="H172">
            <v>9932377</v>
          </cell>
          <cell r="I172">
            <v>35044423</v>
          </cell>
        </row>
        <row r="173">
          <cell r="F173">
            <v>253</v>
          </cell>
          <cell r="G173">
            <v>72000000</v>
          </cell>
          <cell r="H173">
            <v>15200000</v>
          </cell>
          <cell r="I173">
            <v>56800000</v>
          </cell>
        </row>
        <row r="174">
          <cell r="F174">
            <v>254</v>
          </cell>
          <cell r="G174">
            <v>34154083</v>
          </cell>
          <cell r="H174">
            <v>7346350</v>
          </cell>
          <cell r="I174">
            <v>26807733</v>
          </cell>
        </row>
        <row r="175">
          <cell r="F175">
            <v>255</v>
          </cell>
          <cell r="G175">
            <v>22950000</v>
          </cell>
          <cell r="H175">
            <v>4500000</v>
          </cell>
          <cell r="I175">
            <v>18450000</v>
          </cell>
        </row>
        <row r="176">
          <cell r="F176">
            <v>256</v>
          </cell>
          <cell r="G176">
            <v>36731750</v>
          </cell>
          <cell r="H176">
            <v>7346350</v>
          </cell>
          <cell r="I176">
            <v>29385400</v>
          </cell>
        </row>
        <row r="177">
          <cell r="F177">
            <v>257</v>
          </cell>
          <cell r="G177">
            <v>38000000</v>
          </cell>
          <cell r="H177">
            <v>7066667</v>
          </cell>
          <cell r="I177">
            <v>30933333</v>
          </cell>
        </row>
        <row r="178">
          <cell r="F178">
            <v>258</v>
          </cell>
          <cell r="G178">
            <v>20510000</v>
          </cell>
          <cell r="H178">
            <v>5176333</v>
          </cell>
          <cell r="I178">
            <v>15333667</v>
          </cell>
        </row>
        <row r="179">
          <cell r="F179">
            <v>259</v>
          </cell>
          <cell r="G179">
            <v>61950000</v>
          </cell>
          <cell r="H179">
            <v>11130000</v>
          </cell>
          <cell r="I179">
            <v>50820000</v>
          </cell>
        </row>
        <row r="180">
          <cell r="F180">
            <v>26</v>
          </cell>
          <cell r="G180">
            <v>62700000</v>
          </cell>
          <cell r="H180">
            <v>18240000</v>
          </cell>
          <cell r="I180">
            <v>44460000</v>
          </cell>
        </row>
        <row r="181">
          <cell r="F181">
            <v>260</v>
          </cell>
          <cell r="G181">
            <v>53295000</v>
          </cell>
          <cell r="H181">
            <v>10241000</v>
          </cell>
          <cell r="I181">
            <v>43054000</v>
          </cell>
        </row>
        <row r="182">
          <cell r="F182">
            <v>261</v>
          </cell>
          <cell r="G182">
            <v>47787850</v>
          </cell>
          <cell r="H182">
            <v>8620553</v>
          </cell>
          <cell r="I182">
            <v>39167297</v>
          </cell>
        </row>
        <row r="183">
          <cell r="F183">
            <v>262</v>
          </cell>
          <cell r="G183">
            <v>82293750</v>
          </cell>
          <cell r="H183">
            <v>15544375</v>
          </cell>
          <cell r="I183">
            <v>66749375</v>
          </cell>
        </row>
        <row r="184">
          <cell r="F184">
            <v>263</v>
          </cell>
          <cell r="G184">
            <v>58624500</v>
          </cell>
          <cell r="H184">
            <v>11724900</v>
          </cell>
          <cell r="I184">
            <v>46899600</v>
          </cell>
        </row>
        <row r="185">
          <cell r="F185">
            <v>264</v>
          </cell>
          <cell r="G185">
            <v>47787850</v>
          </cell>
          <cell r="H185">
            <v>9932377</v>
          </cell>
          <cell r="I185">
            <v>37855473</v>
          </cell>
        </row>
        <row r="186">
          <cell r="F186">
            <v>265</v>
          </cell>
          <cell r="G186">
            <v>47787850</v>
          </cell>
          <cell r="H186">
            <v>9557570</v>
          </cell>
          <cell r="I186">
            <v>38230280</v>
          </cell>
        </row>
        <row r="187">
          <cell r="F187">
            <v>266</v>
          </cell>
          <cell r="G187">
            <v>47787850</v>
          </cell>
          <cell r="H187">
            <v>9182763</v>
          </cell>
          <cell r="I187">
            <v>38605087</v>
          </cell>
        </row>
        <row r="188">
          <cell r="F188">
            <v>267</v>
          </cell>
          <cell r="G188">
            <v>47787850</v>
          </cell>
          <cell r="H188">
            <v>9557570</v>
          </cell>
          <cell r="I188">
            <v>38230280</v>
          </cell>
        </row>
        <row r="189">
          <cell r="F189">
            <v>268</v>
          </cell>
          <cell r="G189">
            <v>31008000</v>
          </cell>
          <cell r="H189">
            <v>6718400</v>
          </cell>
          <cell r="I189">
            <v>24289600</v>
          </cell>
        </row>
        <row r="190">
          <cell r="F190">
            <v>269</v>
          </cell>
          <cell r="G190">
            <v>32000000</v>
          </cell>
          <cell r="H190">
            <v>6800000</v>
          </cell>
          <cell r="I190">
            <v>25200000</v>
          </cell>
        </row>
        <row r="191">
          <cell r="F191">
            <v>27</v>
          </cell>
          <cell r="G191">
            <v>35059750</v>
          </cell>
          <cell r="H191">
            <v>10730408</v>
          </cell>
          <cell r="I191">
            <v>24329342</v>
          </cell>
        </row>
        <row r="192">
          <cell r="F192">
            <v>270</v>
          </cell>
          <cell r="G192">
            <v>40500000</v>
          </cell>
          <cell r="H192">
            <v>7650000</v>
          </cell>
          <cell r="I192">
            <v>32850000</v>
          </cell>
        </row>
        <row r="193">
          <cell r="F193">
            <v>271</v>
          </cell>
          <cell r="G193">
            <v>39354700</v>
          </cell>
          <cell r="H193">
            <v>8245747</v>
          </cell>
          <cell r="I193">
            <v>31108953</v>
          </cell>
        </row>
        <row r="194">
          <cell r="F194">
            <v>272</v>
          </cell>
          <cell r="G194">
            <v>47787850</v>
          </cell>
          <cell r="H194">
            <v>9744973</v>
          </cell>
          <cell r="I194">
            <v>38042877</v>
          </cell>
        </row>
        <row r="195">
          <cell r="F195">
            <v>273</v>
          </cell>
          <cell r="G195">
            <v>47787850</v>
          </cell>
          <cell r="H195">
            <v>9744973</v>
          </cell>
          <cell r="I195">
            <v>38042877</v>
          </cell>
        </row>
        <row r="196">
          <cell r="F196">
            <v>274</v>
          </cell>
          <cell r="G196">
            <v>3594800</v>
          </cell>
          <cell r="H196">
            <v>3594800</v>
          </cell>
          <cell r="I196">
            <v>0</v>
          </cell>
        </row>
        <row r="197">
          <cell r="F197">
            <v>275</v>
          </cell>
          <cell r="G197">
            <v>3594800</v>
          </cell>
          <cell r="H197">
            <v>3594800</v>
          </cell>
          <cell r="I197">
            <v>0</v>
          </cell>
        </row>
        <row r="198">
          <cell r="F198">
            <v>276</v>
          </cell>
          <cell r="G198">
            <v>3594800</v>
          </cell>
          <cell r="H198">
            <v>3594800</v>
          </cell>
          <cell r="I198">
            <v>0</v>
          </cell>
        </row>
        <row r="199">
          <cell r="F199">
            <v>277</v>
          </cell>
          <cell r="G199">
            <v>3594800</v>
          </cell>
          <cell r="H199">
            <v>3594800</v>
          </cell>
          <cell r="I199">
            <v>0</v>
          </cell>
        </row>
        <row r="200">
          <cell r="F200">
            <v>278</v>
          </cell>
          <cell r="G200">
            <v>3594800</v>
          </cell>
          <cell r="H200">
            <v>3594800</v>
          </cell>
          <cell r="I200">
            <v>0</v>
          </cell>
        </row>
        <row r="201">
          <cell r="F201">
            <v>279</v>
          </cell>
          <cell r="G201">
            <v>3594800</v>
          </cell>
          <cell r="H201">
            <v>3594800</v>
          </cell>
          <cell r="I201">
            <v>0</v>
          </cell>
        </row>
        <row r="202">
          <cell r="F202">
            <v>28</v>
          </cell>
          <cell r="G202">
            <v>44000000</v>
          </cell>
          <cell r="H202">
            <v>13333333</v>
          </cell>
          <cell r="I202">
            <v>30666667</v>
          </cell>
        </row>
        <row r="203">
          <cell r="F203">
            <v>280</v>
          </cell>
          <cell r="G203">
            <v>3594800</v>
          </cell>
          <cell r="H203">
            <v>3594800</v>
          </cell>
          <cell r="I203">
            <v>0</v>
          </cell>
        </row>
        <row r="204">
          <cell r="F204">
            <v>281</v>
          </cell>
          <cell r="G204">
            <v>3594800</v>
          </cell>
          <cell r="H204">
            <v>3594800</v>
          </cell>
          <cell r="I204">
            <v>0</v>
          </cell>
        </row>
        <row r="205">
          <cell r="F205">
            <v>282</v>
          </cell>
          <cell r="G205">
            <v>3594800</v>
          </cell>
          <cell r="H205">
            <v>3594800</v>
          </cell>
          <cell r="I205">
            <v>0</v>
          </cell>
        </row>
        <row r="206">
          <cell r="F206">
            <v>283</v>
          </cell>
          <cell r="G206">
            <v>47787850</v>
          </cell>
          <cell r="H206">
            <v>9932377</v>
          </cell>
          <cell r="I206">
            <v>37855473</v>
          </cell>
        </row>
        <row r="207">
          <cell r="F207">
            <v>284</v>
          </cell>
          <cell r="G207">
            <v>47787850</v>
          </cell>
          <cell r="H207">
            <v>9932377</v>
          </cell>
          <cell r="I207">
            <v>37855473</v>
          </cell>
        </row>
        <row r="208">
          <cell r="F208">
            <v>285</v>
          </cell>
          <cell r="G208">
            <v>47787850</v>
          </cell>
          <cell r="H208">
            <v>9744973</v>
          </cell>
          <cell r="I208">
            <v>38042877</v>
          </cell>
        </row>
        <row r="209">
          <cell r="F209">
            <v>286</v>
          </cell>
          <cell r="G209">
            <v>27069000</v>
          </cell>
          <cell r="H209">
            <v>6702800</v>
          </cell>
          <cell r="I209">
            <v>20366200</v>
          </cell>
        </row>
        <row r="210">
          <cell r="F210">
            <v>287</v>
          </cell>
          <cell r="G210">
            <v>47787850</v>
          </cell>
          <cell r="H210">
            <v>9182763</v>
          </cell>
          <cell r="I210">
            <v>38605087</v>
          </cell>
        </row>
        <row r="211">
          <cell r="F211">
            <v>288</v>
          </cell>
          <cell r="G211">
            <v>47787850</v>
          </cell>
          <cell r="H211">
            <v>9182763</v>
          </cell>
          <cell r="I211">
            <v>38605087</v>
          </cell>
        </row>
        <row r="212">
          <cell r="F212">
            <v>289</v>
          </cell>
          <cell r="G212">
            <v>3594800</v>
          </cell>
          <cell r="H212">
            <v>3594800</v>
          </cell>
          <cell r="I212">
            <v>0</v>
          </cell>
        </row>
        <row r="213">
          <cell r="F213">
            <v>29</v>
          </cell>
          <cell r="G213">
            <v>80465000</v>
          </cell>
          <cell r="H213">
            <v>24627167</v>
          </cell>
          <cell r="I213">
            <v>55837833</v>
          </cell>
        </row>
        <row r="214">
          <cell r="F214">
            <v>290</v>
          </cell>
          <cell r="G214">
            <v>3594800</v>
          </cell>
          <cell r="H214">
            <v>3594800</v>
          </cell>
          <cell r="I214">
            <v>0</v>
          </cell>
        </row>
        <row r="215">
          <cell r="F215">
            <v>291</v>
          </cell>
          <cell r="G215">
            <v>3594800</v>
          </cell>
          <cell r="H215">
            <v>3594800</v>
          </cell>
          <cell r="I215">
            <v>0</v>
          </cell>
        </row>
        <row r="216">
          <cell r="F216">
            <v>292</v>
          </cell>
          <cell r="G216">
            <v>47787850</v>
          </cell>
          <cell r="H216">
            <v>9557570</v>
          </cell>
          <cell r="I216">
            <v>38230280</v>
          </cell>
        </row>
        <row r="217">
          <cell r="F217">
            <v>293</v>
          </cell>
          <cell r="G217">
            <v>47787850</v>
          </cell>
          <cell r="H217">
            <v>9370167</v>
          </cell>
          <cell r="I217">
            <v>38417683</v>
          </cell>
        </row>
        <row r="218">
          <cell r="F218">
            <v>294</v>
          </cell>
          <cell r="G218">
            <v>47787850</v>
          </cell>
          <cell r="H218">
            <v>9557570</v>
          </cell>
          <cell r="I218">
            <v>38230280</v>
          </cell>
        </row>
        <row r="219">
          <cell r="F219">
            <v>295</v>
          </cell>
          <cell r="G219">
            <v>44976800</v>
          </cell>
          <cell r="H219">
            <v>9557570</v>
          </cell>
          <cell r="I219">
            <v>35419230</v>
          </cell>
        </row>
        <row r="220">
          <cell r="F220">
            <v>296</v>
          </cell>
          <cell r="G220">
            <v>52200000</v>
          </cell>
          <cell r="H220">
            <v>9666667</v>
          </cell>
          <cell r="I220">
            <v>42533333</v>
          </cell>
        </row>
        <row r="221">
          <cell r="F221">
            <v>297</v>
          </cell>
          <cell r="G221">
            <v>58500000</v>
          </cell>
          <cell r="H221">
            <v>11050000</v>
          </cell>
          <cell r="I221">
            <v>47450000</v>
          </cell>
        </row>
        <row r="222">
          <cell r="F222">
            <v>298</v>
          </cell>
          <cell r="G222">
            <v>68000000</v>
          </cell>
          <cell r="H222">
            <v>13600000</v>
          </cell>
          <cell r="I222">
            <v>54400000</v>
          </cell>
        </row>
        <row r="223">
          <cell r="F223">
            <v>299</v>
          </cell>
          <cell r="G223">
            <v>42300000</v>
          </cell>
          <cell r="H223">
            <v>7676667</v>
          </cell>
          <cell r="I223">
            <v>34623333</v>
          </cell>
        </row>
        <row r="224">
          <cell r="F224">
            <v>3</v>
          </cell>
          <cell r="G224">
            <v>46200000</v>
          </cell>
          <cell r="H224">
            <v>14140000</v>
          </cell>
          <cell r="I224">
            <v>32060000</v>
          </cell>
        </row>
        <row r="225">
          <cell r="F225">
            <v>30</v>
          </cell>
          <cell r="G225">
            <v>40002600</v>
          </cell>
          <cell r="H225">
            <v>12122000</v>
          </cell>
          <cell r="I225">
            <v>27880600</v>
          </cell>
        </row>
        <row r="226">
          <cell r="F226">
            <v>300</v>
          </cell>
          <cell r="G226">
            <v>42000000</v>
          </cell>
          <cell r="H226">
            <v>10733333</v>
          </cell>
          <cell r="I226">
            <v>31266667</v>
          </cell>
        </row>
        <row r="227">
          <cell r="F227">
            <v>301</v>
          </cell>
          <cell r="G227">
            <v>47787850</v>
          </cell>
          <cell r="H227">
            <v>9370167</v>
          </cell>
          <cell r="I227">
            <v>38417683</v>
          </cell>
        </row>
        <row r="228">
          <cell r="F228">
            <v>302</v>
          </cell>
          <cell r="G228">
            <v>48000000</v>
          </cell>
          <cell r="H228">
            <v>13333333</v>
          </cell>
          <cell r="I228">
            <v>34666667</v>
          </cell>
        </row>
        <row r="229">
          <cell r="F229">
            <v>303</v>
          </cell>
          <cell r="G229">
            <v>40375000</v>
          </cell>
          <cell r="H229">
            <v>6941667</v>
          </cell>
          <cell r="I229">
            <v>33433333</v>
          </cell>
        </row>
        <row r="230">
          <cell r="F230">
            <v>304</v>
          </cell>
          <cell r="G230">
            <v>63000000</v>
          </cell>
          <cell r="H230">
            <v>11433333</v>
          </cell>
          <cell r="I230">
            <v>51566667</v>
          </cell>
        </row>
        <row r="231">
          <cell r="F231">
            <v>305</v>
          </cell>
          <cell r="G231">
            <v>72000000</v>
          </cell>
          <cell r="H231">
            <v>12000000</v>
          </cell>
          <cell r="I231">
            <v>60000000</v>
          </cell>
        </row>
        <row r="232">
          <cell r="F232">
            <v>306</v>
          </cell>
          <cell r="G232">
            <v>52250000</v>
          </cell>
          <cell r="H232">
            <v>8983333</v>
          </cell>
          <cell r="I232">
            <v>43266667</v>
          </cell>
        </row>
        <row r="233">
          <cell r="F233">
            <v>307</v>
          </cell>
          <cell r="G233">
            <v>41400000</v>
          </cell>
          <cell r="H233">
            <v>7053333</v>
          </cell>
          <cell r="I233">
            <v>34346667</v>
          </cell>
        </row>
        <row r="234">
          <cell r="F234">
            <v>308</v>
          </cell>
          <cell r="G234">
            <v>72000000</v>
          </cell>
          <cell r="H234">
            <v>11466667</v>
          </cell>
          <cell r="I234">
            <v>60533333</v>
          </cell>
        </row>
        <row r="235">
          <cell r="F235">
            <v>309</v>
          </cell>
          <cell r="G235">
            <v>45000000</v>
          </cell>
          <cell r="H235">
            <v>11400000</v>
          </cell>
          <cell r="I235">
            <v>33600000</v>
          </cell>
        </row>
        <row r="236">
          <cell r="F236">
            <v>31</v>
          </cell>
          <cell r="G236">
            <v>75000000</v>
          </cell>
          <cell r="H236">
            <v>25250000</v>
          </cell>
          <cell r="I236">
            <v>49750000</v>
          </cell>
        </row>
        <row r="237">
          <cell r="F237">
            <v>310</v>
          </cell>
          <cell r="G237">
            <v>90000000</v>
          </cell>
          <cell r="H237">
            <v>15333333</v>
          </cell>
          <cell r="I237">
            <v>74666667</v>
          </cell>
        </row>
        <row r="238">
          <cell r="F238">
            <v>311</v>
          </cell>
          <cell r="G238">
            <v>12350000</v>
          </cell>
          <cell r="H238">
            <v>1705945</v>
          </cell>
          <cell r="I238">
            <v>10644055</v>
          </cell>
        </row>
        <row r="239">
          <cell r="F239">
            <v>312</v>
          </cell>
          <cell r="G239">
            <v>19944797</v>
          </cell>
          <cell r="H239">
            <v>0</v>
          </cell>
          <cell r="I239">
            <v>19944797</v>
          </cell>
        </row>
        <row r="240">
          <cell r="F240">
            <v>313</v>
          </cell>
          <cell r="G240">
            <v>8500000</v>
          </cell>
          <cell r="H240">
            <v>6375000</v>
          </cell>
          <cell r="I240">
            <v>2125000</v>
          </cell>
        </row>
        <row r="241">
          <cell r="F241">
            <v>314</v>
          </cell>
          <cell r="G241">
            <v>36082667</v>
          </cell>
          <cell r="H241">
            <v>5799000</v>
          </cell>
          <cell r="I241">
            <v>30283667</v>
          </cell>
        </row>
        <row r="242">
          <cell r="F242">
            <v>315</v>
          </cell>
          <cell r="G242">
            <v>56307200</v>
          </cell>
          <cell r="H242">
            <v>8915307</v>
          </cell>
          <cell r="I242">
            <v>47391893</v>
          </cell>
        </row>
        <row r="243">
          <cell r="F243">
            <v>316</v>
          </cell>
          <cell r="G243">
            <v>5574149</v>
          </cell>
          <cell r="H243">
            <v>0</v>
          </cell>
          <cell r="I243">
            <v>5574149</v>
          </cell>
        </row>
        <row r="244">
          <cell r="F244">
            <v>317</v>
          </cell>
          <cell r="G244">
            <v>423237</v>
          </cell>
          <cell r="H244">
            <v>0</v>
          </cell>
          <cell r="I244">
            <v>423237</v>
          </cell>
        </row>
        <row r="245">
          <cell r="F245">
            <v>318</v>
          </cell>
          <cell r="G245">
            <v>36125000</v>
          </cell>
          <cell r="H245">
            <v>5950000</v>
          </cell>
          <cell r="I245">
            <v>30175000</v>
          </cell>
        </row>
        <row r="246">
          <cell r="F246">
            <v>319</v>
          </cell>
          <cell r="G246">
            <v>43350000</v>
          </cell>
          <cell r="H246">
            <v>6290000</v>
          </cell>
          <cell r="I246">
            <v>37060000</v>
          </cell>
        </row>
        <row r="247">
          <cell r="F247">
            <v>32</v>
          </cell>
          <cell r="G247">
            <v>26668400</v>
          </cell>
          <cell r="H247">
            <v>8081333</v>
          </cell>
          <cell r="I247">
            <v>18587067</v>
          </cell>
        </row>
        <row r="248">
          <cell r="F248">
            <v>320</v>
          </cell>
          <cell r="G248">
            <v>49300000</v>
          </cell>
          <cell r="H248">
            <v>7346667</v>
          </cell>
          <cell r="I248">
            <v>41953333</v>
          </cell>
        </row>
        <row r="249">
          <cell r="F249">
            <v>321</v>
          </cell>
          <cell r="G249">
            <v>24650000</v>
          </cell>
          <cell r="H249">
            <v>4060000</v>
          </cell>
          <cell r="I249">
            <v>20590000</v>
          </cell>
        </row>
        <row r="250">
          <cell r="F250">
            <v>322</v>
          </cell>
          <cell r="G250">
            <v>72000000</v>
          </cell>
          <cell r="H250">
            <v>11200000</v>
          </cell>
          <cell r="I250">
            <v>60800000</v>
          </cell>
        </row>
        <row r="251">
          <cell r="F251">
            <v>323</v>
          </cell>
          <cell r="G251">
            <v>49500000</v>
          </cell>
          <cell r="H251">
            <v>5500000</v>
          </cell>
          <cell r="I251">
            <v>44000000</v>
          </cell>
        </row>
        <row r="252">
          <cell r="F252">
            <v>324</v>
          </cell>
          <cell r="G252">
            <v>248225720</v>
          </cell>
          <cell r="H252">
            <v>26299889</v>
          </cell>
          <cell r="I252">
            <v>221925831</v>
          </cell>
        </row>
        <row r="253">
          <cell r="F253">
            <v>325</v>
          </cell>
          <cell r="G253">
            <v>53550000</v>
          </cell>
          <cell r="H253">
            <v>7770000</v>
          </cell>
          <cell r="I253">
            <v>45780000</v>
          </cell>
        </row>
        <row r="254">
          <cell r="F254">
            <v>326</v>
          </cell>
          <cell r="G254">
            <v>50400000</v>
          </cell>
          <cell r="H254">
            <v>7770000</v>
          </cell>
          <cell r="I254">
            <v>42630000</v>
          </cell>
        </row>
        <row r="255">
          <cell r="F255">
            <v>327</v>
          </cell>
          <cell r="G255">
            <v>53550000</v>
          </cell>
          <cell r="H255">
            <v>7770000</v>
          </cell>
          <cell r="I255">
            <v>45780000</v>
          </cell>
        </row>
        <row r="256">
          <cell r="F256">
            <v>328</v>
          </cell>
          <cell r="G256">
            <v>31450000</v>
          </cell>
          <cell r="H256">
            <v>4440000</v>
          </cell>
          <cell r="I256">
            <v>27010000</v>
          </cell>
        </row>
        <row r="257">
          <cell r="F257">
            <v>329</v>
          </cell>
          <cell r="G257">
            <v>53550000</v>
          </cell>
          <cell r="H257">
            <v>7560000</v>
          </cell>
          <cell r="I257">
            <v>45990000</v>
          </cell>
        </row>
        <row r="258">
          <cell r="F258">
            <v>33</v>
          </cell>
          <cell r="G258">
            <v>65176650</v>
          </cell>
          <cell r="H258">
            <v>19750500</v>
          </cell>
          <cell r="I258">
            <v>45426150</v>
          </cell>
        </row>
        <row r="259">
          <cell r="F259">
            <v>330</v>
          </cell>
          <cell r="G259">
            <v>56000000</v>
          </cell>
          <cell r="H259">
            <v>8400000</v>
          </cell>
          <cell r="I259">
            <v>47600000</v>
          </cell>
        </row>
        <row r="260">
          <cell r="F260">
            <v>331</v>
          </cell>
          <cell r="G260">
            <v>20000000</v>
          </cell>
          <cell r="H260">
            <v>6000000</v>
          </cell>
          <cell r="I260">
            <v>14000000</v>
          </cell>
        </row>
        <row r="261">
          <cell r="F261">
            <v>332</v>
          </cell>
          <cell r="G261">
            <v>56000000</v>
          </cell>
          <cell r="H261">
            <v>9600000</v>
          </cell>
          <cell r="I261">
            <v>46400000</v>
          </cell>
        </row>
        <row r="262">
          <cell r="F262">
            <v>333</v>
          </cell>
          <cell r="G262">
            <v>72000000</v>
          </cell>
          <cell r="H262">
            <v>9600000</v>
          </cell>
          <cell r="I262">
            <v>62400000</v>
          </cell>
        </row>
        <row r="263">
          <cell r="F263">
            <v>334</v>
          </cell>
          <cell r="G263">
            <v>16176600</v>
          </cell>
          <cell r="H263">
            <v>2156880</v>
          </cell>
          <cell r="I263">
            <v>14019720</v>
          </cell>
        </row>
        <row r="264">
          <cell r="F264">
            <v>335</v>
          </cell>
          <cell r="G264">
            <v>44937375</v>
          </cell>
          <cell r="H264">
            <v>5462975</v>
          </cell>
          <cell r="I264">
            <v>39474400</v>
          </cell>
        </row>
        <row r="265">
          <cell r="F265">
            <v>336</v>
          </cell>
          <cell r="G265">
            <v>45000000</v>
          </cell>
          <cell r="H265">
            <v>6000000</v>
          </cell>
          <cell r="I265">
            <v>39000000</v>
          </cell>
        </row>
        <row r="266">
          <cell r="F266">
            <v>337</v>
          </cell>
          <cell r="G266">
            <v>53550000</v>
          </cell>
          <cell r="H266">
            <v>7560000</v>
          </cell>
          <cell r="I266">
            <v>45990000</v>
          </cell>
        </row>
        <row r="267">
          <cell r="F267">
            <v>338</v>
          </cell>
          <cell r="G267">
            <v>39000000</v>
          </cell>
          <cell r="H267">
            <v>6933333</v>
          </cell>
          <cell r="I267">
            <v>32066667</v>
          </cell>
        </row>
        <row r="268">
          <cell r="F268">
            <v>339</v>
          </cell>
          <cell r="G268">
            <v>17221600</v>
          </cell>
          <cell r="H268">
            <v>2296213</v>
          </cell>
          <cell r="I268">
            <v>14925387</v>
          </cell>
        </row>
        <row r="269">
          <cell r="F269">
            <v>34</v>
          </cell>
          <cell r="G269">
            <v>49225000</v>
          </cell>
          <cell r="H269">
            <v>14916667</v>
          </cell>
          <cell r="I269">
            <v>34308333</v>
          </cell>
        </row>
        <row r="270">
          <cell r="F270">
            <v>340</v>
          </cell>
          <cell r="G270">
            <v>38250000</v>
          </cell>
          <cell r="H270">
            <v>4391667</v>
          </cell>
          <cell r="I270">
            <v>33858333</v>
          </cell>
        </row>
        <row r="271">
          <cell r="F271">
            <v>341</v>
          </cell>
          <cell r="G271">
            <v>64000000</v>
          </cell>
          <cell r="H271">
            <v>8266667</v>
          </cell>
          <cell r="I271">
            <v>55733333</v>
          </cell>
        </row>
        <row r="272">
          <cell r="F272">
            <v>342</v>
          </cell>
          <cell r="G272">
            <v>24212650</v>
          </cell>
          <cell r="H272">
            <v>0</v>
          </cell>
          <cell r="I272">
            <v>24212650</v>
          </cell>
        </row>
        <row r="273">
          <cell r="F273">
            <v>343</v>
          </cell>
          <cell r="G273">
            <v>20115000</v>
          </cell>
          <cell r="H273">
            <v>0</v>
          </cell>
          <cell r="I273">
            <v>20115000</v>
          </cell>
        </row>
        <row r="274">
          <cell r="F274">
            <v>344</v>
          </cell>
          <cell r="G274">
            <v>47787850</v>
          </cell>
          <cell r="H274">
            <v>5622100</v>
          </cell>
          <cell r="I274">
            <v>42165750</v>
          </cell>
        </row>
        <row r="275">
          <cell r="F275">
            <v>345</v>
          </cell>
          <cell r="G275">
            <v>39900000</v>
          </cell>
          <cell r="H275">
            <v>5890000</v>
          </cell>
          <cell r="I275">
            <v>34010000</v>
          </cell>
        </row>
        <row r="276">
          <cell r="F276">
            <v>346</v>
          </cell>
          <cell r="G276">
            <v>2629800</v>
          </cell>
          <cell r="H276">
            <v>2629800</v>
          </cell>
          <cell r="I276">
            <v>0</v>
          </cell>
        </row>
        <row r="277">
          <cell r="F277">
            <v>347</v>
          </cell>
          <cell r="G277">
            <v>30000000</v>
          </cell>
          <cell r="H277">
            <v>5000000</v>
          </cell>
          <cell r="I277">
            <v>25000000</v>
          </cell>
        </row>
        <row r="278">
          <cell r="F278">
            <v>348</v>
          </cell>
          <cell r="G278">
            <v>36125000</v>
          </cell>
          <cell r="H278">
            <v>3116667</v>
          </cell>
          <cell r="I278">
            <v>33008333</v>
          </cell>
        </row>
        <row r="279">
          <cell r="F279">
            <v>349</v>
          </cell>
          <cell r="G279">
            <v>27650700</v>
          </cell>
          <cell r="H279">
            <v>3174710</v>
          </cell>
          <cell r="I279">
            <v>24475990</v>
          </cell>
        </row>
        <row r="280">
          <cell r="F280">
            <v>35</v>
          </cell>
          <cell r="G280">
            <v>57200000</v>
          </cell>
          <cell r="H280">
            <v>16640000</v>
          </cell>
          <cell r="I280">
            <v>40560000</v>
          </cell>
        </row>
        <row r="281">
          <cell r="F281">
            <v>350</v>
          </cell>
          <cell r="G281">
            <v>27650700</v>
          </cell>
          <cell r="H281">
            <v>3072300</v>
          </cell>
          <cell r="I281">
            <v>24578400</v>
          </cell>
        </row>
        <row r="282">
          <cell r="F282">
            <v>352</v>
          </cell>
          <cell r="G282">
            <v>64626</v>
          </cell>
          <cell r="H282">
            <v>0</v>
          </cell>
          <cell r="I282">
            <v>64626</v>
          </cell>
        </row>
        <row r="283">
          <cell r="F283">
            <v>353</v>
          </cell>
          <cell r="G283">
            <v>349635</v>
          </cell>
          <cell r="H283">
            <v>0</v>
          </cell>
          <cell r="I283">
            <v>349635</v>
          </cell>
        </row>
        <row r="284">
          <cell r="F284">
            <v>354</v>
          </cell>
          <cell r="G284">
            <v>8987000</v>
          </cell>
          <cell r="H284">
            <v>1138353</v>
          </cell>
          <cell r="I284">
            <v>7848647</v>
          </cell>
        </row>
        <row r="285">
          <cell r="F285">
            <v>355</v>
          </cell>
          <cell r="G285">
            <v>11200000</v>
          </cell>
          <cell r="H285">
            <v>0</v>
          </cell>
          <cell r="I285">
            <v>11200000</v>
          </cell>
        </row>
        <row r="286">
          <cell r="F286">
            <v>356</v>
          </cell>
          <cell r="G286">
            <v>36000000</v>
          </cell>
          <cell r="H286">
            <v>3400000</v>
          </cell>
          <cell r="I286">
            <v>32600000</v>
          </cell>
        </row>
        <row r="287">
          <cell r="F287">
            <v>357</v>
          </cell>
          <cell r="G287">
            <v>15466000</v>
          </cell>
          <cell r="H287">
            <v>2191017</v>
          </cell>
          <cell r="I287">
            <v>13274983</v>
          </cell>
        </row>
        <row r="288">
          <cell r="F288">
            <v>358</v>
          </cell>
          <cell r="G288">
            <v>1000000</v>
          </cell>
          <cell r="H288">
            <v>0</v>
          </cell>
          <cell r="I288">
            <v>1000000</v>
          </cell>
        </row>
        <row r="289">
          <cell r="F289">
            <v>36</v>
          </cell>
          <cell r="G289">
            <v>40002600</v>
          </cell>
          <cell r="H289">
            <v>12122000</v>
          </cell>
          <cell r="I289">
            <v>27880600</v>
          </cell>
        </row>
        <row r="290">
          <cell r="F290">
            <v>360</v>
          </cell>
          <cell r="G290">
            <v>26590100</v>
          </cell>
          <cell r="H290">
            <v>0</v>
          </cell>
          <cell r="I290">
            <v>26590100</v>
          </cell>
        </row>
        <row r="291">
          <cell r="F291">
            <v>361</v>
          </cell>
          <cell r="G291">
            <v>42000000</v>
          </cell>
          <cell r="H291">
            <v>1600000</v>
          </cell>
          <cell r="I291">
            <v>40400000</v>
          </cell>
        </row>
        <row r="292">
          <cell r="F292">
            <v>362</v>
          </cell>
          <cell r="G292">
            <v>30000000</v>
          </cell>
          <cell r="H292">
            <v>0</v>
          </cell>
          <cell r="I292">
            <v>30000000</v>
          </cell>
        </row>
        <row r="293">
          <cell r="F293">
            <v>363</v>
          </cell>
          <cell r="G293">
            <v>8800000</v>
          </cell>
          <cell r="H293">
            <v>0</v>
          </cell>
          <cell r="I293">
            <v>8800000</v>
          </cell>
        </row>
        <row r="294">
          <cell r="F294">
            <v>364</v>
          </cell>
          <cell r="G294">
            <v>93317791</v>
          </cell>
          <cell r="H294">
            <v>0</v>
          </cell>
          <cell r="I294">
            <v>93317791</v>
          </cell>
        </row>
        <row r="295">
          <cell r="F295">
            <v>365</v>
          </cell>
          <cell r="G295">
            <v>31977000</v>
          </cell>
          <cell r="H295">
            <v>0</v>
          </cell>
          <cell r="I295">
            <v>31977000</v>
          </cell>
        </row>
        <row r="296">
          <cell r="F296">
            <v>366</v>
          </cell>
          <cell r="G296">
            <v>35000000</v>
          </cell>
          <cell r="H296">
            <v>0</v>
          </cell>
          <cell r="I296">
            <v>35000000</v>
          </cell>
        </row>
        <row r="297">
          <cell r="F297">
            <v>367</v>
          </cell>
          <cell r="G297">
            <v>12600000</v>
          </cell>
          <cell r="H297">
            <v>0</v>
          </cell>
          <cell r="I297">
            <v>12600000</v>
          </cell>
        </row>
        <row r="298">
          <cell r="F298">
            <v>368</v>
          </cell>
          <cell r="G298">
            <v>109988340</v>
          </cell>
          <cell r="H298">
            <v>0</v>
          </cell>
          <cell r="I298">
            <v>109988340</v>
          </cell>
        </row>
        <row r="299">
          <cell r="F299">
            <v>369</v>
          </cell>
          <cell r="G299">
            <v>1275320906</v>
          </cell>
          <cell r="H299">
            <v>0</v>
          </cell>
          <cell r="I299">
            <v>1275320906</v>
          </cell>
        </row>
        <row r="300">
          <cell r="F300">
            <v>37</v>
          </cell>
          <cell r="G300">
            <v>104500000</v>
          </cell>
          <cell r="H300">
            <v>31666660</v>
          </cell>
          <cell r="I300">
            <v>72833340</v>
          </cell>
        </row>
        <row r="301">
          <cell r="F301">
            <v>370</v>
          </cell>
          <cell r="G301">
            <v>319331185</v>
          </cell>
          <cell r="H301">
            <v>0</v>
          </cell>
          <cell r="I301">
            <v>319331185</v>
          </cell>
        </row>
        <row r="302">
          <cell r="F302">
            <v>371</v>
          </cell>
          <cell r="G302">
            <v>21966564</v>
          </cell>
          <cell r="H302">
            <v>0</v>
          </cell>
          <cell r="I302">
            <v>21966564</v>
          </cell>
        </row>
        <row r="303">
          <cell r="F303">
            <v>372</v>
          </cell>
          <cell r="G303">
            <v>105165000</v>
          </cell>
          <cell r="H303">
            <v>0</v>
          </cell>
          <cell r="I303">
            <v>105165000</v>
          </cell>
        </row>
        <row r="304">
          <cell r="F304">
            <v>373</v>
          </cell>
          <cell r="G304">
            <v>47231245</v>
          </cell>
          <cell r="H304">
            <v>0</v>
          </cell>
          <cell r="I304">
            <v>47231245</v>
          </cell>
        </row>
        <row r="305">
          <cell r="F305">
            <v>374</v>
          </cell>
          <cell r="G305">
            <v>22165000</v>
          </cell>
          <cell r="H305">
            <v>0</v>
          </cell>
          <cell r="I305">
            <v>22165000</v>
          </cell>
        </row>
        <row r="306">
          <cell r="F306">
            <v>376</v>
          </cell>
          <cell r="G306">
            <v>3594800</v>
          </cell>
          <cell r="H306">
            <v>0</v>
          </cell>
          <cell r="I306">
            <v>3594800</v>
          </cell>
        </row>
        <row r="307">
          <cell r="F307">
            <v>377</v>
          </cell>
          <cell r="G307">
            <v>3594800</v>
          </cell>
          <cell r="H307">
            <v>0</v>
          </cell>
          <cell r="I307">
            <v>3594800</v>
          </cell>
        </row>
        <row r="308">
          <cell r="F308">
            <v>378</v>
          </cell>
          <cell r="G308">
            <v>3594800</v>
          </cell>
          <cell r="H308">
            <v>0</v>
          </cell>
          <cell r="I308">
            <v>3594800</v>
          </cell>
        </row>
        <row r="309">
          <cell r="F309">
            <v>379</v>
          </cell>
          <cell r="G309">
            <v>3594800</v>
          </cell>
          <cell r="H309">
            <v>0</v>
          </cell>
          <cell r="I309">
            <v>3594800</v>
          </cell>
        </row>
        <row r="310">
          <cell r="F310">
            <v>38</v>
          </cell>
          <cell r="G310">
            <v>44000000</v>
          </cell>
          <cell r="H310">
            <v>12666667</v>
          </cell>
          <cell r="I310">
            <v>31333333</v>
          </cell>
        </row>
        <row r="311">
          <cell r="F311">
            <v>380</v>
          </cell>
          <cell r="G311">
            <v>3594800</v>
          </cell>
          <cell r="H311">
            <v>0</v>
          </cell>
          <cell r="I311">
            <v>3594800</v>
          </cell>
        </row>
        <row r="312">
          <cell r="F312">
            <v>381</v>
          </cell>
          <cell r="G312">
            <v>3594800</v>
          </cell>
          <cell r="H312">
            <v>0</v>
          </cell>
          <cell r="I312">
            <v>3594800</v>
          </cell>
        </row>
        <row r="313">
          <cell r="F313">
            <v>382</v>
          </cell>
          <cell r="G313">
            <v>3594800</v>
          </cell>
          <cell r="H313">
            <v>0</v>
          </cell>
          <cell r="I313">
            <v>3594800</v>
          </cell>
        </row>
        <row r="314">
          <cell r="F314">
            <v>383</v>
          </cell>
          <cell r="G314">
            <v>3594800</v>
          </cell>
          <cell r="H314">
            <v>0</v>
          </cell>
          <cell r="I314">
            <v>3594800</v>
          </cell>
        </row>
        <row r="315">
          <cell r="F315">
            <v>384</v>
          </cell>
          <cell r="G315">
            <v>3594800</v>
          </cell>
          <cell r="H315">
            <v>0</v>
          </cell>
          <cell r="I315">
            <v>3594800</v>
          </cell>
        </row>
        <row r="316">
          <cell r="F316">
            <v>385</v>
          </cell>
          <cell r="G316">
            <v>3594800</v>
          </cell>
          <cell r="H316">
            <v>0</v>
          </cell>
          <cell r="I316">
            <v>3594800</v>
          </cell>
        </row>
        <row r="317">
          <cell r="F317">
            <v>386</v>
          </cell>
          <cell r="G317">
            <v>3594800</v>
          </cell>
          <cell r="H317">
            <v>0</v>
          </cell>
          <cell r="I317">
            <v>3594800</v>
          </cell>
        </row>
        <row r="318">
          <cell r="F318">
            <v>387</v>
          </cell>
          <cell r="G318">
            <v>3594800</v>
          </cell>
          <cell r="H318">
            <v>0</v>
          </cell>
          <cell r="I318">
            <v>3594800</v>
          </cell>
        </row>
        <row r="319">
          <cell r="F319">
            <v>388</v>
          </cell>
          <cell r="G319">
            <v>3594800</v>
          </cell>
          <cell r="H319">
            <v>0</v>
          </cell>
          <cell r="I319">
            <v>3594800</v>
          </cell>
        </row>
        <row r="320">
          <cell r="F320">
            <v>389</v>
          </cell>
          <cell r="G320">
            <v>3594800</v>
          </cell>
          <cell r="H320">
            <v>0</v>
          </cell>
          <cell r="I320">
            <v>3594800</v>
          </cell>
        </row>
        <row r="321">
          <cell r="F321">
            <v>39</v>
          </cell>
          <cell r="G321">
            <v>42531000</v>
          </cell>
          <cell r="H321">
            <v>12372652</v>
          </cell>
          <cell r="I321">
            <v>30158348</v>
          </cell>
        </row>
        <row r="322">
          <cell r="F322">
            <v>390</v>
          </cell>
          <cell r="G322">
            <v>3594800</v>
          </cell>
          <cell r="H322">
            <v>0</v>
          </cell>
          <cell r="I322">
            <v>3594800</v>
          </cell>
        </row>
        <row r="323">
          <cell r="F323">
            <v>391</v>
          </cell>
          <cell r="G323">
            <v>3594800</v>
          </cell>
          <cell r="H323">
            <v>0</v>
          </cell>
          <cell r="I323">
            <v>3594800</v>
          </cell>
        </row>
        <row r="324">
          <cell r="F324">
            <v>392</v>
          </cell>
          <cell r="G324">
            <v>3594800</v>
          </cell>
          <cell r="H324">
            <v>0</v>
          </cell>
          <cell r="I324">
            <v>3594800</v>
          </cell>
        </row>
        <row r="325">
          <cell r="F325">
            <v>393</v>
          </cell>
          <cell r="G325">
            <v>3594800</v>
          </cell>
          <cell r="H325">
            <v>0</v>
          </cell>
          <cell r="I325">
            <v>3594800</v>
          </cell>
        </row>
        <row r="326">
          <cell r="F326">
            <v>394</v>
          </cell>
          <cell r="G326">
            <v>1551333</v>
          </cell>
          <cell r="H326">
            <v>0</v>
          </cell>
          <cell r="I326">
            <v>1551333</v>
          </cell>
        </row>
        <row r="327">
          <cell r="F327">
            <v>399</v>
          </cell>
          <cell r="G327">
            <v>56000000</v>
          </cell>
          <cell r="H327">
            <v>0</v>
          </cell>
          <cell r="I327">
            <v>56000000</v>
          </cell>
        </row>
        <row r="328">
          <cell r="F328">
            <v>4</v>
          </cell>
          <cell r="G328">
            <v>24807310</v>
          </cell>
          <cell r="H328">
            <v>7592540</v>
          </cell>
          <cell r="I328">
            <v>17214770</v>
          </cell>
        </row>
        <row r="329">
          <cell r="F329">
            <v>40</v>
          </cell>
          <cell r="G329">
            <v>35519550</v>
          </cell>
          <cell r="H329">
            <v>10655865</v>
          </cell>
          <cell r="I329">
            <v>24863685</v>
          </cell>
        </row>
        <row r="330">
          <cell r="F330">
            <v>41</v>
          </cell>
          <cell r="G330">
            <v>26668400</v>
          </cell>
          <cell r="H330">
            <v>5252866</v>
          </cell>
          <cell r="I330">
            <v>21415534</v>
          </cell>
        </row>
        <row r="331">
          <cell r="F331">
            <v>42</v>
          </cell>
          <cell r="G331">
            <v>42531500</v>
          </cell>
          <cell r="H331">
            <v>12759450</v>
          </cell>
          <cell r="I331">
            <v>29772050</v>
          </cell>
        </row>
        <row r="332">
          <cell r="F332">
            <v>43</v>
          </cell>
          <cell r="G332">
            <v>62700000</v>
          </cell>
          <cell r="H332">
            <v>18240000</v>
          </cell>
          <cell r="I332">
            <v>44460000</v>
          </cell>
        </row>
        <row r="333">
          <cell r="F333">
            <v>44</v>
          </cell>
          <cell r="G333">
            <v>55000000</v>
          </cell>
          <cell r="H333">
            <v>15833333</v>
          </cell>
          <cell r="I333">
            <v>39166667</v>
          </cell>
        </row>
        <row r="334">
          <cell r="F334">
            <v>45</v>
          </cell>
          <cell r="G334">
            <v>26668400</v>
          </cell>
          <cell r="H334">
            <v>7758080</v>
          </cell>
          <cell r="I334">
            <v>18910320</v>
          </cell>
        </row>
        <row r="335">
          <cell r="F335">
            <v>46</v>
          </cell>
          <cell r="G335">
            <v>44000000</v>
          </cell>
          <cell r="H335">
            <v>12800000</v>
          </cell>
          <cell r="I335">
            <v>31200000</v>
          </cell>
        </row>
        <row r="336">
          <cell r="F336">
            <v>47</v>
          </cell>
          <cell r="G336">
            <v>44000000</v>
          </cell>
          <cell r="H336">
            <v>12666666</v>
          </cell>
          <cell r="I336">
            <v>31333334</v>
          </cell>
        </row>
        <row r="337">
          <cell r="F337">
            <v>48</v>
          </cell>
          <cell r="G337">
            <v>37933500</v>
          </cell>
          <cell r="H337">
            <v>11035200</v>
          </cell>
          <cell r="I337">
            <v>26898300</v>
          </cell>
        </row>
        <row r="338">
          <cell r="F338">
            <v>49</v>
          </cell>
          <cell r="G338">
            <v>35519550</v>
          </cell>
          <cell r="H338">
            <v>10332960</v>
          </cell>
          <cell r="I338">
            <v>25186590</v>
          </cell>
        </row>
        <row r="339">
          <cell r="F339">
            <v>5</v>
          </cell>
          <cell r="G339">
            <v>57704900</v>
          </cell>
          <cell r="H339">
            <v>17661197</v>
          </cell>
          <cell r="I339">
            <v>40043703</v>
          </cell>
        </row>
        <row r="340">
          <cell r="F340">
            <v>50</v>
          </cell>
          <cell r="G340">
            <v>37703600</v>
          </cell>
          <cell r="H340">
            <v>10854067</v>
          </cell>
          <cell r="I340">
            <v>26849533</v>
          </cell>
        </row>
        <row r="341">
          <cell r="F341">
            <v>51</v>
          </cell>
          <cell r="G341">
            <v>115500000</v>
          </cell>
          <cell r="H341">
            <v>33250000</v>
          </cell>
          <cell r="I341">
            <v>82250000</v>
          </cell>
        </row>
        <row r="342">
          <cell r="F342">
            <v>52</v>
          </cell>
          <cell r="G342">
            <v>44000000</v>
          </cell>
          <cell r="H342">
            <v>12666667</v>
          </cell>
          <cell r="I342">
            <v>31333333</v>
          </cell>
        </row>
        <row r="343">
          <cell r="F343">
            <v>53</v>
          </cell>
          <cell r="G343">
            <v>44000000</v>
          </cell>
          <cell r="H343">
            <v>12666667</v>
          </cell>
          <cell r="I343">
            <v>31333333</v>
          </cell>
        </row>
        <row r="344">
          <cell r="F344">
            <v>54</v>
          </cell>
          <cell r="G344">
            <v>80498000</v>
          </cell>
          <cell r="H344">
            <v>23173667</v>
          </cell>
          <cell r="I344">
            <v>57324333</v>
          </cell>
        </row>
        <row r="345">
          <cell r="F345">
            <v>55</v>
          </cell>
          <cell r="G345">
            <v>82500000</v>
          </cell>
          <cell r="H345">
            <v>23750000</v>
          </cell>
          <cell r="I345">
            <v>58750000</v>
          </cell>
        </row>
        <row r="346">
          <cell r="F346">
            <v>56</v>
          </cell>
          <cell r="G346">
            <v>47359400</v>
          </cell>
          <cell r="H346">
            <v>13633767</v>
          </cell>
          <cell r="I346">
            <v>33725633</v>
          </cell>
        </row>
        <row r="347">
          <cell r="F347">
            <v>57</v>
          </cell>
          <cell r="G347">
            <v>30806600</v>
          </cell>
          <cell r="H347">
            <v>8961920</v>
          </cell>
          <cell r="I347">
            <v>21844680</v>
          </cell>
        </row>
        <row r="348">
          <cell r="F348">
            <v>58</v>
          </cell>
          <cell r="G348">
            <v>49500000</v>
          </cell>
          <cell r="H348">
            <v>14250000</v>
          </cell>
          <cell r="I348">
            <v>35250000</v>
          </cell>
        </row>
        <row r="349">
          <cell r="F349">
            <v>59</v>
          </cell>
          <cell r="G349">
            <v>38536117</v>
          </cell>
          <cell r="H349">
            <v>12115033</v>
          </cell>
          <cell r="I349">
            <v>26421084</v>
          </cell>
        </row>
        <row r="350">
          <cell r="F350">
            <v>6</v>
          </cell>
          <cell r="G350">
            <v>55000000</v>
          </cell>
          <cell r="H350">
            <v>16833333</v>
          </cell>
          <cell r="I350">
            <v>38166667</v>
          </cell>
        </row>
        <row r="351">
          <cell r="F351">
            <v>60</v>
          </cell>
          <cell r="G351">
            <v>49500000</v>
          </cell>
          <cell r="H351">
            <v>14250000</v>
          </cell>
          <cell r="I351">
            <v>35250000</v>
          </cell>
        </row>
        <row r="352">
          <cell r="F352">
            <v>61</v>
          </cell>
          <cell r="G352">
            <v>44000000</v>
          </cell>
          <cell r="H352">
            <v>12666667</v>
          </cell>
          <cell r="I352">
            <v>31333333</v>
          </cell>
        </row>
        <row r="353">
          <cell r="F353">
            <v>62</v>
          </cell>
          <cell r="G353">
            <v>26668400</v>
          </cell>
          <cell r="H353">
            <v>7677267</v>
          </cell>
          <cell r="I353">
            <v>18991133</v>
          </cell>
        </row>
        <row r="354">
          <cell r="F354">
            <v>63</v>
          </cell>
          <cell r="G354">
            <v>42900000</v>
          </cell>
          <cell r="H354">
            <v>12350000</v>
          </cell>
          <cell r="I354">
            <v>30550000</v>
          </cell>
        </row>
        <row r="355">
          <cell r="F355">
            <v>64</v>
          </cell>
          <cell r="G355">
            <v>66000000</v>
          </cell>
          <cell r="H355">
            <v>19000000</v>
          </cell>
          <cell r="I355">
            <v>47000000</v>
          </cell>
        </row>
        <row r="356">
          <cell r="F356">
            <v>65</v>
          </cell>
          <cell r="G356">
            <v>49500000</v>
          </cell>
          <cell r="H356">
            <v>13950000</v>
          </cell>
          <cell r="I356">
            <v>35550000</v>
          </cell>
        </row>
        <row r="357">
          <cell r="F357">
            <v>66</v>
          </cell>
          <cell r="G357">
            <v>55000000</v>
          </cell>
          <cell r="H357">
            <v>15666667</v>
          </cell>
          <cell r="I357">
            <v>39333333</v>
          </cell>
        </row>
        <row r="358">
          <cell r="F358">
            <v>67</v>
          </cell>
          <cell r="G358">
            <v>32415900</v>
          </cell>
          <cell r="H358">
            <v>9233620</v>
          </cell>
          <cell r="I358">
            <v>23182280</v>
          </cell>
        </row>
        <row r="359">
          <cell r="F359">
            <v>68</v>
          </cell>
          <cell r="G359">
            <v>24871000</v>
          </cell>
          <cell r="H359">
            <v>7627107</v>
          </cell>
          <cell r="I359">
            <v>17243893</v>
          </cell>
        </row>
        <row r="360">
          <cell r="F360">
            <v>69</v>
          </cell>
          <cell r="G360">
            <v>44650000</v>
          </cell>
          <cell r="H360">
            <v>13175000</v>
          </cell>
          <cell r="I360">
            <v>31475000</v>
          </cell>
        </row>
        <row r="361">
          <cell r="F361">
            <v>7</v>
          </cell>
          <cell r="G361">
            <v>82500000</v>
          </cell>
          <cell r="H361">
            <v>25250000</v>
          </cell>
          <cell r="I361">
            <v>57250000</v>
          </cell>
        </row>
        <row r="362">
          <cell r="F362">
            <v>70</v>
          </cell>
          <cell r="G362">
            <v>57750000</v>
          </cell>
          <cell r="H362">
            <v>17050000</v>
          </cell>
          <cell r="I362">
            <v>40700000</v>
          </cell>
        </row>
        <row r="363">
          <cell r="F363">
            <v>71</v>
          </cell>
          <cell r="G363">
            <v>68000000</v>
          </cell>
          <cell r="H363">
            <v>21080000</v>
          </cell>
          <cell r="I363">
            <v>46920000</v>
          </cell>
        </row>
        <row r="364">
          <cell r="F364">
            <v>72</v>
          </cell>
          <cell r="G364">
            <v>24871000</v>
          </cell>
          <cell r="H364">
            <v>7710010</v>
          </cell>
          <cell r="I364">
            <v>17160990</v>
          </cell>
        </row>
        <row r="365">
          <cell r="F365">
            <v>73</v>
          </cell>
          <cell r="G365">
            <v>64000000</v>
          </cell>
          <cell r="H365">
            <v>19200000</v>
          </cell>
          <cell r="I365">
            <v>44800000</v>
          </cell>
        </row>
        <row r="366">
          <cell r="F366">
            <v>74</v>
          </cell>
          <cell r="G366">
            <v>64000000</v>
          </cell>
          <cell r="H366">
            <v>19840000</v>
          </cell>
          <cell r="I366">
            <v>44160000</v>
          </cell>
        </row>
        <row r="367">
          <cell r="F367">
            <v>75</v>
          </cell>
          <cell r="G367">
            <v>36000000</v>
          </cell>
          <cell r="H367">
            <v>17800000</v>
          </cell>
          <cell r="I367">
            <v>18200000</v>
          </cell>
        </row>
        <row r="368">
          <cell r="F368">
            <v>76</v>
          </cell>
          <cell r="G368">
            <v>55000000</v>
          </cell>
          <cell r="H368">
            <v>15833333</v>
          </cell>
          <cell r="I368">
            <v>39166667</v>
          </cell>
        </row>
        <row r="369">
          <cell r="F369">
            <v>77</v>
          </cell>
          <cell r="G369">
            <v>85000000</v>
          </cell>
          <cell r="H369">
            <v>26066667</v>
          </cell>
          <cell r="I369">
            <v>58933333</v>
          </cell>
        </row>
        <row r="370">
          <cell r="F370">
            <v>78</v>
          </cell>
          <cell r="G370">
            <v>63000000</v>
          </cell>
          <cell r="H370">
            <v>19320000</v>
          </cell>
          <cell r="I370">
            <v>43680000</v>
          </cell>
        </row>
        <row r="371">
          <cell r="F371">
            <v>79</v>
          </cell>
          <cell r="G371">
            <v>27000000</v>
          </cell>
          <cell r="H371">
            <v>13950000</v>
          </cell>
          <cell r="I371">
            <v>13050000</v>
          </cell>
        </row>
        <row r="372">
          <cell r="F372">
            <v>8</v>
          </cell>
          <cell r="G372">
            <v>49500000</v>
          </cell>
          <cell r="H372">
            <v>15150000</v>
          </cell>
          <cell r="I372">
            <v>34350000</v>
          </cell>
        </row>
        <row r="373">
          <cell r="F373">
            <v>80</v>
          </cell>
          <cell r="G373">
            <v>63000000</v>
          </cell>
          <cell r="H373">
            <v>18000000</v>
          </cell>
          <cell r="I373">
            <v>45000000</v>
          </cell>
        </row>
        <row r="374">
          <cell r="F374">
            <v>81</v>
          </cell>
          <cell r="G374">
            <v>68000000</v>
          </cell>
          <cell r="H374">
            <v>24000000</v>
          </cell>
          <cell r="I374">
            <v>44000000</v>
          </cell>
        </row>
        <row r="375">
          <cell r="F375">
            <v>82</v>
          </cell>
          <cell r="G375">
            <v>39354700</v>
          </cell>
          <cell r="H375">
            <v>17241107</v>
          </cell>
          <cell r="I375">
            <v>22113593</v>
          </cell>
        </row>
        <row r="376">
          <cell r="F376">
            <v>83</v>
          </cell>
          <cell r="G376">
            <v>65000000</v>
          </cell>
          <cell r="H376">
            <v>20150000</v>
          </cell>
          <cell r="I376">
            <v>44850000</v>
          </cell>
        </row>
        <row r="377">
          <cell r="F377">
            <v>84</v>
          </cell>
          <cell r="G377">
            <v>31000000</v>
          </cell>
          <cell r="H377">
            <v>31000000</v>
          </cell>
          <cell r="I377">
            <v>0</v>
          </cell>
        </row>
        <row r="378">
          <cell r="F378">
            <v>85</v>
          </cell>
          <cell r="G378">
            <v>80000000</v>
          </cell>
          <cell r="H378">
            <v>24000000</v>
          </cell>
          <cell r="I378">
            <v>56000000</v>
          </cell>
        </row>
        <row r="379">
          <cell r="F379">
            <v>86</v>
          </cell>
          <cell r="G379">
            <v>65000000</v>
          </cell>
          <cell r="H379">
            <v>20150000</v>
          </cell>
          <cell r="I379">
            <v>44850000</v>
          </cell>
        </row>
        <row r="380">
          <cell r="F380">
            <v>87</v>
          </cell>
          <cell r="G380">
            <v>80000000</v>
          </cell>
          <cell r="H380">
            <v>24800000</v>
          </cell>
          <cell r="I380">
            <v>55200000</v>
          </cell>
        </row>
        <row r="381">
          <cell r="F381">
            <v>88</v>
          </cell>
          <cell r="G381">
            <v>36000000</v>
          </cell>
          <cell r="H381">
            <v>18400000</v>
          </cell>
          <cell r="I381">
            <v>17600000</v>
          </cell>
        </row>
        <row r="382">
          <cell r="F382">
            <v>89</v>
          </cell>
          <cell r="G382">
            <v>47787850</v>
          </cell>
          <cell r="H382">
            <v>16678896</v>
          </cell>
          <cell r="I382">
            <v>31108954</v>
          </cell>
        </row>
        <row r="383">
          <cell r="F383">
            <v>9</v>
          </cell>
          <cell r="G383">
            <v>71280000</v>
          </cell>
          <cell r="H383">
            <v>20736000</v>
          </cell>
          <cell r="I383">
            <v>50544000</v>
          </cell>
        </row>
        <row r="384">
          <cell r="F384">
            <v>90</v>
          </cell>
          <cell r="G384">
            <v>27000000</v>
          </cell>
          <cell r="H384">
            <v>13800000</v>
          </cell>
          <cell r="I384">
            <v>13200000</v>
          </cell>
        </row>
        <row r="385">
          <cell r="F385">
            <v>91</v>
          </cell>
          <cell r="G385">
            <v>105000000</v>
          </cell>
          <cell r="H385">
            <v>30000000</v>
          </cell>
          <cell r="I385">
            <v>75000000</v>
          </cell>
        </row>
        <row r="386">
          <cell r="F386">
            <v>92</v>
          </cell>
          <cell r="G386">
            <v>50598900</v>
          </cell>
          <cell r="H386">
            <v>17241107</v>
          </cell>
          <cell r="I386">
            <v>33357793</v>
          </cell>
        </row>
        <row r="387">
          <cell r="F387">
            <v>93</v>
          </cell>
          <cell r="G387">
            <v>38700000</v>
          </cell>
          <cell r="H387">
            <v>13186667</v>
          </cell>
          <cell r="I387">
            <v>25513333</v>
          </cell>
        </row>
        <row r="388">
          <cell r="F388">
            <v>94</v>
          </cell>
          <cell r="G388">
            <v>58000000</v>
          </cell>
          <cell r="H388">
            <v>17786667</v>
          </cell>
          <cell r="I388">
            <v>40213333</v>
          </cell>
        </row>
        <row r="389">
          <cell r="F389">
            <v>95</v>
          </cell>
          <cell r="G389">
            <v>53000000</v>
          </cell>
          <cell r="H389">
            <v>16253333</v>
          </cell>
          <cell r="I389">
            <v>36746667</v>
          </cell>
        </row>
        <row r="390">
          <cell r="F390">
            <v>96</v>
          </cell>
          <cell r="G390">
            <v>11244200</v>
          </cell>
          <cell r="H390">
            <v>11244200</v>
          </cell>
          <cell r="I390">
            <v>0</v>
          </cell>
        </row>
        <row r="391">
          <cell r="F391">
            <v>97</v>
          </cell>
          <cell r="G391">
            <v>72418500</v>
          </cell>
          <cell r="H391">
            <v>20691000</v>
          </cell>
          <cell r="I391">
            <v>51727500</v>
          </cell>
        </row>
        <row r="392">
          <cell r="F392">
            <v>98</v>
          </cell>
          <cell r="G392">
            <v>33732600</v>
          </cell>
          <cell r="H392">
            <v>17241107</v>
          </cell>
          <cell r="I392">
            <v>16491493</v>
          </cell>
        </row>
        <row r="393">
          <cell r="F393">
            <v>99</v>
          </cell>
          <cell r="G393">
            <v>39354700</v>
          </cell>
          <cell r="H393">
            <v>16866300</v>
          </cell>
          <cell r="I393">
            <v>22488400</v>
          </cell>
        </row>
        <row r="394">
          <cell r="F394">
            <v>99</v>
          </cell>
          <cell r="G394">
            <v>39354700</v>
          </cell>
          <cell r="H394">
            <v>16866300</v>
          </cell>
          <cell r="I394">
            <v>22488400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08706&amp;isFromPublicArea=True&amp;isModal=False" TargetMode="External"/><Relationship Id="rId299" Type="http://schemas.openxmlformats.org/officeDocument/2006/relationships/hyperlink" Target="https://community.secop.gov.co/Public/Tendering/OpportunityDetail/Index?noticeUID=CO1.NTC.1830770&amp;isFromPublicArea=True&amp;isModal=False" TargetMode="External"/><Relationship Id="rId21" Type="http://schemas.openxmlformats.org/officeDocument/2006/relationships/hyperlink" Target="https://community.secop.gov.co/Public/Tendering/OpportunityDetail/Index?noticeUID=CO1.NTC.1672866&amp;isFromPublicArea=True&amp;isModal=False" TargetMode="External"/><Relationship Id="rId63" Type="http://schemas.openxmlformats.org/officeDocument/2006/relationships/hyperlink" Target="https://community.secop.gov.co/Public/Tendering/OpportunityDetail/Index?noticeUID=CO1.NTC.1685519&amp;isFromPublicArea=True&amp;isModal=False" TargetMode="External"/><Relationship Id="rId159" Type="http://schemas.openxmlformats.org/officeDocument/2006/relationships/hyperlink" Target="https://community.secop.gov.co/Public/Tendering/OpportunityDetail/Index?noticeUID=CO1.NTC.1733155&amp;isFromPublicArea=True&amp;isModal=False" TargetMode="External"/><Relationship Id="rId324" Type="http://schemas.openxmlformats.org/officeDocument/2006/relationships/hyperlink" Target="https://community.secop.gov.co/Public/Tendering/OpportunityDetail/Index?noticeUID=CO1.NTC.1859413&amp;isFromPublicArea=True&amp;isModal=False" TargetMode="External"/><Relationship Id="rId366" Type="http://schemas.openxmlformats.org/officeDocument/2006/relationships/hyperlink" Target="https://community.secop.gov.co/Public/Tendering/OpportunityDetail/Index?noticeUID=CO1.NTC.1885089&amp;isFromPublicArea=True&amp;isModal=False" TargetMode="External"/><Relationship Id="rId170" Type="http://schemas.openxmlformats.org/officeDocument/2006/relationships/hyperlink" Target="https://community.secop.gov.co/Public/Tendering/OpportunityDetail/Index?noticeUID=CO1.NTC.1746111&amp;isFromPublicArea=True&amp;isModal=False" TargetMode="External"/><Relationship Id="rId226" Type="http://schemas.openxmlformats.org/officeDocument/2006/relationships/hyperlink" Target="https://community.secop.gov.co/Public/Tendering/OpportunityDetail/Index?noticeUID=CO1.NTC.1811310&amp;isFromPublicArea=True&amp;isModal=False" TargetMode="External"/><Relationship Id="rId433" Type="http://schemas.openxmlformats.org/officeDocument/2006/relationships/hyperlink" Target="mailto:colombiaCEenvigado@Grupo-Exito.com" TargetMode="External"/><Relationship Id="rId268" Type="http://schemas.openxmlformats.org/officeDocument/2006/relationships/hyperlink" Target="https://community.secop.gov.co/Public/Tendering/OpportunityDetail/Index?noticeUID=CO1.NTC.1816259&amp;isFromPublicArea=True&amp;isModal=False" TargetMode="External"/><Relationship Id="rId32" Type="http://schemas.openxmlformats.org/officeDocument/2006/relationships/hyperlink" Target="https://community.secop.gov.co/Public/Tendering/OpportunityDetail/Index?noticeUID=CO1.NTC.1673387&amp;isFromPublicArea=True&amp;isModal=False" TargetMode="External"/><Relationship Id="rId74" Type="http://schemas.openxmlformats.org/officeDocument/2006/relationships/hyperlink" Target="https://community.secop.gov.co/Public/Tendering/OpportunityDetail/Index?noticeUID=CO1.NTC.1695659&amp;isFromPublicArea=True&amp;isModal=False" TargetMode="External"/><Relationship Id="rId128" Type="http://schemas.openxmlformats.org/officeDocument/2006/relationships/hyperlink" Target="https://community.secop.gov.co/Public/Tendering/OpportunityDetail/Index?noticeUID=CO1.NTC.1714404&amp;isFromPublicArea=True&amp;isModal=False" TargetMode="External"/><Relationship Id="rId335" Type="http://schemas.openxmlformats.org/officeDocument/2006/relationships/hyperlink" Target="https://community.secop.gov.co/Public/Tendering/OpportunityDetail/Index?noticeUID=CO1.NTC.1868935&amp;isFromPublicArea=True&amp;isModal=False" TargetMode="External"/><Relationship Id="rId377" Type="http://schemas.openxmlformats.org/officeDocument/2006/relationships/hyperlink" Target="https://community.secop.gov.co/Public/Tendering/OpportunityDetail/Index?noticeUID=CO1.NTC.1980873&amp;isFromPublicArea=True&amp;isModal=False" TargetMode="External"/><Relationship Id="rId5" Type="http://schemas.openxmlformats.org/officeDocument/2006/relationships/hyperlink" Target="https://community.secop.gov.co/Public/Tendering/OpportunityDetail/Index?noticeUID=CO1.NTC.1671002&amp;isFromPublicArea=True&amp;isModal=False" TargetMode="External"/><Relationship Id="rId181" Type="http://schemas.openxmlformats.org/officeDocument/2006/relationships/hyperlink" Target="https://community.secop.gov.co/Public/Tendering/OpportunityDetail/Index?noticeUID=CO1.NTC.1750974&amp;isFromPublicArea=True&amp;isModal=False" TargetMode="External"/><Relationship Id="rId237" Type="http://schemas.openxmlformats.org/officeDocument/2006/relationships/hyperlink" Target="https://community.secop.gov.co/Public/Tendering/OpportunityDetail/Index?noticeUID=CO1.NTC.1811428&amp;isFromPublicArea=True&amp;isModal=False" TargetMode="External"/><Relationship Id="rId402" Type="http://schemas.openxmlformats.org/officeDocument/2006/relationships/hyperlink" Target="https://community.secop.gov.co/Public/Tendering/OpportunityDetail/Index?noticeUID=CO1.NTC.2007606&amp;isFromPublicArea=True&amp;isModal=False" TargetMode="External"/><Relationship Id="rId279" Type="http://schemas.openxmlformats.org/officeDocument/2006/relationships/hyperlink" Target="https://community.secop.gov.co/Public/Tendering/OpportunityDetail/Index?noticeUID=CO1.NTC.1816726&amp;isFromPublicArea=True&amp;isModal=False" TargetMode="External"/><Relationship Id="rId43" Type="http://schemas.openxmlformats.org/officeDocument/2006/relationships/hyperlink" Target="https://community.secop.gov.co/Public/Tendering/OpportunityDetail/Index?noticeUID=CO1.NTC.1679312&amp;isFromPublicArea=True&amp;isModal=False" TargetMode="External"/><Relationship Id="rId139" Type="http://schemas.openxmlformats.org/officeDocument/2006/relationships/hyperlink" Target="https://community.secop.gov.co/Public/Tendering/OpportunityDetail/Index?noticeUID=CO1.NTC.1730732&amp;isFromPublicArea=True&amp;isModal=False" TargetMode="External"/><Relationship Id="rId290" Type="http://schemas.openxmlformats.org/officeDocument/2006/relationships/hyperlink" Target="https://community.secop.gov.co/Public/Tendering/OpportunityDetail/Index?noticeUID=CO1.NTC.1822247&amp;isFromPublicArea=True&amp;isModal=False" TargetMode="External"/><Relationship Id="rId304" Type="http://schemas.openxmlformats.org/officeDocument/2006/relationships/hyperlink" Target="https://community.secop.gov.co/Public/Tendering/OpportunityDetail/Index?noticeUID=CO1.NTC.1831522&amp;isFromPublicArea=True&amp;isModal=False" TargetMode="External"/><Relationship Id="rId346" Type="http://schemas.openxmlformats.org/officeDocument/2006/relationships/hyperlink" Target="https://community.secop.gov.co/Public/Tendering/OpportunityDetail/Index?noticeUID=CO1.NTC.1875193&amp;isFromPublicArea=True&amp;isModal=False" TargetMode="External"/><Relationship Id="rId388" Type="http://schemas.openxmlformats.org/officeDocument/2006/relationships/hyperlink" Target="https://community.secop.gov.co/Public/Tendering/OpportunityDetail/Index?noticeUID=CO1.NTC.1988468&amp;isFromPublicArea=True&amp;isModal=False" TargetMode="External"/><Relationship Id="rId85" Type="http://schemas.openxmlformats.org/officeDocument/2006/relationships/hyperlink" Target="https://community.secop.gov.co/Public/Tendering/OpportunityDetail/Index?noticeUID=CO1.NTC.1699922&amp;isFromPublicArea=True&amp;isModal=False" TargetMode="External"/><Relationship Id="rId150" Type="http://schemas.openxmlformats.org/officeDocument/2006/relationships/hyperlink" Target="https://community.secop.gov.co/Public/Tendering/OpportunityDetail/Index?noticeUID=CO1.NTC.1728988&amp;isFromPublicArea=True&amp;isModal=False" TargetMode="External"/><Relationship Id="rId192" Type="http://schemas.openxmlformats.org/officeDocument/2006/relationships/hyperlink" Target="https://community.secop.gov.co/Public/Tendering/OpportunityDetail/Index?noticeUID=CO1.NTC.1788893&amp;isFromPublicArea=True&amp;isModal=False" TargetMode="External"/><Relationship Id="rId206" Type="http://schemas.openxmlformats.org/officeDocument/2006/relationships/hyperlink" Target="https://community.secop.gov.co/Public/Tendering/OpportunityDetail/Index?noticeUID=CO1.NTC.1796768&amp;isFromPublicArea=True&amp;isModal=False" TargetMode="External"/><Relationship Id="rId413" Type="http://schemas.openxmlformats.org/officeDocument/2006/relationships/hyperlink" Target="https://community.secop.gov.co/Public/Tendering/OpportunityDetail/Index?noticeUID=CO1.NTC.2046774&amp;isFromPublicArea=True&amp;isModal=False" TargetMode="External"/><Relationship Id="rId248" Type="http://schemas.openxmlformats.org/officeDocument/2006/relationships/hyperlink" Target="https://community.secop.gov.co/Public/Tendering/OpportunityDetail/Index?noticeUID=CO1.NTC.1810875&amp;isFromPublicArea=True&amp;isModal=False" TargetMode="External"/><Relationship Id="rId12" Type="http://schemas.openxmlformats.org/officeDocument/2006/relationships/hyperlink" Target="https://community.secop.gov.co/Public/Tendering/OpportunityDetail/Index?noticeUID=CO1.NTC.1670968&amp;isFromPublicArea=True&amp;isModal=False" TargetMode="External"/><Relationship Id="rId33" Type="http://schemas.openxmlformats.org/officeDocument/2006/relationships/hyperlink" Target="https://community.secop.gov.co/Public/Tendering/OpportunityDetail/Index?noticeUID=CO1.NTC.1675092&amp;isFromPublicArea=True&amp;isModal=False" TargetMode="External"/><Relationship Id="rId108" Type="http://schemas.openxmlformats.org/officeDocument/2006/relationships/hyperlink" Target="https://community.secop.gov.co/Public/Tendering/OpportunityDetail/Index?noticeUID=CO1.NTC.1706967&amp;isFromPublicArea=True&amp;isModal=False" TargetMode="External"/><Relationship Id="rId129" Type="http://schemas.openxmlformats.org/officeDocument/2006/relationships/hyperlink" Target="https://community.secop.gov.co/Public/Tendering/OpportunityDetail/Index?noticeUID=CO1.NTC.1734155&amp;isFromPublicArea=True&amp;isModal=False" TargetMode="External"/><Relationship Id="rId280" Type="http://schemas.openxmlformats.org/officeDocument/2006/relationships/hyperlink" Target="https://community.secop.gov.co/Public/Tendering/OpportunityDetail/Index?noticeUID=CO1.NTC.1817424&amp;isFromPublicArea=True&amp;isModal=False" TargetMode="External"/><Relationship Id="rId315" Type="http://schemas.openxmlformats.org/officeDocument/2006/relationships/hyperlink" Target="https://www.colombiacompra.gov.co/tienda-virtual-del-estado-colombiano/ordenes-compra/65687" TargetMode="External"/><Relationship Id="rId336" Type="http://schemas.openxmlformats.org/officeDocument/2006/relationships/hyperlink" Target="https://community.secop.gov.co/Public/Tendering/OpportunityDetail/Index?noticeUID=CO1.NTC.1868983&amp;isFromPublicArea=True&amp;isModal=False" TargetMode="External"/><Relationship Id="rId357" Type="http://schemas.openxmlformats.org/officeDocument/2006/relationships/hyperlink" Target="https://community.secop.gov.co/Public/Tendering/OpportunityDetail/Index?noticeUID=CO1.NTC.1885619&amp;isFromPublicArea=True&amp;isModal=False" TargetMode="External"/><Relationship Id="rId54" Type="http://schemas.openxmlformats.org/officeDocument/2006/relationships/hyperlink" Target="https://community.secop.gov.co/Public/Tendering/OpportunityDetail/Index?noticeUID=CO1.NTC.1684573&amp;isFromPublicArea=True&amp;isModal=False" TargetMode="External"/><Relationship Id="rId75" Type="http://schemas.openxmlformats.org/officeDocument/2006/relationships/hyperlink" Target="https://community.secop.gov.co/Public/Tendering/OpportunityDetail/Index?noticeUID=CO1.NTC.1696380&amp;isFromPublicArea=True&amp;isModal=False" TargetMode="External"/><Relationship Id="rId96" Type="http://schemas.openxmlformats.org/officeDocument/2006/relationships/hyperlink" Target="https://community.secop.gov.co/Public/Tendering/OpportunityDetail/Index?noticeUID=CO1.NTC.1701121&amp;isFromPublicArea=True&amp;isModal=False" TargetMode="External"/><Relationship Id="rId140" Type="http://schemas.openxmlformats.org/officeDocument/2006/relationships/hyperlink" Target="https://community.secop.gov.co/Public/Tendering/OpportunityDetail/Index?noticeUID=CO1.NTC.1729087&amp;isFromPublicArea=True&amp;isModal=False" TargetMode="External"/><Relationship Id="rId161" Type="http://schemas.openxmlformats.org/officeDocument/2006/relationships/hyperlink" Target="https://community.secop.gov.co/Public/Tendering/OpportunityDetail/Index?noticeUID=CO1.NTC.1747578&amp;isFromPublicArea=True&amp;isModal=False" TargetMode="External"/><Relationship Id="rId182" Type="http://schemas.openxmlformats.org/officeDocument/2006/relationships/hyperlink" Target="https://community.secop.gov.co/Public/Tendering/OpportunityDetail/Index?noticeUID=CO1.NTC.1751906&amp;isFromPublicArea=True&amp;isModal=False" TargetMode="External"/><Relationship Id="rId217" Type="http://schemas.openxmlformats.org/officeDocument/2006/relationships/hyperlink" Target="https://community.secop.gov.co/Public/Tendering/OpportunityDetail/Index?noticeUID=CO1.NTC.1804532&amp;isFromPublicArea=True&amp;isModal=False" TargetMode="External"/><Relationship Id="rId378" Type="http://schemas.openxmlformats.org/officeDocument/2006/relationships/hyperlink" Target="https://community.secop.gov.co/Public/Tendering/OpportunityDetail/Index?noticeUID=CO1.NTC.1981011&amp;isFromPublicArea=True&amp;isModal=False" TargetMode="External"/><Relationship Id="rId399" Type="http://schemas.openxmlformats.org/officeDocument/2006/relationships/hyperlink" Target="https://community.secop.gov.co/Public/Tendering/OpportunityDetail/Index?noticeUID=CO1.NTC.2007154&amp;isFromPublicArea=True&amp;isModal=False" TargetMode="External"/><Relationship Id="rId403" Type="http://schemas.openxmlformats.org/officeDocument/2006/relationships/hyperlink" Target="https://community.secop.gov.co/Public/Tendering/OpportunityDetail/Index?noticeUID=CO1.NTC.2008428&amp;isFromPublicArea=True&amp;isModal=False" TargetMode="External"/><Relationship Id="rId6" Type="http://schemas.openxmlformats.org/officeDocument/2006/relationships/hyperlink" Target="https://community.secop.gov.co/Public/Tendering/OpportunityDetail/Index?noticeUID=CO1.NTC.1670884&amp;isFromPublicArea=True&amp;isModal=False" TargetMode="External"/><Relationship Id="rId238" Type="http://schemas.openxmlformats.org/officeDocument/2006/relationships/hyperlink" Target="https://community.secop.gov.co/Public/Tendering/OpportunityDetail/Index?noticeUID=CO1.NTC.1811214&amp;isFromPublicArea=True&amp;isModal=False" TargetMode="External"/><Relationship Id="rId259" Type="http://schemas.openxmlformats.org/officeDocument/2006/relationships/hyperlink" Target="https://community.secop.gov.co/Public/Tendering/OpportunityDetail/Index?noticeUID=CO1.NTC.1814497&amp;isFromPublicArea=True&amp;isModal=False" TargetMode="External"/><Relationship Id="rId424" Type="http://schemas.openxmlformats.org/officeDocument/2006/relationships/hyperlink" Target="mailto:MCA@idpc.gov.co" TargetMode="External"/><Relationship Id="rId23" Type="http://schemas.openxmlformats.org/officeDocument/2006/relationships/hyperlink" Target="https://community.secop.gov.co/Public/Tendering/OpportunityDetail/Index?noticeUID=CO1.NTC.1672693&amp;isFromPublicArea=True&amp;isModal=False" TargetMode="External"/><Relationship Id="rId119" Type="http://schemas.openxmlformats.org/officeDocument/2006/relationships/hyperlink" Target="https://community.secop.gov.co/Public/Tendering/OpportunityDetail/Index?noticeUID=CO1.NTC.1709145&amp;isFromPublicArea=True&amp;isModal=False" TargetMode="External"/><Relationship Id="rId270" Type="http://schemas.openxmlformats.org/officeDocument/2006/relationships/hyperlink" Target="https://community.secop.gov.co/Public/Tendering/OpportunityDetail/Index?noticeUID=CO1.NTC.1815343&amp;isFromPublicArea=True&amp;isModal=False" TargetMode="External"/><Relationship Id="rId291" Type="http://schemas.openxmlformats.org/officeDocument/2006/relationships/hyperlink" Target="https://community.secop.gov.co/Public/Tendering/OpportunityDetail/Index?noticeUID=CO1.NTC.1822268&amp;isFromPublicArea=True&amp;isModal=False" TargetMode="External"/><Relationship Id="rId305" Type="http://schemas.openxmlformats.org/officeDocument/2006/relationships/hyperlink" Target="https://community.secop.gov.co/Public/Tendering/OpportunityDetail/Index?noticeUID=CO1.NTC.1831550&amp;isFromPublicArea=True&amp;isModal=False" TargetMode="External"/><Relationship Id="rId326" Type="http://schemas.openxmlformats.org/officeDocument/2006/relationships/hyperlink" Target="https://community.secop.gov.co/Public/Tendering/OpportunityDetail/Index?noticeUID=CO1.NTC.1859421&amp;isFromPublicArea=True&amp;isModal=False" TargetMode="External"/><Relationship Id="rId347" Type="http://schemas.openxmlformats.org/officeDocument/2006/relationships/hyperlink" Target="https://community.secop.gov.co/Public/Tendering/OpportunityDetail/Index?noticeUID=CO1.NTC.1875478&amp;isFromPublicArea=True&amp;isModal=False" TargetMode="External"/><Relationship Id="rId44" Type="http://schemas.openxmlformats.org/officeDocument/2006/relationships/hyperlink" Target="https://community.secop.gov.co/Public/Tendering/OpportunityDetail/Index?noticeUID=CO1.NTC.1679335&amp;isFromPublicArea=True&amp;isModal=False" TargetMode="External"/><Relationship Id="rId65" Type="http://schemas.openxmlformats.org/officeDocument/2006/relationships/hyperlink" Target="https://community.secop.gov.co/Public/Tendering/OpportunityDetail/Index?noticeUID=CO1.NTC.1685246&amp;isFromPublicArea=True&amp;isModal=False" TargetMode="External"/><Relationship Id="rId86" Type="http://schemas.openxmlformats.org/officeDocument/2006/relationships/hyperlink" Target="https://community.secop.gov.co/Public/Tendering/OpportunityDetail/Index?noticeUID=CO1.NTC.1698175&amp;isFromPublicArea=True&amp;isModal=False" TargetMode="External"/><Relationship Id="rId130" Type="http://schemas.openxmlformats.org/officeDocument/2006/relationships/hyperlink" Target="https://community.secop.gov.co/Public/Tendering/OpportunityDetail/Index?noticeUID=CO1.NTC.1727227&amp;isFromPublicArea=True&amp;isModal=False" TargetMode="External"/><Relationship Id="rId151" Type="http://schemas.openxmlformats.org/officeDocument/2006/relationships/hyperlink" Target="https://community.secop.gov.co/Public/Tendering/OpportunityDetail/Index?noticeUID=CO1.NTC.1729336&amp;isFromPublicArea=True&amp;isModal=False" TargetMode="External"/><Relationship Id="rId368" Type="http://schemas.openxmlformats.org/officeDocument/2006/relationships/hyperlink" Target="https://community.secop.gov.co/Public/Tendering/OpportunityDetail/Index?noticeUID=CO1.NTC.1870809&amp;isFromPublicArea=True&amp;isModal=False" TargetMode="External"/><Relationship Id="rId389" Type="http://schemas.openxmlformats.org/officeDocument/2006/relationships/hyperlink" Target="https://community.secop.gov.co/Public/Tendering/OpportunityDetail/Index?noticeUID=CO1.NTC.1989250&amp;isFromPublicArea=True&amp;isModal=False" TargetMode="External"/><Relationship Id="rId172" Type="http://schemas.openxmlformats.org/officeDocument/2006/relationships/hyperlink" Target="https://community.secop.gov.co/Public/Tendering/OpportunityDetail/Index?noticeUID=CO1.NTC.1746144&amp;isFromPublicArea=True&amp;isModal=False" TargetMode="External"/><Relationship Id="rId193" Type="http://schemas.openxmlformats.org/officeDocument/2006/relationships/hyperlink" Target="https://community.secop.gov.co/Public/Tendering/OpportunityDetail/Index?noticeUID=CO1.NTC.1788934&amp;isFromPublicArea=True&amp;isModal=False" TargetMode="External"/><Relationship Id="rId207" Type="http://schemas.openxmlformats.org/officeDocument/2006/relationships/hyperlink" Target="https://community.secop.gov.co/Public/Tendering/OpportunityDetail/Index?noticeUID=CO1.NTC.1796423&amp;isFromPublicArea=True&amp;isModal=False" TargetMode="External"/><Relationship Id="rId228" Type="http://schemas.openxmlformats.org/officeDocument/2006/relationships/hyperlink" Target="https://community.secop.gov.co/Public/Tendering/OpportunityDetail/Index?noticeUID=CO1.NTC.1812312&amp;isFromPublicArea=True&amp;isModal=False" TargetMode="External"/><Relationship Id="rId249" Type="http://schemas.openxmlformats.org/officeDocument/2006/relationships/hyperlink" Target="https://community.secop.gov.co/Public/Tendering/OpportunityDetail/Index?noticeUID=CO1.NTC.1815643&amp;isFromPublicArea=True&amp;isModal=False" TargetMode="External"/><Relationship Id="rId414" Type="http://schemas.openxmlformats.org/officeDocument/2006/relationships/hyperlink" Target="https://community.secop.gov.co/Public/Tendering/OpportunityDetail/Index?noticeUID=CO1.NTC.2048547&amp;isFromPublicArea=True&amp;isModal=False" TargetMode="External"/><Relationship Id="rId435" Type="http://schemas.openxmlformats.org/officeDocument/2006/relationships/hyperlink" Target="mailto:raul.sierra@idpc.gov.co" TargetMode="External"/><Relationship Id="rId13" Type="http://schemas.openxmlformats.org/officeDocument/2006/relationships/hyperlink" Target="https://community.secop.gov.co/Public/Tendering/OpportunityDetail/Index?noticeUID=CO1.NTC.1670895&amp;isFromPublicArea=True&amp;isModal=False" TargetMode="External"/><Relationship Id="rId109" Type="http://schemas.openxmlformats.org/officeDocument/2006/relationships/hyperlink" Target="https://community.secop.gov.co/Public/Tendering/OpportunityDetail/Index?noticeUID=CO1.NTC.1707324&amp;isFromPublicArea=True&amp;isModal=False" TargetMode="External"/><Relationship Id="rId260" Type="http://schemas.openxmlformats.org/officeDocument/2006/relationships/hyperlink" Target="https://community.secop.gov.co/Public/Tendering/OpportunityDetail/Index?noticeUID=CO1.NTC.1816228&amp;isFromPublicArea=True&amp;isModal=False" TargetMode="External"/><Relationship Id="rId281" Type="http://schemas.openxmlformats.org/officeDocument/2006/relationships/hyperlink" Target="https://community.secop.gov.co/Public/Tendering/OpportunityDetail/Index?noticeUID=CO1.NTC.1817231&amp;isFromPublicArea=True&amp;isModal=False" TargetMode="External"/><Relationship Id="rId316" Type="http://schemas.openxmlformats.org/officeDocument/2006/relationships/hyperlink" Target="https://www.colombiacompra.gov.co/tienda-virtual-del-estado-colombiano/ordenes-compra/65727" TargetMode="External"/><Relationship Id="rId337" Type="http://schemas.openxmlformats.org/officeDocument/2006/relationships/hyperlink" Target="https://community.secop.gov.co/Public/Tendering/OpportunityDetail/Index?noticeUID=CO1.NTC.1869148&amp;isFromPublicArea=True&amp;isModal=False" TargetMode="External"/><Relationship Id="rId34" Type="http://schemas.openxmlformats.org/officeDocument/2006/relationships/hyperlink" Target="https://community.secop.gov.co/Public/Tendering/OpportunityDetail/Index?noticeUID=CO1.NTC.1674592&amp;isFromPublicArea=True&amp;isModal=False" TargetMode="External"/><Relationship Id="rId55" Type="http://schemas.openxmlformats.org/officeDocument/2006/relationships/hyperlink" Target="https://community.secop.gov.co/Public/Tendering/OpportunityDetail/Index?noticeUID=CO1.NTC.1685118&amp;isFromPublicArea=True&amp;isModal=False" TargetMode="External"/><Relationship Id="rId76" Type="http://schemas.openxmlformats.org/officeDocument/2006/relationships/hyperlink" Target="https://community.secop.gov.co/Public/Tendering/OpportunityDetail/Index?noticeUID=CO1.NTC.1697203&amp;isFromPublicArea=True&amp;isModal=False" TargetMode="External"/><Relationship Id="rId97" Type="http://schemas.openxmlformats.org/officeDocument/2006/relationships/hyperlink" Target="https://community.secop.gov.co/Public/Tendering/OpportunityDetail/Index?noticeUID=CO1.NTC.1701654&amp;isFromPublicArea=True&amp;isModal=False" TargetMode="External"/><Relationship Id="rId120" Type="http://schemas.openxmlformats.org/officeDocument/2006/relationships/hyperlink" Target="https://community.secop.gov.co/Public/Tendering/OpportunityDetail/Index?noticeUID=CO1.NTC.1708685&amp;isFromPublicArea=True&amp;isModal=False" TargetMode="External"/><Relationship Id="rId141" Type="http://schemas.openxmlformats.org/officeDocument/2006/relationships/hyperlink" Target="https://community.secop.gov.co/Public/Tendering/OpportunityDetail/Index?noticeUID=CO1.NTC.1727908&amp;isFromPublicArea=True&amp;isModal=False" TargetMode="External"/><Relationship Id="rId358" Type="http://schemas.openxmlformats.org/officeDocument/2006/relationships/hyperlink" Target="https://community.secop.gov.co/Public/Tendering/OpportunityDetail/Index?noticeUID=CO1.NTC.1913449&amp;isFromPublicArea=True&amp;isModal=False" TargetMode="External"/><Relationship Id="rId379" Type="http://schemas.openxmlformats.org/officeDocument/2006/relationships/hyperlink" Target="https://community.secop.gov.co/Public/Tendering/OpportunityDetail/Index?noticeUID=CO1.NTC.1982947&amp;isFromPublicArea=True&amp;isModal=False" TargetMode="External"/><Relationship Id="rId7" Type="http://schemas.openxmlformats.org/officeDocument/2006/relationships/hyperlink" Target="https://community.secop.gov.co/Public/Tendering/OpportunityDetail/Index?noticeUID=CO1.NTC.1671616&amp;isFromPublicArea=True&amp;isModal=False" TargetMode="External"/><Relationship Id="rId162" Type="http://schemas.openxmlformats.org/officeDocument/2006/relationships/hyperlink" Target="https://community.secop.gov.co/Public/Tendering/OpportunityDetail/Index?noticeUID=CO1.NTC.1737581&amp;isFromPublicArea=True&amp;isModal=False" TargetMode="External"/><Relationship Id="rId183" Type="http://schemas.openxmlformats.org/officeDocument/2006/relationships/hyperlink" Target="https://community.secop.gov.co/Public/Tendering/OpportunityDetail/Index?noticeUID=CO1.NTC.1751919&amp;isFromPublicArea=True&amp;isModal=False" TargetMode="External"/><Relationship Id="rId218" Type="http://schemas.openxmlformats.org/officeDocument/2006/relationships/hyperlink" Target="https://community.secop.gov.co/Public/Tendering/OpportunityDetail/Index?noticeUID=CO1.NTC.1803776&amp;isFromPublicArea=True&amp;isModal=False" TargetMode="External"/><Relationship Id="rId239" Type="http://schemas.openxmlformats.org/officeDocument/2006/relationships/hyperlink" Target="https://community.secop.gov.co/Public/Tendering/OpportunityDetail/Index?noticeUID=CO1.NTC.1809744&amp;isFromPublicArea=True&amp;isModal=False" TargetMode="External"/><Relationship Id="rId390" Type="http://schemas.openxmlformats.org/officeDocument/2006/relationships/hyperlink" Target="https://www.colombiacompra.gov.co/tienda-virtual-del-estado-colombiano/ordenes-compra/69199" TargetMode="External"/><Relationship Id="rId404" Type="http://schemas.openxmlformats.org/officeDocument/2006/relationships/hyperlink" Target="https://community.secop.gov.co/Public/Tendering/OpportunityDetail/Index?noticeUID=CO1.NTC.2008086&amp;isFromPublicArea=True&amp;isModal=False" TargetMode="External"/><Relationship Id="rId425" Type="http://schemas.openxmlformats.org/officeDocument/2006/relationships/hyperlink" Target="mailto:yenni.sanchez@idpc.gov.co" TargetMode="External"/><Relationship Id="rId250" Type="http://schemas.openxmlformats.org/officeDocument/2006/relationships/hyperlink" Target="https://community.secop.gov.co/Public/Tendering/OpportunityDetail/Index?noticeUID=CO1.NTC.1815656&amp;isFromPublicArea=True&amp;isModal=False" TargetMode="External"/><Relationship Id="rId271" Type="http://schemas.openxmlformats.org/officeDocument/2006/relationships/hyperlink" Target="https://community.secop.gov.co/Public/Tendering/OpportunityDetail/Index?noticeUID=CO1.NTC.1815589&amp;isFromPublicArea=True&amp;isModal=False" TargetMode="External"/><Relationship Id="rId292" Type="http://schemas.openxmlformats.org/officeDocument/2006/relationships/hyperlink" Target="https://community.secop.gov.co/Public/Tendering/OpportunityDetail/Index?noticeUID=CO1.NTC.1822158&amp;isFromPublicArea=True&amp;isModal=False" TargetMode="External"/><Relationship Id="rId306" Type="http://schemas.openxmlformats.org/officeDocument/2006/relationships/hyperlink" Target="https://community.secop.gov.co/Public/Tendering/OpportunityDetail/Index?noticeUID=CO1.NTC.1834351&amp;isFromPublicArea=True&amp;isModal=False" TargetMode="External"/><Relationship Id="rId24" Type="http://schemas.openxmlformats.org/officeDocument/2006/relationships/hyperlink" Target="https://community.secop.gov.co/Public/Tendering/OpportunityDetail/Index?noticeUID=CO1.NTC.1672981&amp;isFromPublicArea=True&amp;isModal=False" TargetMode="External"/><Relationship Id="rId45" Type="http://schemas.openxmlformats.org/officeDocument/2006/relationships/hyperlink" Target="https://community.secop.gov.co/Public/Tendering/OpportunityDetail/Index?noticeUID=CO1.NTC.1681185&amp;isFromPublicArea=True&amp;isModal=False" TargetMode="External"/><Relationship Id="rId66" Type="http://schemas.openxmlformats.org/officeDocument/2006/relationships/hyperlink" Target="https://community.secop.gov.co/Public/Tendering/OpportunityDetail/Index?noticeUID=CO1.NTC.1691774&amp;isFromPublicArea=True&amp;isModal=False" TargetMode="External"/><Relationship Id="rId87" Type="http://schemas.openxmlformats.org/officeDocument/2006/relationships/hyperlink" Target="https://community.secop.gov.co/Public/Tendering/OpportunityDetail/Index?noticeUID=CO1.NTC.1700698&amp;isFromPublicArea=True&amp;isModal=False" TargetMode="External"/><Relationship Id="rId110" Type="http://schemas.openxmlformats.org/officeDocument/2006/relationships/hyperlink" Target="https://community.secop.gov.co/Public/Tendering/OpportunityDetail/Index?noticeUID=CO1.NTC.1708440&amp;isFromPublicArea=True&amp;isModal=False" TargetMode="External"/><Relationship Id="rId131" Type="http://schemas.openxmlformats.org/officeDocument/2006/relationships/hyperlink" Target="https://community.secop.gov.co/Public/Tendering/OpportunityDetail/Index?noticeUID=CO1.NTC.1725378&amp;isFromPublicArea=True&amp;isModal=False" TargetMode="External"/><Relationship Id="rId327" Type="http://schemas.openxmlformats.org/officeDocument/2006/relationships/hyperlink" Target="https://community.secop.gov.co/Public/Tendering/OpportunityDetail/Index?noticeUID=CO1.NTC.1860287&amp;isFromPublicArea=True&amp;isModal=False" TargetMode="External"/><Relationship Id="rId348" Type="http://schemas.openxmlformats.org/officeDocument/2006/relationships/hyperlink" Target="https://www.colombiacompra.gov.co/tienda-virtual-del-estado-colombiano/ordenes-compra/65818" TargetMode="External"/><Relationship Id="rId369" Type="http://schemas.openxmlformats.org/officeDocument/2006/relationships/hyperlink" Target="https://community.secop.gov.co/Public/Tendering/OpportunityDetail/Index?noticeUID=CO1.NTC.1829921&amp;isFromPublicArea=True&amp;isModal=False" TargetMode="External"/><Relationship Id="rId152" Type="http://schemas.openxmlformats.org/officeDocument/2006/relationships/hyperlink" Target="https://community.secop.gov.co/Public/Tendering/OpportunityDetail/Index?noticeUID=CO1.NTC.1729630&amp;isFromPublicArea=True&amp;isModal=False" TargetMode="External"/><Relationship Id="rId173" Type="http://schemas.openxmlformats.org/officeDocument/2006/relationships/hyperlink" Target="https://community.secop.gov.co/Public/Tendering/OpportunityDetail/Index?noticeUID=CO1.NTC.1748024&amp;isFromPublicArea=True&amp;isModal=False" TargetMode="External"/><Relationship Id="rId194" Type="http://schemas.openxmlformats.org/officeDocument/2006/relationships/hyperlink" Target="https://community.secop.gov.co/Public/Tendering/OpportunityDetail/Index?noticeUID=CO1.NTC.1791535&amp;isFromPublicArea=True&amp;isModal=False" TargetMode="External"/><Relationship Id="rId208" Type="http://schemas.openxmlformats.org/officeDocument/2006/relationships/hyperlink" Target="https://community.secop.gov.co/Public/Tendering/OpportunityDetail/Index?noticeUID=CO1.NTC.1796729&amp;isFromPublicArea=True&amp;isModal=False" TargetMode="External"/><Relationship Id="rId229" Type="http://schemas.openxmlformats.org/officeDocument/2006/relationships/hyperlink" Target="https://community.secop.gov.co/Public/Tendering/OpportunityDetail/Index?noticeUID=CO1.NTC.1773465&amp;isFromPublicArea=True&amp;isModal=False" TargetMode="External"/><Relationship Id="rId380" Type="http://schemas.openxmlformats.org/officeDocument/2006/relationships/hyperlink" Target="https://community.secop.gov.co/Public/Tendering/OpportunityDetail/Index?noticeUID=CO1.NTC.1983160&amp;isFromPublicArea=True&amp;isModal=False" TargetMode="External"/><Relationship Id="rId415" Type="http://schemas.openxmlformats.org/officeDocument/2006/relationships/hyperlink" Target="https://community.secop.gov.co/Public/Tendering/OpportunityDetail/Index?noticeUID=CO1.NTC.2049952&amp;isFromPublicArea=True&amp;isModal=False" TargetMode="External"/><Relationship Id="rId436" Type="http://schemas.openxmlformats.org/officeDocument/2006/relationships/hyperlink" Target="mailto:ernesto.montenegro@idpc.gov.co" TargetMode="External"/><Relationship Id="rId240" Type="http://schemas.openxmlformats.org/officeDocument/2006/relationships/hyperlink" Target="https://community.secop.gov.co/Public/Tendering/OpportunityDetail/Index?noticeUID=CO1.NTC.1811431&amp;isFromPublicArea=True&amp;isModal=False" TargetMode="External"/><Relationship Id="rId261" Type="http://schemas.openxmlformats.org/officeDocument/2006/relationships/hyperlink" Target="https://community.secop.gov.co/Public/Tendering/OpportunityDetail/Index?noticeUID=CO1.NTC.1815980&amp;isFromPublicArea=True&amp;isModal=False" TargetMode="External"/><Relationship Id="rId14" Type="http://schemas.openxmlformats.org/officeDocument/2006/relationships/hyperlink" Target="https://community.secop.gov.co/Public/Tendering/OpportunityDetail/Index?noticeUID=CO1.NTC.1671336&amp;isFromPublicArea=True&amp;isModal=False" TargetMode="External"/><Relationship Id="rId35" Type="http://schemas.openxmlformats.org/officeDocument/2006/relationships/hyperlink" Target="https://community.secop.gov.co/Public/Tendering/OpportunityDetail/Index?noticeUID=CO1.NTC.1676743&amp;isFromPublicArea=True&amp;isModal=False" TargetMode="External"/><Relationship Id="rId56" Type="http://schemas.openxmlformats.org/officeDocument/2006/relationships/hyperlink" Target="https://community.secop.gov.co/Public/Tendering/OpportunityDetail/Index?noticeUID=CO1.NTC.1685033&amp;isFromPublicArea=True&amp;isModal=False" TargetMode="External"/><Relationship Id="rId77" Type="http://schemas.openxmlformats.org/officeDocument/2006/relationships/hyperlink" Target="https://community.secop.gov.co/Public/Tendering/OpportunityDetail/Index?noticeUID=CO1.NTC.1700236&amp;isFromPublicArea=True&amp;isModal=False" TargetMode="External"/><Relationship Id="rId100" Type="http://schemas.openxmlformats.org/officeDocument/2006/relationships/hyperlink" Target="https://community.secop.gov.co/Public/Tendering/OpportunityDetail/Index?noticeUID=CO1.NTC.1703348&amp;isFromPublicArea=True&amp;isModal=False" TargetMode="External"/><Relationship Id="rId282" Type="http://schemas.openxmlformats.org/officeDocument/2006/relationships/hyperlink" Target="https://community.secop.gov.co/Public/Tendering/OpportunityDetail/Index?noticeUID=CO1.NTC.1819491&amp;isFromPublicArea=True&amp;isModal=False" TargetMode="External"/><Relationship Id="rId317" Type="http://schemas.openxmlformats.org/officeDocument/2006/relationships/hyperlink" Target="https://community.secop.gov.co/Public/Tendering/OpportunityDetail/Index?noticeUID=CO1.NTC.1853400&amp;isFromPublicArea=True&amp;isModal=False" TargetMode="External"/><Relationship Id="rId338" Type="http://schemas.openxmlformats.org/officeDocument/2006/relationships/hyperlink" Target="https://community.secop.gov.co/Public/Tendering/OpportunityDetail/Index?noticeUID=CO1.NTC.1869154&amp;isFromPublicArea=True&amp;isModal=False" TargetMode="External"/><Relationship Id="rId359" Type="http://schemas.openxmlformats.org/officeDocument/2006/relationships/hyperlink" Target="https://community.secop.gov.co/Public/Tendering/OpportunityDetail/Index?noticeUID=CO1.NTC.1876913&amp;isFromPublicArea=True&amp;isModal=False" TargetMode="External"/><Relationship Id="rId8" Type="http://schemas.openxmlformats.org/officeDocument/2006/relationships/hyperlink" Target="https://community.secop.gov.co/Public/Tendering/OpportunityDetail/Index?noticeUID=CO1.NTC.1672306&amp;isFromPublicArea=True&amp;isModal=False" TargetMode="External"/><Relationship Id="rId98" Type="http://schemas.openxmlformats.org/officeDocument/2006/relationships/hyperlink" Target="https://community.secop.gov.co/Public/Tendering/OpportunityDetail/Index?noticeUID=CO1.NTC.1702037&amp;isFromPublicArea=True&amp;isModal=False" TargetMode="External"/><Relationship Id="rId121" Type="http://schemas.openxmlformats.org/officeDocument/2006/relationships/hyperlink" Target="https://community.secop.gov.co/Public/Tendering/OpportunityDetail/Index?noticeUID=CO1.NTC.1709136&amp;isFromPublicArea=True&amp;isModal=False" TargetMode="External"/><Relationship Id="rId142" Type="http://schemas.openxmlformats.org/officeDocument/2006/relationships/hyperlink" Target="https://community.secop.gov.co/Public/Tendering/OpportunityDetail/Index?noticeUID=CO1.NTC.1727589&amp;isFromPublicArea=True&amp;isModal=False" TargetMode="External"/><Relationship Id="rId163" Type="http://schemas.openxmlformats.org/officeDocument/2006/relationships/hyperlink" Target="https://community.secop.gov.co/Public/Tendering/OpportunityDetail/Index?noticeUID=CO1.NTC.1738778&amp;isFromPublicArea=True&amp;isModal=False" TargetMode="External"/><Relationship Id="rId184" Type="http://schemas.openxmlformats.org/officeDocument/2006/relationships/hyperlink" Target="https://community.secop.gov.co/Public/Tendering/OpportunityDetail/Index?noticeUID=CO1.NTC.1766418&amp;isFromPublicArea=True&amp;isModal=False" TargetMode="External"/><Relationship Id="rId219" Type="http://schemas.openxmlformats.org/officeDocument/2006/relationships/hyperlink" Target="https://community.secop.gov.co/Public/Tendering/OpportunityDetail/Index?noticeUID=CO1.NTC.1803216&amp;isFromPublicArea=True&amp;isModal=False" TargetMode="External"/><Relationship Id="rId370" Type="http://schemas.openxmlformats.org/officeDocument/2006/relationships/hyperlink" Target="https://community.secop.gov.co/Public/Tendering/OpportunityDetail/Index?noticeUID=CO1.NTC.1907559&amp;isFromPublicArea=True&amp;isModal=False" TargetMode="External"/><Relationship Id="rId391" Type="http://schemas.openxmlformats.org/officeDocument/2006/relationships/hyperlink" Target="https://community.secop.gov.co/Public/Tendering/OpportunityDetail/Index?noticeUID=CO1.NTC.2003586&amp;isFromPublicArea=True&amp;isModal=False" TargetMode="External"/><Relationship Id="rId405" Type="http://schemas.openxmlformats.org/officeDocument/2006/relationships/hyperlink" Target="https://community.secop.gov.co/Public/Tendering/OpportunityDetail/Index?noticeUID=CO1.NTC.2008112&amp;isFromPublicArea=True&amp;isModal=False" TargetMode="External"/><Relationship Id="rId426" Type="http://schemas.openxmlformats.org/officeDocument/2006/relationships/hyperlink" Target="mailto:darling.molina@idpc.gov.co" TargetMode="External"/><Relationship Id="rId230" Type="http://schemas.openxmlformats.org/officeDocument/2006/relationships/hyperlink" Target="https://community.secop.gov.co/Public/Tendering/OpportunityDetail/Index?noticeUID=CO1.NTC.1809084&amp;isFromPublicArea=True&amp;isModal=False" TargetMode="External"/><Relationship Id="rId251" Type="http://schemas.openxmlformats.org/officeDocument/2006/relationships/hyperlink" Target="https://community.secop.gov.co/Public/Tendering/OpportunityDetail/Index?noticeUID=CO1.NTC.1810882&amp;isFromPublicArea=True&amp;isModal=False" TargetMode="External"/><Relationship Id="rId25" Type="http://schemas.openxmlformats.org/officeDocument/2006/relationships/hyperlink" Target="https://community.secop.gov.co/Public/Tendering/OpportunityDetail/Index?noticeUID=CO1.NTC.1677302&amp;isFromPublicArea=True&amp;isModal=False" TargetMode="External"/><Relationship Id="rId46" Type="http://schemas.openxmlformats.org/officeDocument/2006/relationships/hyperlink" Target="https://community.secop.gov.co/Public/Tendering/OpportunityDetail/Index?noticeUID=CO1.NTC.1681915&amp;isFromPublicArea=True&amp;isModal=False" TargetMode="External"/><Relationship Id="rId67" Type="http://schemas.openxmlformats.org/officeDocument/2006/relationships/hyperlink" Target="https://community.secop.gov.co/Public/Tendering/OpportunityDetail/Index?noticeUID=CO1.NTC.1691389&amp;isFromPublicArea=True&amp;isModal=False" TargetMode="External"/><Relationship Id="rId272" Type="http://schemas.openxmlformats.org/officeDocument/2006/relationships/hyperlink" Target="https://community.secop.gov.co/Public/Tendering/OpportunityDetail/Index?noticeUID=CO1.NTC.1815692&amp;isFromPublicArea=True&amp;isModal=False" TargetMode="External"/><Relationship Id="rId293" Type="http://schemas.openxmlformats.org/officeDocument/2006/relationships/hyperlink" Target="https://community.secop.gov.co/Public/Tendering/OpportunityDetail/Index?noticeUID=CO1.NTC.1823993&amp;isFromPublicArea=True&amp;isModal=False" TargetMode="External"/><Relationship Id="rId307" Type="http://schemas.openxmlformats.org/officeDocument/2006/relationships/hyperlink" Target="https://community.secop.gov.co/Public/Tendering/OpportunityDetail/Index?noticeUID=CO1.NTC.1833072&amp;isFromPublicArea=True&amp;isModal=False" TargetMode="External"/><Relationship Id="rId328" Type="http://schemas.openxmlformats.org/officeDocument/2006/relationships/hyperlink" Target="https://community.secop.gov.co/Public/Tendering/OpportunityDetail/Index?noticeUID=CO1.NTC.1860554&amp;isFromPublicArea=True&amp;isModal=False" TargetMode="External"/><Relationship Id="rId349" Type="http://schemas.openxmlformats.org/officeDocument/2006/relationships/hyperlink" Target="https://www.colombiacompra.gov.co/tienda-virtual-del-estado-colombiano/ordenes-compra/66497" TargetMode="External"/><Relationship Id="rId88" Type="http://schemas.openxmlformats.org/officeDocument/2006/relationships/hyperlink" Target="https://community.secop.gov.co/Public/Tendering/OpportunityDetail/Index?noticeUID=CO1.NTC.1701102&amp;isFromPublicArea=True&amp;isModal=False" TargetMode="External"/><Relationship Id="rId111" Type="http://schemas.openxmlformats.org/officeDocument/2006/relationships/hyperlink" Target="https://community.secop.gov.co/Public/Tendering/OpportunityDetail/Index?noticeUID=CO1.NTC.1708387&amp;isFromPublicArea=True&amp;isModal=False" TargetMode="External"/><Relationship Id="rId132" Type="http://schemas.openxmlformats.org/officeDocument/2006/relationships/hyperlink" Target="https://community.secop.gov.co/Public/Tendering/OpportunityDetail/Index?noticeUID=CO1.NTC.1722694&amp;isFromPublicArea=True&amp;isModal=False" TargetMode="External"/><Relationship Id="rId153" Type="http://schemas.openxmlformats.org/officeDocument/2006/relationships/hyperlink" Target="https://community.secop.gov.co/Public/Tendering/OpportunityDetail/Index?noticeUID=CO1.NTC.1732647&amp;isFromPublicArea=True&amp;isModal=False" TargetMode="External"/><Relationship Id="rId174" Type="http://schemas.openxmlformats.org/officeDocument/2006/relationships/hyperlink" Target="https://community.secop.gov.co/Public/Tendering/OpportunityDetail/Index?noticeUID=CO1.NTC.1747942&amp;isFromPublicArea=True&amp;isModal=False" TargetMode="External"/><Relationship Id="rId195" Type="http://schemas.openxmlformats.org/officeDocument/2006/relationships/hyperlink" Target="https://community.secop.gov.co/Public/Tendering/OpportunityDetail/Index?noticeUID=CO1.NTC.1792300&amp;isFromPublicArea=True&amp;isModal=False" TargetMode="External"/><Relationship Id="rId209" Type="http://schemas.openxmlformats.org/officeDocument/2006/relationships/hyperlink" Target="https://community.secop.gov.co/Public/Tendering/OpportunityDetail/Index?noticeUID=CO1.NTC.1796907&amp;isFromPublicArea=True&amp;isModal=False" TargetMode="External"/><Relationship Id="rId360" Type="http://schemas.openxmlformats.org/officeDocument/2006/relationships/hyperlink" Target="https://community.secop.gov.co/Public/Tendering/OpportunityDetail/Index?noticeUID=CO1.NTC.1923547&amp;isFromPublicArea=True&amp;isModal=False" TargetMode="External"/><Relationship Id="rId381" Type="http://schemas.openxmlformats.org/officeDocument/2006/relationships/hyperlink" Target="https://community.secop.gov.co/Public/Tendering/OpportunityDetail/Index?noticeUID=CO1.NTC.1983034&amp;isFromPublicArea=True&amp;isModal=False" TargetMode="External"/><Relationship Id="rId416" Type="http://schemas.openxmlformats.org/officeDocument/2006/relationships/hyperlink" Target="https://community.secop.gov.co/Public/Tendering/OpportunityDetail/Index?noticeUID=CO1.NTC.2063365&amp;isFromPublicArea=True&amp;isModal=False" TargetMode="External"/><Relationship Id="rId220" Type="http://schemas.openxmlformats.org/officeDocument/2006/relationships/hyperlink" Target="https://community.secop.gov.co/Public/Tendering/OpportunityDetail/Index?noticeUID=CO1.NTC.1804540&amp;isFromPublicArea=True&amp;isModal=False" TargetMode="External"/><Relationship Id="rId241" Type="http://schemas.openxmlformats.org/officeDocument/2006/relationships/hyperlink" Target="https://community.secop.gov.co/Public/Tendering/OpportunityDetail/Index?noticeUID=CO1.NTC.1811146&amp;isFromPublicArea=True&amp;isModal=False" TargetMode="External"/><Relationship Id="rId437" Type="http://schemas.openxmlformats.org/officeDocument/2006/relationships/hyperlink" Target="https://community.secop.gov.co/Public/Tendering/OpportunityDetail/Index?noticeUID=CO1.NTC.1981115&amp;isFromPublicArea=True&amp;isModal=False" TargetMode="External"/><Relationship Id="rId15" Type="http://schemas.openxmlformats.org/officeDocument/2006/relationships/hyperlink" Target="https://community.secop.gov.co/Public/Tendering/OpportunityDetail/Index?noticeUID=CO1.NTC.1672017&amp;isFromPublicArea=True&amp;isModal=False" TargetMode="External"/><Relationship Id="rId36" Type="http://schemas.openxmlformats.org/officeDocument/2006/relationships/hyperlink" Target="https://community.secop.gov.co/Public/Tendering/OpportunityDetail/Index?noticeUID=CO1.NTC.1674710&amp;isFromPublicArea=True&amp;isModal=False" TargetMode="External"/><Relationship Id="rId57" Type="http://schemas.openxmlformats.org/officeDocument/2006/relationships/hyperlink" Target="https://community.secop.gov.co/Public/Tendering/OpportunityDetail/Index?noticeUID=CO1.NTC.1692460&amp;isFromPublicArea=True&amp;isModal=False" TargetMode="External"/><Relationship Id="rId262" Type="http://schemas.openxmlformats.org/officeDocument/2006/relationships/hyperlink" Target="https://community.secop.gov.co/Public/Tendering/OpportunityDetail/Index?noticeUID=CO1.NTC.1815015&amp;isFromPublicArea=True&amp;isModal=False" TargetMode="External"/><Relationship Id="rId283" Type="http://schemas.openxmlformats.org/officeDocument/2006/relationships/hyperlink" Target="https://community.secop.gov.co/Public/Tendering/OpportunityDetail/Index?noticeUID=CO1.NTC.1820005&amp;isFromPublicArea=True&amp;isModal=False" TargetMode="External"/><Relationship Id="rId318" Type="http://schemas.openxmlformats.org/officeDocument/2006/relationships/hyperlink" Target="https://community.secop.gov.co/Public/Tendering/OpportunityDetail/Index?noticeUID=CO1.NTC.1853930&amp;isFromPublicArea=True&amp;isModal=False" TargetMode="External"/><Relationship Id="rId339" Type="http://schemas.openxmlformats.org/officeDocument/2006/relationships/hyperlink" Target="https://community.secop.gov.co/Public/Tendering/OpportunityDetail/Index?noticeUID=CO1.NTC.1876133&amp;isFromPublicArea=True&amp;isModal=False" TargetMode="External"/><Relationship Id="rId78" Type="http://schemas.openxmlformats.org/officeDocument/2006/relationships/hyperlink" Target="https://community.secop.gov.co/Public/Tendering/OpportunityDetail/Index?noticeUID=CO1.NTC.1700169&amp;isFromPublicArea=True&amp;isModal=False" TargetMode="External"/><Relationship Id="rId99" Type="http://schemas.openxmlformats.org/officeDocument/2006/relationships/hyperlink" Target="https://community.secop.gov.co/Public/Tendering/OpportunityDetail/Index?noticeUID=CO1.NTC.1703029&amp;isFromPublicArea=True&amp;isModal=False" TargetMode="External"/><Relationship Id="rId101" Type="http://schemas.openxmlformats.org/officeDocument/2006/relationships/hyperlink" Target="https://community.secop.gov.co/Public/Tendering/OpportunityDetail/Index?noticeUID=CO1.NTC.1703598&amp;isFromPublicArea=True&amp;isModal=False" TargetMode="External"/><Relationship Id="rId122" Type="http://schemas.openxmlformats.org/officeDocument/2006/relationships/hyperlink" Target="https://community.secop.gov.co/Public/Tendering/OpportunityDetail/Index?noticeUID=CO1.NTC.1710380&amp;isFromPublicArea=True&amp;isModal=False" TargetMode="External"/><Relationship Id="rId143" Type="http://schemas.openxmlformats.org/officeDocument/2006/relationships/hyperlink" Target="https://community.secop.gov.co/Public/Tendering/OpportunityDetail/Index?noticeUID=CO1.NTC.1728102&amp;isFromPublicArea=True&amp;isModal=False" TargetMode="External"/><Relationship Id="rId164" Type="http://schemas.openxmlformats.org/officeDocument/2006/relationships/hyperlink" Target="https://community.secop.gov.co/Public/Tendering/OpportunityDetail/Index?noticeUID=CO1.NTC.1739234&amp;isFromPublicArea=True&amp;isModal=False" TargetMode="External"/><Relationship Id="rId185" Type="http://schemas.openxmlformats.org/officeDocument/2006/relationships/hyperlink" Target="https://community.secop.gov.co/Public/Tendering/OpportunityDetail/Index?noticeUID=CO1.NTC.1739252&amp;isFromPublicArea=True&amp;isModal=False" TargetMode="External"/><Relationship Id="rId350" Type="http://schemas.openxmlformats.org/officeDocument/2006/relationships/hyperlink" Target="https://www.colombiacompra.gov.co/tienda-virtual-del-estado-colombiano/ordenes-compra/66506" TargetMode="External"/><Relationship Id="rId371" Type="http://schemas.openxmlformats.org/officeDocument/2006/relationships/hyperlink" Target="https://community.secop.gov.co/Public/Tendering/OpportunityDetail/Index?noticeUID=CO1.NTC.1925559&amp;isFromPublicArea=True&amp;isModal=False" TargetMode="External"/><Relationship Id="rId406" Type="http://schemas.openxmlformats.org/officeDocument/2006/relationships/hyperlink" Target="https://community.secop.gov.co/Public/Tendering/OpportunityDetail/Index?noticeUID=CO1.NTC.2010243&amp;isFromPublicArea=True&amp;isModal=False" TargetMode="External"/><Relationship Id="rId9" Type="http://schemas.openxmlformats.org/officeDocument/2006/relationships/hyperlink" Target="https://community.secop.gov.co/Public/Tendering/OpportunityDetail/Index?noticeUID=CO1.NTC.1670356&amp;isFromPublicArea=True&amp;isModal=False" TargetMode="External"/><Relationship Id="rId210" Type="http://schemas.openxmlformats.org/officeDocument/2006/relationships/hyperlink" Target="https://community.secop.gov.co/Public/Tendering/OpportunityDetail/Index?noticeUID=CO1.NTC.1798105&amp;isFromPublicArea=True&amp;isModal=False" TargetMode="External"/><Relationship Id="rId392" Type="http://schemas.openxmlformats.org/officeDocument/2006/relationships/hyperlink" Target="https://community.secop.gov.co/Public/Tendering/OpportunityDetail/Index?noticeUID=CO1.NTC.2002830&amp;isFromPublicArea=True&amp;isModal=False" TargetMode="External"/><Relationship Id="rId427" Type="http://schemas.openxmlformats.org/officeDocument/2006/relationships/hyperlink" Target="mailto:diana.castillo@idpc.gov.co" TargetMode="External"/><Relationship Id="rId26" Type="http://schemas.openxmlformats.org/officeDocument/2006/relationships/hyperlink" Target="https://community.secop.gov.co/Public/Tendering/OpportunityDetail/Index?noticeUID=CO1.NTC.1672692&amp;isFromPublicArea=True&amp;isModal=False" TargetMode="External"/><Relationship Id="rId231" Type="http://schemas.openxmlformats.org/officeDocument/2006/relationships/hyperlink" Target="https://community.secop.gov.co/Public/Tendering/OpportunityDetail/Index?noticeUID=CO1.NTC.1808781&amp;isFromPublicArea=True&amp;isModal=False" TargetMode="External"/><Relationship Id="rId252" Type="http://schemas.openxmlformats.org/officeDocument/2006/relationships/hyperlink" Target="https://community.secop.gov.co/Public/Tendering/OpportunityDetail/Index?noticeUID=CO1.NTC.1814019&amp;isFromPublicArea=True&amp;isModal=False" TargetMode="External"/><Relationship Id="rId273" Type="http://schemas.openxmlformats.org/officeDocument/2006/relationships/hyperlink" Target="https://community.secop.gov.co/Public/Tendering/OpportunityDetail/Index?noticeUID=CO1.NTC.1823458&amp;isFromPublicArea=True&amp;isModal=False" TargetMode="External"/><Relationship Id="rId294" Type="http://schemas.openxmlformats.org/officeDocument/2006/relationships/hyperlink" Target="https://community.secop.gov.co/Public/Tendering/OpportunityDetail/Index?noticeUID=CO1.NTC.1823250&amp;isFromPublicArea=True&amp;isModal=False" TargetMode="External"/><Relationship Id="rId308" Type="http://schemas.openxmlformats.org/officeDocument/2006/relationships/hyperlink" Target="https://community.secop.gov.co/Public/Tendering/OpportunityDetail/Index?noticeUID=CO1.NTC.1835578&amp;isFromPublicArea=True&amp;isModal=False" TargetMode="External"/><Relationship Id="rId329" Type="http://schemas.openxmlformats.org/officeDocument/2006/relationships/hyperlink" Target="https://community.secop.gov.co/Public/Tendering/OpportunityDetail/Index?noticeUID=CO1.NTC.1865594&amp;isFromPublicArea=True&amp;isModal=False" TargetMode="External"/><Relationship Id="rId47" Type="http://schemas.openxmlformats.org/officeDocument/2006/relationships/hyperlink" Target="https://community.secop.gov.co/Public/Tendering/OpportunityDetail/Index?noticeUID=CO1.NTC.1684994&amp;isFromPublicArea=True&amp;isModal=False" TargetMode="External"/><Relationship Id="rId68" Type="http://schemas.openxmlformats.org/officeDocument/2006/relationships/hyperlink" Target="https://community.secop.gov.co/Public/Tendering/OpportunityDetail/Index?noticeUID=CO1.NTC.1694809&amp;isFromPublicArea=True&amp;isModal=False" TargetMode="External"/><Relationship Id="rId89" Type="http://schemas.openxmlformats.org/officeDocument/2006/relationships/hyperlink" Target="https://community.secop.gov.co/Public/Tendering/OpportunityDetail/Index?noticeUID=CO1.NTC.1701101&amp;isFromPublicArea=True&amp;isModal=False" TargetMode="External"/><Relationship Id="rId112" Type="http://schemas.openxmlformats.org/officeDocument/2006/relationships/hyperlink" Target="https://community.secop.gov.co/Public/Tendering/OpportunityDetail/Index?noticeUID=CO1.NTC.1708830&amp;isFromPublicArea=True&amp;isModal=False" TargetMode="External"/><Relationship Id="rId133" Type="http://schemas.openxmlformats.org/officeDocument/2006/relationships/hyperlink" Target="https://community.secop.gov.co/Public/Tendering/OpportunityDetail/Index?noticeUID=CO1.NTC.1719557&amp;isFromPublicArea=True&amp;isModal=False" TargetMode="External"/><Relationship Id="rId154" Type="http://schemas.openxmlformats.org/officeDocument/2006/relationships/hyperlink" Target="https://community.secop.gov.co/Public/Tendering/OpportunityDetail/Index?noticeUID=CO1.NTC.1732574&amp;isFromPublicArea=True&amp;isModal=False" TargetMode="External"/><Relationship Id="rId175" Type="http://schemas.openxmlformats.org/officeDocument/2006/relationships/hyperlink" Target="https://community.secop.gov.co/Public/Tendering/OpportunityDetail/Index?noticeUID=CO1.NTC.1748028&amp;isFromPublicArea=True&amp;isModal=False" TargetMode="External"/><Relationship Id="rId340" Type="http://schemas.openxmlformats.org/officeDocument/2006/relationships/hyperlink" Target="https://community.secop.gov.co/Public/Tendering/OpportunityDetail/Index?noticeUID=CO1.NTC.1871630&amp;isFromPublicArea=True&amp;isModal=False" TargetMode="External"/><Relationship Id="rId361" Type="http://schemas.openxmlformats.org/officeDocument/2006/relationships/hyperlink" Target="https://community.secop.gov.co/Public/Tendering/OpportunityDetail/Index?noticeUID=CO1.NTC.1923798&amp;isFromPublicArea=True&amp;isModal=False" TargetMode="External"/><Relationship Id="rId196" Type="http://schemas.openxmlformats.org/officeDocument/2006/relationships/hyperlink" Target="https://community.secop.gov.co/Public/Tendering/OpportunityDetail/Index?noticeUID=CO1.NTC.1792465&amp;isFromPublicArea=True&amp;isModal=False" TargetMode="External"/><Relationship Id="rId200" Type="http://schemas.openxmlformats.org/officeDocument/2006/relationships/hyperlink" Target="https://community.secop.gov.co/Public/Tendering/OpportunityDetail/Index?noticeUID=CO1.NTC.1793672&amp;isFromPublicArea=True&amp;isModal=False" TargetMode="External"/><Relationship Id="rId382" Type="http://schemas.openxmlformats.org/officeDocument/2006/relationships/hyperlink" Target="https://community.secop.gov.co/Public/Tendering/OpportunityDetail/Index?noticeUID=CO1.NTC.1987061&amp;isFromPublicArea=True&amp;isModal=False" TargetMode="External"/><Relationship Id="rId417" Type="http://schemas.openxmlformats.org/officeDocument/2006/relationships/hyperlink" Target="mailto:johan.bueno@idpc.gov.co" TargetMode="External"/><Relationship Id="rId438" Type="http://schemas.openxmlformats.org/officeDocument/2006/relationships/hyperlink" Target="https://community.secop.gov.co/Public/Tendering/OpportunityDetail/Index?noticeUID=CO1.NTC.1983581&amp;isFromPublicArea=True&amp;isModal=False" TargetMode="External"/><Relationship Id="rId16" Type="http://schemas.openxmlformats.org/officeDocument/2006/relationships/hyperlink" Target="https://community.secop.gov.co/Public/Tendering/OpportunityDetail/Index?noticeUID=CO1.NTC.1671535&amp;isFromPublicArea=True&amp;isModal=False" TargetMode="External"/><Relationship Id="rId221" Type="http://schemas.openxmlformats.org/officeDocument/2006/relationships/hyperlink" Target="https://community.secop.gov.co/Public/Tendering/OpportunityDetail/Index?noticeUID=CO1.NTC.1805660&amp;isFromPublicArea=True&amp;isModal=False" TargetMode="External"/><Relationship Id="rId242" Type="http://schemas.openxmlformats.org/officeDocument/2006/relationships/hyperlink" Target="https://community.secop.gov.co/Public/Tendering/OpportunityDetail/Index?noticeUID=CO1.NTC.1810020&amp;isFromPublicArea=True&amp;isModal=False" TargetMode="External"/><Relationship Id="rId263" Type="http://schemas.openxmlformats.org/officeDocument/2006/relationships/hyperlink" Target="https://community.secop.gov.co/Public/Tendering/OpportunityDetail/Index?noticeUID=CO1.NTC.1815016&amp;isFromPublicArea=True&amp;isModal=False" TargetMode="External"/><Relationship Id="rId284" Type="http://schemas.openxmlformats.org/officeDocument/2006/relationships/hyperlink" Target="https://community.secop.gov.co/Public/Tendering/OpportunityDetail/Index?noticeUID=CO1.NTC.1823777&amp;isFromPublicArea=True&amp;isModal=False" TargetMode="External"/><Relationship Id="rId319" Type="http://schemas.openxmlformats.org/officeDocument/2006/relationships/hyperlink" Target="https://community.secop.gov.co/Public/Tendering/OpportunityDetail/Index?noticeUID=CO1.NTC.1853832&amp;isFromPublicArea=True&amp;isModal=False" TargetMode="External"/><Relationship Id="rId37" Type="http://schemas.openxmlformats.org/officeDocument/2006/relationships/hyperlink" Target="https://community.secop.gov.co/Public/Tendering/OpportunityDetail/Index?noticeUID=CO1.NTC.1677347&amp;isFromPublicArea=True&amp;isModal=False" TargetMode="External"/><Relationship Id="rId58" Type="http://schemas.openxmlformats.org/officeDocument/2006/relationships/hyperlink" Target="https://community.secop.gov.co/Public/Tendering/OpportunityDetail/Index?noticeUID=CO1.NTC.1685798&amp;isFromPublicArea=True&amp;isModal=False" TargetMode="External"/><Relationship Id="rId79" Type="http://schemas.openxmlformats.org/officeDocument/2006/relationships/hyperlink" Target="https://community.secop.gov.co/Public/Tendering/OpportunityDetail/Index?noticeUID=CO1.NTC.1696159&amp;isFromPublicArea=True&amp;isModal=False" TargetMode="External"/><Relationship Id="rId102" Type="http://schemas.openxmlformats.org/officeDocument/2006/relationships/hyperlink" Target="https://community.secop.gov.co/Public/Tendering/OpportunityDetail/Index?noticeUID=CO1.NTC.1702802&amp;isFromPublicArea=True&amp;isModal=False" TargetMode="External"/><Relationship Id="rId123" Type="http://schemas.openxmlformats.org/officeDocument/2006/relationships/hyperlink" Target="https://community.secop.gov.co/Public/Tendering/OpportunityDetail/Index?noticeUID=CO1.NTC.1712028&amp;isFromPublicArea=True&amp;isModal=False" TargetMode="External"/><Relationship Id="rId144" Type="http://schemas.openxmlformats.org/officeDocument/2006/relationships/hyperlink" Target="https://community.secop.gov.co/Public/Tendering/OpportunityDetail/Index?noticeUID=CO1.NTC.1728549&amp;isFromPublicArea=True&amp;isModal=False" TargetMode="External"/><Relationship Id="rId330" Type="http://schemas.openxmlformats.org/officeDocument/2006/relationships/hyperlink" Target="https://community.secop.gov.co/Public/Tendering/OpportunityDetail/Index?noticeUID=CO1.NTC.1865473&amp;isFromPublicArea=True&amp;isModal=False" TargetMode="External"/><Relationship Id="rId90" Type="http://schemas.openxmlformats.org/officeDocument/2006/relationships/hyperlink" Target="https://community.secop.gov.co/Public/Tendering/OpportunityDetail/Index?noticeUID=CO1.NTC.1701272&amp;isFromPublicArea=True&amp;isModal=False" TargetMode="External"/><Relationship Id="rId165" Type="http://schemas.openxmlformats.org/officeDocument/2006/relationships/hyperlink" Target="https://community.secop.gov.co/Public/Tendering/OpportunityDetail/Index?noticeUID=CO1.NTC.1743206&amp;isFromPublicArea=True&amp;isModal=False" TargetMode="External"/><Relationship Id="rId186" Type="http://schemas.openxmlformats.org/officeDocument/2006/relationships/hyperlink" Target="https://community.secop.gov.co/Public/Tendering/OpportunityDetail/Index?noticeUID=CO1.NTC.1778999&amp;isFromPublicArea=True&amp;isModal=False" TargetMode="External"/><Relationship Id="rId351" Type="http://schemas.openxmlformats.org/officeDocument/2006/relationships/hyperlink" Target="https://community.secop.gov.co/Public/Tendering/OpportunityDetail/Index?noticeUID=CO1.NTC.1882073&amp;isFromPublicArea=True&amp;isModal=False" TargetMode="External"/><Relationship Id="rId372" Type="http://schemas.openxmlformats.org/officeDocument/2006/relationships/hyperlink" Target="https://community.secop.gov.co/Public/Tendering/OpportunityDetail/Index?noticeUID=CO1.NTC.1925615&amp;isFromPublicArea=True&amp;isModal=False" TargetMode="External"/><Relationship Id="rId393" Type="http://schemas.openxmlformats.org/officeDocument/2006/relationships/hyperlink" Target="https://community.secop.gov.co/Public/Tendering/OpportunityDetail/Index?noticeUID=CO1.NTC.2002940&amp;isFromPublicArea=True&amp;isModal=False" TargetMode="External"/><Relationship Id="rId407" Type="http://schemas.openxmlformats.org/officeDocument/2006/relationships/hyperlink" Target="https://community.secop.gov.co/Public/Tendering/OpportunityDetail/Index?noticeUID=CO1.NTC.2012267&amp;isFromPublicArea=True&amp;isModal=False" TargetMode="External"/><Relationship Id="rId428" Type="http://schemas.openxmlformats.org/officeDocument/2006/relationships/hyperlink" Target="mailto:daniel.zapata@idpc.gov.co" TargetMode="External"/><Relationship Id="rId211" Type="http://schemas.openxmlformats.org/officeDocument/2006/relationships/hyperlink" Target="https://community.secop.gov.co/Public/Tendering/OpportunityDetail/Index?noticeUID=CO1.NTC.1800187&amp;isFromPublicArea=True&amp;isModal=False" TargetMode="External"/><Relationship Id="rId232" Type="http://schemas.openxmlformats.org/officeDocument/2006/relationships/hyperlink" Target="https://community.secop.gov.co/Public/Tendering/OpportunityDetail/Index?noticeUID=CO1.NTC.1808797&amp;isFromPublicArea=True&amp;isModal=False" TargetMode="External"/><Relationship Id="rId253" Type="http://schemas.openxmlformats.org/officeDocument/2006/relationships/hyperlink" Target="https://community.secop.gov.co/Public/Tendering/OpportunityDetail/Index?noticeUID=CO1.NTC.1814715&amp;isFromPublicArea=True&amp;isModal=False" TargetMode="External"/><Relationship Id="rId274" Type="http://schemas.openxmlformats.org/officeDocument/2006/relationships/hyperlink" Target="https://community.secop.gov.co/Public/Tendering/OpportunityDetail/Index?noticeUID=CO1.NTC.1817540&amp;isFromPublicArea=True&amp;isModal=False" TargetMode="External"/><Relationship Id="rId295" Type="http://schemas.openxmlformats.org/officeDocument/2006/relationships/hyperlink" Target="https://community.secop.gov.co/Public/Tendering/OpportunityDetail/Index?noticeUID=CO1.NTC.1823267&amp;isFromPublicArea=True&amp;isModal=False" TargetMode="External"/><Relationship Id="rId309" Type="http://schemas.openxmlformats.org/officeDocument/2006/relationships/hyperlink" Target="https://community.secop.gov.co/Public/Tendering/OpportunityDetail/Index?noticeUID=CO1.NTC.1817850&amp;isFromPublicArea=True&amp;isModal=False" TargetMode="External"/><Relationship Id="rId27" Type="http://schemas.openxmlformats.org/officeDocument/2006/relationships/hyperlink" Target="https://community.secop.gov.co/Public/Tendering/OpportunityDetail/Index?noticeUID=CO1.NTC.1673315&amp;isFromPublicArea=True&amp;isModal=False" TargetMode="External"/><Relationship Id="rId48" Type="http://schemas.openxmlformats.org/officeDocument/2006/relationships/hyperlink" Target="https://community.secop.gov.co/Public/Tendering/OpportunityDetail/Index?noticeUID=CO1.NTC.1683552&amp;isFromPublicArea=True&amp;isModal=False" TargetMode="External"/><Relationship Id="rId69" Type="http://schemas.openxmlformats.org/officeDocument/2006/relationships/hyperlink" Target="https://community.secop.gov.co/Public/Tendering/OpportunityDetail/Index?noticeUID=CO1.NTC.1694657&amp;isFromPublicArea=True&amp;isModal=False" TargetMode="External"/><Relationship Id="rId113" Type="http://schemas.openxmlformats.org/officeDocument/2006/relationships/hyperlink" Target="https://community.secop.gov.co/Public/Tendering/OpportunityDetail/Index?noticeUID=CO1.NTC.1706996&amp;isFromPublicArea=True&amp;isModal=False" TargetMode="External"/><Relationship Id="rId134" Type="http://schemas.openxmlformats.org/officeDocument/2006/relationships/hyperlink" Target="https://community.secop.gov.co/Public/Tendering/OpportunityDetail/Index?noticeUID=CO1.NTC.1719651&amp;isFromPublicArea=True&amp;isModal=False" TargetMode="External"/><Relationship Id="rId320" Type="http://schemas.openxmlformats.org/officeDocument/2006/relationships/hyperlink" Target="https://community.secop.gov.co/Public/Tendering/OpportunityDetail/Index?noticeUID=CO1.NTC.1854204&amp;isFromPublicArea=True&amp;isModal=False" TargetMode="External"/><Relationship Id="rId80" Type="http://schemas.openxmlformats.org/officeDocument/2006/relationships/hyperlink" Target="https://community.secop.gov.co/Public/Tendering/OpportunityDetail/Index?noticeUID=CO1.NTC.1697073&amp;isFromPublicArea=True&amp;isModal=False" TargetMode="External"/><Relationship Id="rId155" Type="http://schemas.openxmlformats.org/officeDocument/2006/relationships/hyperlink" Target="https://community.secop.gov.co/Public/Tendering/OpportunityDetail/Index?noticeUID=CO1.NTC.1735684&amp;isFromPublicArea=True&amp;isModal=False" TargetMode="External"/><Relationship Id="rId176" Type="http://schemas.openxmlformats.org/officeDocument/2006/relationships/hyperlink" Target="https://community.secop.gov.co/Public/Tendering/OpportunityDetail/Index?noticeUID=CO1.NTC.1747949&amp;isFromPublicArea=True&amp;isModal=False" TargetMode="External"/><Relationship Id="rId197" Type="http://schemas.openxmlformats.org/officeDocument/2006/relationships/hyperlink" Target="https://community.secop.gov.co/Public/Tendering/OpportunityDetail/Index?noticeUID=CO1.NTC.1792629&amp;isFromPublicArea=True&amp;isModal=False" TargetMode="External"/><Relationship Id="rId341" Type="http://schemas.openxmlformats.org/officeDocument/2006/relationships/hyperlink" Target="https://community.secop.gov.co/Public/Tendering/OpportunityDetail/Index?noticeUID=CO1.NTC.1854205&amp;isFromPublicArea=True&amp;isModal=False" TargetMode="External"/><Relationship Id="rId362" Type="http://schemas.openxmlformats.org/officeDocument/2006/relationships/hyperlink" Target="https://community.secop.gov.co/Public/Tendering/OpportunityDetail/Index?noticeUID=CO1.NTC.1907644&amp;isFromPublicArea=True&amp;isModal=False" TargetMode="External"/><Relationship Id="rId383" Type="http://schemas.openxmlformats.org/officeDocument/2006/relationships/hyperlink" Target="https://community.secop.gov.co/Public/Tendering/OpportunityDetail/Index?noticeUID=CO1.NTC.1986171&amp;isFromPublicArea=True&amp;isModal=False" TargetMode="External"/><Relationship Id="rId418" Type="http://schemas.openxmlformats.org/officeDocument/2006/relationships/hyperlink" Target="mailto:laura.mendoza@idpc.gov.co" TargetMode="External"/><Relationship Id="rId439" Type="http://schemas.openxmlformats.org/officeDocument/2006/relationships/printerSettings" Target="../printerSettings/printerSettings1.bin"/><Relationship Id="rId201" Type="http://schemas.openxmlformats.org/officeDocument/2006/relationships/hyperlink" Target="https://community.secop.gov.co/Public/Tendering/OpportunityDetail/Index?noticeUID=CO1.NTC.1793230&amp;isFromPublicArea=True&amp;isModal=False" TargetMode="External"/><Relationship Id="rId222" Type="http://schemas.openxmlformats.org/officeDocument/2006/relationships/hyperlink" Target="https://community.secop.gov.co/Public/Tendering/OpportunityDetail/Index?noticeUID=CO1.NTC.1806208&amp;isFromPublicArea=True&amp;isModal=False" TargetMode="External"/><Relationship Id="rId243" Type="http://schemas.openxmlformats.org/officeDocument/2006/relationships/hyperlink" Target="https://community.secop.gov.co/Public/Tendering/OpportunityDetail/Index?noticeUID=CO1.NTC.1811776&amp;isFromPublicArea=True&amp;isModal=False" TargetMode="External"/><Relationship Id="rId264" Type="http://schemas.openxmlformats.org/officeDocument/2006/relationships/hyperlink" Target="https://community.secop.gov.co/Public/Tendering/OpportunityDetail/Index?noticeUID=CO1.NTC.1816434&amp;isFromPublicArea=True&amp;isModal=False" TargetMode="External"/><Relationship Id="rId285" Type="http://schemas.openxmlformats.org/officeDocument/2006/relationships/hyperlink" Target="https://community.secop.gov.co/Public/Tendering/OpportunityDetail/Index?noticeUID=CO1.NTC.1823371&amp;isFromPublicArea=True&amp;isModal=False" TargetMode="External"/><Relationship Id="rId17" Type="http://schemas.openxmlformats.org/officeDocument/2006/relationships/hyperlink" Target="https://community.secop.gov.co/Public/Tendering/OpportunityDetail/Index?noticeUID=CO1.NTC.1672226&amp;isFromPublicArea=True&amp;isModal=False" TargetMode="External"/><Relationship Id="rId38" Type="http://schemas.openxmlformats.org/officeDocument/2006/relationships/hyperlink" Target="https://community.secop.gov.co/Public/Tendering/OpportunityDetail/Index?noticeUID=CO1.NTC.1678456&amp;isFromPublicArea=True&amp;isModal=False" TargetMode="External"/><Relationship Id="rId59" Type="http://schemas.openxmlformats.org/officeDocument/2006/relationships/hyperlink" Target="https://community.secop.gov.co/Public/Tendering/OpportunityDetail/Index?noticeUID=CO1.NTC.1684876&amp;isFromPublicArea=True&amp;isModal=False" TargetMode="External"/><Relationship Id="rId103" Type="http://schemas.openxmlformats.org/officeDocument/2006/relationships/hyperlink" Target="https://community.secop.gov.co/Public/Tendering/OpportunityDetail/Index?noticeUID=CO1.NTC.1703675&amp;isFromPublicArea=True&amp;isModal=False" TargetMode="External"/><Relationship Id="rId124" Type="http://schemas.openxmlformats.org/officeDocument/2006/relationships/hyperlink" Target="https://community.secop.gov.co/Public/Tendering/OpportunityDetail/Index?noticeUID=CO1.NTC.1711892&amp;isFromPublicArea=True&amp;isModal=False" TargetMode="External"/><Relationship Id="rId310" Type="http://schemas.openxmlformats.org/officeDocument/2006/relationships/hyperlink" Target="https://community.secop.gov.co/Public/Tendering/OpportunityDetail/Index?noticeUID=CO1.NTC.1839347&amp;isFromPublicArea=True&amp;isModal=False" TargetMode="External"/><Relationship Id="rId70" Type="http://schemas.openxmlformats.org/officeDocument/2006/relationships/hyperlink" Target="https://community.secop.gov.co/Public/Tendering/OpportunityDetail/Index?noticeUID=CO1.NTC.1695614&amp;isFromPublicArea=True&amp;isModal=False" TargetMode="External"/><Relationship Id="rId91" Type="http://schemas.openxmlformats.org/officeDocument/2006/relationships/hyperlink" Target="https://community.secop.gov.co/Public/Tendering/OpportunityDetail/Index?noticeUID=CO1.NTC.1700539&amp;isFromPublicArea=True&amp;isModal=False" TargetMode="External"/><Relationship Id="rId145" Type="http://schemas.openxmlformats.org/officeDocument/2006/relationships/hyperlink" Target="https://community.secop.gov.co/Public/Tendering/OpportunityDetail/Index?noticeUID=CO1.NTC.1729222&amp;isFromPublicArea=True&amp;isModal=False" TargetMode="External"/><Relationship Id="rId166" Type="http://schemas.openxmlformats.org/officeDocument/2006/relationships/hyperlink" Target="https://community.secop.gov.co/Public/Tendering/OpportunityDetail/Index?noticeUID=CO1.NTC.1743008&amp;isFromPublicArea=True&amp;isModal=False" TargetMode="External"/><Relationship Id="rId187" Type="http://schemas.openxmlformats.org/officeDocument/2006/relationships/hyperlink" Target="https://community.secop.gov.co/Public/Tendering/OpportunityDetail/Index?noticeUID=CO1.NTC.1778987&amp;isFromPublicArea=True&amp;isModal=False" TargetMode="External"/><Relationship Id="rId331" Type="http://schemas.openxmlformats.org/officeDocument/2006/relationships/hyperlink" Target="https://community.secop.gov.co/Public/Tendering/OpportunityDetail/Index?noticeUID=CO1.NTC.1865379&amp;isFromPublicArea=True&amp;isModal=False" TargetMode="External"/><Relationship Id="rId352" Type="http://schemas.openxmlformats.org/officeDocument/2006/relationships/hyperlink" Target="https://community.secop.gov.co/Public/Tendering/OpportunityDetail/Index?noticeUID=CO1.NTC.1884392&amp;isFromPublicArea=True&amp;isModal=False" TargetMode="External"/><Relationship Id="rId373" Type="http://schemas.openxmlformats.org/officeDocument/2006/relationships/hyperlink" Target="https://community.secop.gov.co/Public/Tendering/OpportunityDetail/Index?noticeUID=CO1.NTC.1976951&amp;isFromPublicArea=True&amp;isModal=False" TargetMode="External"/><Relationship Id="rId394" Type="http://schemas.openxmlformats.org/officeDocument/2006/relationships/hyperlink" Target="https://community.secop.gov.co/Public/Tendering/OpportunityDetail/Index?noticeUID=CO1.NTC.2007069&amp;isFromPublicArea=True&amp;isModal=False" TargetMode="External"/><Relationship Id="rId408" Type="http://schemas.openxmlformats.org/officeDocument/2006/relationships/hyperlink" Target="https://community.secop.gov.co/Public/Tendering/OpportunityDetail/Index?noticeUID=CO1.NTC.2014408&amp;isFromPublicArea=True&amp;isModal=False" TargetMode="External"/><Relationship Id="rId429" Type="http://schemas.openxmlformats.org/officeDocument/2006/relationships/hyperlink" Target="mailto:nicolas.lozano@idpc.gov.co" TargetMode="External"/><Relationship Id="rId1" Type="http://schemas.openxmlformats.org/officeDocument/2006/relationships/hyperlink" Target="https://community.secop.gov.co/Public/Tendering/OpportunityDetail/Index?noticeUID=CO1.NTC.1670037&amp;isFromPublicArea=True&amp;isModal=False" TargetMode="External"/><Relationship Id="rId212" Type="http://schemas.openxmlformats.org/officeDocument/2006/relationships/hyperlink" Target="https://community.secop.gov.co/Public/Tendering/OpportunityDetail/Index?noticeUID=CO1.NTC.1800339&amp;isFromPublicArea=True&amp;isModal=False" TargetMode="External"/><Relationship Id="rId233" Type="http://schemas.openxmlformats.org/officeDocument/2006/relationships/hyperlink" Target="https://community.secop.gov.co/Public/Tendering/OpportunityDetail/Index?noticeUID=CO1.NTC.1809235&amp;isFromPublicArea=True&amp;isModal=False" TargetMode="External"/><Relationship Id="rId254" Type="http://schemas.openxmlformats.org/officeDocument/2006/relationships/hyperlink" Target="https://community.secop.gov.co/Public/Tendering/OpportunityDetail/Index?noticeUID=CO1.NTC.1813906&amp;isFromPublicArea=True&amp;isModal=False" TargetMode="External"/><Relationship Id="rId28" Type="http://schemas.openxmlformats.org/officeDocument/2006/relationships/hyperlink" Target="https://community.secop.gov.co/Public/Tendering/OpportunityDetail/Index?noticeUID=CO1.NTC.1672696&amp;isFromPublicArea=True&amp;isModal=False" TargetMode="External"/><Relationship Id="rId49" Type="http://schemas.openxmlformats.org/officeDocument/2006/relationships/hyperlink" Target="https://community.secop.gov.co/Public/Tendering/OpportunityDetail/Index?noticeUID=CO1.NTC.1684019&amp;isFromPublicArea=True&amp;isModal=False" TargetMode="External"/><Relationship Id="rId114" Type="http://schemas.openxmlformats.org/officeDocument/2006/relationships/hyperlink" Target="https://community.secop.gov.co/Public/Tendering/OpportunityDetail/Index?noticeUID=CO1.NTC.1708505&amp;isFromPublicArea=True&amp;isModal=False" TargetMode="External"/><Relationship Id="rId275" Type="http://schemas.openxmlformats.org/officeDocument/2006/relationships/hyperlink" Target="https://community.secop.gov.co/Public/Tendering/OpportunityDetail/Index?noticeUID=CO1.NTC.1823258&amp;isFromPublicArea=True&amp;isModal=False" TargetMode="External"/><Relationship Id="rId296" Type="http://schemas.openxmlformats.org/officeDocument/2006/relationships/hyperlink" Target="https://community.secop.gov.co/Public/Tendering/OpportunityDetail/Index?noticeUID=CO1.NTC.1823886&amp;isFromPublicArea=True&amp;isModal=False" TargetMode="External"/><Relationship Id="rId300" Type="http://schemas.openxmlformats.org/officeDocument/2006/relationships/hyperlink" Target="https://community.secop.gov.co/Public/Tendering/OpportunityDetail/Index?noticeUID=CO1.NTC.1830777&amp;isFromPublicArea=True&amp;isModal=False" TargetMode="External"/><Relationship Id="rId60" Type="http://schemas.openxmlformats.org/officeDocument/2006/relationships/hyperlink" Target="https://community.secop.gov.co/Public/Tendering/OpportunityDetail/Index?noticeUID=CO1.NTC.1684842&amp;isFromPublicArea=True&amp;isModal=False" TargetMode="External"/><Relationship Id="rId81" Type="http://schemas.openxmlformats.org/officeDocument/2006/relationships/hyperlink" Target="https://community.secop.gov.co/Public/Tendering/OpportunityDetail/Index?noticeUID=CO1.NTC.1700887&amp;isFromPublicArea=True&amp;isModal=False" TargetMode="External"/><Relationship Id="rId135" Type="http://schemas.openxmlformats.org/officeDocument/2006/relationships/hyperlink" Target="https://community.secop.gov.co/Public/Tendering/OpportunityDetail/Index?noticeUID=CO1.NTC.1725929&amp;isFromPublicArea=True&amp;isModal=False" TargetMode="External"/><Relationship Id="rId156" Type="http://schemas.openxmlformats.org/officeDocument/2006/relationships/hyperlink" Target="https://community.secop.gov.co/Public/Tendering/OpportunityDetail/Index?noticeUID=CO1.NTC.1732857&amp;isFromPublicArea=True&amp;isModal=False" TargetMode="External"/><Relationship Id="rId177" Type="http://schemas.openxmlformats.org/officeDocument/2006/relationships/hyperlink" Target="https://community.secop.gov.co/Public/Tendering/OpportunityDetail/Index?noticeUID=CO1.NTC.1752009&amp;isFromPublicArea=True&amp;isModal=False" TargetMode="External"/><Relationship Id="rId198" Type="http://schemas.openxmlformats.org/officeDocument/2006/relationships/hyperlink" Target="https://community.secop.gov.co/Public/Tendering/OpportunityDetail/Index?noticeUID=CO1.NTC.1792815&amp;isFromPublicArea=True&amp;isModal=False" TargetMode="External"/><Relationship Id="rId321" Type="http://schemas.openxmlformats.org/officeDocument/2006/relationships/hyperlink" Target="https://community.secop.gov.co/Public/Tendering/OpportunityDetail/Index?noticeUID=CO1.NTC.1855846&amp;isFromPublicArea=True&amp;isModal=False" TargetMode="External"/><Relationship Id="rId342" Type="http://schemas.openxmlformats.org/officeDocument/2006/relationships/hyperlink" Target="https://community.secop.gov.co/Public/Tendering/OpportunityDetail/Index?noticeUID=CO1.NTC.1850003&amp;isFromPublicArea=True&amp;isModal=False" TargetMode="External"/><Relationship Id="rId363" Type="http://schemas.openxmlformats.org/officeDocument/2006/relationships/hyperlink" Target="https://www.colombiacompra.gov.co/tienda-virtual-del-estado-colombiano/ordenes-compra/67751" TargetMode="External"/><Relationship Id="rId384" Type="http://schemas.openxmlformats.org/officeDocument/2006/relationships/hyperlink" Target="https://community.secop.gov.co/Public/Tendering/OpportunityDetail/Index?noticeUID=CO1.NTC.1986466&amp;isFromPublicArea=True&amp;isModal=False" TargetMode="External"/><Relationship Id="rId419" Type="http://schemas.openxmlformats.org/officeDocument/2006/relationships/hyperlink" Target="mailto:camilo.casas@idpc.gov.co" TargetMode="External"/><Relationship Id="rId202" Type="http://schemas.openxmlformats.org/officeDocument/2006/relationships/hyperlink" Target="https://community.secop.gov.co/Public/Tendering/OpportunityDetail/Index?noticeUID=CO1.NTC.1793517&amp;isFromPublicArea=True&amp;isModal=False" TargetMode="External"/><Relationship Id="rId223" Type="http://schemas.openxmlformats.org/officeDocument/2006/relationships/hyperlink" Target="https://community.secop.gov.co/Public/Tendering/OpportunityDetail/Index?noticeUID=CO1.NTC.1806130&amp;isFromPublicArea=True&amp;isModal=False" TargetMode="External"/><Relationship Id="rId244" Type="http://schemas.openxmlformats.org/officeDocument/2006/relationships/hyperlink" Target="https://community.secop.gov.co/Public/Tendering/OpportunityDetail/Index?noticeUID=CO1.NTC.1809874&amp;isFromPublicArea=True&amp;isModal=False" TargetMode="External"/><Relationship Id="rId430" Type="http://schemas.openxmlformats.org/officeDocument/2006/relationships/hyperlink" Target="mailto:daniela.arciniegas@idpc.gov.co" TargetMode="External"/><Relationship Id="rId18" Type="http://schemas.openxmlformats.org/officeDocument/2006/relationships/hyperlink" Target="https://community.secop.gov.co/Public/Tendering/OpportunityDetail/Index?noticeUID=CO1.NTC.1671346&amp;isFromPublicArea=True&amp;isModal=False" TargetMode="External"/><Relationship Id="rId39" Type="http://schemas.openxmlformats.org/officeDocument/2006/relationships/hyperlink" Target="https://community.secop.gov.co/Public/Tendering/OpportunityDetail/Index?noticeUID=CO1.NTC.1677155&amp;isFromPublicArea=True&amp;isModal=False" TargetMode="External"/><Relationship Id="rId265" Type="http://schemas.openxmlformats.org/officeDocument/2006/relationships/hyperlink" Target="https://community.secop.gov.co/Public/Tendering/OpportunityDetail/Index?noticeUID=CO1.NTC.1816510&amp;isFromPublicArea=True&amp;isModal=False" TargetMode="External"/><Relationship Id="rId286" Type="http://schemas.openxmlformats.org/officeDocument/2006/relationships/hyperlink" Target="https://community.secop.gov.co/Public/Tendering/OpportunityDetail/Index?noticeUID=CO1.NTC.1823446&amp;isFromPublicArea=True&amp;isModal=False" TargetMode="External"/><Relationship Id="rId50" Type="http://schemas.openxmlformats.org/officeDocument/2006/relationships/hyperlink" Target="https://community.secop.gov.co/Public/Tendering/OpportunityDetail/Index?noticeUID=CO1.NTC.1684027&amp;isFromPublicArea=True&amp;isModal=False" TargetMode="External"/><Relationship Id="rId104" Type="http://schemas.openxmlformats.org/officeDocument/2006/relationships/hyperlink" Target="https://community.secop.gov.co/Public/Tendering/OpportunityDetail/Index?noticeUID=CO1.NTC.1707064&amp;isFromPublicArea=True&amp;isModal=False" TargetMode="External"/><Relationship Id="rId125" Type="http://schemas.openxmlformats.org/officeDocument/2006/relationships/hyperlink" Target="https://community.secop.gov.co/Public/Tendering/OpportunityDetail/Index?noticeUID=CO1.NTC.1722914&amp;isFromPublicArea=True&amp;isModal=False" TargetMode="External"/><Relationship Id="rId146" Type="http://schemas.openxmlformats.org/officeDocument/2006/relationships/hyperlink" Target="https://community.secop.gov.co/Public/Tendering/OpportunityDetail/Index?noticeUID=CO1.NTC.1732712&amp;isFromPublicArea=True&amp;isModal=False" TargetMode="External"/><Relationship Id="rId167" Type="http://schemas.openxmlformats.org/officeDocument/2006/relationships/hyperlink" Target="https://community.secop.gov.co/Public/Tendering/OpportunityDetail/Index?noticeUID=CO1.NTC.1744667&amp;isFromPublicArea=True&amp;isModal=False" TargetMode="External"/><Relationship Id="rId188" Type="http://schemas.openxmlformats.org/officeDocument/2006/relationships/hyperlink" Target="https://community.secop.gov.co/Public/Tendering/OpportunityDetail/Index?noticeUID=CO1.NTC.1761855&amp;isFromPublicArea=True&amp;isModal=False" TargetMode="External"/><Relationship Id="rId311" Type="http://schemas.openxmlformats.org/officeDocument/2006/relationships/hyperlink" Target="https://community.secop.gov.co/Public/Tendering/OpportunityDetail/Index?noticeUID=CO1.NTC.1846617&amp;isFromPublicArea=True&amp;isModal=False" TargetMode="External"/><Relationship Id="rId332" Type="http://schemas.openxmlformats.org/officeDocument/2006/relationships/hyperlink" Target="https://community.secop.gov.co/Public/Tendering/OpportunityDetail/Index?noticeUID=CO1.NTC.1865381&amp;isFromPublicArea=True&amp;isModal=False" TargetMode="External"/><Relationship Id="rId353" Type="http://schemas.openxmlformats.org/officeDocument/2006/relationships/hyperlink" Target="https://community.secop.gov.co/Public/Tendering/OpportunityDetail/Index?noticeUID=CO1.NTC.1897923&amp;isFromPublicArea=True&amp;isModal=False" TargetMode="External"/><Relationship Id="rId374" Type="http://schemas.openxmlformats.org/officeDocument/2006/relationships/hyperlink" Target="https://community.secop.gov.co/Public/Tendering/OpportunityDetail/Index?noticeUID=CO1.NTC.1980884&amp;isFromPublicArea=True&amp;isModal=False" TargetMode="External"/><Relationship Id="rId395" Type="http://schemas.openxmlformats.org/officeDocument/2006/relationships/hyperlink" Target="https://community.secop.gov.co/Public/Tendering/OpportunityDetail/Index?noticeUID=CO1.NTC.2007527&amp;isFromPublicArea=True&amp;isModal=False" TargetMode="External"/><Relationship Id="rId409" Type="http://schemas.openxmlformats.org/officeDocument/2006/relationships/hyperlink" Target="https://community.secop.gov.co/Public/Tendering/OpportunityDetail/Index?noticeUID=CO1.NTC.2026422&amp;isFromPublicArea=True&amp;isModal=False" TargetMode="External"/><Relationship Id="rId71" Type="http://schemas.openxmlformats.org/officeDocument/2006/relationships/hyperlink" Target="https://community.secop.gov.co/Public/Tendering/OpportunityDetail/Index?noticeUID=CO1.NTC.1693011&amp;isFromPublicArea=True&amp;isModal=False" TargetMode="External"/><Relationship Id="rId92" Type="http://schemas.openxmlformats.org/officeDocument/2006/relationships/hyperlink" Target="https://community.secop.gov.co/Public/Tendering/OpportunityDetail/Index?noticeUID=CO1.NTC.1709664&amp;isFromPublicArea=True&amp;isModal=False" TargetMode="External"/><Relationship Id="rId213" Type="http://schemas.openxmlformats.org/officeDocument/2006/relationships/hyperlink" Target="https://community.secop.gov.co/Public/Tendering/OpportunityDetail/Index?noticeUID=CO1.NTC.1800345&amp;isFromPublicArea=True&amp;isModal=False" TargetMode="External"/><Relationship Id="rId234" Type="http://schemas.openxmlformats.org/officeDocument/2006/relationships/hyperlink" Target="https://community.secop.gov.co/Public/Tendering/OpportunityDetail/Index?noticeUID=CO1.NTC.1809327&amp;isFromPublicArea=True&amp;isModal=False" TargetMode="External"/><Relationship Id="rId420" Type="http://schemas.openxmlformats.org/officeDocument/2006/relationships/hyperlink" Target="mailto:monica.mercado@idpc.gov.co" TargetMode="External"/><Relationship Id="rId2" Type="http://schemas.openxmlformats.org/officeDocument/2006/relationships/hyperlink" Target="https://community.secop.gov.co/Public/Tendering/OpportunityDetail/Index?noticeUID=CO1.NTC.1670240&amp;isFromPublicArea=True&amp;isModal=False" TargetMode="External"/><Relationship Id="rId29" Type="http://schemas.openxmlformats.org/officeDocument/2006/relationships/hyperlink" Target="https://community.secop.gov.co/Public/Tendering/OpportunityDetail/Index?noticeUID=CO1.NTC.1673092&amp;isFromPublicArea=True&amp;isModal=False" TargetMode="External"/><Relationship Id="rId255" Type="http://schemas.openxmlformats.org/officeDocument/2006/relationships/hyperlink" Target="https://community.secop.gov.co/Public/Tendering/OpportunityDetail/Index?noticeUID=CO1.NTC.1812329&amp;isFromPublicArea=True&amp;isModal=False" TargetMode="External"/><Relationship Id="rId276" Type="http://schemas.openxmlformats.org/officeDocument/2006/relationships/hyperlink" Target="https://community.secop.gov.co/Public/Tendering/OpportunityDetail/Index?noticeUID=CO1.NTC.1818725&amp;isFromPublicArea=True&amp;isModal=False" TargetMode="External"/><Relationship Id="rId297" Type="http://schemas.openxmlformats.org/officeDocument/2006/relationships/hyperlink" Target="https://community.secop.gov.co/Public/Tendering/OpportunityDetail/Index?noticeUID=CO1.NTC.1828281&amp;isFromPublicArea=True&amp;isModal=False" TargetMode="External"/><Relationship Id="rId40" Type="http://schemas.openxmlformats.org/officeDocument/2006/relationships/hyperlink" Target="https://community.secop.gov.co/Public/Tendering/OpportunityDetail/Index?noticeUID=CO1.NTC.1677890&amp;isFromPublicArea=True&amp;isModal=False" TargetMode="External"/><Relationship Id="rId115" Type="http://schemas.openxmlformats.org/officeDocument/2006/relationships/hyperlink" Target="https://community.secop.gov.co/Public/Tendering/OpportunityDetail/Index?noticeUID=CO1.NTC.1707195&amp;isFromPublicArea=True&amp;isModal=False" TargetMode="External"/><Relationship Id="rId136" Type="http://schemas.openxmlformats.org/officeDocument/2006/relationships/hyperlink" Target="https://community.secop.gov.co/Public/Tendering/OpportunityDetail/Index?noticeUID=CO1.NTC.1726963&amp;isFromPublicArea=True&amp;isModal=False" TargetMode="External"/><Relationship Id="rId157" Type="http://schemas.openxmlformats.org/officeDocument/2006/relationships/hyperlink" Target="https://community.secop.gov.co/Public/Tendering/OpportunityDetail/Index?noticeUID=CO1.NTC.1732799&amp;isFromPublicArea=True&amp;isModal=False" TargetMode="External"/><Relationship Id="rId178" Type="http://schemas.openxmlformats.org/officeDocument/2006/relationships/hyperlink" Target="https://community.secop.gov.co/Public/Tendering/OpportunityDetail/Index?noticeUID=CO1.NTC.1749668&amp;isFromPublicArea=True&amp;isModal=False" TargetMode="External"/><Relationship Id="rId301" Type="http://schemas.openxmlformats.org/officeDocument/2006/relationships/hyperlink" Target="https://community.secop.gov.co/Public/Tendering/OpportunityDetail/Index?noticeUID=CO1.NTC.1834794&amp;isFromPublicArea=True&amp;isModal=False" TargetMode="External"/><Relationship Id="rId322" Type="http://schemas.openxmlformats.org/officeDocument/2006/relationships/hyperlink" Target="https://community.secop.gov.co/Public/Tendering/OpportunityDetail/Index?noticeUID=CO1.NTC.1858824&amp;isFromPublicArea=True&amp;isModal=False" TargetMode="External"/><Relationship Id="rId343" Type="http://schemas.openxmlformats.org/officeDocument/2006/relationships/hyperlink" Target="https://community.secop.gov.co/Public/Tendering/OpportunityDetail/Index?noticeUID=CO1.NTC.1873047&amp;isFromPublicArea=True&amp;isModal=False" TargetMode="External"/><Relationship Id="rId364" Type="http://schemas.openxmlformats.org/officeDocument/2006/relationships/hyperlink" Target="https://community.secop.gov.co/Public/Tendering/OpportunityDetail/Index?noticeUID=CO1.NTC.1937416&amp;isFromPublicArea=True&amp;isModal=False" TargetMode="External"/><Relationship Id="rId61" Type="http://schemas.openxmlformats.org/officeDocument/2006/relationships/hyperlink" Target="https://community.secop.gov.co/Public/Tendering/OpportunityDetail/Index?noticeUID=CO1.NTC.1685927&amp;isFromPublicArea=True&amp;isModal=False" TargetMode="External"/><Relationship Id="rId82" Type="http://schemas.openxmlformats.org/officeDocument/2006/relationships/hyperlink" Target="https://community.secop.gov.co/Public/Tendering/OpportunityDetail/Index?noticeUID=CO1.NTC.1698343&amp;isFromPublicArea=True&amp;isModal=False" TargetMode="External"/><Relationship Id="rId199" Type="http://schemas.openxmlformats.org/officeDocument/2006/relationships/hyperlink" Target="https://community.secop.gov.co/Public/Tendering/OpportunityDetail/Index?noticeUID=CO1.NTC.1792527&amp;isFromPublicArea=True&amp;isModal=False" TargetMode="External"/><Relationship Id="rId203" Type="http://schemas.openxmlformats.org/officeDocument/2006/relationships/hyperlink" Target="https://community.secop.gov.co/Public/Tendering/OpportunityDetail/Index?noticeUID=CO1.NTC.1797482&amp;isFromPublicArea=True&amp;isModal=False" TargetMode="External"/><Relationship Id="rId385" Type="http://schemas.openxmlformats.org/officeDocument/2006/relationships/hyperlink" Target="https://community.secop.gov.co/Public/Tendering/OpportunityDetail/Index?noticeUID=CO1.NTC.1986362&amp;isFromPublicArea=True&amp;isModal=False" TargetMode="External"/><Relationship Id="rId19" Type="http://schemas.openxmlformats.org/officeDocument/2006/relationships/hyperlink" Target="https://community.secop.gov.co/Public/Tendering/OpportunityDetail/Index?noticeUID=CO1.NTC.1670893&amp;isFromPublicArea=True&amp;isModal=False" TargetMode="External"/><Relationship Id="rId224" Type="http://schemas.openxmlformats.org/officeDocument/2006/relationships/hyperlink" Target="https://community.secop.gov.co/Public/Tendering/OpportunityDetail/Index?noticeUID=CO1.NTC.1805503&amp;isFromPublicArea=True&amp;isModal=False" TargetMode="External"/><Relationship Id="rId245" Type="http://schemas.openxmlformats.org/officeDocument/2006/relationships/hyperlink" Target="https://community.secop.gov.co/Public/Tendering/OpportunityDetail/Index?noticeUID=CO1.NTC.1810232&amp;isFromPublicArea=True&amp;isModal=False" TargetMode="External"/><Relationship Id="rId266" Type="http://schemas.openxmlformats.org/officeDocument/2006/relationships/hyperlink" Target="https://community.secop.gov.co/Public/Tendering/OpportunityDetail/Index?noticeUID=CO1.NTC.1816437&amp;isFromPublicArea=True&amp;isModal=False" TargetMode="External"/><Relationship Id="rId287" Type="http://schemas.openxmlformats.org/officeDocument/2006/relationships/hyperlink" Target="https://community.secop.gov.co/Public/Tendering/OpportunityDetail/Index?noticeUID=CO1.NTC.1817565&amp;isFromPublicArea=True&amp;isModal=False" TargetMode="External"/><Relationship Id="rId410" Type="http://schemas.openxmlformats.org/officeDocument/2006/relationships/hyperlink" Target="https://www.colombiacompra.gov.co/tienda-virtual-del-estado-colombiano/ordenes-compra/70853" TargetMode="External"/><Relationship Id="rId431" Type="http://schemas.openxmlformats.org/officeDocument/2006/relationships/hyperlink" Target="mailto:anghello.gil@idpc.gov.co" TargetMode="External"/><Relationship Id="rId30" Type="http://schemas.openxmlformats.org/officeDocument/2006/relationships/hyperlink" Target="https://community.secop.gov.co/Public/Tendering/OpportunityDetail/Index?noticeUID=CO1.NTC.1673095&amp;isFromPublicArea=True&amp;isModal=False" TargetMode="External"/><Relationship Id="rId105" Type="http://schemas.openxmlformats.org/officeDocument/2006/relationships/hyperlink" Target="https://community.secop.gov.co/Public/Tendering/OpportunityDetail/Index?noticeUID=CO1.NTC.1706033&amp;isFromPublicArea=True&amp;isModal=False" TargetMode="External"/><Relationship Id="rId126" Type="http://schemas.openxmlformats.org/officeDocument/2006/relationships/hyperlink" Target="https://community.secop.gov.co/Public/Tendering/OpportunityDetail/Index?noticeUID=CO1.NTC.1714158&amp;isFromPublicArea=True&amp;isModal=False" TargetMode="External"/><Relationship Id="rId147" Type="http://schemas.openxmlformats.org/officeDocument/2006/relationships/hyperlink" Target="https://community.secop.gov.co/Public/Tendering/OpportunityDetail/Index?noticeUID=CO1.NTC.1732524&amp;isFromPublicArea=True&amp;isModal=False" TargetMode="External"/><Relationship Id="rId168" Type="http://schemas.openxmlformats.org/officeDocument/2006/relationships/hyperlink" Target="https://community.secop.gov.co/Public/Tendering/OpportunityDetail/Index?noticeUID=CO1.NTC.1744240&amp;isFromPublicArea=True&amp;isModal=False" TargetMode="External"/><Relationship Id="rId312" Type="http://schemas.openxmlformats.org/officeDocument/2006/relationships/hyperlink" Target="https://www.colombiacompra.gov.co/tienda-virtual-del-estado-colombiano/ordenes-compra/65355" TargetMode="External"/><Relationship Id="rId333" Type="http://schemas.openxmlformats.org/officeDocument/2006/relationships/hyperlink" Target="https://www.colombiacompra.gov.co/tienda-virtual-del-estado-colombiano/ordenes-compra/65885" TargetMode="External"/><Relationship Id="rId354" Type="http://schemas.openxmlformats.org/officeDocument/2006/relationships/hyperlink" Target="https://community.secop.gov.co/Public/Tendering/OpportunityDetail/Index?noticeUID=CO1.NTC.1898879&amp;isFromPublicArea=True&amp;isModal=False" TargetMode="External"/><Relationship Id="rId51" Type="http://schemas.openxmlformats.org/officeDocument/2006/relationships/hyperlink" Target="https://community.secop.gov.co/Public/Tendering/OpportunityDetail/Index?noticeUID=CO1.NTC.1690382&amp;isFromPublicArea=True&amp;isModal=False" TargetMode="External"/><Relationship Id="rId72" Type="http://schemas.openxmlformats.org/officeDocument/2006/relationships/hyperlink" Target="https://community.secop.gov.co/Public/Tendering/OpportunityDetail/Index?noticeUID=CO1.NTC.1695295&amp;isFromPublicArea=True&amp;isModal=False" TargetMode="External"/><Relationship Id="rId93" Type="http://schemas.openxmlformats.org/officeDocument/2006/relationships/hyperlink" Target="https://community.secop.gov.co/Public/Tendering/OpportunityDetail/Index?noticeUID=CO1.NTC.1702767&amp;isFromPublicArea=True&amp;isModal=False" TargetMode="External"/><Relationship Id="rId189" Type="http://schemas.openxmlformats.org/officeDocument/2006/relationships/hyperlink" Target="https://community.secop.gov.co/Public/Tendering/OpportunityDetail/Index?noticeUID=CO1.NTC.1773408&amp;isFromPublicArea=True&amp;isModal=False" TargetMode="External"/><Relationship Id="rId375" Type="http://schemas.openxmlformats.org/officeDocument/2006/relationships/hyperlink" Target="https://community.secop.gov.co/Public/Tendering/OpportunityDetail/Index?noticeUID=CO1.NTC.1980601&amp;isFromPublicArea=True&amp;isModal=False" TargetMode="External"/><Relationship Id="rId396" Type="http://schemas.openxmlformats.org/officeDocument/2006/relationships/hyperlink" Target="https://community.secop.gov.co/Public/Tendering/OpportunityDetail/Index?noticeUID=CO1.NTC.2004103&amp;isFromPublicArea=True&amp;isModal=False" TargetMode="External"/><Relationship Id="rId3" Type="http://schemas.openxmlformats.org/officeDocument/2006/relationships/hyperlink" Target="https://community.secop.gov.co/Public/Tendering/OpportunityDetail/Index?noticeUID=CO1.NTC.1670181&amp;isFromPublicArea=True&amp;isModal=False" TargetMode="External"/><Relationship Id="rId214" Type="http://schemas.openxmlformats.org/officeDocument/2006/relationships/hyperlink" Target="https://community.secop.gov.co/Public/Tendering/OpportunityDetail/Index?noticeUID=CO1.NTC.1798326&amp;isFromPublicArea=True&amp;isModal=False" TargetMode="External"/><Relationship Id="rId235" Type="http://schemas.openxmlformats.org/officeDocument/2006/relationships/hyperlink" Target="https://community.secop.gov.co/Public/Tendering/OpportunityDetail/Index?noticeUID=CO1.NTC.1809814&amp;isFromPublicArea=True&amp;isModal=False" TargetMode="External"/><Relationship Id="rId256" Type="http://schemas.openxmlformats.org/officeDocument/2006/relationships/hyperlink" Target="https://community.secop.gov.co/Public/Tendering/OpportunityDetail/Index?noticeUID=CO1.NTC.1814144&amp;isFromPublicArea=True&amp;isModal=False" TargetMode="External"/><Relationship Id="rId277" Type="http://schemas.openxmlformats.org/officeDocument/2006/relationships/hyperlink" Target="https://community.secop.gov.co/Public/Tendering/OpportunityDetail/Index?noticeUID=CO1.NTC.1817174&amp;isFromPublicArea=True&amp;isModal=False" TargetMode="External"/><Relationship Id="rId298" Type="http://schemas.openxmlformats.org/officeDocument/2006/relationships/hyperlink" Target="https://community.secop.gov.co/Public/Tendering/OpportunityDetail/Index?noticeUID=CO1.NTC.1829601&amp;isFromPublicArea=True&amp;isModal=False" TargetMode="External"/><Relationship Id="rId400" Type="http://schemas.openxmlformats.org/officeDocument/2006/relationships/hyperlink" Target="https://community.secop.gov.co/Public/Tendering/OpportunityDetail/Index?noticeUID=CO1.NTC.2007229&amp;isFromPublicArea=True&amp;isModal=False" TargetMode="External"/><Relationship Id="rId421" Type="http://schemas.openxmlformats.org/officeDocument/2006/relationships/hyperlink" Target="mailto:david.gomez@idpc.gov.co" TargetMode="External"/><Relationship Id="rId116" Type="http://schemas.openxmlformats.org/officeDocument/2006/relationships/hyperlink" Target="https://community.secop.gov.co/Public/Tendering/OpportunityDetail/Index?noticeUID=CO1.NTC.1710147&amp;isFromPublicArea=True&amp;isModal=False" TargetMode="External"/><Relationship Id="rId137" Type="http://schemas.openxmlformats.org/officeDocument/2006/relationships/hyperlink" Target="https://community.secop.gov.co/Public/Tendering/OpportunityDetail/Index?noticeUID=CO1.NTC.1727275&amp;isFromPublicArea=True&amp;isModal=False" TargetMode="External"/><Relationship Id="rId158" Type="http://schemas.openxmlformats.org/officeDocument/2006/relationships/hyperlink" Target="https://community.secop.gov.co/Public/Tendering/OpportunityDetail/Index?noticeUID=CO1.NTC.1733679&amp;isFromPublicArea=True&amp;isModal=False" TargetMode="External"/><Relationship Id="rId302" Type="http://schemas.openxmlformats.org/officeDocument/2006/relationships/hyperlink" Target="https://community.secop.gov.co/Public/Tendering/OpportunityDetail/Index?noticeUID=CO1.NTC.1834914&amp;isFromPublicArea=True&amp;isModal=False" TargetMode="External"/><Relationship Id="rId323" Type="http://schemas.openxmlformats.org/officeDocument/2006/relationships/hyperlink" Target="https://community.secop.gov.co/Public/Tendering/OpportunityDetail/Index?noticeUID=CO1.NTC.1864918&amp;isFromPublicArea=True&amp;isModal=False" TargetMode="External"/><Relationship Id="rId344" Type="http://schemas.openxmlformats.org/officeDocument/2006/relationships/hyperlink" Target="https://community.secop.gov.co/Public/Tendering/OpportunityDetail/Index?noticeUID=CO1.NTC.1875263&amp;isFromPublicArea=True&amp;isModal=False" TargetMode="External"/><Relationship Id="rId20" Type="http://schemas.openxmlformats.org/officeDocument/2006/relationships/hyperlink" Target="https://community.secop.gov.co/Public/Tendering/OpportunityDetail/Index?noticeUID=CO1.NTC.1672018&amp;isFromPublicArea=True&amp;isModal=False" TargetMode="External"/><Relationship Id="rId41" Type="http://schemas.openxmlformats.org/officeDocument/2006/relationships/hyperlink" Target="https://community.secop.gov.co/Public/Tendering/OpportunityDetail/Index?noticeUID=CO1.NTC.1677854&amp;isFromPublicArea=True&amp;isModal=False" TargetMode="External"/><Relationship Id="rId62" Type="http://schemas.openxmlformats.org/officeDocument/2006/relationships/hyperlink" Target="https://community.secop.gov.co/Public/Tendering/OpportunityDetail/Index?noticeUID=CO1.NTC.1686158&amp;isFromPublicArea=True&amp;isModal=False" TargetMode="External"/><Relationship Id="rId83" Type="http://schemas.openxmlformats.org/officeDocument/2006/relationships/hyperlink" Target="https://community.secop.gov.co/Public/Tendering/OpportunityDetail/Index?noticeUID=CO1.NTC.1698362&amp;isFromPublicArea=True&amp;isModal=False" TargetMode="External"/><Relationship Id="rId179" Type="http://schemas.openxmlformats.org/officeDocument/2006/relationships/hyperlink" Target="https://community.secop.gov.co/Public/Tendering/OpportunityDetail/Index?noticeUID=CO1.NTC.1749294&amp;isFromPublicArea=True&amp;isModal=False" TargetMode="External"/><Relationship Id="rId365" Type="http://schemas.openxmlformats.org/officeDocument/2006/relationships/hyperlink" Target="https://community.secop.gov.co/Public/Tendering/OpportunityDetail/Index?noticeUID=CO1.NTC.1940117&amp;isFromPublicArea=True&amp;isModal=False" TargetMode="External"/><Relationship Id="rId386" Type="http://schemas.openxmlformats.org/officeDocument/2006/relationships/hyperlink" Target="https://community.secop.gov.co/Public/Tendering/OpportunityDetail/Index?noticeUID=CO1.NTC.1986231&amp;isFromPublicArea=True&amp;isModal=False" TargetMode="External"/><Relationship Id="rId190" Type="http://schemas.openxmlformats.org/officeDocument/2006/relationships/hyperlink" Target="https://community.secop.gov.co/Public/Tendering/OpportunityDetail/Index?noticeUID=CO1.NTC.1788676&amp;isFromPublicArea=True&amp;isModal=False" TargetMode="External"/><Relationship Id="rId204" Type="http://schemas.openxmlformats.org/officeDocument/2006/relationships/hyperlink" Target="https://community.secop.gov.co/Public/Tendering/OpportunityDetail/Index?noticeUID=CO1.NTC.1798333&amp;isFromPublicArea=True&amp;isModal=False" TargetMode="External"/><Relationship Id="rId225" Type="http://schemas.openxmlformats.org/officeDocument/2006/relationships/hyperlink" Target="https://community.secop.gov.co/Public/Tendering/OpportunityDetail/Index?noticeUID=CO1.NTC.1809901&amp;isFromPublicArea=True&amp;isModal=False" TargetMode="External"/><Relationship Id="rId246" Type="http://schemas.openxmlformats.org/officeDocument/2006/relationships/hyperlink" Target="https://community.secop.gov.co/Public/Tendering/OpportunityDetail/Index?noticeUID=CO1.NTC.1810074&amp;isFromPublicArea=True&amp;isModal=False" TargetMode="External"/><Relationship Id="rId267" Type="http://schemas.openxmlformats.org/officeDocument/2006/relationships/hyperlink" Target="https://community.secop.gov.co/Public/Tendering/OpportunityDetail/Index?noticeUID=CO1.NTC.1816262&amp;isFromPublicArea=True&amp;isModal=False" TargetMode="External"/><Relationship Id="rId288" Type="http://schemas.openxmlformats.org/officeDocument/2006/relationships/hyperlink" Target="https://community.secop.gov.co/Public/Tendering/OpportunityDetail/Index?noticeUID=CO1.NTC.1818001&amp;isFromPublicArea=True&amp;isModal=False" TargetMode="External"/><Relationship Id="rId411" Type="http://schemas.openxmlformats.org/officeDocument/2006/relationships/hyperlink" Target="https://community.secop.gov.co/Public/Tendering/OpportunityDetail/Index?noticeUID=CO1.NTC.2017818&amp;isFromPublicArea=True&amp;isModal=False" TargetMode="External"/><Relationship Id="rId432" Type="http://schemas.openxmlformats.org/officeDocument/2006/relationships/hyperlink" Target="mailto:natalia.rueda@idpc.gov.co" TargetMode="External"/><Relationship Id="rId106" Type="http://schemas.openxmlformats.org/officeDocument/2006/relationships/hyperlink" Target="https://community.secop.gov.co/Public/Tendering/OpportunityDetail/Index?noticeUID=CO1.NTC.1705967&amp;isFromPublicArea=True&amp;isModal=False" TargetMode="External"/><Relationship Id="rId127" Type="http://schemas.openxmlformats.org/officeDocument/2006/relationships/hyperlink" Target="https://community.secop.gov.co/Public/Tendering/OpportunityDetail/Index?noticeUID=CO1.NTC.1713948&amp;isFromPublicArea=True&amp;isModal=False" TargetMode="External"/><Relationship Id="rId313" Type="http://schemas.openxmlformats.org/officeDocument/2006/relationships/hyperlink" Target="https://community.secop.gov.co/Public/Tendering/OpportunityDetail/Index?noticeUID=CO1.NTC.1846713&amp;isFromPublicArea=True&amp;isModal=False" TargetMode="External"/><Relationship Id="rId10" Type="http://schemas.openxmlformats.org/officeDocument/2006/relationships/hyperlink" Target="https://community.secop.gov.co/Public/Tendering/OpportunityDetail/Index?noticeUID=CO1.NTC.1670807&amp;isFromPublicArea=True&amp;isModal=False" TargetMode="External"/><Relationship Id="rId31" Type="http://schemas.openxmlformats.org/officeDocument/2006/relationships/hyperlink" Target="https://community.secop.gov.co/Public/Tendering/OpportunityDetail/Index?noticeUID=CO1.NTC.1673441&amp;isFromPublicArea=True&amp;isModal=False" TargetMode="External"/><Relationship Id="rId52" Type="http://schemas.openxmlformats.org/officeDocument/2006/relationships/hyperlink" Target="https://community.secop.gov.co/Public/Tendering/OpportunityDetail/Index?noticeUID=CO1.NTC.1684782&amp;isFromPublicArea=True&amp;isModal=False" TargetMode="External"/><Relationship Id="rId73" Type="http://schemas.openxmlformats.org/officeDocument/2006/relationships/hyperlink" Target="https://community.secop.gov.co/Public/Tendering/OpportunityDetail/Index?noticeUID=CO1.NTC.1695424&amp;isFromPublicArea=True&amp;isModal=False" TargetMode="External"/><Relationship Id="rId94" Type="http://schemas.openxmlformats.org/officeDocument/2006/relationships/hyperlink" Target="https://community.secop.gov.co/Public/Tendering/OpportunityDetail/Index?noticeUID=CO1.NTC.1701930&amp;isFromPublicArea=True&amp;isModal=False" TargetMode="External"/><Relationship Id="rId148" Type="http://schemas.openxmlformats.org/officeDocument/2006/relationships/hyperlink" Target="https://community.secop.gov.co/Public/Tendering/OpportunityDetail/Index?noticeUID=CO1.NTC.1732720&amp;isFromPublicArea=True&amp;isModal=False" TargetMode="External"/><Relationship Id="rId169" Type="http://schemas.openxmlformats.org/officeDocument/2006/relationships/hyperlink" Target="https://community.secop.gov.co/Public/Tendering/OpportunityDetail/Index?noticeUID=CO1.NTC.1744166&amp;isFromPublicArea=True&amp;isModal=False" TargetMode="External"/><Relationship Id="rId334" Type="http://schemas.openxmlformats.org/officeDocument/2006/relationships/hyperlink" Target="https://community.secop.gov.co/Public/Tendering/OpportunityDetail/Index?noticeUID=CO1.NTC.1868711&amp;isFromPublicArea=True&amp;isModal=False" TargetMode="External"/><Relationship Id="rId355" Type="http://schemas.openxmlformats.org/officeDocument/2006/relationships/hyperlink" Target="https://community.secop.gov.co/Public/Tendering/OpportunityDetail/Index?noticeUID=CO1.NTC.1901549&amp;isFromPublicArea=True&amp;isModal=False" TargetMode="External"/><Relationship Id="rId376" Type="http://schemas.openxmlformats.org/officeDocument/2006/relationships/hyperlink" Target="https://community.secop.gov.co/Public/Tendering/OpportunityDetail/Index?noticeUID=CO1.NTC.1980505&amp;isFromPublicArea=True&amp;isModal=False" TargetMode="External"/><Relationship Id="rId397" Type="http://schemas.openxmlformats.org/officeDocument/2006/relationships/hyperlink" Target="https://community.secop.gov.co/Public/Tendering/OpportunityDetail/Index?noticeUID=CO1.NTC.2003919&amp;isFromPublicArea=True&amp;isModal=False" TargetMode="External"/><Relationship Id="rId4" Type="http://schemas.openxmlformats.org/officeDocument/2006/relationships/hyperlink" Target="https://community.secop.gov.co/Public/Tendering/OpportunityDetail/Index?noticeUID=CO1.NTC.1670806&amp;isFromPublicArea=True&amp;isModal=False" TargetMode="External"/><Relationship Id="rId180" Type="http://schemas.openxmlformats.org/officeDocument/2006/relationships/hyperlink" Target="https://community.secop.gov.co/Public/Tendering/OpportunityDetail/Index?noticeUID=CO1.NTC.1751385&amp;isFromPublicArea=True&amp;isModal=False" TargetMode="External"/><Relationship Id="rId215" Type="http://schemas.openxmlformats.org/officeDocument/2006/relationships/hyperlink" Target="https://community.secop.gov.co/Public/Tendering/OpportunityDetail/Index?noticeUID=CO1.NTC.1798221&amp;isFromPublicArea=True&amp;isModal=False" TargetMode="External"/><Relationship Id="rId236" Type="http://schemas.openxmlformats.org/officeDocument/2006/relationships/hyperlink" Target="https://community.secop.gov.co/Public/Tendering/OpportunityDetail/Index?noticeUID=CO1.NTC.1809545&amp;isFromPublicArea=True&amp;isModal=False" TargetMode="External"/><Relationship Id="rId257" Type="http://schemas.openxmlformats.org/officeDocument/2006/relationships/hyperlink" Target="https://community.secop.gov.co/Public/Tendering/OpportunityDetail/Index?noticeUID=CO1.NTC.1814332&amp;isFromPublicArea=True&amp;isModal=False" TargetMode="External"/><Relationship Id="rId278" Type="http://schemas.openxmlformats.org/officeDocument/2006/relationships/hyperlink" Target="https://community.secop.gov.co/Public/Tendering/OpportunityDetail/Index?noticeUID=CO1.NTC.1816808&amp;isFromPublicArea=True&amp;isModal=False" TargetMode="External"/><Relationship Id="rId401" Type="http://schemas.openxmlformats.org/officeDocument/2006/relationships/hyperlink" Target="https://community.secop.gov.co/Public/Tendering/OpportunityDetail/Index?noticeUID=CO1.NTC.2007217&amp;isFromPublicArea=True&amp;isModal=False" TargetMode="External"/><Relationship Id="rId422" Type="http://schemas.openxmlformats.org/officeDocument/2006/relationships/hyperlink" Target="mailto:christian.cely@idpc.gov.co" TargetMode="External"/><Relationship Id="rId303" Type="http://schemas.openxmlformats.org/officeDocument/2006/relationships/hyperlink" Target="https://community.secop.gov.co/Public/Tendering/OpportunityDetail/Index?noticeUID=CO1.NTC.1833408&amp;isFromPublicArea=True&amp;isModal=False" TargetMode="External"/><Relationship Id="rId42" Type="http://schemas.openxmlformats.org/officeDocument/2006/relationships/hyperlink" Target="https://community.secop.gov.co/Public/Tendering/OpportunityDetail/Index?noticeUID=CO1.NTC.1678825&amp;isFromPublicArea=True&amp;isModal=False" TargetMode="External"/><Relationship Id="rId84" Type="http://schemas.openxmlformats.org/officeDocument/2006/relationships/hyperlink" Target="https://community.secop.gov.co/Public/Tendering/OpportunityDetail/Index?noticeUID=CO1.NTC.1699374&amp;isFromPublicArea=True&amp;isModal=False" TargetMode="External"/><Relationship Id="rId138" Type="http://schemas.openxmlformats.org/officeDocument/2006/relationships/hyperlink" Target="https://community.secop.gov.co/Public/Tendering/OpportunityDetail/Index?noticeUID=CO1.NTC.1727498&amp;isFromPublicArea=True&amp;isModal=False" TargetMode="External"/><Relationship Id="rId345" Type="http://schemas.openxmlformats.org/officeDocument/2006/relationships/hyperlink" Target="https://community.secop.gov.co/Public/Tendering/OpportunityDetail/Index?noticeUID=CO1.NTC.1874523&amp;isFromPublicArea=True&amp;isModal=False" TargetMode="External"/><Relationship Id="rId387" Type="http://schemas.openxmlformats.org/officeDocument/2006/relationships/hyperlink" Target="https://community.secop.gov.co/Public/Tendering/OpportunityDetail/Index?noticeUID=CO1.NTC.1988862&amp;isFromPublicArea=True&amp;isModal=False" TargetMode="External"/><Relationship Id="rId191" Type="http://schemas.openxmlformats.org/officeDocument/2006/relationships/hyperlink" Target="https://community.secop.gov.co/Public/Tendering/OpportunityDetail/Index?noticeUID=CO1.NTC.1788686&amp;isFromPublicArea=True&amp;isModal=False" TargetMode="External"/><Relationship Id="rId205" Type="http://schemas.openxmlformats.org/officeDocument/2006/relationships/hyperlink" Target="https://community.secop.gov.co/Public/Tendering/OpportunityDetail/Index?noticeUID=CO1.NTC.1796083&amp;isFromPublicArea=True&amp;isModal=False" TargetMode="External"/><Relationship Id="rId247" Type="http://schemas.openxmlformats.org/officeDocument/2006/relationships/hyperlink" Target="https://community.secop.gov.co/Public/Tendering/OpportunityDetail/Index?noticeUID=CO1.NTC.1810085&amp;isFromPublicArea=True&amp;isModal=False" TargetMode="External"/><Relationship Id="rId412" Type="http://schemas.openxmlformats.org/officeDocument/2006/relationships/hyperlink" Target="https://community.secop.gov.co/Public/Tendering/OpportunityDetail/Index?noticeUID=CO1.NTC.2046759&amp;isFromPublicArea=True&amp;isModal=False" TargetMode="External"/><Relationship Id="rId107" Type="http://schemas.openxmlformats.org/officeDocument/2006/relationships/hyperlink" Target="https://community.secop.gov.co/Public/Tendering/OpportunityDetail/Index?noticeUID=CO1.NTC.1706533&amp;isFromPublicArea=True&amp;isModal=False" TargetMode="External"/><Relationship Id="rId289" Type="http://schemas.openxmlformats.org/officeDocument/2006/relationships/hyperlink" Target="https://community.secop.gov.co/Public/Tendering/OpportunityDetail/Index?noticeUID=CO1.NTC.1819014&amp;isFromPublicArea=True&amp;isModal=False" TargetMode="External"/><Relationship Id="rId11" Type="http://schemas.openxmlformats.org/officeDocument/2006/relationships/hyperlink" Target="https://community.secop.gov.co/Public/Tendering/OpportunityDetail/Index?noticeUID=CO1.NTC.1670846&amp;isFromPublicArea=True&amp;isModal=False" TargetMode="External"/><Relationship Id="rId53" Type="http://schemas.openxmlformats.org/officeDocument/2006/relationships/hyperlink" Target="https://community.secop.gov.co/Public/Tendering/OpportunityDetail/Index?noticeUID=CO1.NTC.1685995&amp;isFromPublicArea=True&amp;isModal=False" TargetMode="External"/><Relationship Id="rId149" Type="http://schemas.openxmlformats.org/officeDocument/2006/relationships/hyperlink" Target="https://community.secop.gov.co/Public/Tendering/OpportunityDetail/Index?noticeUID=CO1.NTC.1732724&amp;isFromPublicArea=True&amp;isModal=False" TargetMode="External"/><Relationship Id="rId314" Type="http://schemas.openxmlformats.org/officeDocument/2006/relationships/hyperlink" Target="https://community.secop.gov.co/Public/Tendering/OpportunityDetail/Index?noticeUID=CO1.NTC.1848574&amp;isFromPublicArea=True&amp;isModal=False" TargetMode="External"/><Relationship Id="rId356" Type="http://schemas.openxmlformats.org/officeDocument/2006/relationships/hyperlink" Target="https://community.secop.gov.co/Public/Tendering/OpportunityDetail/Index?noticeUID=CO1.NTC.1901112&amp;isFromPublicArea=True&amp;isModal=False" TargetMode="External"/><Relationship Id="rId398" Type="http://schemas.openxmlformats.org/officeDocument/2006/relationships/hyperlink" Target="https://community.secop.gov.co/Public/Tendering/OpportunityDetail/Index?noticeUID=CO1.NTC.2039525&amp;isFromPublicArea=True&amp;isModal=False" TargetMode="External"/><Relationship Id="rId95" Type="http://schemas.openxmlformats.org/officeDocument/2006/relationships/hyperlink" Target="https://community.secop.gov.co/Public/Tendering/OpportunityDetail/Index?noticeUID=CO1.NTC.1702515&amp;isFromPublicArea=True&amp;isModal=False" TargetMode="External"/><Relationship Id="rId160" Type="http://schemas.openxmlformats.org/officeDocument/2006/relationships/hyperlink" Target="https://community.secop.gov.co/Public/Tendering/OpportunityDetail/Index?noticeUID=CO1.NTC.1737703&amp;isFromPublicArea=True&amp;isModal=False" TargetMode="External"/><Relationship Id="rId216" Type="http://schemas.openxmlformats.org/officeDocument/2006/relationships/hyperlink" Target="https://community.secop.gov.co/Public/Tendering/OpportunityDetail/Index?noticeUID=CO1.NTC.1800468&amp;isFromPublicArea=True&amp;isModal=False" TargetMode="External"/><Relationship Id="rId423" Type="http://schemas.openxmlformats.org/officeDocument/2006/relationships/hyperlink" Target="mailto:isidro.gomez@idpc.gov.co" TargetMode="External"/><Relationship Id="rId258" Type="http://schemas.openxmlformats.org/officeDocument/2006/relationships/hyperlink" Target="https://community.secop.gov.co/Public/Tendering/OpportunityDetail/Index?noticeUID=CO1.NTC.1814408&amp;isFromPublicArea=True&amp;isModal=False" TargetMode="External"/><Relationship Id="rId22" Type="http://schemas.openxmlformats.org/officeDocument/2006/relationships/hyperlink" Target="https://community.secop.gov.co/Public/Tendering/OpportunityDetail/Index?noticeUID=CO1.NTC.1672982&amp;isFromPublicArea=True&amp;isModal=False" TargetMode="External"/><Relationship Id="rId64" Type="http://schemas.openxmlformats.org/officeDocument/2006/relationships/hyperlink" Target="https://community.secop.gov.co/Public/Tendering/OpportunityDetail/Index?noticeUID=CO1.NTC.1685302&amp;isFromPublicArea=True&amp;isModal=False" TargetMode="External"/><Relationship Id="rId118" Type="http://schemas.openxmlformats.org/officeDocument/2006/relationships/hyperlink" Target="https://community.secop.gov.co/Public/Tendering/OpportunityDetail/Index?noticeUID=CO1.NTC.1708289&amp;isFromPublicArea=True&amp;isModal=False" TargetMode="External"/><Relationship Id="rId325" Type="http://schemas.openxmlformats.org/officeDocument/2006/relationships/hyperlink" Target="https://community.secop.gov.co/Public/Tendering/OpportunityDetail/Index?noticeUID=CO1.NTC.1859095&amp;isFromPublicArea=True&amp;isModal=False" TargetMode="External"/><Relationship Id="rId367" Type="http://schemas.openxmlformats.org/officeDocument/2006/relationships/hyperlink" Target="https://community.secop.gov.co/Public/Tendering/OpportunityDetail/Index?noticeUID=CO1.NTC.1941981&amp;isFromPublicArea=True&amp;isModal=False" TargetMode="External"/><Relationship Id="rId171" Type="http://schemas.openxmlformats.org/officeDocument/2006/relationships/hyperlink" Target="https://community.secop.gov.co/Public/Tendering/OpportunityDetail/Index?noticeUID=CO1.NTC.1746133&amp;isFromPublicArea=True&amp;isModal=False" TargetMode="External"/><Relationship Id="rId227" Type="http://schemas.openxmlformats.org/officeDocument/2006/relationships/hyperlink" Target="https://community.secop.gov.co/Public/Tendering/OpportunityDetail/Index?noticeUID=CO1.NTC.1809224&amp;isFromPublicArea=True&amp;isModal=False" TargetMode="External"/><Relationship Id="rId269" Type="http://schemas.openxmlformats.org/officeDocument/2006/relationships/hyperlink" Target="https://community.secop.gov.co/Public/Tendering/OpportunityDetail/Index?noticeUID=CO1.NTC.1815729&amp;isFromPublicArea=True&amp;isModal=False" TargetMode="External"/><Relationship Id="rId434" Type="http://schemas.openxmlformats.org/officeDocument/2006/relationships/hyperlink" Target="mailto:sagaconsultingsa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427"/>
  <sheetViews>
    <sheetView showGridLines="0" tabSelected="1" workbookViewId="0">
      <pane ySplit="2" topLeftCell="A3" activePane="bottomLeft" state="frozen"/>
      <selection pane="bottomLeft" activeCell="A2" sqref="A2"/>
    </sheetView>
  </sheetViews>
  <sheetFormatPr baseColWidth="10" defaultRowHeight="11.25"/>
  <cols>
    <col min="1" max="1" width="3" style="10" customWidth="1"/>
    <col min="2" max="2" width="9.42578125" style="14" bestFit="1" customWidth="1"/>
    <col min="3" max="3" width="9.42578125" style="14" customWidth="1"/>
    <col min="4" max="4" width="34.28515625" style="7" customWidth="1"/>
    <col min="5" max="5" width="12.85546875" style="14" bestFit="1" customWidth="1"/>
    <col min="6" max="6" width="27.140625" style="14" customWidth="1"/>
    <col min="7" max="7" width="12.7109375" style="14" bestFit="1" customWidth="1"/>
    <col min="8" max="8" width="9" style="9" bestFit="1" customWidth="1"/>
    <col min="9" max="9" width="12.85546875" style="14" bestFit="1" customWidth="1"/>
    <col min="10" max="10" width="16.42578125" style="13" customWidth="1"/>
    <col min="11" max="11" width="15.7109375" style="16" customWidth="1"/>
    <col min="12" max="12" width="15.7109375" style="64" customWidth="1"/>
    <col min="13" max="13" width="15.7109375" style="16" customWidth="1"/>
    <col min="14" max="14" width="14.85546875" style="14" bestFit="1" customWidth="1"/>
    <col min="15" max="15" width="13.140625" style="14" bestFit="1" customWidth="1"/>
    <col min="16" max="16" width="34.85546875" style="15" customWidth="1"/>
    <col min="17" max="16384" width="11.42578125" style="10"/>
  </cols>
  <sheetData>
    <row r="1" spans="2:16" s="21" customFormat="1" ht="28.5" customHeight="1">
      <c r="B1" s="68" t="s">
        <v>10</v>
      </c>
      <c r="C1" s="68"/>
      <c r="D1" s="68"/>
      <c r="E1" s="68"/>
      <c r="F1" s="68"/>
      <c r="G1" s="68"/>
      <c r="H1" s="68"/>
      <c r="I1" s="68"/>
      <c r="J1" s="68"/>
      <c r="K1" s="68"/>
      <c r="L1" s="68"/>
      <c r="M1" s="68"/>
      <c r="N1" s="68"/>
      <c r="O1" s="68"/>
      <c r="P1" s="68"/>
    </row>
    <row r="2" spans="2:16" s="11" customFormat="1" ht="33.75">
      <c r="B2" s="2" t="s">
        <v>11</v>
      </c>
      <c r="C2" s="2" t="s">
        <v>1191</v>
      </c>
      <c r="D2" s="2" t="s">
        <v>0</v>
      </c>
      <c r="E2" s="2" t="s">
        <v>1</v>
      </c>
      <c r="F2" s="2" t="s">
        <v>2</v>
      </c>
      <c r="G2" s="2" t="s">
        <v>3</v>
      </c>
      <c r="H2" s="2" t="s">
        <v>5</v>
      </c>
      <c r="I2" s="2" t="s">
        <v>6</v>
      </c>
      <c r="J2" s="3" t="s">
        <v>7</v>
      </c>
      <c r="K2" s="4" t="s">
        <v>581</v>
      </c>
      <c r="L2" s="61" t="s">
        <v>8</v>
      </c>
      <c r="M2" s="5" t="s">
        <v>263</v>
      </c>
      <c r="N2" s="2" t="s">
        <v>9</v>
      </c>
      <c r="O2" s="2" t="s">
        <v>1178</v>
      </c>
      <c r="P2" s="2" t="s">
        <v>4</v>
      </c>
    </row>
    <row r="3" spans="2:16" s="12" customFormat="1" ht="45">
      <c r="B3" s="65">
        <v>1</v>
      </c>
      <c r="C3" s="60" t="s">
        <v>1192</v>
      </c>
      <c r="D3" s="8" t="s">
        <v>12</v>
      </c>
      <c r="E3" s="25">
        <v>3636600</v>
      </c>
      <c r="F3" s="20" t="s">
        <v>606</v>
      </c>
      <c r="G3" s="27" t="s">
        <v>238</v>
      </c>
      <c r="H3" s="28">
        <v>44216</v>
      </c>
      <c r="I3" s="28">
        <v>44549</v>
      </c>
      <c r="J3" s="25">
        <v>40002600</v>
      </c>
      <c r="K3" s="6">
        <f>VLOOKUP(B3,'[1]2021'!$B$3:$K$423,10,0)</f>
        <v>0.39696969696969697</v>
      </c>
      <c r="L3" s="62">
        <f>VLOOKUP(B3,'[1]2021'!$B$3:$L$423,11,0)</f>
        <v>15879820</v>
      </c>
      <c r="M3" s="17">
        <f>VLOOKUP(B3,'[1]2021'!$B$3:$M$423,12,0)</f>
        <v>24122780</v>
      </c>
      <c r="N3" s="1"/>
      <c r="O3" s="1"/>
      <c r="P3" s="30" t="s">
        <v>264</v>
      </c>
    </row>
    <row r="4" spans="2:16" s="12" customFormat="1" ht="67.5">
      <c r="B4" s="66">
        <v>2</v>
      </c>
      <c r="C4" s="60" t="s">
        <v>1192</v>
      </c>
      <c r="D4" s="8" t="s">
        <v>13</v>
      </c>
      <c r="E4" s="26">
        <v>7900000</v>
      </c>
      <c r="F4" s="20" t="s">
        <v>607</v>
      </c>
      <c r="G4" s="23" t="s">
        <v>238</v>
      </c>
      <c r="H4" s="29">
        <v>44216</v>
      </c>
      <c r="I4" s="29">
        <v>44549</v>
      </c>
      <c r="J4" s="26">
        <v>86900000</v>
      </c>
      <c r="K4" s="6">
        <f>VLOOKUP(B4,'[1]2021'!$B$3:$K$423,10,0)</f>
        <v>0.39696970080552357</v>
      </c>
      <c r="L4" s="62">
        <f>VLOOKUP(B4,'[1]2021'!$B$3:$L$423,11,0)</f>
        <v>34496667</v>
      </c>
      <c r="M4" s="17">
        <f>VLOOKUP(B4,'[1]2021'!$B$3:$M$423,12,0)</f>
        <v>52403333</v>
      </c>
      <c r="N4" s="1"/>
      <c r="O4" s="1"/>
      <c r="P4" s="30" t="s">
        <v>265</v>
      </c>
    </row>
    <row r="5" spans="2:16" s="12" customFormat="1" ht="45">
      <c r="B5" s="33">
        <v>3</v>
      </c>
      <c r="C5" s="60" t="s">
        <v>1192</v>
      </c>
      <c r="D5" s="8" t="s">
        <v>14</v>
      </c>
      <c r="E5" s="26">
        <v>4200000</v>
      </c>
      <c r="F5" s="20" t="s">
        <v>608</v>
      </c>
      <c r="G5" s="23" t="s">
        <v>238</v>
      </c>
      <c r="H5" s="29">
        <v>44216</v>
      </c>
      <c r="I5" s="29">
        <v>44549</v>
      </c>
      <c r="J5" s="26">
        <v>46200000</v>
      </c>
      <c r="K5" s="6">
        <f>VLOOKUP(B5,'[1]2021'!$B$3:$K$423,10,0)</f>
        <v>0.39696969696969697</v>
      </c>
      <c r="L5" s="62">
        <f>VLOOKUP(B5,'[1]2021'!$B$3:$L$423,11,0)</f>
        <v>18340000</v>
      </c>
      <c r="M5" s="17">
        <f>VLOOKUP(B5,'[1]2021'!$B$3:$M$423,12,0)</f>
        <v>27860000</v>
      </c>
      <c r="N5" s="1"/>
      <c r="O5" s="1"/>
      <c r="P5" s="30" t="s">
        <v>266</v>
      </c>
    </row>
    <row r="6" spans="2:16" s="12" customFormat="1" ht="56.25">
      <c r="B6" s="65">
        <v>4</v>
      </c>
      <c r="C6" s="60" t="s">
        <v>1192</v>
      </c>
      <c r="D6" s="8" t="s">
        <v>15</v>
      </c>
      <c r="E6" s="26">
        <v>2255210</v>
      </c>
      <c r="F6" s="20" t="s">
        <v>609</v>
      </c>
      <c r="G6" s="23" t="s">
        <v>238</v>
      </c>
      <c r="H6" s="29">
        <v>44216</v>
      </c>
      <c r="I6" s="29">
        <v>44549</v>
      </c>
      <c r="J6" s="26">
        <v>24807310</v>
      </c>
      <c r="K6" s="6">
        <f>VLOOKUP(B6,'[1]2021'!$B$3:$K$423,10,0)</f>
        <v>0.39696968353279738</v>
      </c>
      <c r="L6" s="62">
        <f>VLOOKUP(B6,'[1]2021'!$B$3:$L$423,11,0)</f>
        <v>9847750</v>
      </c>
      <c r="M6" s="17">
        <f>VLOOKUP(B6,'[1]2021'!$B$3:$M$423,12,0)</f>
        <v>14959560</v>
      </c>
      <c r="N6" s="1"/>
      <c r="O6" s="1"/>
      <c r="P6" s="30" t="s">
        <v>267</v>
      </c>
    </row>
    <row r="7" spans="2:16" s="12" customFormat="1" ht="56.25">
      <c r="B7" s="66">
        <v>5</v>
      </c>
      <c r="C7" s="60" t="s">
        <v>1192</v>
      </c>
      <c r="D7" s="8" t="s">
        <v>16</v>
      </c>
      <c r="E7" s="26">
        <v>5245900</v>
      </c>
      <c r="F7" s="20" t="s">
        <v>610</v>
      </c>
      <c r="G7" s="23" t="s">
        <v>238</v>
      </c>
      <c r="H7" s="29">
        <v>44216</v>
      </c>
      <c r="I7" s="29">
        <v>44549</v>
      </c>
      <c r="J7" s="26">
        <v>57704900</v>
      </c>
      <c r="K7" s="6">
        <f>VLOOKUP(B7,'[1]2021'!$B$3:$K$423,10,0)</f>
        <v>0.3969697027462139</v>
      </c>
      <c r="L7" s="62">
        <f>VLOOKUP(B7,'[1]2021'!$B$3:$L$423,11,0)</f>
        <v>22907097</v>
      </c>
      <c r="M7" s="17">
        <f>VLOOKUP(B7,'[1]2021'!$B$3:$M$423,12,0)</f>
        <v>34797803</v>
      </c>
      <c r="N7" s="1"/>
      <c r="O7" s="1"/>
      <c r="P7" s="30" t="s">
        <v>268</v>
      </c>
    </row>
    <row r="8" spans="2:16" s="12" customFormat="1" ht="67.5">
      <c r="B8" s="33">
        <v>6</v>
      </c>
      <c r="C8" s="60" t="s">
        <v>1192</v>
      </c>
      <c r="D8" s="8" t="s">
        <v>17</v>
      </c>
      <c r="E8" s="26">
        <v>5000000</v>
      </c>
      <c r="F8" s="20" t="s">
        <v>611</v>
      </c>
      <c r="G8" s="23" t="s">
        <v>238</v>
      </c>
      <c r="H8" s="29">
        <v>44216</v>
      </c>
      <c r="I8" s="29">
        <v>44549</v>
      </c>
      <c r="J8" s="26">
        <v>55000000</v>
      </c>
      <c r="K8" s="6">
        <f>VLOOKUP(B8,'[1]2021'!$B$3:$K$423,10,0)</f>
        <v>0.3969696909090909</v>
      </c>
      <c r="L8" s="62">
        <f>VLOOKUP(B8,'[1]2021'!$B$3:$L$423,11,0)</f>
        <v>21833333</v>
      </c>
      <c r="M8" s="17">
        <f>VLOOKUP(B8,'[1]2021'!$B$3:$M$423,12,0)</f>
        <v>33166667</v>
      </c>
      <c r="N8" s="1"/>
      <c r="O8" s="1"/>
      <c r="P8" s="30" t="s">
        <v>269</v>
      </c>
    </row>
    <row r="9" spans="2:16" s="12" customFormat="1" ht="56.25">
      <c r="B9" s="65">
        <v>7</v>
      </c>
      <c r="C9" s="60" t="s">
        <v>1192</v>
      </c>
      <c r="D9" s="8" t="s">
        <v>18</v>
      </c>
      <c r="E9" s="26">
        <v>7500000</v>
      </c>
      <c r="F9" s="20" t="s">
        <v>612</v>
      </c>
      <c r="G9" s="23" t="s">
        <v>238</v>
      </c>
      <c r="H9" s="29">
        <v>44216</v>
      </c>
      <c r="I9" s="29">
        <v>44549</v>
      </c>
      <c r="J9" s="26">
        <v>82500000</v>
      </c>
      <c r="K9" s="6">
        <f>VLOOKUP(B9,'[1]2021'!$B$3:$K$423,10,0)</f>
        <v>0.39696969696969697</v>
      </c>
      <c r="L9" s="62">
        <f>VLOOKUP(B9,'[1]2021'!$B$3:$L$423,11,0)</f>
        <v>32750000</v>
      </c>
      <c r="M9" s="17">
        <f>VLOOKUP(B9,'[1]2021'!$B$3:$M$423,12,0)</f>
        <v>49750000</v>
      </c>
      <c r="N9" s="1"/>
      <c r="O9" s="1"/>
      <c r="P9" s="30" t="s">
        <v>270</v>
      </c>
    </row>
    <row r="10" spans="2:16" s="12" customFormat="1" ht="56.25">
      <c r="B10" s="66">
        <v>8</v>
      </c>
      <c r="C10" s="60" t="s">
        <v>1192</v>
      </c>
      <c r="D10" s="8" t="s">
        <v>19</v>
      </c>
      <c r="E10" s="26">
        <v>4500000</v>
      </c>
      <c r="F10" s="20" t="s">
        <v>613</v>
      </c>
      <c r="G10" s="23" t="s">
        <v>238</v>
      </c>
      <c r="H10" s="29">
        <v>44216</v>
      </c>
      <c r="I10" s="29">
        <v>44549</v>
      </c>
      <c r="J10" s="26">
        <v>49500000</v>
      </c>
      <c r="K10" s="6">
        <f>VLOOKUP(B10,'[1]2021'!$B$3:$K$423,10,0)</f>
        <v>0.39696969696969697</v>
      </c>
      <c r="L10" s="62">
        <f>VLOOKUP(B10,'[1]2021'!$B$3:$L$423,11,0)</f>
        <v>19650000</v>
      </c>
      <c r="M10" s="17">
        <f>VLOOKUP(B10,'[1]2021'!$B$3:$M$423,12,0)</f>
        <v>29850000</v>
      </c>
      <c r="N10" s="1"/>
      <c r="O10" s="1"/>
      <c r="P10" s="30" t="s">
        <v>271</v>
      </c>
    </row>
    <row r="11" spans="2:16" s="12" customFormat="1" ht="45">
      <c r="B11" s="33">
        <v>9</v>
      </c>
      <c r="C11" s="60" t="s">
        <v>1192</v>
      </c>
      <c r="D11" s="8" t="s">
        <v>20</v>
      </c>
      <c r="E11" s="26">
        <v>6480000</v>
      </c>
      <c r="F11" s="20" t="s">
        <v>614</v>
      </c>
      <c r="G11" s="23" t="s">
        <v>238</v>
      </c>
      <c r="H11" s="29">
        <v>44216</v>
      </c>
      <c r="I11" s="29">
        <v>44549</v>
      </c>
      <c r="J11" s="26">
        <v>71280000</v>
      </c>
      <c r="K11" s="6">
        <f>VLOOKUP(B11,'[1]2021'!$B$3:$K$423,10,0)</f>
        <v>1</v>
      </c>
      <c r="L11" s="62">
        <f>VLOOKUP(B11,'[1]2021'!$B$3:$L$423,11,0)</f>
        <v>20736000</v>
      </c>
      <c r="M11" s="17">
        <f>VLOOKUP(B11,'[1]2021'!$B$3:$M$423,12,0)</f>
        <v>0</v>
      </c>
      <c r="N11" s="1"/>
      <c r="O11" s="1"/>
      <c r="P11" s="30" t="s">
        <v>922</v>
      </c>
    </row>
    <row r="12" spans="2:16" s="12" customFormat="1" ht="56.25">
      <c r="B12" s="33">
        <v>10</v>
      </c>
      <c r="C12" s="60" t="s">
        <v>1192</v>
      </c>
      <c r="D12" s="8" t="s">
        <v>21</v>
      </c>
      <c r="E12" s="26">
        <v>5705700</v>
      </c>
      <c r="F12" s="20" t="s">
        <v>615</v>
      </c>
      <c r="G12" s="23" t="s">
        <v>238</v>
      </c>
      <c r="H12" s="29">
        <v>44217</v>
      </c>
      <c r="I12" s="29">
        <v>44549</v>
      </c>
      <c r="J12" s="26">
        <v>62762700</v>
      </c>
      <c r="K12" s="6">
        <f>VLOOKUP(B12,'[1]2021'!$B$3:$K$423,10,0)</f>
        <v>0.39393939393939392</v>
      </c>
      <c r="L12" s="62">
        <f>VLOOKUP(B12,'[1]2021'!$B$3:$L$423,11,0)</f>
        <v>24724700</v>
      </c>
      <c r="M12" s="17">
        <f>VLOOKUP(B12,'[1]2021'!$B$3:$M$423,12,0)</f>
        <v>38038000</v>
      </c>
      <c r="N12" s="1"/>
      <c r="O12" s="1"/>
      <c r="P12" s="30" t="s">
        <v>272</v>
      </c>
    </row>
    <row r="13" spans="2:16" s="12" customFormat="1" ht="67.5">
      <c r="B13" s="33">
        <v>11</v>
      </c>
      <c r="C13" s="60" t="s">
        <v>1192</v>
      </c>
      <c r="D13" s="8" t="s">
        <v>977</v>
      </c>
      <c r="E13" s="26">
        <v>7090900</v>
      </c>
      <c r="F13" s="20" t="s">
        <v>616</v>
      </c>
      <c r="G13" s="23" t="s">
        <v>238</v>
      </c>
      <c r="H13" s="29">
        <v>44216</v>
      </c>
      <c r="I13" s="29">
        <v>44549</v>
      </c>
      <c r="J13" s="26">
        <v>77999900</v>
      </c>
      <c r="K13" s="6">
        <f>VLOOKUP(B13,'[1]2021'!$B$3:$K$423,10,0)</f>
        <v>0.39696970124320674</v>
      </c>
      <c r="L13" s="62">
        <f>VLOOKUP(B13,'[1]2021'!$B$3:$L$423,11,0)</f>
        <v>30963597</v>
      </c>
      <c r="M13" s="17">
        <f>VLOOKUP(B13,'[1]2021'!$B$3:$M$423,12,0)</f>
        <v>47036303</v>
      </c>
      <c r="N13" s="1"/>
      <c r="O13" s="1"/>
      <c r="P13" s="30" t="s">
        <v>273</v>
      </c>
    </row>
    <row r="14" spans="2:16" s="12" customFormat="1" ht="45">
      <c r="B14" s="33">
        <v>12</v>
      </c>
      <c r="C14" s="60" t="s">
        <v>1192</v>
      </c>
      <c r="D14" s="8" t="s">
        <v>22</v>
      </c>
      <c r="E14" s="26">
        <v>5705700</v>
      </c>
      <c r="F14" s="20" t="s">
        <v>617</v>
      </c>
      <c r="G14" s="23" t="s">
        <v>238</v>
      </c>
      <c r="H14" s="29">
        <v>44216</v>
      </c>
      <c r="I14" s="29">
        <v>44549</v>
      </c>
      <c r="J14" s="26">
        <v>62762700</v>
      </c>
      <c r="K14" s="6">
        <f>VLOOKUP(B14,'[1]2021'!$B$3:$K$423,10,0)</f>
        <v>0.39696969696969697</v>
      </c>
      <c r="L14" s="62">
        <f>VLOOKUP(B14,'[1]2021'!$B$3:$L$423,11,0)</f>
        <v>24914890</v>
      </c>
      <c r="M14" s="17">
        <f>VLOOKUP(B14,'[1]2021'!$B$3:$M$423,12,0)</f>
        <v>37847810</v>
      </c>
      <c r="N14" s="1"/>
      <c r="O14" s="1"/>
      <c r="P14" s="30" t="s">
        <v>274</v>
      </c>
    </row>
    <row r="15" spans="2:16" s="12" customFormat="1" ht="56.25">
      <c r="B15" s="33">
        <v>13</v>
      </c>
      <c r="C15" s="60" t="s">
        <v>1192</v>
      </c>
      <c r="D15" s="8" t="s">
        <v>23</v>
      </c>
      <c r="E15" s="26">
        <v>3200000</v>
      </c>
      <c r="F15" s="20" t="s">
        <v>618</v>
      </c>
      <c r="G15" s="23" t="s">
        <v>238</v>
      </c>
      <c r="H15" s="29">
        <v>44217</v>
      </c>
      <c r="I15" s="29">
        <v>44549</v>
      </c>
      <c r="J15" s="26">
        <v>35200000</v>
      </c>
      <c r="K15" s="6">
        <f>VLOOKUP(B15,'[1]2021'!$B$3:$K$423,10,0)</f>
        <v>0.39393940340909089</v>
      </c>
      <c r="L15" s="62">
        <f>VLOOKUP(B15,'[1]2021'!$B$3:$L$423,11,0)</f>
        <v>13866667</v>
      </c>
      <c r="M15" s="17">
        <f>VLOOKUP(B15,'[1]2021'!$B$3:$M$423,12,0)</f>
        <v>21333333</v>
      </c>
      <c r="N15" s="1"/>
      <c r="O15" s="1"/>
      <c r="P15" s="30" t="s">
        <v>275</v>
      </c>
    </row>
    <row r="16" spans="2:16" s="12" customFormat="1" ht="67.5">
      <c r="B16" s="33">
        <v>14</v>
      </c>
      <c r="C16" s="60" t="s">
        <v>1192</v>
      </c>
      <c r="D16" s="8" t="s">
        <v>24</v>
      </c>
      <c r="E16" s="26">
        <v>4400000</v>
      </c>
      <c r="F16" s="20" t="s">
        <v>619</v>
      </c>
      <c r="G16" s="23" t="s">
        <v>238</v>
      </c>
      <c r="H16" s="29">
        <v>44216</v>
      </c>
      <c r="I16" s="29">
        <v>44549</v>
      </c>
      <c r="J16" s="26">
        <v>48400000</v>
      </c>
      <c r="K16" s="6">
        <f>VLOOKUP(B16,'[1]2021'!$B$3:$K$423,10,0)</f>
        <v>0.39696969008264466</v>
      </c>
      <c r="L16" s="62">
        <f>VLOOKUP(B16,'[1]2021'!$B$3:$L$423,11,0)</f>
        <v>19213333</v>
      </c>
      <c r="M16" s="17">
        <f>VLOOKUP(B16,'[1]2021'!$B$3:$M$423,12,0)</f>
        <v>29186667</v>
      </c>
      <c r="N16" s="1"/>
      <c r="O16" s="1"/>
      <c r="P16" s="30" t="s">
        <v>923</v>
      </c>
    </row>
    <row r="17" spans="2:16" s="12" customFormat="1" ht="45">
      <c r="B17" s="33">
        <v>15</v>
      </c>
      <c r="C17" s="60" t="s">
        <v>1192</v>
      </c>
      <c r="D17" s="8" t="s">
        <v>25</v>
      </c>
      <c r="E17" s="26">
        <v>3760000</v>
      </c>
      <c r="F17" s="20" t="s">
        <v>620</v>
      </c>
      <c r="G17" s="23" t="s">
        <v>238</v>
      </c>
      <c r="H17" s="29">
        <v>44216</v>
      </c>
      <c r="I17" s="29">
        <v>44549</v>
      </c>
      <c r="J17" s="26">
        <v>41360000</v>
      </c>
      <c r="K17" s="6">
        <f>VLOOKUP(B17,'[1]2021'!$B$3:$K$423,10,0)</f>
        <v>0.39696970502901352</v>
      </c>
      <c r="L17" s="62">
        <f>VLOOKUP(B17,'[1]2021'!$B$3:$L$423,11,0)</f>
        <v>16418667</v>
      </c>
      <c r="M17" s="17">
        <f>VLOOKUP(B17,'[1]2021'!$B$3:$M$423,12,0)</f>
        <v>24941333</v>
      </c>
      <c r="N17" s="1"/>
      <c r="O17" s="1"/>
      <c r="P17" s="30" t="s">
        <v>276</v>
      </c>
    </row>
    <row r="18" spans="2:16" s="12" customFormat="1" ht="45">
      <c r="B18" s="33">
        <v>16</v>
      </c>
      <c r="C18" s="60" t="s">
        <v>1192</v>
      </c>
      <c r="D18" s="8" t="s">
        <v>26</v>
      </c>
      <c r="E18" s="26">
        <v>6480000</v>
      </c>
      <c r="F18" s="20" t="s">
        <v>621</v>
      </c>
      <c r="G18" s="23" t="s">
        <v>238</v>
      </c>
      <c r="H18" s="29">
        <v>44216</v>
      </c>
      <c r="I18" s="29">
        <v>44549</v>
      </c>
      <c r="J18" s="26">
        <v>71280000</v>
      </c>
      <c r="K18" s="6">
        <f>VLOOKUP(B18,'[1]2021'!$B$3:$K$423,10,0)</f>
        <v>0.39696969696969697</v>
      </c>
      <c r="L18" s="62">
        <f>VLOOKUP(B18,'[1]2021'!$B$3:$L$423,11,0)</f>
        <v>28296000</v>
      </c>
      <c r="M18" s="17">
        <f>VLOOKUP(B18,'[1]2021'!$B$3:$M$423,12,0)</f>
        <v>42984000</v>
      </c>
      <c r="N18" s="1"/>
      <c r="O18" s="1"/>
      <c r="P18" s="30" t="s">
        <v>277</v>
      </c>
    </row>
    <row r="19" spans="2:16" s="12" customFormat="1" ht="90">
      <c r="B19" s="33">
        <v>17</v>
      </c>
      <c r="C19" s="60" t="s">
        <v>1192</v>
      </c>
      <c r="D19" s="8" t="s">
        <v>978</v>
      </c>
      <c r="E19" s="26">
        <v>3200000</v>
      </c>
      <c r="F19" s="20" t="s">
        <v>622</v>
      </c>
      <c r="G19" s="23" t="s">
        <v>238</v>
      </c>
      <c r="H19" s="29">
        <v>44216</v>
      </c>
      <c r="I19" s="29">
        <v>44549</v>
      </c>
      <c r="J19" s="26">
        <v>35200000</v>
      </c>
      <c r="K19" s="6">
        <f>VLOOKUP(B19,'[1]2021'!$B$3:$K$423,10,0)</f>
        <v>0.3969696875</v>
      </c>
      <c r="L19" s="62">
        <f>VLOOKUP(B19,'[1]2021'!$B$3:$L$423,11,0)</f>
        <v>13973333</v>
      </c>
      <c r="M19" s="17">
        <f>VLOOKUP(B19,'[1]2021'!$B$3:$M$423,12,0)</f>
        <v>21226667</v>
      </c>
      <c r="N19" s="1"/>
      <c r="O19" s="1"/>
      <c r="P19" s="30" t="s">
        <v>278</v>
      </c>
    </row>
    <row r="20" spans="2:16" s="12" customFormat="1" ht="90">
      <c r="B20" s="33">
        <v>18</v>
      </c>
      <c r="C20" s="60" t="s">
        <v>1192</v>
      </c>
      <c r="D20" s="8" t="s">
        <v>979</v>
      </c>
      <c r="E20" s="26">
        <v>3200000</v>
      </c>
      <c r="F20" s="20" t="s">
        <v>623</v>
      </c>
      <c r="G20" s="23" t="s">
        <v>238</v>
      </c>
      <c r="H20" s="29">
        <v>44216</v>
      </c>
      <c r="I20" s="29">
        <v>44549</v>
      </c>
      <c r="J20" s="26">
        <v>35200000</v>
      </c>
      <c r="K20" s="6">
        <f>VLOOKUP(B20,'[1]2021'!$B$3:$K$423,10,0)</f>
        <v>0.3969696875</v>
      </c>
      <c r="L20" s="62">
        <f>VLOOKUP(B20,'[1]2021'!$B$3:$L$423,11,0)</f>
        <v>13973333</v>
      </c>
      <c r="M20" s="17">
        <f>VLOOKUP(B20,'[1]2021'!$B$3:$M$423,12,0)</f>
        <v>21226667</v>
      </c>
      <c r="N20" s="1"/>
      <c r="O20" s="1"/>
      <c r="P20" s="30" t="s">
        <v>279</v>
      </c>
    </row>
    <row r="21" spans="2:16" s="12" customFormat="1" ht="67.5">
      <c r="B21" s="33">
        <v>19</v>
      </c>
      <c r="C21" s="60" t="s">
        <v>1192</v>
      </c>
      <c r="D21" s="8" t="s">
        <v>27</v>
      </c>
      <c r="E21" s="26">
        <v>7315000</v>
      </c>
      <c r="F21" s="20" t="s">
        <v>624</v>
      </c>
      <c r="G21" s="23" t="s">
        <v>238</v>
      </c>
      <c r="H21" s="29">
        <v>44216</v>
      </c>
      <c r="I21" s="29">
        <v>44549</v>
      </c>
      <c r="J21" s="26">
        <v>80465000</v>
      </c>
      <c r="K21" s="6">
        <f>VLOOKUP(B21,'[1]2021'!$B$3:$K$423,10,0)</f>
        <v>0.39696970111228486</v>
      </c>
      <c r="L21" s="62">
        <f>VLOOKUP(B21,'[1]2021'!$B$3:$L$423,11,0)</f>
        <v>31942167</v>
      </c>
      <c r="M21" s="17">
        <f>VLOOKUP(B21,'[1]2021'!$B$3:$M$423,12,0)</f>
        <v>48522833</v>
      </c>
      <c r="N21" s="1"/>
      <c r="O21" s="1"/>
      <c r="P21" s="30" t="s">
        <v>280</v>
      </c>
    </row>
    <row r="22" spans="2:16" s="12" customFormat="1" ht="56.25">
      <c r="B22" s="33">
        <v>20</v>
      </c>
      <c r="C22" s="60" t="s">
        <v>1192</v>
      </c>
      <c r="D22" s="8" t="s">
        <v>28</v>
      </c>
      <c r="E22" s="26">
        <v>2821500</v>
      </c>
      <c r="F22" s="20" t="s">
        <v>625</v>
      </c>
      <c r="G22" s="23" t="s">
        <v>238</v>
      </c>
      <c r="H22" s="29">
        <v>44216</v>
      </c>
      <c r="I22" s="29">
        <v>44549</v>
      </c>
      <c r="J22" s="26">
        <v>31036500</v>
      </c>
      <c r="K22" s="6">
        <f>VLOOKUP(B22,'[1]2021'!$B$3:$K$423,10,0)</f>
        <v>0.39696969696969697</v>
      </c>
      <c r="L22" s="62">
        <f>VLOOKUP(B22,'[1]2021'!$B$3:$L$423,11,0)</f>
        <v>12320550</v>
      </c>
      <c r="M22" s="17">
        <f>VLOOKUP(B22,'[1]2021'!$B$3:$M$423,12,0)</f>
        <v>18715950</v>
      </c>
      <c r="N22" s="1"/>
      <c r="O22" s="1"/>
      <c r="P22" s="30" t="s">
        <v>281</v>
      </c>
    </row>
    <row r="23" spans="2:16" s="12" customFormat="1" ht="56.25">
      <c r="B23" s="33">
        <v>21</v>
      </c>
      <c r="C23" s="60" t="s">
        <v>1192</v>
      </c>
      <c r="D23" s="8" t="s">
        <v>29</v>
      </c>
      <c r="E23" s="26">
        <v>2821500</v>
      </c>
      <c r="F23" s="20" t="s">
        <v>626</v>
      </c>
      <c r="G23" s="23" t="s">
        <v>238</v>
      </c>
      <c r="H23" s="29">
        <v>44216</v>
      </c>
      <c r="I23" s="29">
        <v>44549</v>
      </c>
      <c r="J23" s="26">
        <v>31036500</v>
      </c>
      <c r="K23" s="6">
        <f>VLOOKUP(B23,'[1]2021'!$B$3:$K$423,10,0)</f>
        <v>0.39696969696969697</v>
      </c>
      <c r="L23" s="62">
        <f>VLOOKUP(B23,'[1]2021'!$B$3:$L$423,11,0)</f>
        <v>12320550</v>
      </c>
      <c r="M23" s="17">
        <f>VLOOKUP(B23,'[1]2021'!$B$3:$M$423,12,0)</f>
        <v>18715950</v>
      </c>
      <c r="N23" s="1"/>
      <c r="O23" s="1"/>
      <c r="P23" s="30" t="s">
        <v>282</v>
      </c>
    </row>
    <row r="24" spans="2:16" s="12" customFormat="1" ht="56.25">
      <c r="B24" s="33">
        <v>22</v>
      </c>
      <c r="C24" s="60" t="s">
        <v>1192</v>
      </c>
      <c r="D24" s="8" t="s">
        <v>30</v>
      </c>
      <c r="E24" s="26">
        <v>4000000</v>
      </c>
      <c r="F24" s="20" t="s">
        <v>627</v>
      </c>
      <c r="G24" s="23" t="s">
        <v>238</v>
      </c>
      <c r="H24" s="29">
        <v>44216</v>
      </c>
      <c r="I24" s="29">
        <v>44549</v>
      </c>
      <c r="J24" s="26">
        <v>44000000</v>
      </c>
      <c r="K24" s="6">
        <f>VLOOKUP(B24,'[1]2021'!$B$3:$K$423,10,0)</f>
        <v>0.39696970454545455</v>
      </c>
      <c r="L24" s="62">
        <f>VLOOKUP(B24,'[1]2021'!$B$3:$L$423,11,0)</f>
        <v>17466667</v>
      </c>
      <c r="M24" s="17">
        <f>VLOOKUP(B24,'[1]2021'!$B$3:$M$423,12,0)</f>
        <v>26533333</v>
      </c>
      <c r="N24" s="1"/>
      <c r="O24" s="1"/>
      <c r="P24" s="30" t="s">
        <v>283</v>
      </c>
    </row>
    <row r="25" spans="2:16" s="12" customFormat="1" ht="67.5">
      <c r="B25" s="33">
        <v>23</v>
      </c>
      <c r="C25" s="60" t="s">
        <v>1192</v>
      </c>
      <c r="D25" s="8" t="s">
        <v>980</v>
      </c>
      <c r="E25" s="26">
        <v>5500000</v>
      </c>
      <c r="F25" s="20" t="s">
        <v>628</v>
      </c>
      <c r="G25" s="23" t="s">
        <v>238</v>
      </c>
      <c r="H25" s="29">
        <v>44248</v>
      </c>
      <c r="I25" s="29">
        <v>44550</v>
      </c>
      <c r="J25" s="26">
        <v>60500000</v>
      </c>
      <c r="K25" s="6">
        <f>VLOOKUP(B25,'[1]2021'!$B$3:$K$423,10,0)</f>
        <v>0.36969697520661154</v>
      </c>
      <c r="L25" s="62">
        <f>VLOOKUP(B25,'[1]2021'!$B$3:$L$423,11,0)</f>
        <v>22366667</v>
      </c>
      <c r="M25" s="17">
        <f>VLOOKUP(B25,'[1]2021'!$B$3:$M$423,12,0)</f>
        <v>38133333</v>
      </c>
      <c r="N25" s="1"/>
      <c r="O25" s="1"/>
      <c r="P25" s="30" t="s">
        <v>284</v>
      </c>
    </row>
    <row r="26" spans="2:16" s="12" customFormat="1" ht="78.75">
      <c r="B26" s="33">
        <v>24</v>
      </c>
      <c r="C26" s="60" t="s">
        <v>1192</v>
      </c>
      <c r="D26" s="8" t="s">
        <v>981</v>
      </c>
      <c r="E26" s="26">
        <v>7106000</v>
      </c>
      <c r="F26" s="20" t="s">
        <v>629</v>
      </c>
      <c r="G26" s="23" t="s">
        <v>238</v>
      </c>
      <c r="H26" s="29">
        <v>44216</v>
      </c>
      <c r="I26" s="29">
        <v>44549</v>
      </c>
      <c r="J26" s="26">
        <v>78166000</v>
      </c>
      <c r="K26" s="6">
        <f>VLOOKUP(B26,'[1]2021'!$B$3:$K$423,10,0)</f>
        <v>0.39696969270526827</v>
      </c>
      <c r="L26" s="62">
        <f>VLOOKUP(B26,'[1]2021'!$B$3:$L$423,11,0)</f>
        <v>31029533</v>
      </c>
      <c r="M26" s="17">
        <f>VLOOKUP(B26,'[1]2021'!$B$3:$M$423,12,0)</f>
        <v>47136467</v>
      </c>
      <c r="N26" s="1"/>
      <c r="O26" s="1"/>
      <c r="P26" s="30" t="s">
        <v>285</v>
      </c>
    </row>
    <row r="27" spans="2:16" s="12" customFormat="1" ht="45">
      <c r="B27" s="33">
        <v>25</v>
      </c>
      <c r="C27" s="60" t="s">
        <v>1192</v>
      </c>
      <c r="D27" s="8" t="s">
        <v>31</v>
      </c>
      <c r="E27" s="26">
        <v>5000000</v>
      </c>
      <c r="F27" s="20" t="s">
        <v>630</v>
      </c>
      <c r="G27" s="23" t="s">
        <v>238</v>
      </c>
      <c r="H27" s="29">
        <v>44217</v>
      </c>
      <c r="I27" s="29">
        <v>44550</v>
      </c>
      <c r="J27" s="26">
        <v>55000000</v>
      </c>
      <c r="K27" s="6">
        <f>VLOOKUP(B27,'[1]2021'!$B$3:$K$423,10,0)</f>
        <v>0.3939394</v>
      </c>
      <c r="L27" s="62">
        <f>VLOOKUP(B27,'[1]2021'!$B$3:$L$423,11,0)</f>
        <v>21666667</v>
      </c>
      <c r="M27" s="17">
        <f>VLOOKUP(B27,'[1]2021'!$B$3:$M$423,12,0)</f>
        <v>33333333</v>
      </c>
      <c r="N27" s="1"/>
      <c r="O27" s="1"/>
      <c r="P27" s="30" t="s">
        <v>286</v>
      </c>
    </row>
    <row r="28" spans="2:16" s="12" customFormat="1" ht="45">
      <c r="B28" s="33">
        <v>26</v>
      </c>
      <c r="C28" s="60" t="s">
        <v>1192</v>
      </c>
      <c r="D28" s="8" t="s">
        <v>32</v>
      </c>
      <c r="E28" s="26">
        <v>5700000</v>
      </c>
      <c r="F28" s="20" t="s">
        <v>631</v>
      </c>
      <c r="G28" s="23" t="s">
        <v>238</v>
      </c>
      <c r="H28" s="29">
        <v>44221</v>
      </c>
      <c r="I28" s="29">
        <v>44554</v>
      </c>
      <c r="J28" s="26">
        <v>62700000</v>
      </c>
      <c r="K28" s="6">
        <f>VLOOKUP(B28,'[1]2021'!$B$3:$K$423,10,0)</f>
        <v>0.38181818181818183</v>
      </c>
      <c r="L28" s="62">
        <f>VLOOKUP(B28,'[1]2021'!$B$3:$L$423,11,0)</f>
        <v>23940000</v>
      </c>
      <c r="M28" s="17">
        <f>VLOOKUP(B28,'[1]2021'!$B$3:$M$423,12,0)</f>
        <v>38760000</v>
      </c>
      <c r="N28" s="1"/>
      <c r="O28" s="1"/>
      <c r="P28" s="30" t="s">
        <v>287</v>
      </c>
    </row>
    <row r="29" spans="2:16" s="12" customFormat="1" ht="45">
      <c r="B29" s="33">
        <v>27</v>
      </c>
      <c r="C29" s="60" t="s">
        <v>1192</v>
      </c>
      <c r="D29" s="8" t="s">
        <v>33</v>
      </c>
      <c r="E29" s="26">
        <v>3187250</v>
      </c>
      <c r="F29" s="20" t="s">
        <v>632</v>
      </c>
      <c r="G29" s="23" t="s">
        <v>238</v>
      </c>
      <c r="H29" s="29">
        <v>44216</v>
      </c>
      <c r="I29" s="29">
        <v>44549</v>
      </c>
      <c r="J29" s="26">
        <v>35059750</v>
      </c>
      <c r="K29" s="6">
        <f>VLOOKUP(B29,'[1]2021'!$B$3:$K$423,10,0)</f>
        <v>0.39696968746211825</v>
      </c>
      <c r="L29" s="62">
        <f>VLOOKUP(B29,'[1]2021'!$B$3:$L$423,11,0)</f>
        <v>13917658</v>
      </c>
      <c r="M29" s="17">
        <f>VLOOKUP(B29,'[1]2021'!$B$3:$M$423,12,0)</f>
        <v>21142092</v>
      </c>
      <c r="N29" s="1"/>
      <c r="O29" s="1"/>
      <c r="P29" s="30" t="s">
        <v>288</v>
      </c>
    </row>
    <row r="30" spans="2:16" s="12" customFormat="1" ht="45">
      <c r="B30" s="33">
        <v>28</v>
      </c>
      <c r="C30" s="60" t="s">
        <v>1192</v>
      </c>
      <c r="D30" s="8" t="s">
        <v>34</v>
      </c>
      <c r="E30" s="26">
        <v>4000000</v>
      </c>
      <c r="F30" s="20" t="s">
        <v>633</v>
      </c>
      <c r="G30" s="23" t="s">
        <v>238</v>
      </c>
      <c r="H30" s="29">
        <v>44217</v>
      </c>
      <c r="I30" s="29">
        <v>44550</v>
      </c>
      <c r="J30" s="26">
        <v>44000000</v>
      </c>
      <c r="K30" s="6">
        <f>VLOOKUP(B30,'[1]2021'!$B$3:$K$423,10,0)</f>
        <v>0.39393938636363635</v>
      </c>
      <c r="L30" s="62">
        <f>VLOOKUP(B30,'[1]2021'!$B$3:$L$423,11,0)</f>
        <v>17333333</v>
      </c>
      <c r="M30" s="17">
        <f>VLOOKUP(B30,'[1]2021'!$B$3:$M$423,12,0)</f>
        <v>26666667</v>
      </c>
      <c r="N30" s="1"/>
      <c r="O30" s="1"/>
      <c r="P30" s="30" t="s">
        <v>289</v>
      </c>
    </row>
    <row r="31" spans="2:16" s="12" customFormat="1" ht="56.25">
      <c r="B31" s="33">
        <v>29</v>
      </c>
      <c r="C31" s="60" t="s">
        <v>1192</v>
      </c>
      <c r="D31" s="8" t="s">
        <v>35</v>
      </c>
      <c r="E31" s="26">
        <v>7315000</v>
      </c>
      <c r="F31" s="20" t="s">
        <v>634</v>
      </c>
      <c r="G31" s="23" t="s">
        <v>238</v>
      </c>
      <c r="H31" s="29">
        <v>44216</v>
      </c>
      <c r="I31" s="29">
        <v>44549</v>
      </c>
      <c r="J31" s="26">
        <v>80465000</v>
      </c>
      <c r="K31" s="6">
        <f>VLOOKUP(B31,'[1]2021'!$B$3:$K$423,10,0)</f>
        <v>0.39696970111228486</v>
      </c>
      <c r="L31" s="62">
        <f>VLOOKUP(B31,'[1]2021'!$B$3:$L$423,11,0)</f>
        <v>31942167</v>
      </c>
      <c r="M31" s="17">
        <f>VLOOKUP(B31,'[1]2021'!$B$3:$M$423,12,0)</f>
        <v>48522833</v>
      </c>
      <c r="N31" s="1"/>
      <c r="O31" s="1"/>
      <c r="P31" s="30" t="s">
        <v>290</v>
      </c>
    </row>
    <row r="32" spans="2:16" s="12" customFormat="1" ht="45">
      <c r="B32" s="33">
        <v>30</v>
      </c>
      <c r="C32" s="60" t="s">
        <v>1192</v>
      </c>
      <c r="D32" s="8" t="s">
        <v>36</v>
      </c>
      <c r="E32" s="26">
        <v>3636600</v>
      </c>
      <c r="F32" s="20" t="s">
        <v>635</v>
      </c>
      <c r="G32" s="23" t="s">
        <v>238</v>
      </c>
      <c r="H32" s="29">
        <v>44217</v>
      </c>
      <c r="I32" s="29">
        <v>44550</v>
      </c>
      <c r="J32" s="26">
        <v>40002600</v>
      </c>
      <c r="K32" s="6">
        <f>VLOOKUP(B32,'[1]2021'!$B$3:$K$423,10,0)</f>
        <v>0.39393939393939392</v>
      </c>
      <c r="L32" s="62">
        <f>VLOOKUP(B32,'[1]2021'!$B$3:$L$423,11,0)</f>
        <v>15758600</v>
      </c>
      <c r="M32" s="17">
        <f>VLOOKUP(B32,'[1]2021'!$B$3:$M$423,12,0)</f>
        <v>24244000</v>
      </c>
      <c r="N32" s="1"/>
      <c r="O32" s="1"/>
      <c r="P32" s="30" t="s">
        <v>924</v>
      </c>
    </row>
    <row r="33" spans="2:16" s="12" customFormat="1" ht="78.75">
      <c r="B33" s="33">
        <v>31</v>
      </c>
      <c r="C33" s="60" t="s">
        <v>1192</v>
      </c>
      <c r="D33" s="8" t="s">
        <v>982</v>
      </c>
      <c r="E33" s="26">
        <v>7500000</v>
      </c>
      <c r="F33" s="20" t="s">
        <v>636</v>
      </c>
      <c r="G33" s="23" t="s">
        <v>239</v>
      </c>
      <c r="H33" s="29">
        <v>44216</v>
      </c>
      <c r="I33" s="29">
        <v>44519</v>
      </c>
      <c r="J33" s="26">
        <v>75000000</v>
      </c>
      <c r="K33" s="6">
        <f>VLOOKUP(B33,'[1]2021'!$B$3:$K$423,10,0)</f>
        <v>0.43666666666666665</v>
      </c>
      <c r="L33" s="62">
        <f>VLOOKUP(B33,'[1]2021'!$B$3:$L$423,11,0)</f>
        <v>32750000</v>
      </c>
      <c r="M33" s="17">
        <f>VLOOKUP(B33,'[1]2021'!$B$3:$M$423,12,0)</f>
        <v>42250000</v>
      </c>
      <c r="N33" s="1"/>
      <c r="O33" s="1"/>
      <c r="P33" s="30" t="s">
        <v>291</v>
      </c>
    </row>
    <row r="34" spans="2:16" s="12" customFormat="1" ht="56.25">
      <c r="B34" s="33">
        <v>32</v>
      </c>
      <c r="C34" s="60" t="s">
        <v>1192</v>
      </c>
      <c r="D34" s="8" t="s">
        <v>37</v>
      </c>
      <c r="E34" s="26">
        <v>2424400</v>
      </c>
      <c r="F34" s="20" t="s">
        <v>637</v>
      </c>
      <c r="G34" s="23" t="s">
        <v>238</v>
      </c>
      <c r="H34" s="29">
        <v>44217</v>
      </c>
      <c r="I34" s="29">
        <v>44550</v>
      </c>
      <c r="J34" s="26">
        <v>26668400</v>
      </c>
      <c r="K34" s="6">
        <f>VLOOKUP(B34,'[1]2021'!$B$3:$K$423,10,0)</f>
        <v>0.3939393814402064</v>
      </c>
      <c r="L34" s="62">
        <f>VLOOKUP(B34,'[1]2021'!$B$3:$L$423,11,0)</f>
        <v>10505733</v>
      </c>
      <c r="M34" s="17">
        <f>VLOOKUP(B34,'[1]2021'!$B$3:$M$423,12,0)</f>
        <v>16162667</v>
      </c>
      <c r="N34" s="1"/>
      <c r="O34" s="1"/>
      <c r="P34" s="30" t="s">
        <v>925</v>
      </c>
    </row>
    <row r="35" spans="2:16" s="12" customFormat="1" ht="56.25">
      <c r="B35" s="33">
        <v>33</v>
      </c>
      <c r="C35" s="60" t="s">
        <v>1192</v>
      </c>
      <c r="D35" s="8" t="s">
        <v>38</v>
      </c>
      <c r="E35" s="26">
        <v>5925150</v>
      </c>
      <c r="F35" s="20" t="s">
        <v>638</v>
      </c>
      <c r="G35" s="23" t="s">
        <v>238</v>
      </c>
      <c r="H35" s="29">
        <v>44217</v>
      </c>
      <c r="I35" s="29">
        <v>44550</v>
      </c>
      <c r="J35" s="26">
        <v>65176650</v>
      </c>
      <c r="K35" s="6">
        <f>VLOOKUP(B35,'[1]2021'!$B$3:$K$423,10,0)</f>
        <v>0.39393939393939392</v>
      </c>
      <c r="L35" s="62">
        <f>VLOOKUP(B35,'[1]2021'!$B$3:$L$423,11,0)</f>
        <v>25675650</v>
      </c>
      <c r="M35" s="17">
        <f>VLOOKUP(B35,'[1]2021'!$B$3:$M$423,12,0)</f>
        <v>39501000</v>
      </c>
      <c r="N35" s="1"/>
      <c r="O35" s="1"/>
      <c r="P35" s="30" t="s">
        <v>292</v>
      </c>
    </row>
    <row r="36" spans="2:16" s="12" customFormat="1" ht="67.5">
      <c r="B36" s="33">
        <v>34</v>
      </c>
      <c r="C36" s="60" t="s">
        <v>1192</v>
      </c>
      <c r="D36" s="8" t="s">
        <v>983</v>
      </c>
      <c r="E36" s="26">
        <v>4475000</v>
      </c>
      <c r="F36" s="20" t="s">
        <v>639</v>
      </c>
      <c r="G36" s="23" t="s">
        <v>238</v>
      </c>
      <c r="H36" s="29">
        <v>44217</v>
      </c>
      <c r="I36" s="29">
        <v>44550</v>
      </c>
      <c r="J36" s="26">
        <v>49225000</v>
      </c>
      <c r="K36" s="6">
        <f>VLOOKUP(B36,'[1]2021'!$B$3:$K$423,10,0)</f>
        <v>0.39393940071102085</v>
      </c>
      <c r="L36" s="62">
        <f>VLOOKUP(B36,'[1]2021'!$B$3:$L$423,11,0)</f>
        <v>19391667</v>
      </c>
      <c r="M36" s="17">
        <f>VLOOKUP(B36,'[1]2021'!$B$3:$M$423,12,0)</f>
        <v>29833333</v>
      </c>
      <c r="N36" s="1"/>
      <c r="O36" s="1"/>
      <c r="P36" s="30" t="s">
        <v>293</v>
      </c>
    </row>
    <row r="37" spans="2:16" s="12" customFormat="1" ht="78.75">
      <c r="B37" s="33">
        <v>35</v>
      </c>
      <c r="C37" s="60" t="s">
        <v>1192</v>
      </c>
      <c r="D37" s="8" t="s">
        <v>984</v>
      </c>
      <c r="E37" s="26">
        <v>5200000</v>
      </c>
      <c r="F37" s="20" t="s">
        <v>640</v>
      </c>
      <c r="G37" s="23" t="s">
        <v>238</v>
      </c>
      <c r="H37" s="29">
        <v>44221</v>
      </c>
      <c r="I37" s="29">
        <v>44550</v>
      </c>
      <c r="J37" s="26">
        <v>57200000</v>
      </c>
      <c r="K37" s="6">
        <f>VLOOKUP(B37,'[1]2021'!$B$3:$K$423,10,0)</f>
        <v>0.38181818181818183</v>
      </c>
      <c r="L37" s="62">
        <f>VLOOKUP(B37,'[1]2021'!$B$3:$L$423,11,0)</f>
        <v>21840000</v>
      </c>
      <c r="M37" s="17">
        <f>VLOOKUP(B37,'[1]2021'!$B$3:$M$423,12,0)</f>
        <v>35360000</v>
      </c>
      <c r="N37" s="1"/>
      <c r="O37" s="1"/>
      <c r="P37" s="30" t="s">
        <v>294</v>
      </c>
    </row>
    <row r="38" spans="2:16" s="12" customFormat="1" ht="45">
      <c r="B38" s="33">
        <v>36</v>
      </c>
      <c r="C38" s="60" t="s">
        <v>1192</v>
      </c>
      <c r="D38" s="8" t="s">
        <v>39</v>
      </c>
      <c r="E38" s="26">
        <v>3636000</v>
      </c>
      <c r="F38" s="20" t="s">
        <v>641</v>
      </c>
      <c r="G38" s="23" t="s">
        <v>238</v>
      </c>
      <c r="H38" s="29">
        <v>44217</v>
      </c>
      <c r="I38" s="29">
        <v>44549</v>
      </c>
      <c r="J38" s="26">
        <v>40002600</v>
      </c>
      <c r="K38" s="6">
        <f>VLOOKUP(B38,'[1]2021'!$B$3:$K$423,10,0)</f>
        <v>0.39393939393939392</v>
      </c>
      <c r="L38" s="62">
        <f>VLOOKUP(B38,'[1]2021'!$B$3:$L$423,11,0)</f>
        <v>15758600</v>
      </c>
      <c r="M38" s="17">
        <f>VLOOKUP(B38,'[1]2021'!$B$3:$M$423,12,0)</f>
        <v>24244000</v>
      </c>
      <c r="N38" s="1"/>
      <c r="O38" s="1"/>
      <c r="P38" s="30" t="s">
        <v>295</v>
      </c>
    </row>
    <row r="39" spans="2:16" s="12" customFormat="1" ht="67.5">
      <c r="B39" s="33">
        <v>37</v>
      </c>
      <c r="C39" s="60" t="s">
        <v>1192</v>
      </c>
      <c r="D39" s="8" t="s">
        <v>985</v>
      </c>
      <c r="E39" s="26">
        <v>9500000</v>
      </c>
      <c r="F39" s="20" t="s">
        <v>642</v>
      </c>
      <c r="G39" s="23" t="s">
        <v>238</v>
      </c>
      <c r="H39" s="29">
        <v>44217</v>
      </c>
      <c r="I39" s="29">
        <v>44550</v>
      </c>
      <c r="J39" s="26">
        <v>104500000</v>
      </c>
      <c r="K39" s="6">
        <f>VLOOKUP(B39,'[1]2021'!$B$3:$K$423,10,0)</f>
        <v>0.39393933014354066</v>
      </c>
      <c r="L39" s="62">
        <f>VLOOKUP(B39,'[1]2021'!$B$3:$L$423,11,0)</f>
        <v>41166660</v>
      </c>
      <c r="M39" s="17">
        <f>VLOOKUP(B39,'[1]2021'!$B$3:$M$423,12,0)</f>
        <v>63333340</v>
      </c>
      <c r="N39" s="1"/>
      <c r="O39" s="1"/>
      <c r="P39" s="30" t="s">
        <v>296</v>
      </c>
    </row>
    <row r="40" spans="2:16" s="12" customFormat="1" ht="56.25">
      <c r="B40" s="33">
        <v>38</v>
      </c>
      <c r="C40" s="60" t="s">
        <v>1192</v>
      </c>
      <c r="D40" s="8" t="s">
        <v>40</v>
      </c>
      <c r="E40" s="26">
        <v>4000000</v>
      </c>
      <c r="F40" s="20" t="s">
        <v>643</v>
      </c>
      <c r="G40" s="23" t="s">
        <v>238</v>
      </c>
      <c r="H40" s="29">
        <v>44222</v>
      </c>
      <c r="I40" s="29">
        <v>44555</v>
      </c>
      <c r="J40" s="26">
        <v>44000000</v>
      </c>
      <c r="K40" s="6">
        <f>VLOOKUP(B40,'[1]2021'!$B$3:$K$423,10,0)</f>
        <v>0.37878788636363636</v>
      </c>
      <c r="L40" s="62">
        <f>VLOOKUP(B40,'[1]2021'!$B$3:$L$423,11,0)</f>
        <v>16666667</v>
      </c>
      <c r="M40" s="17">
        <f>VLOOKUP(B40,'[1]2021'!$B$3:$M$423,12,0)</f>
        <v>27333333</v>
      </c>
      <c r="N40" s="1"/>
      <c r="O40" s="1"/>
      <c r="P40" s="30" t="s">
        <v>297</v>
      </c>
    </row>
    <row r="41" spans="2:16" s="12" customFormat="1" ht="56.25">
      <c r="B41" s="33">
        <v>39</v>
      </c>
      <c r="C41" s="60" t="s">
        <v>1192</v>
      </c>
      <c r="D41" s="8" t="s">
        <v>41</v>
      </c>
      <c r="E41" s="26">
        <v>3866500</v>
      </c>
      <c r="F41" s="20" t="s">
        <v>644</v>
      </c>
      <c r="G41" s="23" t="s">
        <v>238</v>
      </c>
      <c r="H41" s="29">
        <v>44221</v>
      </c>
      <c r="I41" s="29">
        <v>44554</v>
      </c>
      <c r="J41" s="26">
        <v>42531000</v>
      </c>
      <c r="K41" s="6">
        <f>VLOOKUP(B41,'[1]2021'!$B$3:$K$423,10,0)</f>
        <v>0.38181810914391856</v>
      </c>
      <c r="L41" s="62">
        <f>VLOOKUP(B41,'[1]2021'!$B$3:$L$423,11,0)</f>
        <v>16239106</v>
      </c>
      <c r="M41" s="17">
        <f>VLOOKUP(B41,'[1]2021'!$B$3:$M$423,12,0)</f>
        <v>26291894</v>
      </c>
      <c r="N41" s="1"/>
      <c r="O41" s="1"/>
      <c r="P41" s="30" t="s">
        <v>298</v>
      </c>
    </row>
    <row r="42" spans="2:16" s="12" customFormat="1" ht="45">
      <c r="B42" s="33">
        <v>40</v>
      </c>
      <c r="C42" s="60" t="s">
        <v>1192</v>
      </c>
      <c r="D42" s="8" t="s">
        <v>42</v>
      </c>
      <c r="E42" s="26">
        <v>3229050</v>
      </c>
      <c r="F42" s="20" t="s">
        <v>645</v>
      </c>
      <c r="G42" s="23" t="s">
        <v>238</v>
      </c>
      <c r="H42" s="29">
        <v>44218</v>
      </c>
      <c r="I42" s="29">
        <v>44551</v>
      </c>
      <c r="J42" s="26">
        <v>35519550</v>
      </c>
      <c r="K42" s="6">
        <f>VLOOKUP(B42,'[1]2021'!$B$3:$K$423,10,0)</f>
        <v>0.39090909090909093</v>
      </c>
      <c r="L42" s="62">
        <f>VLOOKUP(B42,'[1]2021'!$B$3:$L$423,11,0)</f>
        <v>13884915</v>
      </c>
      <c r="M42" s="17">
        <f>VLOOKUP(B42,'[1]2021'!$B$3:$M$423,12,0)</f>
        <v>21634635</v>
      </c>
      <c r="N42" s="1"/>
      <c r="O42" s="1"/>
      <c r="P42" s="30" t="s">
        <v>299</v>
      </c>
    </row>
    <row r="43" spans="2:16" s="12" customFormat="1" ht="56.25">
      <c r="B43" s="33">
        <v>41</v>
      </c>
      <c r="C43" s="60" t="s">
        <v>1192</v>
      </c>
      <c r="D43" s="8" t="s">
        <v>43</v>
      </c>
      <c r="E43" s="26">
        <v>2424400</v>
      </c>
      <c r="F43" s="20" t="s">
        <v>646</v>
      </c>
      <c r="G43" s="23" t="s">
        <v>238</v>
      </c>
      <c r="H43" s="29">
        <v>44222</v>
      </c>
      <c r="I43" s="29">
        <v>44555</v>
      </c>
      <c r="J43" s="26">
        <v>26668400</v>
      </c>
      <c r="K43" s="6">
        <f>VLOOKUP(B43,'[1]2021'!$B$3:$K$423,10,0)</f>
        <v>0.37878785378950369</v>
      </c>
      <c r="L43" s="62">
        <f>VLOOKUP(B43,'[1]2021'!$B$3:$L$423,11,0)</f>
        <v>10101666</v>
      </c>
      <c r="M43" s="17">
        <f>VLOOKUP(B43,'[1]2021'!$B$3:$M$423,12,0)</f>
        <v>16566734</v>
      </c>
      <c r="N43" s="1"/>
      <c r="O43" s="1"/>
      <c r="P43" s="30" t="s">
        <v>300</v>
      </c>
    </row>
    <row r="44" spans="2:16" s="12" customFormat="1" ht="56.25">
      <c r="B44" s="33">
        <v>42</v>
      </c>
      <c r="C44" s="60" t="s">
        <v>1192</v>
      </c>
      <c r="D44" s="8" t="s">
        <v>44</v>
      </c>
      <c r="E44" s="26">
        <v>3866500</v>
      </c>
      <c r="F44" s="20" t="s">
        <v>647</v>
      </c>
      <c r="G44" s="23" t="s">
        <v>238</v>
      </c>
      <c r="H44" s="29">
        <v>44218</v>
      </c>
      <c r="I44" s="29">
        <v>44551</v>
      </c>
      <c r="J44" s="26">
        <v>42531500</v>
      </c>
      <c r="K44" s="6">
        <f>VLOOKUP(B44,'[1]2021'!$B$3:$K$423,10,0)</f>
        <v>0.39090909090909093</v>
      </c>
      <c r="L44" s="62">
        <f>VLOOKUP(B44,'[1]2021'!$B$3:$L$423,11,0)</f>
        <v>16625950</v>
      </c>
      <c r="M44" s="17">
        <f>VLOOKUP(B44,'[1]2021'!$B$3:$M$423,12,0)</f>
        <v>25905550</v>
      </c>
      <c r="N44" s="1"/>
      <c r="O44" s="1"/>
      <c r="P44" s="30" t="s">
        <v>301</v>
      </c>
    </row>
    <row r="45" spans="2:16" s="12" customFormat="1" ht="78.75">
      <c r="B45" s="33">
        <v>43</v>
      </c>
      <c r="C45" s="60" t="s">
        <v>1192</v>
      </c>
      <c r="D45" s="8" t="s">
        <v>986</v>
      </c>
      <c r="E45" s="26">
        <v>5700000</v>
      </c>
      <c r="F45" s="20" t="s">
        <v>648</v>
      </c>
      <c r="G45" s="23" t="s">
        <v>238</v>
      </c>
      <c r="H45" s="29">
        <v>44221</v>
      </c>
      <c r="I45" s="29">
        <v>44554</v>
      </c>
      <c r="J45" s="26">
        <v>62700000</v>
      </c>
      <c r="K45" s="6">
        <f>VLOOKUP(B45,'[1]2021'!$B$3:$K$423,10,0)</f>
        <v>0.38181818181818183</v>
      </c>
      <c r="L45" s="62">
        <f>VLOOKUP(B45,'[1]2021'!$B$3:$L$423,11,0)</f>
        <v>23940000</v>
      </c>
      <c r="M45" s="17">
        <f>VLOOKUP(B45,'[1]2021'!$B$3:$M$423,12,0)</f>
        <v>38760000</v>
      </c>
      <c r="N45" s="1"/>
      <c r="O45" s="1"/>
      <c r="P45" s="30" t="s">
        <v>302</v>
      </c>
    </row>
    <row r="46" spans="2:16" s="12" customFormat="1" ht="56.25">
      <c r="B46" s="33">
        <v>44</v>
      </c>
      <c r="C46" s="60" t="s">
        <v>1192</v>
      </c>
      <c r="D46" s="8" t="s">
        <v>45</v>
      </c>
      <c r="E46" s="26">
        <v>5000000</v>
      </c>
      <c r="F46" s="20" t="s">
        <v>649</v>
      </c>
      <c r="G46" s="23" t="s">
        <v>238</v>
      </c>
      <c r="H46" s="29">
        <v>44222</v>
      </c>
      <c r="I46" s="29">
        <v>44555</v>
      </c>
      <c r="J46" s="26">
        <v>55000000</v>
      </c>
      <c r="K46" s="6">
        <f>VLOOKUP(B46,'[1]2021'!$B$3:$K$423,10,0)</f>
        <v>0.37878787272727271</v>
      </c>
      <c r="L46" s="62">
        <f>VLOOKUP(B46,'[1]2021'!$B$3:$L$423,11,0)</f>
        <v>20833333</v>
      </c>
      <c r="M46" s="17">
        <f>VLOOKUP(B46,'[1]2021'!$B$3:$M$423,12,0)</f>
        <v>34166667</v>
      </c>
      <c r="N46" s="1"/>
      <c r="O46" s="1"/>
      <c r="P46" s="30" t="s">
        <v>303</v>
      </c>
    </row>
    <row r="47" spans="2:16" s="12" customFormat="1" ht="56.25">
      <c r="B47" s="33">
        <v>45</v>
      </c>
      <c r="C47" s="60" t="s">
        <v>1192</v>
      </c>
      <c r="D47" s="8" t="s">
        <v>46</v>
      </c>
      <c r="E47" s="26">
        <v>2424400</v>
      </c>
      <c r="F47" s="20" t="s">
        <v>650</v>
      </c>
      <c r="G47" s="23" t="s">
        <v>238</v>
      </c>
      <c r="H47" s="29">
        <v>44221</v>
      </c>
      <c r="I47" s="29">
        <v>44554</v>
      </c>
      <c r="J47" s="26">
        <v>26668400</v>
      </c>
      <c r="K47" s="6">
        <f>VLOOKUP(B47,'[1]2021'!$B$3:$K$423,10,0)</f>
        <v>0.38181818181818183</v>
      </c>
      <c r="L47" s="62">
        <f>VLOOKUP(B47,'[1]2021'!$B$3:$L$423,11,0)</f>
        <v>10182480</v>
      </c>
      <c r="M47" s="17">
        <f>VLOOKUP(B47,'[1]2021'!$B$3:$M$423,12,0)</f>
        <v>16485920</v>
      </c>
      <c r="N47" s="1"/>
      <c r="O47" s="1"/>
      <c r="P47" s="30" t="s">
        <v>304</v>
      </c>
    </row>
    <row r="48" spans="2:16" s="12" customFormat="1" ht="67.5">
      <c r="B48" s="33">
        <v>46</v>
      </c>
      <c r="C48" s="60" t="s">
        <v>1192</v>
      </c>
      <c r="D48" s="8" t="s">
        <v>47</v>
      </c>
      <c r="E48" s="26">
        <v>4000000</v>
      </c>
      <c r="F48" s="20" t="s">
        <v>651</v>
      </c>
      <c r="G48" s="23" t="s">
        <v>238</v>
      </c>
      <c r="H48" s="29">
        <v>44218</v>
      </c>
      <c r="I48" s="29">
        <v>44551</v>
      </c>
      <c r="J48" s="26">
        <v>44000000</v>
      </c>
      <c r="K48" s="6">
        <f>VLOOKUP(B48,'[1]2021'!$B$3:$K$423,10,0)</f>
        <v>0.38181818181818183</v>
      </c>
      <c r="L48" s="62">
        <f>VLOOKUP(B48,'[1]2021'!$B$3:$L$423,11,0)</f>
        <v>16800000</v>
      </c>
      <c r="M48" s="17">
        <f>VLOOKUP(B48,'[1]2021'!$B$3:$M$423,12,0)</f>
        <v>27200000</v>
      </c>
      <c r="N48" s="1"/>
      <c r="O48" s="1"/>
      <c r="P48" s="30" t="s">
        <v>305</v>
      </c>
    </row>
    <row r="49" spans="2:16" s="12" customFormat="1" ht="56.25">
      <c r="B49" s="33">
        <v>47</v>
      </c>
      <c r="C49" s="60" t="s">
        <v>1192</v>
      </c>
      <c r="D49" s="8" t="s">
        <v>48</v>
      </c>
      <c r="E49" s="26">
        <v>4000000</v>
      </c>
      <c r="F49" s="20" t="s">
        <v>652</v>
      </c>
      <c r="G49" s="23" t="s">
        <v>238</v>
      </c>
      <c r="H49" s="29">
        <v>44222</v>
      </c>
      <c r="I49" s="29">
        <v>44555</v>
      </c>
      <c r="J49" s="26">
        <v>44000000</v>
      </c>
      <c r="K49" s="6">
        <f>VLOOKUP(B49,'[1]2021'!$B$3:$K$423,10,0)</f>
        <v>0.37878786363636363</v>
      </c>
      <c r="L49" s="62">
        <f>VLOOKUP(B49,'[1]2021'!$B$3:$L$423,11,0)</f>
        <v>16666666</v>
      </c>
      <c r="M49" s="17">
        <f>VLOOKUP(B49,'[1]2021'!$B$3:$M$423,12,0)</f>
        <v>27333334</v>
      </c>
      <c r="N49" s="1"/>
      <c r="O49" s="1"/>
      <c r="P49" s="30" t="s">
        <v>306</v>
      </c>
    </row>
    <row r="50" spans="2:16" s="12" customFormat="1" ht="78.75">
      <c r="B50" s="33">
        <v>48</v>
      </c>
      <c r="C50" s="60" t="s">
        <v>1192</v>
      </c>
      <c r="D50" s="8" t="s">
        <v>987</v>
      </c>
      <c r="E50" s="26">
        <v>3448500</v>
      </c>
      <c r="F50" s="20" t="s">
        <v>653</v>
      </c>
      <c r="G50" s="23" t="s">
        <v>238</v>
      </c>
      <c r="H50" s="29">
        <v>44221</v>
      </c>
      <c r="I50" s="29">
        <v>44554</v>
      </c>
      <c r="J50" s="26">
        <v>37933500</v>
      </c>
      <c r="K50" s="6">
        <f>VLOOKUP(B50,'[1]2021'!$B$3:$K$423,10,0)</f>
        <v>0.38181818181818183</v>
      </c>
      <c r="L50" s="62">
        <f>VLOOKUP(B50,'[1]2021'!$B$3:$L$423,11,0)</f>
        <v>14483700</v>
      </c>
      <c r="M50" s="17">
        <f>VLOOKUP(B50,'[1]2021'!$B$3:$M$423,12,0)</f>
        <v>23449800</v>
      </c>
      <c r="N50" s="1"/>
      <c r="O50" s="1"/>
      <c r="P50" s="30" t="s">
        <v>307</v>
      </c>
    </row>
    <row r="51" spans="2:16" s="12" customFormat="1" ht="56.25">
      <c r="B51" s="33">
        <v>49</v>
      </c>
      <c r="C51" s="60" t="s">
        <v>1192</v>
      </c>
      <c r="D51" s="8" t="s">
        <v>49</v>
      </c>
      <c r="E51" s="26">
        <v>3229050</v>
      </c>
      <c r="F51" s="20" t="s">
        <v>654</v>
      </c>
      <c r="G51" s="23" t="s">
        <v>238</v>
      </c>
      <c r="H51" s="29">
        <v>44221</v>
      </c>
      <c r="I51" s="29">
        <v>44554</v>
      </c>
      <c r="J51" s="26">
        <v>35519550</v>
      </c>
      <c r="K51" s="6">
        <f>VLOOKUP(B51,'[1]2021'!$B$3:$K$423,10,0)</f>
        <v>0.38181818181818183</v>
      </c>
      <c r="L51" s="62">
        <f>VLOOKUP(B51,'[1]2021'!$B$3:$L$423,11,0)</f>
        <v>13562010</v>
      </c>
      <c r="M51" s="17">
        <f>VLOOKUP(B51,'[1]2021'!$B$3:$M$423,12,0)</f>
        <v>21957540</v>
      </c>
      <c r="N51" s="1"/>
      <c r="O51" s="1"/>
      <c r="P51" s="30" t="s">
        <v>308</v>
      </c>
    </row>
    <row r="52" spans="2:16" s="12" customFormat="1" ht="56.25">
      <c r="B52" s="33">
        <v>50</v>
      </c>
      <c r="C52" s="60" t="s">
        <v>1192</v>
      </c>
      <c r="D52" s="8" t="s">
        <v>50</v>
      </c>
      <c r="E52" s="26">
        <v>3427600</v>
      </c>
      <c r="F52" s="20" t="s">
        <v>655</v>
      </c>
      <c r="G52" s="23" t="s">
        <v>238</v>
      </c>
      <c r="H52" s="29">
        <v>44222</v>
      </c>
      <c r="I52" s="29">
        <v>44555</v>
      </c>
      <c r="J52" s="26">
        <v>37703600</v>
      </c>
      <c r="K52" s="6">
        <f>VLOOKUP(B52,'[1]2021'!$B$3:$K$423,10,0)</f>
        <v>0.37878788762876753</v>
      </c>
      <c r="L52" s="62">
        <f>VLOOKUP(B52,'[1]2021'!$B$3:$L$423,11,0)</f>
        <v>14281667</v>
      </c>
      <c r="M52" s="17">
        <f>VLOOKUP(B52,'[1]2021'!$B$3:$M$423,12,0)</f>
        <v>23421933</v>
      </c>
      <c r="N52" s="1"/>
      <c r="O52" s="1"/>
      <c r="P52" s="30" t="s">
        <v>309</v>
      </c>
    </row>
    <row r="53" spans="2:16" s="12" customFormat="1" ht="67.5">
      <c r="B53" s="33">
        <v>51</v>
      </c>
      <c r="C53" s="60" t="s">
        <v>1192</v>
      </c>
      <c r="D53" s="8" t="s">
        <v>51</v>
      </c>
      <c r="E53" s="26">
        <v>10500000</v>
      </c>
      <c r="F53" s="20" t="s">
        <v>656</v>
      </c>
      <c r="G53" s="23" t="s">
        <v>238</v>
      </c>
      <c r="H53" s="29">
        <v>44222</v>
      </c>
      <c r="I53" s="29">
        <v>44555</v>
      </c>
      <c r="J53" s="26">
        <v>115500000</v>
      </c>
      <c r="K53" s="6">
        <f>VLOOKUP(B53,'[1]2021'!$B$3:$K$423,10,0)</f>
        <v>0.37878787878787878</v>
      </c>
      <c r="L53" s="62">
        <f>VLOOKUP(B53,'[1]2021'!$B$3:$L$423,11,0)</f>
        <v>43750000</v>
      </c>
      <c r="M53" s="17">
        <f>VLOOKUP(B53,'[1]2021'!$B$3:$M$423,12,0)</f>
        <v>71750000</v>
      </c>
      <c r="N53" s="1"/>
      <c r="O53" s="1"/>
      <c r="P53" s="30" t="s">
        <v>310</v>
      </c>
    </row>
    <row r="54" spans="2:16" s="12" customFormat="1" ht="56.25">
      <c r="B54" s="33">
        <v>52</v>
      </c>
      <c r="C54" s="60" t="s">
        <v>1192</v>
      </c>
      <c r="D54" s="8" t="s">
        <v>52</v>
      </c>
      <c r="E54" s="26">
        <v>4000000</v>
      </c>
      <c r="F54" s="20" t="s">
        <v>657</v>
      </c>
      <c r="G54" s="23" t="s">
        <v>238</v>
      </c>
      <c r="H54" s="29">
        <v>44222</v>
      </c>
      <c r="I54" s="29">
        <v>44555</v>
      </c>
      <c r="J54" s="26">
        <v>44000000</v>
      </c>
      <c r="K54" s="6">
        <f>VLOOKUP(B54,'[1]2021'!$B$3:$K$423,10,0)</f>
        <v>0.37878788636363636</v>
      </c>
      <c r="L54" s="62">
        <f>VLOOKUP(B54,'[1]2021'!$B$3:$L$423,11,0)</f>
        <v>16666667</v>
      </c>
      <c r="M54" s="17">
        <f>VLOOKUP(B54,'[1]2021'!$B$3:$M$423,12,0)</f>
        <v>27333333</v>
      </c>
      <c r="N54" s="1"/>
      <c r="O54" s="1"/>
      <c r="P54" s="30" t="s">
        <v>311</v>
      </c>
    </row>
    <row r="55" spans="2:16" s="12" customFormat="1" ht="45">
      <c r="B55" s="33">
        <v>53</v>
      </c>
      <c r="C55" s="60" t="s">
        <v>1192</v>
      </c>
      <c r="D55" s="8" t="s">
        <v>53</v>
      </c>
      <c r="E55" s="26">
        <v>4000000</v>
      </c>
      <c r="F55" s="20" t="s">
        <v>658</v>
      </c>
      <c r="G55" s="23" t="s">
        <v>238</v>
      </c>
      <c r="H55" s="29">
        <v>44222</v>
      </c>
      <c r="I55" s="29">
        <v>44555</v>
      </c>
      <c r="J55" s="26">
        <v>44000000</v>
      </c>
      <c r="K55" s="6">
        <f>VLOOKUP(B55,'[1]2021'!$B$3:$K$423,10,0)</f>
        <v>0.37878788636363636</v>
      </c>
      <c r="L55" s="62">
        <f>VLOOKUP(B55,'[1]2021'!$B$3:$L$423,11,0)</f>
        <v>16666667</v>
      </c>
      <c r="M55" s="17">
        <f>VLOOKUP(B55,'[1]2021'!$B$3:$M$423,12,0)</f>
        <v>27333333</v>
      </c>
      <c r="N55" s="1"/>
      <c r="O55" s="1"/>
      <c r="P55" s="30" t="s">
        <v>312</v>
      </c>
    </row>
    <row r="56" spans="2:16" s="12" customFormat="1" ht="56.25">
      <c r="B56" s="33">
        <v>54</v>
      </c>
      <c r="C56" s="60" t="s">
        <v>1192</v>
      </c>
      <c r="D56" s="8" t="s">
        <v>54</v>
      </c>
      <c r="E56" s="26">
        <v>7318000</v>
      </c>
      <c r="F56" s="20" t="s">
        <v>659</v>
      </c>
      <c r="G56" s="23" t="s">
        <v>238</v>
      </c>
      <c r="H56" s="29">
        <v>44222</v>
      </c>
      <c r="I56" s="29">
        <v>44555</v>
      </c>
      <c r="J56" s="26">
        <v>80498000</v>
      </c>
      <c r="K56" s="6">
        <f>VLOOKUP(B56,'[1]2021'!$B$3:$K$423,10,0)</f>
        <v>0.37878788292876842</v>
      </c>
      <c r="L56" s="62">
        <f>VLOOKUP(B56,'[1]2021'!$B$3:$L$423,11,0)</f>
        <v>30491667</v>
      </c>
      <c r="M56" s="17">
        <f>VLOOKUP(B56,'[1]2021'!$B$3:$M$423,12,0)</f>
        <v>50006333</v>
      </c>
      <c r="N56" s="1"/>
      <c r="O56" s="1"/>
      <c r="P56" s="30" t="s">
        <v>313</v>
      </c>
    </row>
    <row r="57" spans="2:16" s="12" customFormat="1" ht="78.75">
      <c r="B57" s="33">
        <v>55</v>
      </c>
      <c r="C57" s="60" t="s">
        <v>1192</v>
      </c>
      <c r="D57" s="8" t="s">
        <v>988</v>
      </c>
      <c r="E57" s="26">
        <v>7500000</v>
      </c>
      <c r="F57" s="20" t="s">
        <v>660</v>
      </c>
      <c r="G57" s="23" t="s">
        <v>238</v>
      </c>
      <c r="H57" s="29">
        <v>44222</v>
      </c>
      <c r="I57" s="29">
        <v>44555</v>
      </c>
      <c r="J57" s="26">
        <v>82500000</v>
      </c>
      <c r="K57" s="6">
        <f>VLOOKUP(B57,'[1]2021'!$B$3:$K$423,10,0)</f>
        <v>0.37878787878787878</v>
      </c>
      <c r="L57" s="62">
        <f>VLOOKUP(B57,'[1]2021'!$B$3:$L$423,11,0)</f>
        <v>31250000</v>
      </c>
      <c r="M57" s="17">
        <f>VLOOKUP(B57,'[1]2021'!$B$3:$M$423,12,0)</f>
        <v>51250000</v>
      </c>
      <c r="N57" s="1"/>
      <c r="O57" s="1"/>
      <c r="P57" s="30" t="s">
        <v>314</v>
      </c>
    </row>
    <row r="58" spans="2:16" s="12" customFormat="1" ht="67.5">
      <c r="B58" s="33">
        <v>56</v>
      </c>
      <c r="C58" s="60" t="s">
        <v>1192</v>
      </c>
      <c r="D58" s="8" t="s">
        <v>55</v>
      </c>
      <c r="E58" s="26">
        <v>4305400</v>
      </c>
      <c r="F58" s="20" t="s">
        <v>661</v>
      </c>
      <c r="G58" s="23" t="s">
        <v>238</v>
      </c>
      <c r="H58" s="29">
        <v>44222</v>
      </c>
      <c r="I58" s="29">
        <v>44555</v>
      </c>
      <c r="J58" s="26">
        <v>47359400</v>
      </c>
      <c r="K58" s="6">
        <f>VLOOKUP(B58,'[1]2021'!$B$3:$K$423,10,0)</f>
        <v>0.37878788582625622</v>
      </c>
      <c r="L58" s="62">
        <f>VLOOKUP(B58,'[1]2021'!$B$3:$L$423,11,0)</f>
        <v>17939167</v>
      </c>
      <c r="M58" s="17">
        <f>VLOOKUP(B58,'[1]2021'!$B$3:$M$423,12,0)</f>
        <v>29420233</v>
      </c>
      <c r="N58" s="1"/>
      <c r="O58" s="1"/>
      <c r="P58" s="30" t="s">
        <v>315</v>
      </c>
    </row>
    <row r="59" spans="2:16" s="12" customFormat="1" ht="45">
      <c r="B59" s="33">
        <v>57</v>
      </c>
      <c r="C59" s="60" t="s">
        <v>1192</v>
      </c>
      <c r="D59" s="8" t="s">
        <v>56</v>
      </c>
      <c r="E59" s="26">
        <v>2800600</v>
      </c>
      <c r="F59" s="20" t="s">
        <v>662</v>
      </c>
      <c r="G59" s="23" t="s">
        <v>238</v>
      </c>
      <c r="H59" s="29">
        <v>44221</v>
      </c>
      <c r="I59" s="29">
        <v>44554</v>
      </c>
      <c r="J59" s="26">
        <v>30806600</v>
      </c>
      <c r="K59" s="6">
        <f>VLOOKUP(B59,'[1]2021'!$B$3:$K$423,10,0)</f>
        <v>0.38181818181818183</v>
      </c>
      <c r="L59" s="62">
        <f>VLOOKUP(B59,'[1]2021'!$B$3:$L$423,11,0)</f>
        <v>11762520</v>
      </c>
      <c r="M59" s="17">
        <f>VLOOKUP(B59,'[1]2021'!$B$3:$M$423,12,0)</f>
        <v>19044080</v>
      </c>
      <c r="N59" s="1"/>
      <c r="O59" s="1"/>
      <c r="P59" s="30" t="s">
        <v>316</v>
      </c>
    </row>
    <row r="60" spans="2:16" s="12" customFormat="1" ht="67.5">
      <c r="B60" s="33">
        <v>58</v>
      </c>
      <c r="C60" s="60" t="s">
        <v>1192</v>
      </c>
      <c r="D60" s="8" t="s">
        <v>57</v>
      </c>
      <c r="E60" s="26">
        <v>4500000</v>
      </c>
      <c r="F60" s="20" t="s">
        <v>663</v>
      </c>
      <c r="G60" s="23" t="s">
        <v>238</v>
      </c>
      <c r="H60" s="29">
        <v>44222</v>
      </c>
      <c r="I60" s="29">
        <v>44555</v>
      </c>
      <c r="J60" s="26">
        <v>49500000</v>
      </c>
      <c r="K60" s="6">
        <f>VLOOKUP(B60,'[1]2021'!$B$3:$K$423,10,0)</f>
        <v>0.37878787878787878</v>
      </c>
      <c r="L60" s="62">
        <f>VLOOKUP(B60,'[1]2021'!$B$3:$L$423,11,0)</f>
        <v>18750000</v>
      </c>
      <c r="M60" s="17">
        <f>VLOOKUP(B60,'[1]2021'!$B$3:$M$423,12,0)</f>
        <v>30750000</v>
      </c>
      <c r="N60" s="1"/>
      <c r="O60" s="1"/>
      <c r="P60" s="30" t="s">
        <v>317</v>
      </c>
    </row>
    <row r="61" spans="2:16" s="12" customFormat="1" ht="56.25">
      <c r="B61" s="33">
        <v>59</v>
      </c>
      <c r="C61" s="60" t="s">
        <v>1192</v>
      </c>
      <c r="D61" s="8" t="s">
        <v>58</v>
      </c>
      <c r="E61" s="26">
        <v>3866500</v>
      </c>
      <c r="F61" s="20" t="s">
        <v>664</v>
      </c>
      <c r="G61" s="23" t="s">
        <v>240</v>
      </c>
      <c r="H61" s="29">
        <v>44223</v>
      </c>
      <c r="I61" s="29">
        <v>44526</v>
      </c>
      <c r="J61" s="26">
        <v>38536117</v>
      </c>
      <c r="K61" s="6">
        <f>VLOOKUP(B61,'[1]2021'!$B$3:$K$423,10,0)</f>
        <v>0.41471570682640391</v>
      </c>
      <c r="L61" s="62">
        <f>VLOOKUP(B61,'[1]2021'!$B$3:$L$423,11,0)</f>
        <v>15981533</v>
      </c>
      <c r="M61" s="17">
        <f>VLOOKUP(B61,'[1]2021'!$B$3:$M$423,12,0)</f>
        <v>22554584</v>
      </c>
      <c r="N61" s="1"/>
      <c r="O61" s="1"/>
      <c r="P61" s="30" t="s">
        <v>318</v>
      </c>
    </row>
    <row r="62" spans="2:16" s="12" customFormat="1" ht="45">
      <c r="B62" s="33">
        <v>60</v>
      </c>
      <c r="C62" s="60" t="s">
        <v>1192</v>
      </c>
      <c r="D62" s="8" t="s">
        <v>59</v>
      </c>
      <c r="E62" s="26">
        <v>4500000</v>
      </c>
      <c r="F62" s="20" t="s">
        <v>665</v>
      </c>
      <c r="G62" s="23" t="s">
        <v>238</v>
      </c>
      <c r="H62" s="29">
        <v>44222</v>
      </c>
      <c r="I62" s="29">
        <v>44555</v>
      </c>
      <c r="J62" s="26">
        <v>49500000</v>
      </c>
      <c r="K62" s="6">
        <f>VLOOKUP(B62,'[1]2021'!$B$3:$K$423,10,0)</f>
        <v>0.37878787878787878</v>
      </c>
      <c r="L62" s="62">
        <f>VLOOKUP(B62,'[1]2021'!$B$3:$L$423,11,0)</f>
        <v>18750000</v>
      </c>
      <c r="M62" s="17">
        <f>VLOOKUP(B62,'[1]2021'!$B$3:$M$423,12,0)</f>
        <v>30750000</v>
      </c>
      <c r="N62" s="1"/>
      <c r="O62" s="1"/>
      <c r="P62" s="30" t="s">
        <v>926</v>
      </c>
    </row>
    <row r="63" spans="2:16" s="12" customFormat="1" ht="56.25">
      <c r="B63" s="33">
        <v>61</v>
      </c>
      <c r="C63" s="60" t="s">
        <v>1192</v>
      </c>
      <c r="D63" s="8" t="s">
        <v>60</v>
      </c>
      <c r="E63" s="26">
        <v>4000000</v>
      </c>
      <c r="F63" s="20" t="s">
        <v>666</v>
      </c>
      <c r="G63" s="23" t="s">
        <v>238</v>
      </c>
      <c r="H63" s="29">
        <v>44222</v>
      </c>
      <c r="I63" s="29">
        <v>44555</v>
      </c>
      <c r="J63" s="26">
        <v>44000000</v>
      </c>
      <c r="K63" s="6">
        <f>VLOOKUP(B63,'[1]2021'!$B$3:$K$423,10,0)</f>
        <v>0.37878788636363636</v>
      </c>
      <c r="L63" s="62">
        <f>VLOOKUP(B63,'[1]2021'!$B$3:$L$423,11,0)</f>
        <v>16666667</v>
      </c>
      <c r="M63" s="17">
        <f>VLOOKUP(B63,'[1]2021'!$B$3:$M$423,12,0)</f>
        <v>27333333</v>
      </c>
      <c r="N63" s="1"/>
      <c r="O63" s="1"/>
      <c r="P63" s="30" t="s">
        <v>319</v>
      </c>
    </row>
    <row r="64" spans="2:16" s="12" customFormat="1" ht="45">
      <c r="B64" s="33">
        <v>62</v>
      </c>
      <c r="C64" s="60" t="s">
        <v>1192</v>
      </c>
      <c r="D64" s="8" t="s">
        <v>61</v>
      </c>
      <c r="E64" s="26">
        <v>2424400</v>
      </c>
      <c r="F64" s="20"/>
      <c r="G64" s="23" t="s">
        <v>238</v>
      </c>
      <c r="H64" s="29">
        <v>44222</v>
      </c>
      <c r="I64" s="29">
        <v>44555</v>
      </c>
      <c r="J64" s="26">
        <v>26668400</v>
      </c>
      <c r="K64" s="6">
        <f>VLOOKUP(B64,'[1]2021'!$B$3:$K$423,10,0)</f>
        <v>0.37878789128706636</v>
      </c>
      <c r="L64" s="62">
        <f>VLOOKUP(B64,'[1]2021'!$B$3:$L$423,11,0)</f>
        <v>10101667</v>
      </c>
      <c r="M64" s="17">
        <f>VLOOKUP(B64,'[1]2021'!$B$3:$M$423,12,0)</f>
        <v>16566733</v>
      </c>
      <c r="N64" s="1"/>
      <c r="O64" s="1"/>
      <c r="P64" s="30" t="s">
        <v>320</v>
      </c>
    </row>
    <row r="65" spans="2:16" s="12" customFormat="1" ht="56.25">
      <c r="B65" s="33">
        <v>63</v>
      </c>
      <c r="C65" s="60" t="s">
        <v>1192</v>
      </c>
      <c r="D65" s="8" t="s">
        <v>62</v>
      </c>
      <c r="E65" s="26">
        <v>3900000</v>
      </c>
      <c r="F65" s="20" t="s">
        <v>667</v>
      </c>
      <c r="G65" s="23" t="s">
        <v>238</v>
      </c>
      <c r="H65" s="29">
        <v>44222</v>
      </c>
      <c r="I65" s="29">
        <v>44555</v>
      </c>
      <c r="J65" s="26">
        <v>42900000</v>
      </c>
      <c r="K65" s="6">
        <f>VLOOKUP(B65,'[1]2021'!$B$3:$K$423,10,0)</f>
        <v>0.37878787878787878</v>
      </c>
      <c r="L65" s="62">
        <f>VLOOKUP(B65,'[1]2021'!$B$3:$L$423,11,0)</f>
        <v>16250000</v>
      </c>
      <c r="M65" s="17">
        <f>VLOOKUP(B65,'[1]2021'!$B$3:$M$423,12,0)</f>
        <v>26650000</v>
      </c>
      <c r="N65" s="1"/>
      <c r="O65" s="1"/>
      <c r="P65" s="30" t="s">
        <v>321</v>
      </c>
    </row>
    <row r="66" spans="2:16" s="12" customFormat="1" ht="67.5">
      <c r="B66" s="33">
        <v>64</v>
      </c>
      <c r="C66" s="60" t="s">
        <v>1192</v>
      </c>
      <c r="D66" s="8" t="s">
        <v>63</v>
      </c>
      <c r="E66" s="26">
        <v>6000000</v>
      </c>
      <c r="F66" s="20" t="s">
        <v>668</v>
      </c>
      <c r="G66" s="23" t="s">
        <v>238</v>
      </c>
      <c r="H66" s="29">
        <v>44222</v>
      </c>
      <c r="I66" s="29">
        <v>44555</v>
      </c>
      <c r="J66" s="26">
        <v>66000000</v>
      </c>
      <c r="K66" s="6">
        <f>VLOOKUP(B66,'[1]2021'!$B$3:$K$423,10,0)</f>
        <v>0.37878787878787878</v>
      </c>
      <c r="L66" s="62">
        <f>VLOOKUP(B66,'[1]2021'!$B$3:$L$423,11,0)</f>
        <v>25000000</v>
      </c>
      <c r="M66" s="17">
        <f>VLOOKUP(B66,'[1]2021'!$B$3:$M$423,12,0)</f>
        <v>41000000</v>
      </c>
      <c r="N66" s="1"/>
      <c r="O66" s="1"/>
      <c r="P66" s="30" t="s">
        <v>322</v>
      </c>
    </row>
    <row r="67" spans="2:16" s="12" customFormat="1" ht="67.5">
      <c r="B67" s="33">
        <v>65</v>
      </c>
      <c r="C67" s="60" t="s">
        <v>1192</v>
      </c>
      <c r="D67" s="8" t="s">
        <v>989</v>
      </c>
      <c r="E67" s="26">
        <v>4500000</v>
      </c>
      <c r="F67" s="20" t="s">
        <v>947</v>
      </c>
      <c r="G67" s="23" t="s">
        <v>238</v>
      </c>
      <c r="H67" s="29">
        <v>44224</v>
      </c>
      <c r="I67" s="29">
        <v>44557</v>
      </c>
      <c r="J67" s="26">
        <v>49500000</v>
      </c>
      <c r="K67" s="6">
        <f>VLOOKUP(B67,'[1]2021'!$B$3:$K$423,10,0)</f>
        <v>0.37272727272727274</v>
      </c>
      <c r="L67" s="62">
        <f>VLOOKUP(B67,'[1]2021'!$B$3:$L$423,11,0)</f>
        <v>18450000</v>
      </c>
      <c r="M67" s="17">
        <f>VLOOKUP(B67,'[1]2021'!$B$3:$M$423,12,0)</f>
        <v>31050000</v>
      </c>
      <c r="N67" s="1"/>
      <c r="O67" s="1"/>
      <c r="P67" s="30" t="s">
        <v>323</v>
      </c>
    </row>
    <row r="68" spans="2:16" s="12" customFormat="1" ht="56.25">
      <c r="B68" s="33">
        <v>66</v>
      </c>
      <c r="C68" s="60" t="s">
        <v>1192</v>
      </c>
      <c r="D68" s="8" t="s">
        <v>64</v>
      </c>
      <c r="E68" s="26">
        <v>5000000</v>
      </c>
      <c r="F68" s="20" t="s">
        <v>669</v>
      </c>
      <c r="G68" s="23" t="s">
        <v>238</v>
      </c>
      <c r="H68" s="29">
        <v>44223</v>
      </c>
      <c r="I68" s="29">
        <v>44556</v>
      </c>
      <c r="J68" s="26">
        <v>55000000</v>
      </c>
      <c r="K68" s="6">
        <f>VLOOKUP(B68,'[1]2021'!$B$3:$K$423,10,0)</f>
        <v>0.37575758181818181</v>
      </c>
      <c r="L68" s="62">
        <f>VLOOKUP(B68,'[1]2021'!$B$3:$L$423,11,0)</f>
        <v>20666667</v>
      </c>
      <c r="M68" s="17">
        <f>VLOOKUP(B68,'[1]2021'!$B$3:$M$423,12,0)</f>
        <v>34333333</v>
      </c>
      <c r="N68" s="1"/>
      <c r="O68" s="1"/>
      <c r="P68" s="30" t="s">
        <v>324</v>
      </c>
    </row>
    <row r="69" spans="2:16" s="12" customFormat="1" ht="45">
      <c r="B69" s="33">
        <v>67</v>
      </c>
      <c r="C69" s="60" t="s">
        <v>1192</v>
      </c>
      <c r="D69" s="8" t="s">
        <v>65</v>
      </c>
      <c r="E69" s="26">
        <v>2946900</v>
      </c>
      <c r="F69" s="20" t="s">
        <v>670</v>
      </c>
      <c r="G69" s="23" t="s">
        <v>238</v>
      </c>
      <c r="H69" s="29">
        <v>44223</v>
      </c>
      <c r="I69" s="29">
        <v>44556</v>
      </c>
      <c r="J69" s="26">
        <v>32415900</v>
      </c>
      <c r="K69" s="6">
        <f>VLOOKUP(B69,'[1]2021'!$B$3:$K$423,10,0)</f>
        <v>0.37575757575757573</v>
      </c>
      <c r="L69" s="62">
        <f>VLOOKUP(B69,'[1]2021'!$B$3:$L$423,11,0)</f>
        <v>12180520</v>
      </c>
      <c r="M69" s="17">
        <f>VLOOKUP(B69,'[1]2021'!$B$3:$M$423,12,0)</f>
        <v>20235380</v>
      </c>
      <c r="N69" s="1"/>
      <c r="O69" s="1"/>
      <c r="P69" s="30" t="s">
        <v>325</v>
      </c>
    </row>
    <row r="70" spans="2:16" s="12" customFormat="1" ht="45">
      <c r="B70" s="33">
        <v>68</v>
      </c>
      <c r="C70" s="60" t="s">
        <v>1192</v>
      </c>
      <c r="D70" s="8" t="s">
        <v>66</v>
      </c>
      <c r="E70" s="26">
        <v>2487100</v>
      </c>
      <c r="F70" s="20" t="s">
        <v>671</v>
      </c>
      <c r="G70" s="23" t="s">
        <v>241</v>
      </c>
      <c r="H70" s="29">
        <v>44225</v>
      </c>
      <c r="I70" s="29">
        <v>44528</v>
      </c>
      <c r="J70" s="26">
        <v>24871000</v>
      </c>
      <c r="K70" s="6">
        <f>VLOOKUP(B70,'[1]2021'!$B$3:$K$423,10,0)</f>
        <v>0.40666668006915685</v>
      </c>
      <c r="L70" s="62">
        <f>VLOOKUP(B70,'[1]2021'!$B$3:$L$423,11,0)</f>
        <v>10114207</v>
      </c>
      <c r="M70" s="17">
        <f>VLOOKUP(B70,'[1]2021'!$B$3:$M$423,12,0)</f>
        <v>14756793</v>
      </c>
      <c r="N70" s="1"/>
      <c r="O70" s="1"/>
      <c r="P70" s="30" t="s">
        <v>326</v>
      </c>
    </row>
    <row r="71" spans="2:16" s="12" customFormat="1" ht="56.25">
      <c r="B71" s="33">
        <v>69</v>
      </c>
      <c r="C71" s="60" t="s">
        <v>1192</v>
      </c>
      <c r="D71" s="8" t="s">
        <v>67</v>
      </c>
      <c r="E71" s="26">
        <v>4250000</v>
      </c>
      <c r="F71" s="20" t="s">
        <v>672</v>
      </c>
      <c r="G71" s="23" t="s">
        <v>242</v>
      </c>
      <c r="H71" s="29">
        <v>44224</v>
      </c>
      <c r="I71" s="29">
        <v>44542</v>
      </c>
      <c r="J71" s="26">
        <v>44650000</v>
      </c>
      <c r="K71" s="6">
        <f>VLOOKUP(B71,'[1]2021'!$B$3:$K$423,10,0)</f>
        <v>0.39025755879059348</v>
      </c>
      <c r="L71" s="62">
        <f>VLOOKUP(B71,'[1]2021'!$B$3:$L$423,11,0)</f>
        <v>17425000</v>
      </c>
      <c r="M71" s="17">
        <f>VLOOKUP(B71,'[1]2021'!$B$3:$M$423,12,0)</f>
        <v>27225000</v>
      </c>
      <c r="N71" s="1"/>
      <c r="O71" s="1"/>
      <c r="P71" s="30" t="s">
        <v>327</v>
      </c>
    </row>
    <row r="72" spans="2:16" s="12" customFormat="1" ht="78.75">
      <c r="B72" s="33">
        <v>70</v>
      </c>
      <c r="C72" s="60" t="s">
        <v>1192</v>
      </c>
      <c r="D72" s="8" t="s">
        <v>990</v>
      </c>
      <c r="E72" s="26">
        <v>5500000</v>
      </c>
      <c r="F72" s="20" t="s">
        <v>673</v>
      </c>
      <c r="G72" s="23" t="s">
        <v>242</v>
      </c>
      <c r="H72" s="29">
        <v>44224</v>
      </c>
      <c r="I72" s="29">
        <v>44542</v>
      </c>
      <c r="J72" s="26">
        <v>57750000</v>
      </c>
      <c r="K72" s="6">
        <f>VLOOKUP(B72,'[1]2021'!$B$3:$K$423,10,0)</f>
        <v>0.39047619047619048</v>
      </c>
      <c r="L72" s="62">
        <f>VLOOKUP(B72,'[1]2021'!$B$3:$L$423,11,0)</f>
        <v>22550000</v>
      </c>
      <c r="M72" s="17">
        <f>VLOOKUP(B72,'[1]2021'!$B$3:$M$423,12,0)</f>
        <v>35200000</v>
      </c>
      <c r="N72" s="1"/>
      <c r="O72" s="1"/>
      <c r="P72" s="30" t="s">
        <v>328</v>
      </c>
    </row>
    <row r="73" spans="2:16" s="12" customFormat="1" ht="56.25">
      <c r="B73" s="33">
        <v>71</v>
      </c>
      <c r="C73" s="60" t="s">
        <v>1192</v>
      </c>
      <c r="D73" s="8" t="s">
        <v>68</v>
      </c>
      <c r="E73" s="26">
        <v>6800000</v>
      </c>
      <c r="F73" s="20" t="s">
        <v>674</v>
      </c>
      <c r="G73" s="23" t="s">
        <v>241</v>
      </c>
      <c r="H73" s="29">
        <v>44224</v>
      </c>
      <c r="I73" s="29">
        <v>44527</v>
      </c>
      <c r="J73" s="26">
        <v>68000000</v>
      </c>
      <c r="K73" s="6">
        <f>VLOOKUP(B73,'[1]2021'!$B$3:$K$423,10,0)</f>
        <v>0.41</v>
      </c>
      <c r="L73" s="62">
        <f>VLOOKUP(B73,'[1]2021'!$B$3:$L$423,11,0)</f>
        <v>27880000</v>
      </c>
      <c r="M73" s="17">
        <f>VLOOKUP(B73,'[1]2021'!$B$3:$M$423,12,0)</f>
        <v>40120000</v>
      </c>
      <c r="N73" s="1"/>
      <c r="O73" s="1"/>
      <c r="P73" s="30" t="s">
        <v>329</v>
      </c>
    </row>
    <row r="74" spans="2:16" s="12" customFormat="1" ht="45">
      <c r="B74" s="33">
        <v>72</v>
      </c>
      <c r="C74" s="60" t="s">
        <v>1192</v>
      </c>
      <c r="D74" s="8" t="s">
        <v>69</v>
      </c>
      <c r="E74" s="26">
        <v>2487100</v>
      </c>
      <c r="F74" s="20" t="s">
        <v>675</v>
      </c>
      <c r="G74" s="23" t="s">
        <v>241</v>
      </c>
      <c r="H74" s="29">
        <v>44224</v>
      </c>
      <c r="I74" s="29">
        <v>44527</v>
      </c>
      <c r="J74" s="26">
        <v>24871000</v>
      </c>
      <c r="K74" s="6">
        <f>VLOOKUP(B74,'[1]2021'!$B$3:$K$423,10,0)</f>
        <v>0.41</v>
      </c>
      <c r="L74" s="62">
        <f>VLOOKUP(B74,'[1]2021'!$B$3:$L$423,11,0)</f>
        <v>10197110</v>
      </c>
      <c r="M74" s="17">
        <f>VLOOKUP(B74,'[1]2021'!$B$3:$M$423,12,0)</f>
        <v>14673890</v>
      </c>
      <c r="N74" s="1"/>
      <c r="O74" s="1"/>
      <c r="P74" s="30" t="s">
        <v>330</v>
      </c>
    </row>
    <row r="75" spans="2:16" s="12" customFormat="1" ht="56.25">
      <c r="B75" s="33">
        <v>73</v>
      </c>
      <c r="C75" s="60" t="s">
        <v>1192</v>
      </c>
      <c r="D75" s="8" t="s">
        <v>70</v>
      </c>
      <c r="E75" s="26">
        <v>6400000</v>
      </c>
      <c r="F75" s="20" t="s">
        <v>676</v>
      </c>
      <c r="G75" s="23" t="s">
        <v>241</v>
      </c>
      <c r="H75" s="29">
        <v>44228</v>
      </c>
      <c r="I75" s="29">
        <v>44530</v>
      </c>
      <c r="J75" s="26">
        <v>64000000</v>
      </c>
      <c r="K75" s="6">
        <f>VLOOKUP(B75,'[1]2021'!$B$3:$K$423,10,0)</f>
        <v>0.4</v>
      </c>
      <c r="L75" s="62">
        <f>VLOOKUP(B75,'[1]2021'!$B$3:$L$423,11,0)</f>
        <v>25600000</v>
      </c>
      <c r="M75" s="17">
        <f>VLOOKUP(B75,'[1]2021'!$B$3:$M$423,12,0)</f>
        <v>38400000</v>
      </c>
      <c r="N75" s="1"/>
      <c r="O75" s="1"/>
      <c r="P75" s="30" t="s">
        <v>331</v>
      </c>
    </row>
    <row r="76" spans="2:16" s="12" customFormat="1" ht="67.5">
      <c r="B76" s="33">
        <v>74</v>
      </c>
      <c r="C76" s="60" t="s">
        <v>1192</v>
      </c>
      <c r="D76" s="8" t="s">
        <v>71</v>
      </c>
      <c r="E76" s="26">
        <v>6400000</v>
      </c>
      <c r="F76" s="20" t="s">
        <v>677</v>
      </c>
      <c r="G76" s="23" t="s">
        <v>241</v>
      </c>
      <c r="H76" s="29">
        <v>44224</v>
      </c>
      <c r="I76" s="29">
        <v>44527</v>
      </c>
      <c r="J76" s="26">
        <v>64000000</v>
      </c>
      <c r="K76" s="6">
        <f>VLOOKUP(B76,'[1]2021'!$B$3:$K$423,10,0)</f>
        <v>0.41</v>
      </c>
      <c r="L76" s="62">
        <f>VLOOKUP(B76,'[1]2021'!$B$3:$L$423,11,0)</f>
        <v>26240000</v>
      </c>
      <c r="M76" s="17">
        <f>VLOOKUP(B76,'[1]2021'!$B$3:$M$423,12,0)</f>
        <v>37760000</v>
      </c>
      <c r="N76" s="1"/>
      <c r="O76" s="1"/>
      <c r="P76" s="30" t="s">
        <v>332</v>
      </c>
    </row>
    <row r="77" spans="2:16" s="12" customFormat="1" ht="78.75">
      <c r="B77" s="33">
        <v>75</v>
      </c>
      <c r="C77" s="60" t="s">
        <v>1192</v>
      </c>
      <c r="D77" s="8" t="s">
        <v>991</v>
      </c>
      <c r="E77" s="26">
        <v>6000000</v>
      </c>
      <c r="F77" s="20" t="s">
        <v>678</v>
      </c>
      <c r="G77" s="23" t="s">
        <v>243</v>
      </c>
      <c r="H77" s="29">
        <v>44229</v>
      </c>
      <c r="I77" s="29">
        <v>44409</v>
      </c>
      <c r="J77" s="26">
        <v>36000000</v>
      </c>
      <c r="K77" s="6">
        <f>VLOOKUP(B77,'[1]2021'!$B$3:$K$423,10,0)</f>
        <v>0.66111111111111109</v>
      </c>
      <c r="L77" s="62">
        <f>VLOOKUP(B77,'[1]2021'!$B$3:$L$423,11,0)</f>
        <v>23800000</v>
      </c>
      <c r="M77" s="17">
        <f>VLOOKUP(B77,'[1]2021'!$B$3:$M$423,12,0)</f>
        <v>12200000</v>
      </c>
      <c r="N77" s="1"/>
      <c r="O77" s="1"/>
      <c r="P77" s="30" t="s">
        <v>333</v>
      </c>
    </row>
    <row r="78" spans="2:16" s="12" customFormat="1" ht="33.75">
      <c r="B78" s="33">
        <v>76</v>
      </c>
      <c r="C78" s="60" t="s">
        <v>1192</v>
      </c>
      <c r="D78" s="8" t="s">
        <v>72</v>
      </c>
      <c r="E78" s="26">
        <v>5000000</v>
      </c>
      <c r="F78" s="20" t="s">
        <v>679</v>
      </c>
      <c r="G78" s="23" t="s">
        <v>238</v>
      </c>
      <c r="H78" s="29">
        <v>44222</v>
      </c>
      <c r="I78" s="29">
        <v>44555</v>
      </c>
      <c r="J78" s="26">
        <v>55000000</v>
      </c>
      <c r="K78" s="6">
        <f>VLOOKUP(B78,'[1]2021'!$B$3:$K$423,10,0)</f>
        <v>0.37878787272727271</v>
      </c>
      <c r="L78" s="62">
        <f>VLOOKUP(B78,'[1]2021'!$B$3:$L$423,11,0)</f>
        <v>20833333</v>
      </c>
      <c r="M78" s="17">
        <f>VLOOKUP(B78,'[1]2021'!$B$3:$M$423,12,0)</f>
        <v>34166667</v>
      </c>
      <c r="N78" s="1"/>
      <c r="O78" s="1"/>
      <c r="P78" s="30" t="s">
        <v>334</v>
      </c>
    </row>
    <row r="79" spans="2:16" s="12" customFormat="1" ht="56.25">
      <c r="B79" s="33">
        <v>77</v>
      </c>
      <c r="C79" s="60" t="s">
        <v>1192</v>
      </c>
      <c r="D79" s="8" t="s">
        <v>73</v>
      </c>
      <c r="E79" s="26">
        <v>8500000</v>
      </c>
      <c r="F79" s="20" t="s">
        <v>680</v>
      </c>
      <c r="G79" s="23" t="s">
        <v>241</v>
      </c>
      <c r="H79" s="29">
        <v>44222</v>
      </c>
      <c r="I79" s="29">
        <v>44555</v>
      </c>
      <c r="J79" s="26">
        <v>85000000</v>
      </c>
      <c r="K79" s="6">
        <f>VLOOKUP(B79,'[1]2021'!$B$3:$K$423,10,0)</f>
        <v>0.4066666705882353</v>
      </c>
      <c r="L79" s="62">
        <f>VLOOKUP(B79,'[1]2021'!$B$3:$L$423,11,0)</f>
        <v>34566667</v>
      </c>
      <c r="M79" s="17">
        <f>VLOOKUP(B79,'[1]2021'!$B$3:$M$423,12,0)</f>
        <v>50433333</v>
      </c>
      <c r="N79" s="1"/>
      <c r="O79" s="1"/>
      <c r="P79" s="30" t="s">
        <v>335</v>
      </c>
    </row>
    <row r="80" spans="2:16" s="12" customFormat="1" ht="45">
      <c r="B80" s="33">
        <v>78</v>
      </c>
      <c r="C80" s="60" t="s">
        <v>1192</v>
      </c>
      <c r="D80" s="8" t="s">
        <v>74</v>
      </c>
      <c r="E80" s="26">
        <v>6300000</v>
      </c>
      <c r="F80" s="20" t="s">
        <v>681</v>
      </c>
      <c r="G80" s="23" t="s">
        <v>241</v>
      </c>
      <c r="H80" s="29">
        <v>44225</v>
      </c>
      <c r="I80" s="29">
        <v>44528</v>
      </c>
      <c r="J80" s="26">
        <v>63000000</v>
      </c>
      <c r="K80" s="6">
        <f>VLOOKUP(B80,'[1]2021'!$B$3:$K$423,10,0)</f>
        <v>0.40666666666666668</v>
      </c>
      <c r="L80" s="62">
        <f>VLOOKUP(B80,'[1]2021'!$B$3:$L$423,11,0)</f>
        <v>25620000</v>
      </c>
      <c r="M80" s="17">
        <f>VLOOKUP(B80,'[1]2021'!$B$3:$M$423,12,0)</f>
        <v>37380000</v>
      </c>
      <c r="N80" s="1"/>
      <c r="O80" s="1"/>
      <c r="P80" s="30" t="s">
        <v>336</v>
      </c>
    </row>
    <row r="81" spans="2:16" s="12" customFormat="1" ht="56.25">
      <c r="B81" s="33">
        <v>79</v>
      </c>
      <c r="C81" s="60" t="s">
        <v>1192</v>
      </c>
      <c r="D81" s="8" t="s">
        <v>75</v>
      </c>
      <c r="E81" s="26">
        <v>4500000</v>
      </c>
      <c r="F81" s="20" t="s">
        <v>682</v>
      </c>
      <c r="G81" s="23" t="s">
        <v>243</v>
      </c>
      <c r="H81" s="29">
        <v>44224</v>
      </c>
      <c r="I81" s="29">
        <v>44404</v>
      </c>
      <c r="J81" s="26">
        <v>27000000</v>
      </c>
      <c r="K81" s="6">
        <f>VLOOKUP(B81,'[1]2021'!$B$3:$K$423,10,0)</f>
        <v>0.68333333333333335</v>
      </c>
      <c r="L81" s="62">
        <f>VLOOKUP(B81,'[1]2021'!$B$3:$L$423,11,0)</f>
        <v>18450000</v>
      </c>
      <c r="M81" s="17">
        <f>VLOOKUP(B81,'[1]2021'!$B$3:$M$423,12,0)</f>
        <v>8550000</v>
      </c>
      <c r="N81" s="1"/>
      <c r="O81" s="1"/>
      <c r="P81" s="30" t="s">
        <v>337</v>
      </c>
    </row>
    <row r="82" spans="2:16" s="12" customFormat="1" ht="67.5">
      <c r="B82" s="33">
        <v>80</v>
      </c>
      <c r="C82" s="60" t="s">
        <v>1192</v>
      </c>
      <c r="D82" s="8" t="s">
        <v>992</v>
      </c>
      <c r="E82" s="26">
        <v>6000000</v>
      </c>
      <c r="F82" s="20" t="s">
        <v>683</v>
      </c>
      <c r="G82" s="23" t="s">
        <v>242</v>
      </c>
      <c r="H82" s="29">
        <v>44228</v>
      </c>
      <c r="I82" s="29">
        <v>44545</v>
      </c>
      <c r="J82" s="26">
        <v>63000000</v>
      </c>
      <c r="K82" s="6">
        <f>VLOOKUP(B82,'[1]2021'!$B$3:$K$423,10,0)</f>
        <v>0.38095238095238093</v>
      </c>
      <c r="L82" s="62">
        <f>VLOOKUP(B82,'[1]2021'!$B$3:$L$423,11,0)</f>
        <v>24000000</v>
      </c>
      <c r="M82" s="17">
        <f>VLOOKUP(B82,'[1]2021'!$B$3:$M$423,12,0)</f>
        <v>39000000</v>
      </c>
      <c r="N82" s="1"/>
      <c r="O82" s="1"/>
      <c r="P82" s="30" t="s">
        <v>338</v>
      </c>
    </row>
    <row r="83" spans="2:16" s="12" customFormat="1" ht="56.25">
      <c r="B83" s="33">
        <v>81</v>
      </c>
      <c r="C83" s="60" t="s">
        <v>1192</v>
      </c>
      <c r="D83" s="8" t="s">
        <v>76</v>
      </c>
      <c r="E83" s="26">
        <v>8000000</v>
      </c>
      <c r="F83" s="20" t="s">
        <v>684</v>
      </c>
      <c r="G83" s="23" t="s">
        <v>244</v>
      </c>
      <c r="H83" s="29">
        <v>44228</v>
      </c>
      <c r="I83" s="29">
        <v>44484</v>
      </c>
      <c r="J83" s="26">
        <v>68000000</v>
      </c>
      <c r="K83" s="6">
        <f>VLOOKUP(B83,'[1]2021'!$B$3:$K$423,10,0)</f>
        <v>0.47058823529411764</v>
      </c>
      <c r="L83" s="62">
        <f>VLOOKUP(B83,'[1]2021'!$B$3:$L$423,11,0)</f>
        <v>32000000</v>
      </c>
      <c r="M83" s="17">
        <f>VLOOKUP(B83,'[1]2021'!$B$3:$M$423,12,0)</f>
        <v>36000000</v>
      </c>
      <c r="N83" s="1"/>
      <c r="O83" s="1"/>
      <c r="P83" s="30" t="s">
        <v>339</v>
      </c>
    </row>
    <row r="84" spans="2:16" s="12" customFormat="1" ht="101.25">
      <c r="B84" s="33">
        <v>82</v>
      </c>
      <c r="C84" s="60" t="s">
        <v>1192</v>
      </c>
      <c r="D84" s="8" t="s">
        <v>993</v>
      </c>
      <c r="E84" s="26">
        <v>5622100</v>
      </c>
      <c r="F84" s="20" t="s">
        <v>685</v>
      </c>
      <c r="G84" s="23" t="s">
        <v>245</v>
      </c>
      <c r="H84" s="29">
        <v>44225</v>
      </c>
      <c r="I84" s="29">
        <v>44436</v>
      </c>
      <c r="J84" s="26">
        <v>39354700</v>
      </c>
      <c r="K84" s="6">
        <f>VLOOKUP(B84,'[1]2021'!$B$3:$K$423,10,0)</f>
        <v>0.58095238942235616</v>
      </c>
      <c r="L84" s="62">
        <f>VLOOKUP(B84,'[1]2021'!$B$3:$L$423,11,0)</f>
        <v>22863207</v>
      </c>
      <c r="M84" s="17">
        <f>VLOOKUP(B84,'[1]2021'!$B$3:$M$423,12,0)</f>
        <v>16491493</v>
      </c>
      <c r="N84" s="1"/>
      <c r="O84" s="1"/>
      <c r="P84" s="30" t="s">
        <v>340</v>
      </c>
    </row>
    <row r="85" spans="2:16" s="12" customFormat="1" ht="56.25">
      <c r="B85" s="33">
        <v>83</v>
      </c>
      <c r="C85" s="60" t="s">
        <v>1192</v>
      </c>
      <c r="D85" s="8" t="s">
        <v>77</v>
      </c>
      <c r="E85" s="26">
        <v>6500000</v>
      </c>
      <c r="F85" s="20" t="s">
        <v>686</v>
      </c>
      <c r="G85" s="23" t="s">
        <v>239</v>
      </c>
      <c r="H85" s="29">
        <v>44224</v>
      </c>
      <c r="I85" s="29">
        <v>44526</v>
      </c>
      <c r="J85" s="26">
        <v>65000000</v>
      </c>
      <c r="K85" s="6">
        <f>VLOOKUP(B85,'[1]2021'!$B$3:$K$423,10,0)</f>
        <v>0.41</v>
      </c>
      <c r="L85" s="62">
        <f>VLOOKUP(B85,'[1]2021'!$B$3:$L$423,11,0)</f>
        <v>26650000</v>
      </c>
      <c r="M85" s="17">
        <f>VLOOKUP(B85,'[1]2021'!$B$3:$M$423,12,0)</f>
        <v>38350000</v>
      </c>
      <c r="N85" s="1"/>
      <c r="O85" s="1"/>
      <c r="P85" s="30" t="s">
        <v>341</v>
      </c>
    </row>
    <row r="86" spans="2:16" s="32" customFormat="1" ht="78.75">
      <c r="B86" s="33">
        <v>84</v>
      </c>
      <c r="C86" s="60" t="s">
        <v>1192</v>
      </c>
      <c r="D86" s="8" t="s">
        <v>994</v>
      </c>
      <c r="E86" s="26">
        <v>10000000</v>
      </c>
      <c r="F86" s="20" t="s">
        <v>687</v>
      </c>
      <c r="G86" s="34" t="s">
        <v>239</v>
      </c>
      <c r="H86" s="47">
        <v>44224</v>
      </c>
      <c r="I86" s="47">
        <v>44526</v>
      </c>
      <c r="J86" s="26">
        <v>100000000</v>
      </c>
      <c r="K86" s="6">
        <f>VLOOKUP(B86,'[1]2021'!$B$3:$K$423,10,0)</f>
        <v>1</v>
      </c>
      <c r="L86" s="62">
        <f>VLOOKUP(B86,'[1]2021'!$B$3:$L$423,11,0)</f>
        <v>31000000</v>
      </c>
      <c r="M86" s="17">
        <f>VLOOKUP(B86,'[1]2021'!$B$3:$M$423,12,0)</f>
        <v>0</v>
      </c>
      <c r="N86" s="1"/>
      <c r="O86" s="1"/>
      <c r="P86" s="30" t="s">
        <v>342</v>
      </c>
    </row>
    <row r="87" spans="2:16" s="12" customFormat="1" ht="67.5">
      <c r="B87" s="33">
        <v>85</v>
      </c>
      <c r="C87" s="60" t="s">
        <v>1192</v>
      </c>
      <c r="D87" s="8" t="s">
        <v>78</v>
      </c>
      <c r="E87" s="26">
        <v>8000000</v>
      </c>
      <c r="F87" s="20" t="s">
        <v>688</v>
      </c>
      <c r="G87" s="23" t="s">
        <v>239</v>
      </c>
      <c r="H87" s="29">
        <v>44228</v>
      </c>
      <c r="I87" s="29">
        <v>44526</v>
      </c>
      <c r="J87" s="26">
        <v>80000000</v>
      </c>
      <c r="K87" s="6">
        <f>VLOOKUP(B87,'[1]2021'!$B$3:$K$423,10,0)</f>
        <v>0.4</v>
      </c>
      <c r="L87" s="62">
        <f>VLOOKUP(B87,'[1]2021'!$B$3:$L$423,11,0)</f>
        <v>32000000</v>
      </c>
      <c r="M87" s="17">
        <f>VLOOKUP(B87,'[1]2021'!$B$3:$M$423,12,0)</f>
        <v>48000000</v>
      </c>
      <c r="N87" s="1"/>
      <c r="O87" s="1"/>
      <c r="P87" s="30" t="s">
        <v>343</v>
      </c>
    </row>
    <row r="88" spans="2:16" s="12" customFormat="1" ht="101.25">
      <c r="B88" s="33">
        <v>86</v>
      </c>
      <c r="C88" s="60" t="s">
        <v>1192</v>
      </c>
      <c r="D88" s="8" t="s">
        <v>995</v>
      </c>
      <c r="E88" s="26">
        <v>6500000</v>
      </c>
      <c r="F88" s="20" t="s">
        <v>689</v>
      </c>
      <c r="G88" s="23" t="s">
        <v>239</v>
      </c>
      <c r="H88" s="29">
        <v>44224</v>
      </c>
      <c r="I88" s="29">
        <v>44526</v>
      </c>
      <c r="J88" s="26">
        <v>65000000</v>
      </c>
      <c r="K88" s="6">
        <f>VLOOKUP(B88,'[1]2021'!$B$3:$K$423,10,0)</f>
        <v>0.41</v>
      </c>
      <c r="L88" s="62">
        <f>VLOOKUP(B88,'[1]2021'!$B$3:$L$423,11,0)</f>
        <v>26650000</v>
      </c>
      <c r="M88" s="17">
        <f>VLOOKUP(B88,'[1]2021'!$B$3:$M$423,12,0)</f>
        <v>38350000</v>
      </c>
      <c r="N88" s="1"/>
      <c r="O88" s="1"/>
      <c r="P88" s="30" t="s">
        <v>927</v>
      </c>
    </row>
    <row r="89" spans="2:16" s="12" customFormat="1" ht="56.25">
      <c r="B89" s="33">
        <v>87</v>
      </c>
      <c r="C89" s="60" t="s">
        <v>1192</v>
      </c>
      <c r="D89" s="8" t="s">
        <v>79</v>
      </c>
      <c r="E89" s="26">
        <v>8000000</v>
      </c>
      <c r="F89" s="20" t="s">
        <v>690</v>
      </c>
      <c r="G89" s="23" t="s">
        <v>239</v>
      </c>
      <c r="H89" s="29">
        <v>44224</v>
      </c>
      <c r="I89" s="29">
        <v>44526</v>
      </c>
      <c r="J89" s="26">
        <v>80000000</v>
      </c>
      <c r="K89" s="6">
        <f>VLOOKUP(B89,'[1]2021'!$B$3:$K$423,10,0)</f>
        <v>0.41</v>
      </c>
      <c r="L89" s="62">
        <f>VLOOKUP(B89,'[1]2021'!$B$3:$L$423,11,0)</f>
        <v>32800000</v>
      </c>
      <c r="M89" s="17">
        <f>VLOOKUP(B89,'[1]2021'!$B$3:$M$423,12,0)</f>
        <v>47200000</v>
      </c>
      <c r="N89" s="1"/>
      <c r="O89" s="1"/>
      <c r="P89" s="30" t="s">
        <v>344</v>
      </c>
    </row>
    <row r="90" spans="2:16" s="12" customFormat="1" ht="90">
      <c r="B90" s="33">
        <v>88</v>
      </c>
      <c r="C90" s="60" t="s">
        <v>1192</v>
      </c>
      <c r="D90" s="8" t="s">
        <v>996</v>
      </c>
      <c r="E90" s="26">
        <v>6000000</v>
      </c>
      <c r="F90" s="20" t="s">
        <v>691</v>
      </c>
      <c r="G90" s="23" t="s">
        <v>243</v>
      </c>
      <c r="H90" s="29">
        <v>44225</v>
      </c>
      <c r="I90" s="29">
        <v>44405</v>
      </c>
      <c r="J90" s="26">
        <v>36000000</v>
      </c>
      <c r="K90" s="6">
        <f>VLOOKUP(B90,'[1]2021'!$B$3:$K$423,10,0)</f>
        <v>0.67777777777777781</v>
      </c>
      <c r="L90" s="62">
        <f>VLOOKUP(B90,'[1]2021'!$B$3:$L$423,11,0)</f>
        <v>24400000</v>
      </c>
      <c r="M90" s="17">
        <f>VLOOKUP(B90,'[1]2021'!$B$3:$M$423,12,0)</f>
        <v>11600000</v>
      </c>
      <c r="N90" s="1"/>
      <c r="O90" s="1"/>
      <c r="P90" s="30" t="s">
        <v>345</v>
      </c>
    </row>
    <row r="91" spans="2:16" s="12" customFormat="1" ht="56.25">
      <c r="B91" s="33">
        <v>89</v>
      </c>
      <c r="C91" s="60" t="s">
        <v>1192</v>
      </c>
      <c r="D91" s="8" t="s">
        <v>80</v>
      </c>
      <c r="E91" s="26">
        <v>5622100</v>
      </c>
      <c r="F91" s="20" t="s">
        <v>692</v>
      </c>
      <c r="G91" s="23" t="s">
        <v>244</v>
      </c>
      <c r="H91" s="29">
        <v>44229</v>
      </c>
      <c r="I91" s="29">
        <v>44483</v>
      </c>
      <c r="J91" s="26">
        <v>47787850</v>
      </c>
      <c r="K91" s="6">
        <f>VLOOKUP(B91,'[1]2021'!$B$3:$K$423,10,0)</f>
        <v>0.46666665271611929</v>
      </c>
      <c r="L91" s="62">
        <f>VLOOKUP(B91,'[1]2021'!$B$3:$L$423,11,0)</f>
        <v>22300996</v>
      </c>
      <c r="M91" s="17">
        <f>VLOOKUP(B91,'[1]2021'!$B$3:$M$423,12,0)</f>
        <v>25486854</v>
      </c>
      <c r="N91" s="1"/>
      <c r="O91" s="1"/>
      <c r="P91" s="30" t="s">
        <v>346</v>
      </c>
    </row>
    <row r="92" spans="2:16" s="12" customFormat="1" ht="67.5">
      <c r="B92" s="33">
        <v>90</v>
      </c>
      <c r="C92" s="60" t="s">
        <v>1192</v>
      </c>
      <c r="D92" s="8" t="s">
        <v>81</v>
      </c>
      <c r="E92" s="26">
        <v>4500000</v>
      </c>
      <c r="F92" s="20" t="s">
        <v>693</v>
      </c>
      <c r="G92" s="23" t="s">
        <v>246</v>
      </c>
      <c r="H92" s="29">
        <v>44225</v>
      </c>
      <c r="I92" s="29">
        <v>44405</v>
      </c>
      <c r="J92" s="26">
        <v>27000000</v>
      </c>
      <c r="K92" s="6">
        <f>VLOOKUP(B92,'[1]2021'!$B$3:$K$423,10,0)</f>
        <v>0.67777777777777781</v>
      </c>
      <c r="L92" s="62">
        <f>VLOOKUP(B92,'[1]2021'!$B$3:$L$423,11,0)</f>
        <v>18300000</v>
      </c>
      <c r="M92" s="17">
        <f>VLOOKUP(B92,'[1]2021'!$B$3:$M$423,12,0)</f>
        <v>8700000</v>
      </c>
      <c r="N92" s="1"/>
      <c r="O92" s="1"/>
      <c r="P92" s="30" t="s">
        <v>347</v>
      </c>
    </row>
    <row r="93" spans="2:16" s="12" customFormat="1" ht="45">
      <c r="B93" s="33">
        <v>91</v>
      </c>
      <c r="C93" s="60" t="s">
        <v>1192</v>
      </c>
      <c r="D93" s="8" t="s">
        <v>82</v>
      </c>
      <c r="E93" s="26">
        <v>10000000</v>
      </c>
      <c r="F93" s="20" t="s">
        <v>694</v>
      </c>
      <c r="G93" s="23">
        <v>315</v>
      </c>
      <c r="H93" s="29">
        <v>44228</v>
      </c>
      <c r="I93" s="29">
        <v>44545</v>
      </c>
      <c r="J93" s="26">
        <v>105000000</v>
      </c>
      <c r="K93" s="6">
        <f>VLOOKUP(B93,'[1]2021'!$B$3:$K$423,10,0)</f>
        <v>0.38095238095238093</v>
      </c>
      <c r="L93" s="62">
        <f>VLOOKUP(B93,'[1]2021'!$B$3:$L$423,11,0)</f>
        <v>40000000</v>
      </c>
      <c r="M93" s="17">
        <f>VLOOKUP(B93,'[1]2021'!$B$3:$M$423,12,0)</f>
        <v>65000000</v>
      </c>
      <c r="N93" s="1"/>
      <c r="O93" s="1"/>
      <c r="P93" s="30" t="s">
        <v>348</v>
      </c>
    </row>
    <row r="94" spans="2:16" s="12" customFormat="1" ht="56.25">
      <c r="B94" s="33">
        <v>92</v>
      </c>
      <c r="C94" s="60" t="s">
        <v>1192</v>
      </c>
      <c r="D94" s="8" t="s">
        <v>83</v>
      </c>
      <c r="E94" s="26">
        <v>5622100</v>
      </c>
      <c r="F94" s="20" t="s">
        <v>695</v>
      </c>
      <c r="G94" s="23" t="s">
        <v>247</v>
      </c>
      <c r="H94" s="29">
        <v>44225</v>
      </c>
      <c r="I94" s="29">
        <v>44497</v>
      </c>
      <c r="J94" s="26">
        <v>50598900</v>
      </c>
      <c r="K94" s="6">
        <f>VLOOKUP(B94,'[1]2021'!$B$3:$K$423,10,0)</f>
        <v>0.45185185843961034</v>
      </c>
      <c r="L94" s="62">
        <f>VLOOKUP(B94,'[1]2021'!$B$3:$L$423,11,0)</f>
        <v>22863207</v>
      </c>
      <c r="M94" s="17">
        <f>VLOOKUP(B94,'[1]2021'!$B$3:$M$423,12,0)</f>
        <v>27735693</v>
      </c>
      <c r="N94" s="1"/>
      <c r="O94" s="1"/>
      <c r="P94" s="30" t="s">
        <v>349</v>
      </c>
    </row>
    <row r="95" spans="2:16" s="12" customFormat="1" ht="56.25">
      <c r="B95" s="33">
        <v>93</v>
      </c>
      <c r="C95" s="60" t="s">
        <v>1192</v>
      </c>
      <c r="D95" s="8" t="s">
        <v>84</v>
      </c>
      <c r="E95" s="26">
        <v>4300000</v>
      </c>
      <c r="F95" s="20" t="s">
        <v>696</v>
      </c>
      <c r="G95" s="23" t="s">
        <v>247</v>
      </c>
      <c r="H95" s="29">
        <v>44225</v>
      </c>
      <c r="I95" s="29">
        <v>44497</v>
      </c>
      <c r="J95" s="26">
        <v>38700000</v>
      </c>
      <c r="K95" s="6">
        <f>VLOOKUP(B95,'[1]2021'!$B$3:$K$423,10,0)</f>
        <v>0.45185186046511627</v>
      </c>
      <c r="L95" s="62">
        <f>VLOOKUP(B95,'[1]2021'!$B$3:$L$423,11,0)</f>
        <v>17486667</v>
      </c>
      <c r="M95" s="17">
        <f>VLOOKUP(B95,'[1]2021'!$B$3:$M$423,12,0)</f>
        <v>21213333</v>
      </c>
      <c r="N95" s="1"/>
      <c r="O95" s="1"/>
      <c r="P95" s="30" t="s">
        <v>350</v>
      </c>
    </row>
    <row r="96" spans="2:16" s="12" customFormat="1" ht="56.25">
      <c r="B96" s="33">
        <v>94</v>
      </c>
      <c r="C96" s="60" t="s">
        <v>1192</v>
      </c>
      <c r="D96" s="8" t="s">
        <v>85</v>
      </c>
      <c r="E96" s="26">
        <v>5800000</v>
      </c>
      <c r="F96" s="20" t="s">
        <v>697</v>
      </c>
      <c r="G96" s="23" t="s">
        <v>239</v>
      </c>
      <c r="H96" s="29">
        <v>44225</v>
      </c>
      <c r="I96" s="29">
        <v>44528</v>
      </c>
      <c r="J96" s="26">
        <v>58000000</v>
      </c>
      <c r="K96" s="6">
        <f>VLOOKUP(B96,'[1]2021'!$B$3:$K$423,10,0)</f>
        <v>0.40666667241379312</v>
      </c>
      <c r="L96" s="62">
        <f>VLOOKUP(B96,'[1]2021'!$B$3:$L$423,11,0)</f>
        <v>23586667</v>
      </c>
      <c r="M96" s="17">
        <f>VLOOKUP(B96,'[1]2021'!$B$3:$M$423,12,0)</f>
        <v>34413333</v>
      </c>
      <c r="N96" s="1"/>
      <c r="O96" s="1"/>
      <c r="P96" s="30" t="s">
        <v>351</v>
      </c>
    </row>
    <row r="97" spans="2:16" s="12" customFormat="1" ht="67.5">
      <c r="B97" s="33">
        <v>95</v>
      </c>
      <c r="C97" s="60" t="s">
        <v>1192</v>
      </c>
      <c r="D97" s="8" t="s">
        <v>997</v>
      </c>
      <c r="E97" s="26">
        <v>5300000</v>
      </c>
      <c r="F97" s="20" t="s">
        <v>698</v>
      </c>
      <c r="G97" s="23" t="s">
        <v>239</v>
      </c>
      <c r="H97" s="29">
        <v>44225</v>
      </c>
      <c r="I97" s="29">
        <v>44528</v>
      </c>
      <c r="J97" s="26">
        <v>53000000</v>
      </c>
      <c r="K97" s="6">
        <f>VLOOKUP(B97,'[1]2021'!$B$3:$K$423,10,0)</f>
        <v>0.40666666037735849</v>
      </c>
      <c r="L97" s="62">
        <f>VLOOKUP(B97,'[1]2021'!$B$3:$L$423,11,0)</f>
        <v>21553333</v>
      </c>
      <c r="M97" s="17">
        <f>VLOOKUP(B97,'[1]2021'!$B$3:$M$423,12,0)</f>
        <v>31446667</v>
      </c>
      <c r="N97" s="1"/>
      <c r="O97" s="1"/>
      <c r="P97" s="30" t="s">
        <v>352</v>
      </c>
    </row>
    <row r="98" spans="2:16" s="12" customFormat="1" ht="67.5">
      <c r="B98" s="33">
        <v>96</v>
      </c>
      <c r="C98" s="60" t="s">
        <v>1192</v>
      </c>
      <c r="D98" s="8" t="s">
        <v>998</v>
      </c>
      <c r="E98" s="26">
        <v>5622100</v>
      </c>
      <c r="F98" s="20" t="s">
        <v>699</v>
      </c>
      <c r="G98" s="23" t="s">
        <v>248</v>
      </c>
      <c r="H98" s="29">
        <v>44228</v>
      </c>
      <c r="I98" s="29">
        <v>44286</v>
      </c>
      <c r="J98" s="26">
        <v>11244200</v>
      </c>
      <c r="K98" s="6">
        <f>VLOOKUP(B98,'[1]2021'!$B$3:$K$423,10,0)</f>
        <v>1</v>
      </c>
      <c r="L98" s="62">
        <f>VLOOKUP(B98,'[1]2021'!$B$3:$L$423,11,0)</f>
        <v>11244200</v>
      </c>
      <c r="M98" s="17">
        <f>VLOOKUP(B98,'[1]2021'!$B$3:$M$423,12,0)</f>
        <v>0</v>
      </c>
      <c r="N98" s="1"/>
      <c r="O98" s="1"/>
      <c r="P98" s="30" t="s">
        <v>353</v>
      </c>
    </row>
    <row r="99" spans="2:16" s="12" customFormat="1" ht="56.25">
      <c r="B99" s="33">
        <v>97</v>
      </c>
      <c r="C99" s="60" t="s">
        <v>1192</v>
      </c>
      <c r="D99" s="8" t="s">
        <v>86</v>
      </c>
      <c r="E99" s="26">
        <v>6897000</v>
      </c>
      <c r="F99" s="20" t="s">
        <v>700</v>
      </c>
      <c r="G99" s="23" t="s">
        <v>242</v>
      </c>
      <c r="H99" s="29">
        <v>44228</v>
      </c>
      <c r="I99" s="29">
        <v>44542</v>
      </c>
      <c r="J99" s="26">
        <v>72418500</v>
      </c>
      <c r="K99" s="6">
        <f>VLOOKUP(B99,'[1]2021'!$B$3:$K$423,10,0)</f>
        <v>0.38095238095238093</v>
      </c>
      <c r="L99" s="62">
        <f>VLOOKUP(B99,'[1]2021'!$B$3:$L$423,11,0)</f>
        <v>27588000</v>
      </c>
      <c r="M99" s="17">
        <f>VLOOKUP(B99,'[1]2021'!$B$3:$M$423,12,0)</f>
        <v>44830500</v>
      </c>
      <c r="N99" s="1"/>
      <c r="O99" s="1"/>
      <c r="P99" s="30" t="s">
        <v>354</v>
      </c>
    </row>
    <row r="100" spans="2:16" s="12" customFormat="1" ht="101.25">
      <c r="B100" s="33">
        <v>98</v>
      </c>
      <c r="C100" s="60" t="s">
        <v>1192</v>
      </c>
      <c r="D100" s="8" t="s">
        <v>999</v>
      </c>
      <c r="E100" s="26">
        <v>5622100</v>
      </c>
      <c r="F100" s="20" t="s">
        <v>701</v>
      </c>
      <c r="G100" s="23" t="s">
        <v>246</v>
      </c>
      <c r="H100" s="29">
        <v>44225</v>
      </c>
      <c r="I100" s="29">
        <v>44405</v>
      </c>
      <c r="J100" s="26">
        <v>33732600</v>
      </c>
      <c r="K100" s="6">
        <f>VLOOKUP(B100,'[1]2021'!$B$3:$K$423,10,0)</f>
        <v>0.67777778765941554</v>
      </c>
      <c r="L100" s="62">
        <f>VLOOKUP(B100,'[1]2021'!$B$3:$L$423,11,0)</f>
        <v>22863207</v>
      </c>
      <c r="M100" s="17">
        <f>VLOOKUP(B100,'[1]2021'!$B$3:$M$423,12,0)</f>
        <v>10869393</v>
      </c>
      <c r="N100" s="1"/>
      <c r="O100" s="1"/>
      <c r="P100" s="30" t="s">
        <v>355</v>
      </c>
    </row>
    <row r="101" spans="2:16" s="12" customFormat="1" ht="101.25">
      <c r="B101" s="33">
        <v>99</v>
      </c>
      <c r="C101" s="60" t="s">
        <v>1192</v>
      </c>
      <c r="D101" s="8" t="s">
        <v>1000</v>
      </c>
      <c r="E101" s="26">
        <v>5622100</v>
      </c>
      <c r="F101" s="20" t="s">
        <v>702</v>
      </c>
      <c r="G101" s="23" t="s">
        <v>245</v>
      </c>
      <c r="H101" s="29">
        <v>44228</v>
      </c>
      <c r="I101" s="29">
        <v>44439</v>
      </c>
      <c r="J101" s="26">
        <v>39354700</v>
      </c>
      <c r="K101" s="6">
        <f>VLOOKUP(B101,'[1]2021'!$B$3:$K$423,10,0)</f>
        <v>0.5714285714285714</v>
      </c>
      <c r="L101" s="62">
        <f>VLOOKUP(B101,'[1]2021'!$B$3:$L$423,11,0)</f>
        <v>22488400</v>
      </c>
      <c r="M101" s="17">
        <f>VLOOKUP(B101,'[1]2021'!$B$3:$M$423,12,0)</f>
        <v>16866300</v>
      </c>
      <c r="N101" s="1"/>
      <c r="O101" s="1"/>
      <c r="P101" s="30" t="s">
        <v>356</v>
      </c>
    </row>
    <row r="102" spans="2:16" s="12" customFormat="1" ht="101.25">
      <c r="B102" s="33">
        <v>100</v>
      </c>
      <c r="C102" s="60" t="s">
        <v>1192</v>
      </c>
      <c r="D102" s="8" t="s">
        <v>1001</v>
      </c>
      <c r="E102" s="26">
        <v>5622100</v>
      </c>
      <c r="F102" s="20" t="s">
        <v>703</v>
      </c>
      <c r="G102" s="23" t="s">
        <v>245</v>
      </c>
      <c r="H102" s="29">
        <v>44228</v>
      </c>
      <c r="I102" s="29">
        <v>44439</v>
      </c>
      <c r="J102" s="26">
        <v>39354700</v>
      </c>
      <c r="K102" s="6">
        <f>VLOOKUP(B102,'[1]2021'!$B$3:$K$423,10,0)</f>
        <v>0.5714285714285714</v>
      </c>
      <c r="L102" s="62">
        <f>VLOOKUP(B102,'[1]2021'!$B$3:$L$423,11,0)</f>
        <v>22488400</v>
      </c>
      <c r="M102" s="17">
        <f>VLOOKUP(B102,'[1]2021'!$B$3:$M$423,12,0)</f>
        <v>16866300</v>
      </c>
      <c r="N102" s="1"/>
      <c r="O102" s="1"/>
      <c r="P102" s="30" t="s">
        <v>357</v>
      </c>
    </row>
    <row r="103" spans="2:16" s="12" customFormat="1" ht="101.25">
      <c r="B103" s="33">
        <v>101</v>
      </c>
      <c r="C103" s="60" t="s">
        <v>1192</v>
      </c>
      <c r="D103" s="8" t="s">
        <v>1002</v>
      </c>
      <c r="E103" s="26">
        <v>5622100</v>
      </c>
      <c r="F103" s="20" t="s">
        <v>704</v>
      </c>
      <c r="G103" s="23" t="s">
        <v>246</v>
      </c>
      <c r="H103" s="29">
        <v>44228</v>
      </c>
      <c r="I103" s="29">
        <v>44408</v>
      </c>
      <c r="J103" s="26">
        <v>33732600</v>
      </c>
      <c r="K103" s="6">
        <f>VLOOKUP(B103,'[1]2021'!$B$3:$K$423,10,0)</f>
        <v>0.66666666666666663</v>
      </c>
      <c r="L103" s="62">
        <f>VLOOKUP(B103,'[1]2021'!$B$3:$L$423,11,0)</f>
        <v>22488400</v>
      </c>
      <c r="M103" s="17">
        <f>VLOOKUP(B103,'[1]2021'!$B$3:$M$423,12,0)</f>
        <v>11244200</v>
      </c>
      <c r="N103" s="1"/>
      <c r="O103" s="1"/>
      <c r="P103" s="30" t="s">
        <v>358</v>
      </c>
    </row>
    <row r="104" spans="2:16" s="12" customFormat="1" ht="78.75">
      <c r="B104" s="33">
        <v>102</v>
      </c>
      <c r="C104" s="60" t="s">
        <v>1192</v>
      </c>
      <c r="D104" s="8" t="s">
        <v>1003</v>
      </c>
      <c r="E104" s="26">
        <v>5622100</v>
      </c>
      <c r="F104" s="20" t="s">
        <v>705</v>
      </c>
      <c r="G104" s="23" t="s">
        <v>242</v>
      </c>
      <c r="H104" s="29">
        <v>44228</v>
      </c>
      <c r="I104" s="29">
        <v>44542</v>
      </c>
      <c r="J104" s="26">
        <v>59032050</v>
      </c>
      <c r="K104" s="6">
        <f>VLOOKUP(B104,'[1]2021'!$B$3:$K$423,10,0)</f>
        <v>0.38095238095238093</v>
      </c>
      <c r="L104" s="62">
        <f>VLOOKUP(B104,'[1]2021'!$B$3:$L$423,11,0)</f>
        <v>22488400</v>
      </c>
      <c r="M104" s="17">
        <f>VLOOKUP(B104,'[1]2021'!$B$3:$M$423,12,0)</f>
        <v>36543650</v>
      </c>
      <c r="N104" s="1"/>
      <c r="O104" s="1"/>
      <c r="P104" s="30" t="s">
        <v>359</v>
      </c>
    </row>
    <row r="105" spans="2:16" s="12" customFormat="1" ht="56.25">
      <c r="B105" s="33">
        <v>103</v>
      </c>
      <c r="C105" s="60" t="s">
        <v>1192</v>
      </c>
      <c r="D105" s="8" t="s">
        <v>87</v>
      </c>
      <c r="E105" s="26">
        <v>4300000</v>
      </c>
      <c r="F105" s="20" t="s">
        <v>706</v>
      </c>
      <c r="G105" s="23" t="s">
        <v>247</v>
      </c>
      <c r="H105" s="29">
        <v>44228</v>
      </c>
      <c r="I105" s="29">
        <v>44499</v>
      </c>
      <c r="J105" s="26">
        <v>38700000</v>
      </c>
      <c r="K105" s="6">
        <f>VLOOKUP(B105,'[1]2021'!$B$3:$K$423,10,0)</f>
        <v>0.44444444444444442</v>
      </c>
      <c r="L105" s="62">
        <f>VLOOKUP(B105,'[1]2021'!$B$3:$L$423,11,0)</f>
        <v>17200000</v>
      </c>
      <c r="M105" s="17">
        <f>VLOOKUP(B105,'[1]2021'!$B$3:$M$423,12,0)</f>
        <v>21500000</v>
      </c>
      <c r="N105" s="1"/>
      <c r="O105" s="1"/>
      <c r="P105" s="30" t="s">
        <v>360</v>
      </c>
    </row>
    <row r="106" spans="2:16" s="12" customFormat="1" ht="56.25">
      <c r="B106" s="33">
        <v>104</v>
      </c>
      <c r="C106" s="60" t="s">
        <v>1192</v>
      </c>
      <c r="D106" s="8" t="s">
        <v>88</v>
      </c>
      <c r="E106" s="26">
        <v>6000000</v>
      </c>
      <c r="F106" s="20" t="s">
        <v>707</v>
      </c>
      <c r="G106" s="23" t="s">
        <v>239</v>
      </c>
      <c r="H106" s="29">
        <v>44237</v>
      </c>
      <c r="I106" s="29">
        <v>44539</v>
      </c>
      <c r="J106" s="26">
        <v>60000000</v>
      </c>
      <c r="K106" s="6">
        <f>VLOOKUP(B106,'[1]2021'!$B$3:$K$423,10,0)</f>
        <v>0.37</v>
      </c>
      <c r="L106" s="62">
        <f>VLOOKUP(B106,'[1]2021'!$B$3:$L$423,11,0)</f>
        <v>22200000</v>
      </c>
      <c r="M106" s="17">
        <f>VLOOKUP(B106,'[1]2021'!$B$3:$M$423,12,0)</f>
        <v>37800000</v>
      </c>
      <c r="N106" s="1"/>
      <c r="O106" s="1"/>
      <c r="P106" s="30" t="s">
        <v>361</v>
      </c>
    </row>
    <row r="107" spans="2:16" s="12" customFormat="1" ht="67.5">
      <c r="B107" s="33">
        <v>105</v>
      </c>
      <c r="C107" s="60" t="s">
        <v>1192</v>
      </c>
      <c r="D107" s="8" t="s">
        <v>89</v>
      </c>
      <c r="E107" s="26">
        <v>8000000</v>
      </c>
      <c r="F107" s="20" t="s">
        <v>708</v>
      </c>
      <c r="G107" s="23" t="s">
        <v>239</v>
      </c>
      <c r="H107" s="29">
        <v>44225</v>
      </c>
      <c r="I107" s="29">
        <v>44529</v>
      </c>
      <c r="J107" s="26">
        <v>80000000</v>
      </c>
      <c r="K107" s="6">
        <f>VLOOKUP(B107,'[1]2021'!$B$3:$K$423,10,0)</f>
        <v>0.4066666625</v>
      </c>
      <c r="L107" s="62">
        <f>VLOOKUP(B107,'[1]2021'!$B$3:$L$423,11,0)</f>
        <v>32533333</v>
      </c>
      <c r="M107" s="17">
        <f>VLOOKUP(B107,'[1]2021'!$B$3:$M$423,12,0)</f>
        <v>47466667</v>
      </c>
      <c r="N107" s="1"/>
      <c r="O107" s="1"/>
      <c r="P107" s="30" t="s">
        <v>362</v>
      </c>
    </row>
    <row r="108" spans="2:16" s="12" customFormat="1" ht="67.5">
      <c r="B108" s="33">
        <v>106</v>
      </c>
      <c r="C108" s="60" t="s">
        <v>1192</v>
      </c>
      <c r="D108" s="8" t="s">
        <v>90</v>
      </c>
      <c r="E108" s="26">
        <v>5500000</v>
      </c>
      <c r="F108" s="20" t="s">
        <v>709</v>
      </c>
      <c r="G108" s="23" t="s">
        <v>241</v>
      </c>
      <c r="H108" s="29">
        <v>44235</v>
      </c>
      <c r="I108" s="29">
        <v>44537</v>
      </c>
      <c r="J108" s="26">
        <v>55000000</v>
      </c>
      <c r="K108" s="6">
        <f>VLOOKUP(B108,'[1]2021'!$B$3:$K$423,10,0)</f>
        <v>0.37666667272727272</v>
      </c>
      <c r="L108" s="62">
        <f>VLOOKUP(B108,'[1]2021'!$B$3:$L$423,11,0)</f>
        <v>20716667</v>
      </c>
      <c r="M108" s="17">
        <f>VLOOKUP(B108,'[1]2021'!$B$3:$M$423,12,0)</f>
        <v>34283333</v>
      </c>
      <c r="N108" s="1"/>
      <c r="O108" s="1"/>
      <c r="P108" s="30" t="s">
        <v>363</v>
      </c>
    </row>
    <row r="109" spans="2:16" s="12" customFormat="1" ht="45">
      <c r="B109" s="33">
        <v>107</v>
      </c>
      <c r="C109" s="60" t="s">
        <v>1192</v>
      </c>
      <c r="D109" s="8" t="s">
        <v>91</v>
      </c>
      <c r="E109" s="26">
        <v>8000000</v>
      </c>
      <c r="F109" s="20" t="s">
        <v>710</v>
      </c>
      <c r="G109" s="23" t="s">
        <v>241</v>
      </c>
      <c r="H109" s="29">
        <v>44228</v>
      </c>
      <c r="I109" s="29">
        <v>44530</v>
      </c>
      <c r="J109" s="26">
        <v>80000000</v>
      </c>
      <c r="K109" s="6">
        <f>VLOOKUP(B109,'[1]2021'!$B$3:$K$423,10,0)</f>
        <v>0.4</v>
      </c>
      <c r="L109" s="62">
        <f>VLOOKUP(B109,'[1]2021'!$B$3:$L$423,11,0)</f>
        <v>32000000</v>
      </c>
      <c r="M109" s="17">
        <f>VLOOKUP(B109,'[1]2021'!$B$3:$M$423,12,0)</f>
        <v>48000000</v>
      </c>
      <c r="N109" s="1"/>
      <c r="O109" s="1"/>
      <c r="P109" s="30" t="s">
        <v>364</v>
      </c>
    </row>
    <row r="110" spans="2:16" s="12" customFormat="1" ht="90">
      <c r="B110" s="33">
        <v>108</v>
      </c>
      <c r="C110" s="60" t="s">
        <v>1192</v>
      </c>
      <c r="D110" s="8" t="s">
        <v>1004</v>
      </c>
      <c r="E110" s="26">
        <v>4500000</v>
      </c>
      <c r="F110" s="20" t="s">
        <v>711</v>
      </c>
      <c r="G110" s="23" t="s">
        <v>249</v>
      </c>
      <c r="H110" s="29">
        <v>44225</v>
      </c>
      <c r="I110" s="29">
        <v>44390</v>
      </c>
      <c r="J110" s="26">
        <v>24750000</v>
      </c>
      <c r="K110" s="6">
        <f>VLOOKUP(B110,'[1]2021'!$B$3:$K$423,10,0)</f>
        <v>0.73939393939393938</v>
      </c>
      <c r="L110" s="62">
        <f>VLOOKUP(B110,'[1]2021'!$B$3:$L$423,11,0)</f>
        <v>18300000</v>
      </c>
      <c r="M110" s="17">
        <f>VLOOKUP(B110,'[1]2021'!$B$3:$M$423,12,0)</f>
        <v>6450000</v>
      </c>
      <c r="N110" s="1"/>
      <c r="O110" s="1"/>
      <c r="P110" s="30" t="s">
        <v>365</v>
      </c>
    </row>
    <row r="111" spans="2:16" s="12" customFormat="1" ht="67.5">
      <c r="B111" s="33">
        <v>109</v>
      </c>
      <c r="C111" s="60" t="s">
        <v>1192</v>
      </c>
      <c r="D111" s="8" t="s">
        <v>92</v>
      </c>
      <c r="E111" s="26">
        <v>4500000</v>
      </c>
      <c r="F111" s="20" t="s">
        <v>712</v>
      </c>
      <c r="G111" s="23" t="s">
        <v>243</v>
      </c>
      <c r="H111" s="29">
        <v>44228</v>
      </c>
      <c r="I111" s="29">
        <v>44408</v>
      </c>
      <c r="J111" s="26">
        <v>27000000</v>
      </c>
      <c r="K111" s="6">
        <f>VLOOKUP(B111,'[1]2021'!$B$3:$K$423,10,0)</f>
        <v>0.66666666666666663</v>
      </c>
      <c r="L111" s="62">
        <f>VLOOKUP(B111,'[1]2021'!$B$3:$L$423,11,0)</f>
        <v>18000000</v>
      </c>
      <c r="M111" s="17">
        <f>VLOOKUP(B111,'[1]2021'!$B$3:$M$423,12,0)</f>
        <v>9000000</v>
      </c>
      <c r="N111" s="1"/>
      <c r="O111" s="1"/>
      <c r="P111" s="30" t="s">
        <v>366</v>
      </c>
    </row>
    <row r="112" spans="2:16" s="12" customFormat="1" ht="78.75">
      <c r="B112" s="33">
        <v>110</v>
      </c>
      <c r="C112" s="60" t="s">
        <v>1192</v>
      </c>
      <c r="D112" s="8" t="s">
        <v>1005</v>
      </c>
      <c r="E112" s="26">
        <v>4500000</v>
      </c>
      <c r="F112" s="20" t="s">
        <v>713</v>
      </c>
      <c r="G112" s="23" t="s">
        <v>243</v>
      </c>
      <c r="H112" s="29">
        <v>44228</v>
      </c>
      <c r="I112" s="29">
        <v>44408</v>
      </c>
      <c r="J112" s="26">
        <v>27000000</v>
      </c>
      <c r="K112" s="6">
        <f>VLOOKUP(B112,'[1]2021'!$B$3:$K$423,10,0)</f>
        <v>0.66666666666666663</v>
      </c>
      <c r="L112" s="62">
        <f>VLOOKUP(B112,'[1]2021'!$B$3:$L$423,11,0)</f>
        <v>18000000</v>
      </c>
      <c r="M112" s="17">
        <f>VLOOKUP(B112,'[1]2021'!$B$3:$M$423,12,0)</f>
        <v>9000000</v>
      </c>
      <c r="N112" s="1"/>
      <c r="O112" s="1"/>
      <c r="P112" s="30" t="s">
        <v>928</v>
      </c>
    </row>
    <row r="113" spans="2:16" s="12" customFormat="1" ht="67.5">
      <c r="B113" s="33">
        <v>111</v>
      </c>
      <c r="C113" s="60" t="s">
        <v>1192</v>
      </c>
      <c r="D113" s="8" t="s">
        <v>93</v>
      </c>
      <c r="E113" s="26">
        <v>2748350</v>
      </c>
      <c r="F113" s="20"/>
      <c r="G113" s="23" t="s">
        <v>247</v>
      </c>
      <c r="H113" s="29">
        <v>44228</v>
      </c>
      <c r="I113" s="29">
        <v>44500</v>
      </c>
      <c r="J113" s="26">
        <v>24735150</v>
      </c>
      <c r="K113" s="6">
        <f>VLOOKUP(B113,'[1]2021'!$B$3:$K$423,10,0)</f>
        <v>0.41851850504241939</v>
      </c>
      <c r="L113" s="62">
        <f>VLOOKUP(B113,'[1]2021'!$B$3:$L$423,11,0)</f>
        <v>10352118</v>
      </c>
      <c r="M113" s="17">
        <f>VLOOKUP(B113,'[1]2021'!$B$3:$M$423,12,0)</f>
        <v>14383032</v>
      </c>
      <c r="N113" s="1"/>
      <c r="O113" s="1"/>
      <c r="P113" s="30" t="s">
        <v>367</v>
      </c>
    </row>
    <row r="114" spans="2:16" s="12" customFormat="1" ht="101.25">
      <c r="B114" s="33">
        <v>112</v>
      </c>
      <c r="C114" s="60" t="s">
        <v>1192</v>
      </c>
      <c r="D114" s="8" t="s">
        <v>1006</v>
      </c>
      <c r="E114" s="26">
        <v>5622100</v>
      </c>
      <c r="F114" s="20" t="s">
        <v>714</v>
      </c>
      <c r="G114" s="23" t="s">
        <v>245</v>
      </c>
      <c r="H114" s="29">
        <v>44229</v>
      </c>
      <c r="I114" s="29">
        <v>44440</v>
      </c>
      <c r="J114" s="26">
        <v>39354700</v>
      </c>
      <c r="K114" s="6">
        <f>VLOOKUP(B114,'[1]2021'!$B$3:$K$423,10,0)</f>
        <v>0.56666667513664193</v>
      </c>
      <c r="L114" s="62">
        <f>VLOOKUP(B114,'[1]2021'!$B$3:$L$423,11,0)</f>
        <v>22300997</v>
      </c>
      <c r="M114" s="17">
        <f>VLOOKUP(B114,'[1]2021'!$B$3:$M$423,12,0)</f>
        <v>17053703</v>
      </c>
      <c r="N114" s="1"/>
      <c r="O114" s="1"/>
      <c r="P114" s="30" t="s">
        <v>368</v>
      </c>
    </row>
    <row r="115" spans="2:16" s="12" customFormat="1" ht="67.5">
      <c r="B115" s="33">
        <v>113</v>
      </c>
      <c r="C115" s="60" t="s">
        <v>1192</v>
      </c>
      <c r="D115" s="8" t="s">
        <v>1007</v>
      </c>
      <c r="E115" s="26">
        <v>5622100</v>
      </c>
      <c r="F115" s="20" t="s">
        <v>715</v>
      </c>
      <c r="G115" s="23" t="s">
        <v>244</v>
      </c>
      <c r="H115" s="29">
        <v>44260</v>
      </c>
      <c r="I115" s="29">
        <v>44514</v>
      </c>
      <c r="J115" s="26">
        <v>47787850</v>
      </c>
      <c r="K115" s="6">
        <f>VLOOKUP(B115,'[1]2021'!$B$3:$K$423,10,0)</f>
        <v>0.33725490893605803</v>
      </c>
      <c r="L115" s="62">
        <f>VLOOKUP(B115,'[1]2021'!$B$3:$L$423,11,0)</f>
        <v>16116687</v>
      </c>
      <c r="M115" s="17">
        <f>VLOOKUP(B115,'[1]2021'!$B$3:$M$423,12,0)</f>
        <v>31671163</v>
      </c>
      <c r="N115" s="1"/>
      <c r="O115" s="1"/>
      <c r="P115" s="30" t="s">
        <v>369</v>
      </c>
    </row>
    <row r="116" spans="2:16" s="12" customFormat="1" ht="56.25">
      <c r="B116" s="33">
        <v>114</v>
      </c>
      <c r="C116" s="60" t="s">
        <v>1192</v>
      </c>
      <c r="D116" s="8" t="s">
        <v>94</v>
      </c>
      <c r="E116" s="26">
        <v>2930000</v>
      </c>
      <c r="F116" s="20" t="s">
        <v>948</v>
      </c>
      <c r="G116" s="23" t="s">
        <v>239</v>
      </c>
      <c r="H116" s="29">
        <v>44232</v>
      </c>
      <c r="I116" s="29">
        <v>44534</v>
      </c>
      <c r="J116" s="26">
        <v>29300000</v>
      </c>
      <c r="K116" s="6">
        <f>VLOOKUP(B116,'[1]2021'!$B$3:$K$423,10,0)</f>
        <v>0.38666665529010241</v>
      </c>
      <c r="L116" s="62">
        <f>VLOOKUP(B116,'[1]2021'!$B$3:$L$423,11,0)</f>
        <v>11329333</v>
      </c>
      <c r="M116" s="17">
        <f>VLOOKUP(B116,'[1]2021'!$B$3:$M$423,12,0)</f>
        <v>17970667</v>
      </c>
      <c r="N116" s="1"/>
      <c r="O116" s="1"/>
      <c r="P116" s="30" t="s">
        <v>370</v>
      </c>
    </row>
    <row r="117" spans="2:16" s="12" customFormat="1" ht="45">
      <c r="B117" s="33">
        <v>115</v>
      </c>
      <c r="C117" s="60" t="s">
        <v>1192</v>
      </c>
      <c r="D117" s="8" t="s">
        <v>95</v>
      </c>
      <c r="E117" s="26">
        <v>5622100</v>
      </c>
      <c r="F117" s="20" t="s">
        <v>716</v>
      </c>
      <c r="G117" s="23" t="s">
        <v>244</v>
      </c>
      <c r="H117" s="29">
        <v>44228</v>
      </c>
      <c r="I117" s="29">
        <v>44482</v>
      </c>
      <c r="J117" s="26">
        <v>47787850</v>
      </c>
      <c r="K117" s="6">
        <f>VLOOKUP(B117,'[1]2021'!$B$3:$K$423,10,0)</f>
        <v>0.47058823529411764</v>
      </c>
      <c r="L117" s="62">
        <f>VLOOKUP(B117,'[1]2021'!$B$3:$L$423,11,0)</f>
        <v>22488400</v>
      </c>
      <c r="M117" s="17">
        <f>VLOOKUP(B117,'[1]2021'!$B$3:$M$423,12,0)</f>
        <v>25299450</v>
      </c>
      <c r="N117" s="1"/>
      <c r="O117" s="1"/>
      <c r="P117" s="30" t="s">
        <v>371</v>
      </c>
    </row>
    <row r="118" spans="2:16" s="12" customFormat="1" ht="67.5">
      <c r="B118" s="33">
        <v>116</v>
      </c>
      <c r="C118" s="60" t="s">
        <v>1192</v>
      </c>
      <c r="D118" s="8" t="s">
        <v>96</v>
      </c>
      <c r="E118" s="26">
        <v>2058650</v>
      </c>
      <c r="F118" s="20"/>
      <c r="G118" s="23" t="s">
        <v>247</v>
      </c>
      <c r="H118" s="29">
        <v>44228</v>
      </c>
      <c r="I118" s="29">
        <v>44499</v>
      </c>
      <c r="J118" s="26">
        <v>18527850</v>
      </c>
      <c r="K118" s="6">
        <f>VLOOKUP(B118,'[1]2021'!$B$3:$K$423,10,0)</f>
        <v>0.41851850052758416</v>
      </c>
      <c r="L118" s="62">
        <f>VLOOKUP(B118,'[1]2021'!$B$3:$L$423,11,0)</f>
        <v>7754248</v>
      </c>
      <c r="M118" s="17">
        <f>VLOOKUP(B118,'[1]2021'!$B$3:$M$423,12,0)</f>
        <v>10773602</v>
      </c>
      <c r="N118" s="1"/>
      <c r="O118" s="1"/>
      <c r="P118" s="30" t="s">
        <v>372</v>
      </c>
    </row>
    <row r="119" spans="2:16" s="12" customFormat="1" ht="67.5">
      <c r="B119" s="33">
        <v>117</v>
      </c>
      <c r="C119" s="60" t="s">
        <v>1192</v>
      </c>
      <c r="D119" s="8" t="s">
        <v>1008</v>
      </c>
      <c r="E119" s="26">
        <v>5622100</v>
      </c>
      <c r="F119" s="20" t="s">
        <v>717</v>
      </c>
      <c r="G119" s="23" t="s">
        <v>250</v>
      </c>
      <c r="H119" s="29">
        <v>44225</v>
      </c>
      <c r="I119" s="29">
        <v>44467</v>
      </c>
      <c r="J119" s="26">
        <v>44976800</v>
      </c>
      <c r="K119" s="6">
        <f>VLOOKUP(B119,'[1]2021'!$B$3:$K$423,10,0)</f>
        <v>0.5083333407445616</v>
      </c>
      <c r="L119" s="62">
        <f>VLOOKUP(B119,'[1]2021'!$B$3:$L$423,11,0)</f>
        <v>22863207</v>
      </c>
      <c r="M119" s="17">
        <f>VLOOKUP(B119,'[1]2021'!$B$3:$M$423,12,0)</f>
        <v>22113593</v>
      </c>
      <c r="N119" s="1"/>
      <c r="O119" s="1"/>
      <c r="P119" s="30" t="s">
        <v>373</v>
      </c>
    </row>
    <row r="120" spans="2:16" s="12" customFormat="1" ht="101.25">
      <c r="B120" s="33">
        <v>118</v>
      </c>
      <c r="C120" s="60" t="s">
        <v>1192</v>
      </c>
      <c r="D120" s="8" t="s">
        <v>1009</v>
      </c>
      <c r="E120" s="26">
        <v>5622100</v>
      </c>
      <c r="F120" s="20" t="s">
        <v>718</v>
      </c>
      <c r="G120" s="23" t="s">
        <v>246</v>
      </c>
      <c r="H120" s="29">
        <v>44229</v>
      </c>
      <c r="I120" s="29">
        <v>44409</v>
      </c>
      <c r="J120" s="26">
        <v>33732600</v>
      </c>
      <c r="K120" s="6">
        <f>VLOOKUP(B120,'[1]2021'!$B$3:$K$423,10,0)</f>
        <v>0.66111112099274882</v>
      </c>
      <c r="L120" s="62">
        <f>VLOOKUP(B120,'[1]2021'!$B$3:$L$423,11,0)</f>
        <v>22300997</v>
      </c>
      <c r="M120" s="17">
        <f>VLOOKUP(B120,'[1]2021'!$B$3:$M$423,12,0)</f>
        <v>11431603</v>
      </c>
      <c r="N120" s="1"/>
      <c r="O120" s="1"/>
      <c r="P120" s="30" t="s">
        <v>374</v>
      </c>
    </row>
    <row r="121" spans="2:16" s="12" customFormat="1" ht="67.5">
      <c r="B121" s="33">
        <v>119</v>
      </c>
      <c r="C121" s="60" t="s">
        <v>1192</v>
      </c>
      <c r="D121" s="8" t="s">
        <v>97</v>
      </c>
      <c r="E121" s="26">
        <v>2058650</v>
      </c>
      <c r="F121" s="20"/>
      <c r="G121" s="23" t="s">
        <v>247</v>
      </c>
      <c r="H121" s="29">
        <v>44228</v>
      </c>
      <c r="I121" s="29">
        <v>44500</v>
      </c>
      <c r="J121" s="26">
        <v>18527850</v>
      </c>
      <c r="K121" s="6">
        <f>VLOOKUP(B121,'[1]2021'!$B$3:$K$423,10,0)</f>
        <v>0.44444444444444442</v>
      </c>
      <c r="L121" s="62">
        <f>VLOOKUP(B121,'[1]2021'!$B$3:$L$423,11,0)</f>
        <v>8234600</v>
      </c>
      <c r="M121" s="17">
        <f>VLOOKUP(B121,'[1]2021'!$B$3:$M$423,12,0)</f>
        <v>10293250</v>
      </c>
      <c r="N121" s="1"/>
      <c r="O121" s="1"/>
      <c r="P121" s="30" t="s">
        <v>375</v>
      </c>
    </row>
    <row r="122" spans="2:16" s="12" customFormat="1" ht="67.5">
      <c r="B122" s="33">
        <v>120</v>
      </c>
      <c r="C122" s="60" t="s">
        <v>1192</v>
      </c>
      <c r="D122" s="8" t="s">
        <v>98</v>
      </c>
      <c r="E122" s="26">
        <v>2058650</v>
      </c>
      <c r="F122" s="20"/>
      <c r="G122" s="23" t="s">
        <v>247</v>
      </c>
      <c r="H122" s="29">
        <v>44228</v>
      </c>
      <c r="I122" s="29">
        <v>44500</v>
      </c>
      <c r="J122" s="26">
        <v>18527850</v>
      </c>
      <c r="K122" s="6">
        <f>VLOOKUP(B122,'[1]2021'!$B$3:$K$423,10,0)</f>
        <v>0.44444444444444442</v>
      </c>
      <c r="L122" s="62">
        <f>VLOOKUP(B122,'[1]2021'!$B$3:$L$423,11,0)</f>
        <v>8234600</v>
      </c>
      <c r="M122" s="17">
        <f>VLOOKUP(B122,'[1]2021'!$B$3:$M$423,12,0)</f>
        <v>10293250</v>
      </c>
      <c r="N122" s="1"/>
      <c r="O122" s="1"/>
      <c r="P122" s="30" t="s">
        <v>376</v>
      </c>
    </row>
    <row r="123" spans="2:16" s="12" customFormat="1" ht="67.5">
      <c r="B123" s="33">
        <v>121</v>
      </c>
      <c r="C123" s="60" t="s">
        <v>1192</v>
      </c>
      <c r="D123" s="8" t="s">
        <v>99</v>
      </c>
      <c r="E123" s="26">
        <v>2058650</v>
      </c>
      <c r="F123" s="20"/>
      <c r="G123" s="23" t="s">
        <v>247</v>
      </c>
      <c r="H123" s="29">
        <v>44228</v>
      </c>
      <c r="I123" s="29">
        <v>44500</v>
      </c>
      <c r="J123" s="26">
        <v>18527850</v>
      </c>
      <c r="K123" s="6">
        <f>VLOOKUP(B123,'[1]2021'!$B$3:$K$423,10,0)</f>
        <v>0.44444444444444442</v>
      </c>
      <c r="L123" s="62">
        <f>VLOOKUP(B123,'[1]2021'!$B$3:$L$423,11,0)</f>
        <v>8234600</v>
      </c>
      <c r="M123" s="17">
        <f>VLOOKUP(B123,'[1]2021'!$B$3:$M$423,12,0)</f>
        <v>10293250</v>
      </c>
      <c r="N123" s="1"/>
      <c r="O123" s="1"/>
      <c r="P123" s="30" t="s">
        <v>377</v>
      </c>
    </row>
    <row r="124" spans="2:16" s="12" customFormat="1" ht="45">
      <c r="B124" s="33">
        <v>122</v>
      </c>
      <c r="C124" s="60" t="s">
        <v>1192</v>
      </c>
      <c r="D124" s="8" t="s">
        <v>100</v>
      </c>
      <c r="E124" s="26">
        <v>3866500</v>
      </c>
      <c r="F124" s="20" t="s">
        <v>719</v>
      </c>
      <c r="G124" s="23" t="s">
        <v>238</v>
      </c>
      <c r="H124" s="29">
        <v>44225</v>
      </c>
      <c r="I124" s="29">
        <v>44559</v>
      </c>
      <c r="J124" s="26">
        <v>42531500</v>
      </c>
      <c r="K124" s="6">
        <f>VLOOKUP(B124,'[1]2021'!$B$3:$K$423,10,0)</f>
        <v>0.36969697753429809</v>
      </c>
      <c r="L124" s="62">
        <f>VLOOKUP(B124,'[1]2021'!$B$3:$L$423,11,0)</f>
        <v>15723767</v>
      </c>
      <c r="M124" s="17">
        <f>VLOOKUP(B124,'[1]2021'!$B$3:$M$423,12,0)</f>
        <v>26807733</v>
      </c>
      <c r="N124" s="1"/>
      <c r="O124" s="1"/>
      <c r="P124" s="30" t="s">
        <v>378</v>
      </c>
    </row>
    <row r="125" spans="2:16" s="12" customFormat="1" ht="67.5">
      <c r="B125" s="33">
        <v>123</v>
      </c>
      <c r="C125" s="60" t="s">
        <v>1192</v>
      </c>
      <c r="D125" s="8" t="s">
        <v>101</v>
      </c>
      <c r="E125" s="26">
        <v>2058650</v>
      </c>
      <c r="F125" s="20"/>
      <c r="G125" s="23" t="s">
        <v>247</v>
      </c>
      <c r="H125" s="29">
        <v>44228</v>
      </c>
      <c r="I125" s="29">
        <v>44500</v>
      </c>
      <c r="J125" s="26">
        <v>18527850</v>
      </c>
      <c r="K125" s="6">
        <f>VLOOKUP(B125,'[1]2021'!$B$3:$K$423,10,0)</f>
        <v>0.44444444444444442</v>
      </c>
      <c r="L125" s="62">
        <f>VLOOKUP(B125,'[1]2021'!$B$3:$L$423,11,0)</f>
        <v>8234600</v>
      </c>
      <c r="M125" s="17">
        <f>VLOOKUP(B125,'[1]2021'!$B$3:$M$423,12,0)</f>
        <v>10293250</v>
      </c>
      <c r="N125" s="1"/>
      <c r="O125" s="1"/>
      <c r="P125" s="30" t="s">
        <v>379</v>
      </c>
    </row>
    <row r="126" spans="2:16" s="12" customFormat="1" ht="78.75">
      <c r="B126" s="33">
        <v>124</v>
      </c>
      <c r="C126" s="60" t="s">
        <v>1192</v>
      </c>
      <c r="D126" s="8" t="s">
        <v>1010</v>
      </c>
      <c r="E126" s="26">
        <v>5622100</v>
      </c>
      <c r="F126" s="20" t="s">
        <v>720</v>
      </c>
      <c r="G126" s="23" t="s">
        <v>242</v>
      </c>
      <c r="H126" s="29">
        <v>44229</v>
      </c>
      <c r="I126" s="29">
        <v>44543</v>
      </c>
      <c r="J126" s="26">
        <v>59032050</v>
      </c>
      <c r="K126" s="6">
        <f>VLOOKUP(B126,'[1]2021'!$B$3:$K$423,10,0)</f>
        <v>0.37777778342442792</v>
      </c>
      <c r="L126" s="62">
        <f>VLOOKUP(B126,'[1]2021'!$B$3:$L$423,11,0)</f>
        <v>22300997</v>
      </c>
      <c r="M126" s="17">
        <f>VLOOKUP(B126,'[1]2021'!$B$3:$M$423,12,0)</f>
        <v>36731053</v>
      </c>
      <c r="N126" s="1"/>
      <c r="O126" s="1"/>
      <c r="P126" s="30" t="s">
        <v>380</v>
      </c>
    </row>
    <row r="127" spans="2:16" s="12" customFormat="1" ht="67.5">
      <c r="B127" s="33">
        <v>125</v>
      </c>
      <c r="C127" s="60" t="s">
        <v>1192</v>
      </c>
      <c r="D127" s="8" t="s">
        <v>1011</v>
      </c>
      <c r="E127" s="26">
        <v>7038400</v>
      </c>
      <c r="F127" s="20" t="s">
        <v>721</v>
      </c>
      <c r="G127" s="23" t="s">
        <v>242</v>
      </c>
      <c r="H127" s="29">
        <v>44229</v>
      </c>
      <c r="I127" s="29">
        <v>44543</v>
      </c>
      <c r="J127" s="26">
        <v>73903200</v>
      </c>
      <c r="K127" s="6">
        <f>VLOOKUP(B127,'[1]2021'!$B$3:$K$423,10,0)</f>
        <v>0.37777778228818237</v>
      </c>
      <c r="L127" s="62">
        <f>VLOOKUP(B127,'[1]2021'!$B$3:$L$423,11,0)</f>
        <v>27918987</v>
      </c>
      <c r="M127" s="17">
        <f>VLOOKUP(B127,'[1]2021'!$B$3:$M$423,12,0)</f>
        <v>45984213</v>
      </c>
      <c r="N127" s="1"/>
      <c r="O127" s="1"/>
      <c r="P127" s="30" t="s">
        <v>381</v>
      </c>
    </row>
    <row r="128" spans="2:16" s="12" customFormat="1" ht="56.25">
      <c r="B128" s="33">
        <v>126</v>
      </c>
      <c r="C128" s="60" t="s">
        <v>1192</v>
      </c>
      <c r="D128" s="8" t="s">
        <v>102</v>
      </c>
      <c r="E128" s="26">
        <v>5622100</v>
      </c>
      <c r="F128" s="20" t="s">
        <v>722</v>
      </c>
      <c r="G128" s="23" t="s">
        <v>239</v>
      </c>
      <c r="H128" s="29">
        <v>44236</v>
      </c>
      <c r="I128" s="29">
        <v>44550</v>
      </c>
      <c r="J128" s="26">
        <v>56221000</v>
      </c>
      <c r="K128" s="6">
        <f>VLOOKUP(B128,'[1]2021'!$B$3:$K$423,10,0)</f>
        <v>0.37333332740435071</v>
      </c>
      <c r="L128" s="62">
        <f>VLOOKUP(B128,'[1]2021'!$B$3:$L$423,11,0)</f>
        <v>20989173</v>
      </c>
      <c r="M128" s="17">
        <f>VLOOKUP(B128,'[1]2021'!$B$3:$M$423,12,0)</f>
        <v>35231827</v>
      </c>
      <c r="N128" s="1"/>
      <c r="O128" s="1"/>
      <c r="P128" s="30" t="s">
        <v>382</v>
      </c>
    </row>
    <row r="129" spans="2:16" s="12" customFormat="1" ht="56.25">
      <c r="B129" s="33">
        <v>127</v>
      </c>
      <c r="C129" s="60" t="s">
        <v>1192</v>
      </c>
      <c r="D129" s="8" t="s">
        <v>103</v>
      </c>
      <c r="E129" s="26">
        <v>2930000</v>
      </c>
      <c r="F129" s="20" t="s">
        <v>723</v>
      </c>
      <c r="G129" s="23" t="s">
        <v>239</v>
      </c>
      <c r="H129" s="29">
        <v>44230</v>
      </c>
      <c r="I129" s="29">
        <v>44532</v>
      </c>
      <c r="J129" s="26">
        <v>29300000</v>
      </c>
      <c r="K129" s="6">
        <f>VLOOKUP(B129,'[1]2021'!$B$3:$K$423,10,0)</f>
        <v>0.39333334470989761</v>
      </c>
      <c r="L129" s="62">
        <f>VLOOKUP(B129,'[1]2021'!$B$3:$L$423,11,0)</f>
        <v>11524667</v>
      </c>
      <c r="M129" s="17">
        <f>VLOOKUP(B129,'[1]2021'!$B$3:$M$423,12,0)</f>
        <v>17775333</v>
      </c>
      <c r="N129" s="1"/>
      <c r="O129" s="1"/>
      <c r="P129" s="30" t="s">
        <v>383</v>
      </c>
    </row>
    <row r="130" spans="2:16" s="12" customFormat="1" ht="56.25">
      <c r="B130" s="33">
        <v>128</v>
      </c>
      <c r="C130" s="60" t="s">
        <v>1192</v>
      </c>
      <c r="D130" s="8" t="s">
        <v>104</v>
      </c>
      <c r="E130" s="26">
        <v>2930000</v>
      </c>
      <c r="F130" s="20"/>
      <c r="G130" s="23" t="s">
        <v>239</v>
      </c>
      <c r="H130" s="29">
        <v>44230</v>
      </c>
      <c r="I130" s="29">
        <v>44532</v>
      </c>
      <c r="J130" s="26">
        <v>29300000</v>
      </c>
      <c r="K130" s="6">
        <f>VLOOKUP(B130,'[1]2021'!$B$3:$K$423,10,0)</f>
        <v>0.39333334470989761</v>
      </c>
      <c r="L130" s="62">
        <f>VLOOKUP(B130,'[1]2021'!$B$3:$L$423,11,0)</f>
        <v>11524667</v>
      </c>
      <c r="M130" s="17">
        <f>VLOOKUP(B130,'[1]2021'!$B$3:$M$423,12,0)</f>
        <v>17775333</v>
      </c>
      <c r="N130" s="1"/>
      <c r="O130" s="1"/>
      <c r="P130" s="30" t="s">
        <v>384</v>
      </c>
    </row>
    <row r="131" spans="2:16" s="12" customFormat="1" ht="56.25">
      <c r="B131" s="33">
        <v>129</v>
      </c>
      <c r="C131" s="60" t="s">
        <v>1192</v>
      </c>
      <c r="D131" s="8" t="s">
        <v>105</v>
      </c>
      <c r="E131" s="26">
        <v>2930000</v>
      </c>
      <c r="F131" s="20" t="s">
        <v>949</v>
      </c>
      <c r="G131" s="23" t="s">
        <v>239</v>
      </c>
      <c r="H131" s="29">
        <v>44230</v>
      </c>
      <c r="I131" s="29">
        <v>44532</v>
      </c>
      <c r="J131" s="26">
        <v>29300000</v>
      </c>
      <c r="K131" s="6">
        <f>VLOOKUP(B131,'[1]2021'!$B$3:$K$423,10,0)</f>
        <v>0.39333334470989761</v>
      </c>
      <c r="L131" s="62">
        <f>VLOOKUP(B131,'[1]2021'!$B$3:$L$423,11,0)</f>
        <v>11524667</v>
      </c>
      <c r="M131" s="17">
        <f>VLOOKUP(B131,'[1]2021'!$B$3:$M$423,12,0)</f>
        <v>17775333</v>
      </c>
      <c r="N131" s="1"/>
      <c r="O131" s="1"/>
      <c r="P131" s="30" t="s">
        <v>385</v>
      </c>
    </row>
    <row r="132" spans="2:16" s="12" customFormat="1" ht="90">
      <c r="B132" s="33">
        <v>130</v>
      </c>
      <c r="C132" s="60" t="s">
        <v>1192</v>
      </c>
      <c r="D132" s="8" t="s">
        <v>1012</v>
      </c>
      <c r="E132" s="26">
        <v>8000000</v>
      </c>
      <c r="F132" s="20" t="s">
        <v>724</v>
      </c>
      <c r="G132" s="23" t="s">
        <v>239</v>
      </c>
      <c r="H132" s="29">
        <v>44232</v>
      </c>
      <c r="I132" s="29">
        <v>44534</v>
      </c>
      <c r="J132" s="26">
        <v>80000000</v>
      </c>
      <c r="K132" s="6">
        <f>VLOOKUP(B132,'[1]2021'!$B$3:$K$423,10,0)</f>
        <v>0.38666666249999998</v>
      </c>
      <c r="L132" s="62">
        <f>VLOOKUP(B132,'[1]2021'!$B$3:$L$423,11,0)</f>
        <v>30933333</v>
      </c>
      <c r="M132" s="17">
        <f>VLOOKUP(B132,'[1]2021'!$B$3:$M$423,12,0)</f>
        <v>49066667</v>
      </c>
      <c r="N132" s="1"/>
      <c r="O132" s="1"/>
      <c r="P132" s="30" t="s">
        <v>386</v>
      </c>
    </row>
    <row r="133" spans="2:16" s="12" customFormat="1" ht="78.75">
      <c r="B133" s="33">
        <v>131</v>
      </c>
      <c r="C133" s="60" t="s">
        <v>1192</v>
      </c>
      <c r="D133" s="8" t="s">
        <v>1013</v>
      </c>
      <c r="E133" s="26">
        <v>8600000</v>
      </c>
      <c r="F133" s="20" t="s">
        <v>725</v>
      </c>
      <c r="G133" s="23" t="s">
        <v>239</v>
      </c>
      <c r="H133" s="29">
        <v>44232</v>
      </c>
      <c r="I133" s="29">
        <v>44534</v>
      </c>
      <c r="J133" s="26">
        <v>86000000</v>
      </c>
      <c r="K133" s="6">
        <f>VLOOKUP(B133,'[1]2021'!$B$3:$K$423,10,0)</f>
        <v>0.35524534806906438</v>
      </c>
      <c r="L133" s="62">
        <f>VLOOKUP(B133,'[1]2021'!$B$3:$L$423,11,0)</f>
        <v>33253333</v>
      </c>
      <c r="M133" s="17">
        <f>VLOOKUP(B133,'[1]2021'!$B$3:$M$423,12,0)</f>
        <v>60353334</v>
      </c>
      <c r="N133" s="1">
        <v>1</v>
      </c>
      <c r="O133" s="26">
        <v>7606667</v>
      </c>
      <c r="P133" s="30" t="s">
        <v>387</v>
      </c>
    </row>
    <row r="134" spans="2:16" s="12" customFormat="1" ht="56.25">
      <c r="B134" s="33">
        <v>132</v>
      </c>
      <c r="C134" s="60" t="s">
        <v>1192</v>
      </c>
      <c r="D134" s="8" t="s">
        <v>106</v>
      </c>
      <c r="E134" s="26">
        <v>4124800</v>
      </c>
      <c r="F134" s="20" t="s">
        <v>726</v>
      </c>
      <c r="G134" s="23" t="s">
        <v>244</v>
      </c>
      <c r="H134" s="29">
        <v>44232</v>
      </c>
      <c r="I134" s="29">
        <v>44486</v>
      </c>
      <c r="J134" s="26">
        <v>35060800</v>
      </c>
      <c r="K134" s="6">
        <f>VLOOKUP(B134,'[1]2021'!$B$3:$K$423,10,0)</f>
        <v>0.45490197029160773</v>
      </c>
      <c r="L134" s="62">
        <f>VLOOKUP(B134,'[1]2021'!$B$3:$L$423,11,0)</f>
        <v>15949227</v>
      </c>
      <c r="M134" s="17">
        <f>VLOOKUP(B134,'[1]2021'!$B$3:$M$423,12,0)</f>
        <v>19111573</v>
      </c>
      <c r="N134" s="1"/>
      <c r="O134" s="1"/>
      <c r="P134" s="30" t="s">
        <v>388</v>
      </c>
    </row>
    <row r="135" spans="2:16" s="12" customFormat="1" ht="56.25">
      <c r="B135" s="33">
        <v>133</v>
      </c>
      <c r="C135" s="60" t="s">
        <v>1192</v>
      </c>
      <c r="D135" s="8" t="s">
        <v>107</v>
      </c>
      <c r="E135" s="26">
        <v>5500000</v>
      </c>
      <c r="F135" s="20" t="s">
        <v>727</v>
      </c>
      <c r="G135" s="23" t="s">
        <v>251</v>
      </c>
      <c r="H135" s="29">
        <v>44229</v>
      </c>
      <c r="I135" s="29">
        <v>44516</v>
      </c>
      <c r="J135" s="26">
        <v>52250000</v>
      </c>
      <c r="K135" s="6">
        <f>VLOOKUP(B135,'[1]2021'!$B$3:$K$423,10,0)</f>
        <v>0.41754386602870813</v>
      </c>
      <c r="L135" s="62">
        <f>VLOOKUP(B135,'[1]2021'!$B$3:$L$423,11,0)</f>
        <v>21816667</v>
      </c>
      <c r="M135" s="17">
        <f>VLOOKUP(B135,'[1]2021'!$B$3:$M$423,12,0)</f>
        <v>30433333</v>
      </c>
      <c r="N135" s="1"/>
      <c r="O135" s="1"/>
      <c r="P135" s="30" t="s">
        <v>389</v>
      </c>
    </row>
    <row r="136" spans="2:16" s="12" customFormat="1" ht="45">
      <c r="B136" s="33">
        <v>134</v>
      </c>
      <c r="C136" s="60" t="s">
        <v>1192</v>
      </c>
      <c r="D136" s="8" t="s">
        <v>108</v>
      </c>
      <c r="E136" s="26">
        <v>4500000</v>
      </c>
      <c r="F136" s="20" t="s">
        <v>728</v>
      </c>
      <c r="G136" s="23" t="s">
        <v>241</v>
      </c>
      <c r="H136" s="29">
        <v>44229</v>
      </c>
      <c r="I136" s="29">
        <v>44531</v>
      </c>
      <c r="J136" s="26">
        <v>45000000</v>
      </c>
      <c r="K136" s="6">
        <f>VLOOKUP(B136,'[1]2021'!$B$3:$K$423,10,0)</f>
        <v>0.39666666666666667</v>
      </c>
      <c r="L136" s="62">
        <f>VLOOKUP(B136,'[1]2021'!$B$3:$L$423,11,0)</f>
        <v>17850000</v>
      </c>
      <c r="M136" s="17">
        <f>VLOOKUP(B136,'[1]2021'!$B$3:$M$423,12,0)</f>
        <v>27150000</v>
      </c>
      <c r="N136" s="1"/>
      <c r="O136" s="1"/>
      <c r="P136" s="30" t="s">
        <v>390</v>
      </c>
    </row>
    <row r="137" spans="2:16" s="12" customFormat="1" ht="45">
      <c r="B137" s="33">
        <v>135</v>
      </c>
      <c r="C137" s="60" t="s">
        <v>1192</v>
      </c>
      <c r="D137" s="8" t="s">
        <v>109</v>
      </c>
      <c r="E137" s="26">
        <v>7000000</v>
      </c>
      <c r="F137" s="20" t="s">
        <v>729</v>
      </c>
      <c r="G137" s="23" t="s">
        <v>241</v>
      </c>
      <c r="H137" s="29">
        <v>44232</v>
      </c>
      <c r="I137" s="29">
        <v>44534</v>
      </c>
      <c r="J137" s="26">
        <v>70000000</v>
      </c>
      <c r="K137" s="6">
        <f>VLOOKUP(B137,'[1]2021'!$B$3:$K$423,10,0)</f>
        <v>0.38666667142857142</v>
      </c>
      <c r="L137" s="62">
        <f>VLOOKUP(B137,'[1]2021'!$B$3:$L$423,11,0)</f>
        <v>27066667</v>
      </c>
      <c r="M137" s="17">
        <f>VLOOKUP(B137,'[1]2021'!$B$3:$M$423,12,0)</f>
        <v>42933333</v>
      </c>
      <c r="N137" s="1"/>
      <c r="O137" s="1"/>
      <c r="P137" s="30" t="s">
        <v>391</v>
      </c>
    </row>
    <row r="138" spans="2:16" s="12" customFormat="1" ht="67.5">
      <c r="B138" s="33">
        <v>136</v>
      </c>
      <c r="C138" s="60" t="s">
        <v>1192</v>
      </c>
      <c r="D138" s="8" t="s">
        <v>110</v>
      </c>
      <c r="E138" s="26">
        <v>8000000</v>
      </c>
      <c r="F138" s="20" t="s">
        <v>730</v>
      </c>
      <c r="G138" s="23" t="s">
        <v>239</v>
      </c>
      <c r="H138" s="29">
        <v>44235</v>
      </c>
      <c r="I138" s="29">
        <v>44537</v>
      </c>
      <c r="J138" s="26">
        <v>80000000</v>
      </c>
      <c r="K138" s="6">
        <f>VLOOKUP(B138,'[1]2021'!$B$3:$K$423,10,0)</f>
        <v>0.37666666250000003</v>
      </c>
      <c r="L138" s="62">
        <f>VLOOKUP(B138,'[1]2021'!$B$3:$L$423,11,0)</f>
        <v>30133333</v>
      </c>
      <c r="M138" s="17">
        <f>VLOOKUP(B138,'[1]2021'!$B$3:$M$423,12,0)</f>
        <v>49866667</v>
      </c>
      <c r="N138" s="1"/>
      <c r="O138" s="1"/>
      <c r="P138" s="30" t="s">
        <v>392</v>
      </c>
    </row>
    <row r="139" spans="2:16" s="12" customFormat="1" ht="56.25">
      <c r="B139" s="33">
        <v>137</v>
      </c>
      <c r="C139" s="60" t="s">
        <v>1192</v>
      </c>
      <c r="D139" s="8" t="s">
        <v>111</v>
      </c>
      <c r="E139" s="26">
        <v>6000000</v>
      </c>
      <c r="F139" s="20" t="s">
        <v>731</v>
      </c>
      <c r="G139" s="23" t="s">
        <v>246</v>
      </c>
      <c r="H139" s="29">
        <v>44232</v>
      </c>
      <c r="I139" s="29">
        <v>44412</v>
      </c>
      <c r="J139" s="26">
        <v>36000000</v>
      </c>
      <c r="K139" s="6">
        <f>VLOOKUP(B139,'[1]2021'!$B$3:$K$423,10,0)</f>
        <v>0.4777777777777778</v>
      </c>
      <c r="L139" s="62">
        <f>VLOOKUP(B139,'[1]2021'!$B$3:$L$423,11,0)</f>
        <v>17200000</v>
      </c>
      <c r="M139" s="17">
        <f>VLOOKUP(B139,'[1]2021'!$B$3:$M$423,12,0)</f>
        <v>18800000</v>
      </c>
      <c r="N139" s="1"/>
      <c r="O139" s="1"/>
      <c r="P139" s="30" t="s">
        <v>393</v>
      </c>
    </row>
    <row r="140" spans="2:16" s="12" customFormat="1" ht="67.5">
      <c r="B140" s="33">
        <v>138</v>
      </c>
      <c r="C140" s="60" t="s">
        <v>1192</v>
      </c>
      <c r="D140" s="8" t="s">
        <v>112</v>
      </c>
      <c r="E140" s="26">
        <v>6500000</v>
      </c>
      <c r="F140" s="20" t="s">
        <v>732</v>
      </c>
      <c r="G140" s="23" t="s">
        <v>239</v>
      </c>
      <c r="H140" s="29">
        <v>44235</v>
      </c>
      <c r="I140" s="29">
        <v>44537</v>
      </c>
      <c r="J140" s="26">
        <v>65000000</v>
      </c>
      <c r="K140" s="6">
        <f>VLOOKUP(B140,'[1]2021'!$B$3:$K$423,10,0)</f>
        <v>0.37666666153846151</v>
      </c>
      <c r="L140" s="62">
        <f>VLOOKUP(B140,'[1]2021'!$B$3:$L$423,11,0)</f>
        <v>24483333</v>
      </c>
      <c r="M140" s="17">
        <f>VLOOKUP(B140,'[1]2021'!$B$3:$M$423,12,0)</f>
        <v>40516667</v>
      </c>
      <c r="N140" s="1"/>
      <c r="O140" s="1"/>
      <c r="P140" s="30" t="s">
        <v>394</v>
      </c>
    </row>
    <row r="141" spans="2:16" s="12" customFormat="1" ht="56.25">
      <c r="B141" s="33">
        <v>139</v>
      </c>
      <c r="C141" s="60" t="s">
        <v>1192</v>
      </c>
      <c r="D141" s="8" t="s">
        <v>113</v>
      </c>
      <c r="E141" s="26">
        <v>6000000</v>
      </c>
      <c r="F141" s="20" t="s">
        <v>733</v>
      </c>
      <c r="G141" s="23" t="s">
        <v>239</v>
      </c>
      <c r="H141" s="29">
        <v>44235</v>
      </c>
      <c r="I141" s="29">
        <v>44537</v>
      </c>
      <c r="J141" s="26">
        <v>60000000</v>
      </c>
      <c r="K141" s="6">
        <f>VLOOKUP(B141,'[1]2021'!$B$3:$K$423,10,0)</f>
        <v>0.37666666666666665</v>
      </c>
      <c r="L141" s="62">
        <f>VLOOKUP(B141,'[1]2021'!$B$3:$L$423,11,0)</f>
        <v>22600000</v>
      </c>
      <c r="M141" s="17">
        <f>VLOOKUP(B141,'[1]2021'!$B$3:$M$423,12,0)</f>
        <v>37400000</v>
      </c>
      <c r="N141" s="1"/>
      <c r="O141" s="1"/>
      <c r="P141" s="30" t="s">
        <v>395</v>
      </c>
    </row>
    <row r="142" spans="2:16" s="12" customFormat="1" ht="101.25">
      <c r="B142" s="33">
        <v>140</v>
      </c>
      <c r="C142" s="60" t="s">
        <v>1192</v>
      </c>
      <c r="D142" s="8" t="s">
        <v>1014</v>
      </c>
      <c r="E142" s="26">
        <v>5000000</v>
      </c>
      <c r="F142" s="20" t="s">
        <v>734</v>
      </c>
      <c r="G142" s="23" t="s">
        <v>239</v>
      </c>
      <c r="H142" s="29">
        <v>44232</v>
      </c>
      <c r="I142" s="29">
        <v>44534</v>
      </c>
      <c r="J142" s="26">
        <v>50000000</v>
      </c>
      <c r="K142" s="6">
        <f>VLOOKUP(B142,'[1]2021'!$B$3:$K$423,10,0)</f>
        <v>0.38666666</v>
      </c>
      <c r="L142" s="62">
        <f>VLOOKUP(B142,'[1]2021'!$B$3:$L$423,11,0)</f>
        <v>19333333</v>
      </c>
      <c r="M142" s="17">
        <f>VLOOKUP(B142,'[1]2021'!$B$3:$M$423,12,0)</f>
        <v>30666667</v>
      </c>
      <c r="N142" s="1"/>
      <c r="O142" s="1"/>
      <c r="P142" s="30" t="s">
        <v>396</v>
      </c>
    </row>
    <row r="143" spans="2:16" s="12" customFormat="1" ht="56.25">
      <c r="B143" s="33">
        <v>141</v>
      </c>
      <c r="C143" s="60" t="s">
        <v>1192</v>
      </c>
      <c r="D143" s="8" t="s">
        <v>114</v>
      </c>
      <c r="E143" s="26">
        <v>4600000</v>
      </c>
      <c r="F143" s="20" t="s">
        <v>735</v>
      </c>
      <c r="G143" s="23" t="s">
        <v>246</v>
      </c>
      <c r="H143" s="29">
        <v>44232</v>
      </c>
      <c r="I143" s="29">
        <v>44412</v>
      </c>
      <c r="J143" s="26">
        <v>27600000</v>
      </c>
      <c r="K143" s="6">
        <f>VLOOKUP(B143,'[1]2021'!$B$3:$K$423,10,0)</f>
        <v>0.6444444565217391</v>
      </c>
      <c r="L143" s="62">
        <f>VLOOKUP(B143,'[1]2021'!$B$3:$L$423,11,0)</f>
        <v>17786667</v>
      </c>
      <c r="M143" s="17">
        <f>VLOOKUP(B143,'[1]2021'!$B$3:$M$423,12,0)</f>
        <v>9813333</v>
      </c>
      <c r="N143" s="1"/>
      <c r="O143" s="1"/>
      <c r="P143" s="30" t="s">
        <v>397</v>
      </c>
    </row>
    <row r="144" spans="2:16" s="12" customFormat="1" ht="67.5">
      <c r="B144" s="33">
        <v>142</v>
      </c>
      <c r="C144" s="60" t="s">
        <v>1192</v>
      </c>
      <c r="D144" s="8" t="s">
        <v>115</v>
      </c>
      <c r="E144" s="26">
        <v>7500000</v>
      </c>
      <c r="F144" s="20" t="s">
        <v>736</v>
      </c>
      <c r="G144" s="23" t="s">
        <v>252</v>
      </c>
      <c r="H144" s="29">
        <v>44232</v>
      </c>
      <c r="I144" s="29">
        <v>44351</v>
      </c>
      <c r="J144" s="26">
        <v>30000000</v>
      </c>
      <c r="K144" s="6">
        <f>VLOOKUP(B144,'[1]2021'!$B$3:$K$423,10,0)</f>
        <v>0.96666666666666667</v>
      </c>
      <c r="L144" s="62">
        <f>VLOOKUP(B144,'[1]2021'!$B$3:$L$423,11,0)</f>
        <v>29000000</v>
      </c>
      <c r="M144" s="17">
        <f>VLOOKUP(B144,'[1]2021'!$B$3:$M$423,12,0)</f>
        <v>1000000</v>
      </c>
      <c r="N144" s="1"/>
      <c r="O144" s="1"/>
      <c r="P144" s="30" t="s">
        <v>398</v>
      </c>
    </row>
    <row r="145" spans="2:16" s="12" customFormat="1" ht="67.5">
      <c r="B145" s="33">
        <v>143</v>
      </c>
      <c r="C145" s="60" t="s">
        <v>1192</v>
      </c>
      <c r="D145" s="8" t="s">
        <v>116</v>
      </c>
      <c r="E145" s="26">
        <v>5000000</v>
      </c>
      <c r="F145" s="20" t="s">
        <v>737</v>
      </c>
      <c r="G145" s="23" t="s">
        <v>252</v>
      </c>
      <c r="H145" s="29">
        <v>44232</v>
      </c>
      <c r="I145" s="29">
        <v>44351</v>
      </c>
      <c r="J145" s="26">
        <v>20000000</v>
      </c>
      <c r="K145" s="6">
        <f>VLOOKUP(B145,'[1]2021'!$B$3:$K$423,10,0)</f>
        <v>0.96666664999999996</v>
      </c>
      <c r="L145" s="62">
        <f>VLOOKUP(B145,'[1]2021'!$B$3:$L$423,11,0)</f>
        <v>19333333</v>
      </c>
      <c r="M145" s="17">
        <f>VLOOKUP(B145,'[1]2021'!$B$3:$M$423,12,0)</f>
        <v>666667</v>
      </c>
      <c r="N145" s="1"/>
      <c r="O145" s="1"/>
      <c r="P145" s="30" t="s">
        <v>399</v>
      </c>
    </row>
    <row r="146" spans="2:16" s="12" customFormat="1" ht="67.5">
      <c r="B146" s="33">
        <v>144</v>
      </c>
      <c r="C146" s="60" t="s">
        <v>1192</v>
      </c>
      <c r="D146" s="8" t="s">
        <v>117</v>
      </c>
      <c r="E146" s="26">
        <v>7000000</v>
      </c>
      <c r="F146" s="20" t="s">
        <v>738</v>
      </c>
      <c r="G146" s="23" t="s">
        <v>246</v>
      </c>
      <c r="H146" s="29">
        <v>44236</v>
      </c>
      <c r="I146" s="29">
        <v>44416</v>
      </c>
      <c r="J146" s="26">
        <v>42000000</v>
      </c>
      <c r="K146" s="6">
        <f>VLOOKUP(B146,'[1]2021'!$B$3:$K$423,10,0)</f>
        <v>0.62222221428571434</v>
      </c>
      <c r="L146" s="62">
        <f>VLOOKUP(B146,'[1]2021'!$B$3:$L$423,11,0)</f>
        <v>26133333</v>
      </c>
      <c r="M146" s="17">
        <f>VLOOKUP(B146,'[1]2021'!$B$3:$M$423,12,0)</f>
        <v>15866667</v>
      </c>
      <c r="N146" s="1"/>
      <c r="O146" s="1"/>
      <c r="P146" s="30" t="s">
        <v>400</v>
      </c>
    </row>
    <row r="147" spans="2:16" s="12" customFormat="1" ht="56.25">
      <c r="B147" s="33">
        <v>145</v>
      </c>
      <c r="C147" s="60" t="s">
        <v>1192</v>
      </c>
      <c r="D147" s="8" t="s">
        <v>118</v>
      </c>
      <c r="E147" s="26">
        <v>5622100</v>
      </c>
      <c r="F147" s="20" t="s">
        <v>739</v>
      </c>
      <c r="G147" s="23" t="s">
        <v>244</v>
      </c>
      <c r="H147" s="29">
        <v>44238</v>
      </c>
      <c r="I147" s="29">
        <v>44492</v>
      </c>
      <c r="J147" s="26">
        <v>47787850</v>
      </c>
      <c r="K147" s="6">
        <f>VLOOKUP(B147,'[1]2021'!$B$3:$K$423,10,0)</f>
        <v>0.43137255599488156</v>
      </c>
      <c r="L147" s="62">
        <f>VLOOKUP(B147,'[1]2021'!$B$3:$L$423,11,0)</f>
        <v>20614367</v>
      </c>
      <c r="M147" s="17">
        <f>VLOOKUP(B147,'[1]2021'!$B$3:$M$423,12,0)</f>
        <v>27173483</v>
      </c>
      <c r="N147" s="1"/>
      <c r="O147" s="1"/>
      <c r="P147" s="30" t="s">
        <v>401</v>
      </c>
    </row>
    <row r="148" spans="2:16" s="12" customFormat="1" ht="56.25">
      <c r="B148" s="33">
        <v>146</v>
      </c>
      <c r="C148" s="60" t="s">
        <v>1192</v>
      </c>
      <c r="D148" s="8" t="s">
        <v>119</v>
      </c>
      <c r="E148" s="26">
        <v>6000000</v>
      </c>
      <c r="F148" s="20" t="s">
        <v>740</v>
      </c>
      <c r="G148" s="23" t="s">
        <v>247</v>
      </c>
      <c r="H148" s="29">
        <v>44235</v>
      </c>
      <c r="I148" s="29">
        <v>44504</v>
      </c>
      <c r="J148" s="26">
        <v>54000000</v>
      </c>
      <c r="K148" s="6">
        <f>VLOOKUP(B148,'[1]2021'!$B$3:$K$423,10,0)</f>
        <v>0.41851851851851851</v>
      </c>
      <c r="L148" s="62">
        <f>VLOOKUP(B148,'[1]2021'!$B$3:$L$423,11,0)</f>
        <v>22600000</v>
      </c>
      <c r="M148" s="17">
        <f>VLOOKUP(B148,'[1]2021'!$B$3:$M$423,12,0)</f>
        <v>31400000</v>
      </c>
      <c r="N148" s="1"/>
      <c r="O148" s="1"/>
      <c r="P148" s="30" t="s">
        <v>402</v>
      </c>
    </row>
    <row r="149" spans="2:16" s="12" customFormat="1" ht="67.5">
      <c r="B149" s="33">
        <v>147</v>
      </c>
      <c r="C149" s="60" t="s">
        <v>1192</v>
      </c>
      <c r="D149" s="8" t="s">
        <v>1015</v>
      </c>
      <c r="E149" s="26">
        <v>6500000</v>
      </c>
      <c r="F149" s="20" t="s">
        <v>741</v>
      </c>
      <c r="G149" s="23" t="s">
        <v>250</v>
      </c>
      <c r="H149" s="29">
        <v>44235</v>
      </c>
      <c r="I149" s="29">
        <v>44476</v>
      </c>
      <c r="J149" s="26">
        <v>52000000</v>
      </c>
      <c r="K149" s="6">
        <f>VLOOKUP(B149,'[1]2021'!$B$3:$K$423,10,0)</f>
        <v>0.47083332692307694</v>
      </c>
      <c r="L149" s="62">
        <f>VLOOKUP(B149,'[1]2021'!$B$3:$L$423,11,0)</f>
        <v>24483333</v>
      </c>
      <c r="M149" s="17">
        <f>VLOOKUP(B149,'[1]2021'!$B$3:$M$423,12,0)</f>
        <v>27516667</v>
      </c>
      <c r="N149" s="1"/>
      <c r="O149" s="1"/>
      <c r="P149" s="30" t="s">
        <v>403</v>
      </c>
    </row>
    <row r="150" spans="2:16" s="12" customFormat="1" ht="56.25">
      <c r="B150" s="33">
        <v>148</v>
      </c>
      <c r="C150" s="60" t="s">
        <v>1192</v>
      </c>
      <c r="D150" s="8" t="s">
        <v>120</v>
      </c>
      <c r="E150" s="26">
        <v>6000000</v>
      </c>
      <c r="F150" s="20" t="s">
        <v>742</v>
      </c>
      <c r="G150" s="23" t="s">
        <v>245</v>
      </c>
      <c r="H150" s="29">
        <v>44235</v>
      </c>
      <c r="I150" s="29">
        <v>44446</v>
      </c>
      <c r="J150" s="26">
        <v>42000000</v>
      </c>
      <c r="K150" s="6">
        <f>VLOOKUP(B150,'[1]2021'!$B$3:$K$423,10,0)</f>
        <v>0.53809523809523807</v>
      </c>
      <c r="L150" s="62">
        <f>VLOOKUP(B150,'[1]2021'!$B$3:$L$423,11,0)</f>
        <v>22600000</v>
      </c>
      <c r="M150" s="17">
        <f>VLOOKUP(B150,'[1]2021'!$B$3:$M$423,12,0)</f>
        <v>19400000</v>
      </c>
      <c r="N150" s="1"/>
      <c r="O150" s="1"/>
      <c r="P150" s="30" t="s">
        <v>404</v>
      </c>
    </row>
    <row r="151" spans="2:16" s="12" customFormat="1" ht="56.25">
      <c r="B151" s="33">
        <v>149</v>
      </c>
      <c r="C151" s="60" t="s">
        <v>1192</v>
      </c>
      <c r="D151" s="8" t="s">
        <v>121</v>
      </c>
      <c r="E151" s="26">
        <v>4500000</v>
      </c>
      <c r="F151" s="20" t="s">
        <v>743</v>
      </c>
      <c r="G151" s="23" t="s">
        <v>250</v>
      </c>
      <c r="H151" s="29">
        <v>44235</v>
      </c>
      <c r="I151" s="29">
        <v>44476</v>
      </c>
      <c r="J151" s="26">
        <v>36000000</v>
      </c>
      <c r="K151" s="6">
        <f>VLOOKUP(B151,'[1]2021'!$B$3:$K$423,10,0)</f>
        <v>0.47083333333333333</v>
      </c>
      <c r="L151" s="62">
        <f>VLOOKUP(B151,'[1]2021'!$B$3:$L$423,11,0)</f>
        <v>16950000</v>
      </c>
      <c r="M151" s="17">
        <f>VLOOKUP(B151,'[1]2021'!$B$3:$M$423,12,0)</f>
        <v>19050000</v>
      </c>
      <c r="N151" s="1"/>
      <c r="O151" s="1"/>
      <c r="P151" s="30" t="s">
        <v>929</v>
      </c>
    </row>
    <row r="152" spans="2:16" s="12" customFormat="1" ht="67.5">
      <c r="B152" s="33">
        <v>150</v>
      </c>
      <c r="C152" s="60" t="s">
        <v>1192</v>
      </c>
      <c r="D152" s="8" t="s">
        <v>122</v>
      </c>
      <c r="E152" s="26">
        <v>6000000</v>
      </c>
      <c r="F152" s="20" t="s">
        <v>744</v>
      </c>
      <c r="G152" s="23" t="s">
        <v>246</v>
      </c>
      <c r="H152" s="29">
        <v>44232</v>
      </c>
      <c r="I152" s="29">
        <v>44412</v>
      </c>
      <c r="J152" s="26">
        <v>36000000</v>
      </c>
      <c r="K152" s="6">
        <f>VLOOKUP(B152,'[1]2021'!$B$3:$K$423,10,0)</f>
        <v>0.64444444444444449</v>
      </c>
      <c r="L152" s="62">
        <f>VLOOKUP(B152,'[1]2021'!$B$3:$L$423,11,0)</f>
        <v>23200000</v>
      </c>
      <c r="M152" s="17">
        <f>VLOOKUP(B152,'[1]2021'!$B$3:$M$423,12,0)</f>
        <v>12800000</v>
      </c>
      <c r="N152" s="1"/>
      <c r="O152" s="1"/>
      <c r="P152" s="30" t="s">
        <v>405</v>
      </c>
    </row>
    <row r="153" spans="2:16" s="12" customFormat="1" ht="56.25">
      <c r="B153" s="33">
        <v>151</v>
      </c>
      <c r="C153" s="60" t="s">
        <v>1192</v>
      </c>
      <c r="D153" s="8" t="s">
        <v>123</v>
      </c>
      <c r="E153" s="26">
        <v>2500000</v>
      </c>
      <c r="F153" s="20" t="s">
        <v>745</v>
      </c>
      <c r="G153" s="23" t="s">
        <v>247</v>
      </c>
      <c r="H153" s="29">
        <v>44232</v>
      </c>
      <c r="I153" s="29">
        <v>44504</v>
      </c>
      <c r="J153" s="26">
        <v>22500000</v>
      </c>
      <c r="K153" s="6">
        <f>VLOOKUP(B153,'[1]2021'!$B$3:$K$423,10,0)</f>
        <v>0.42962964444444446</v>
      </c>
      <c r="L153" s="62">
        <f>VLOOKUP(B153,'[1]2021'!$B$3:$L$423,11,0)</f>
        <v>9666667</v>
      </c>
      <c r="M153" s="17">
        <f>VLOOKUP(B153,'[1]2021'!$B$3:$M$423,12,0)</f>
        <v>12833333</v>
      </c>
      <c r="N153" s="1"/>
      <c r="O153" s="1"/>
      <c r="P153" s="30" t="s">
        <v>406</v>
      </c>
    </row>
    <row r="154" spans="2:16" s="12" customFormat="1" ht="78.75">
      <c r="B154" s="33">
        <v>152</v>
      </c>
      <c r="C154" s="60" t="s">
        <v>1192</v>
      </c>
      <c r="D154" s="8" t="s">
        <v>1016</v>
      </c>
      <c r="E154" s="26">
        <v>8000000</v>
      </c>
      <c r="F154" s="20" t="s">
        <v>746</v>
      </c>
      <c r="G154" s="23" t="s">
        <v>246</v>
      </c>
      <c r="H154" s="29">
        <v>44232</v>
      </c>
      <c r="I154" s="29">
        <v>44412</v>
      </c>
      <c r="J154" s="26">
        <v>48000000</v>
      </c>
      <c r="K154" s="6">
        <f>VLOOKUP(B154,'[1]2021'!$B$3:$K$423,10,0)</f>
        <v>0.64444443750000002</v>
      </c>
      <c r="L154" s="62">
        <f>VLOOKUP(B154,'[1]2021'!$B$3:$L$423,11,0)</f>
        <v>30933333</v>
      </c>
      <c r="M154" s="17">
        <f>VLOOKUP(B154,'[1]2021'!$B$3:$M$423,12,0)</f>
        <v>17066667</v>
      </c>
      <c r="N154" s="1"/>
      <c r="O154" s="1"/>
      <c r="P154" s="30" t="s">
        <v>407</v>
      </c>
    </row>
    <row r="155" spans="2:16" s="12" customFormat="1" ht="56.25">
      <c r="B155" s="33">
        <v>154</v>
      </c>
      <c r="C155" s="60" t="s">
        <v>1192</v>
      </c>
      <c r="D155" s="8" t="s">
        <v>124</v>
      </c>
      <c r="E155" s="26">
        <v>6000000</v>
      </c>
      <c r="F155" s="20" t="s">
        <v>747</v>
      </c>
      <c r="G155" s="23" t="s">
        <v>245</v>
      </c>
      <c r="H155" s="29">
        <v>44235</v>
      </c>
      <c r="I155" s="29">
        <v>44446</v>
      </c>
      <c r="J155" s="26">
        <v>42000000</v>
      </c>
      <c r="K155" s="6">
        <f>VLOOKUP(B155,'[1]2021'!$B$3:$K$423,10,0)</f>
        <v>0.53333333333333333</v>
      </c>
      <c r="L155" s="62">
        <f>VLOOKUP(B155,'[1]2021'!$B$3:$L$423,11,0)</f>
        <v>22400000</v>
      </c>
      <c r="M155" s="17">
        <f>VLOOKUP(B155,'[1]2021'!$B$3:$M$423,12,0)</f>
        <v>19600000</v>
      </c>
      <c r="N155" s="1"/>
      <c r="O155" s="1"/>
      <c r="P155" s="30" t="s">
        <v>408</v>
      </c>
    </row>
    <row r="156" spans="2:16" s="12" customFormat="1" ht="56.25">
      <c r="B156" s="33">
        <v>155</v>
      </c>
      <c r="C156" s="60" t="s">
        <v>1192</v>
      </c>
      <c r="D156" s="8" t="s">
        <v>125</v>
      </c>
      <c r="E156" s="26">
        <v>7500000</v>
      </c>
      <c r="F156" s="20" t="s">
        <v>748</v>
      </c>
      <c r="G156" s="23" t="s">
        <v>252</v>
      </c>
      <c r="H156" s="29">
        <v>44237</v>
      </c>
      <c r="I156" s="29">
        <v>44356</v>
      </c>
      <c r="J156" s="26">
        <v>30000000</v>
      </c>
      <c r="K156" s="6">
        <f>VLOOKUP(B156,'[1]2021'!$B$3:$K$423,10,0)</f>
        <v>0.6166666666666667</v>
      </c>
      <c r="L156" s="62">
        <f>VLOOKUP(B156,'[1]2021'!$B$3:$L$423,11,0)</f>
        <v>27750000</v>
      </c>
      <c r="M156" s="17">
        <f>VLOOKUP(B156,'[1]2021'!$B$3:$M$423,12,0)</f>
        <v>17250000</v>
      </c>
      <c r="N156" s="35">
        <v>1</v>
      </c>
      <c r="O156" s="26">
        <v>15000000</v>
      </c>
      <c r="P156" s="30" t="s">
        <v>409</v>
      </c>
    </row>
    <row r="157" spans="2:16" s="12" customFormat="1" ht="56.25">
      <c r="B157" s="33">
        <v>156</v>
      </c>
      <c r="C157" s="60" t="s">
        <v>1192</v>
      </c>
      <c r="D157" s="8" t="s">
        <v>126</v>
      </c>
      <c r="E157" s="26">
        <v>4300000</v>
      </c>
      <c r="F157" s="20" t="s">
        <v>749</v>
      </c>
      <c r="G157" s="23" t="s">
        <v>247</v>
      </c>
      <c r="H157" s="29">
        <v>44237</v>
      </c>
      <c r="I157" s="29">
        <v>44509</v>
      </c>
      <c r="J157" s="26">
        <v>38700000</v>
      </c>
      <c r="K157" s="6">
        <f>VLOOKUP(B157,'[1]2021'!$B$3:$K$423,10,0)</f>
        <v>0.41111111111111109</v>
      </c>
      <c r="L157" s="62">
        <f>VLOOKUP(B157,'[1]2021'!$B$3:$L$423,11,0)</f>
        <v>15910000</v>
      </c>
      <c r="M157" s="17">
        <f>VLOOKUP(B157,'[1]2021'!$B$3:$M$423,12,0)</f>
        <v>22790000</v>
      </c>
      <c r="N157" s="1"/>
      <c r="O157" s="1"/>
      <c r="P157" s="30" t="s">
        <v>410</v>
      </c>
    </row>
    <row r="158" spans="2:16" s="12" customFormat="1" ht="45">
      <c r="B158" s="33">
        <v>157</v>
      </c>
      <c r="C158" s="60" t="s">
        <v>1192</v>
      </c>
      <c r="D158" s="8" t="s">
        <v>127</v>
      </c>
      <c r="E158" s="26">
        <v>3240000</v>
      </c>
      <c r="F158" s="20" t="s">
        <v>750</v>
      </c>
      <c r="G158" s="23" t="s">
        <v>239</v>
      </c>
      <c r="H158" s="28">
        <v>44235</v>
      </c>
      <c r="I158" s="29">
        <v>44537</v>
      </c>
      <c r="J158" s="26">
        <v>32400000</v>
      </c>
      <c r="K158" s="6">
        <f>VLOOKUP(B158,'[1]2021'!$B$3:$K$423,10,0)</f>
        <v>0.37666666666666665</v>
      </c>
      <c r="L158" s="62">
        <f>VLOOKUP(B158,'[1]2021'!$B$3:$L$423,11,0)</f>
        <v>12204000</v>
      </c>
      <c r="M158" s="17">
        <f>VLOOKUP(B158,'[1]2021'!$B$3:$M$423,12,0)</f>
        <v>20196000</v>
      </c>
      <c r="N158" s="1"/>
      <c r="O158" s="1"/>
      <c r="P158" s="30" t="s">
        <v>411</v>
      </c>
    </row>
    <row r="159" spans="2:16" s="12" customFormat="1" ht="56.25">
      <c r="B159" s="33">
        <v>158</v>
      </c>
      <c r="C159" s="60" t="s">
        <v>1192</v>
      </c>
      <c r="D159" s="8" t="s">
        <v>128</v>
      </c>
      <c r="E159" s="26">
        <v>6000000</v>
      </c>
      <c r="F159" s="20" t="s">
        <v>751</v>
      </c>
      <c r="G159" s="23" t="s">
        <v>239</v>
      </c>
      <c r="H159" s="29">
        <v>44238</v>
      </c>
      <c r="I159" s="29">
        <v>44540</v>
      </c>
      <c r="J159" s="26">
        <v>60000000</v>
      </c>
      <c r="K159" s="6">
        <f>VLOOKUP(B159,'[1]2021'!$B$3:$K$423,10,0)</f>
        <v>0.36666666666666664</v>
      </c>
      <c r="L159" s="62">
        <f>VLOOKUP(B159,'[1]2021'!$B$3:$L$423,11,0)</f>
        <v>22000000</v>
      </c>
      <c r="M159" s="17">
        <f>VLOOKUP(B159,'[1]2021'!$B$3:$M$423,12,0)</f>
        <v>38000000</v>
      </c>
      <c r="N159" s="1"/>
      <c r="O159" s="1"/>
      <c r="P159" s="30" t="s">
        <v>412</v>
      </c>
    </row>
    <row r="160" spans="2:16" s="32" customFormat="1" ht="45">
      <c r="B160" s="33">
        <v>159</v>
      </c>
      <c r="C160" s="60" t="s">
        <v>1192</v>
      </c>
      <c r="D160" s="8" t="s">
        <v>129</v>
      </c>
      <c r="E160" s="26">
        <v>7000000</v>
      </c>
      <c r="F160" s="20" t="s">
        <v>752</v>
      </c>
      <c r="G160" s="34" t="s">
        <v>239</v>
      </c>
      <c r="H160" s="48">
        <v>44235</v>
      </c>
      <c r="I160" s="47">
        <v>44537</v>
      </c>
      <c r="J160" s="26">
        <v>70000000</v>
      </c>
      <c r="K160" s="6">
        <f>VLOOKUP(B160,'[1]2021'!$B$3:$K$423,10,0)</f>
        <v>1</v>
      </c>
      <c r="L160" s="62">
        <f>VLOOKUP(B160,'[1]2021'!$B$3:$L$423,11,0)</f>
        <v>23566667</v>
      </c>
      <c r="M160" s="17">
        <f>VLOOKUP(B160,'[1]2021'!$B$3:$M$423,12,0)</f>
        <v>0</v>
      </c>
      <c r="N160" s="1"/>
      <c r="O160" s="1"/>
      <c r="P160" s="30" t="s">
        <v>413</v>
      </c>
    </row>
    <row r="161" spans="2:16" s="12" customFormat="1" ht="56.25">
      <c r="B161" s="33">
        <v>160</v>
      </c>
      <c r="C161" s="60" t="s">
        <v>1192</v>
      </c>
      <c r="D161" s="8" t="s">
        <v>130</v>
      </c>
      <c r="E161" s="26">
        <v>5381750</v>
      </c>
      <c r="F161" s="20" t="s">
        <v>753</v>
      </c>
      <c r="G161" s="23" t="s">
        <v>239</v>
      </c>
      <c r="H161" s="29">
        <v>44232</v>
      </c>
      <c r="I161" s="29">
        <v>44534</v>
      </c>
      <c r="J161" s="26">
        <v>53817500</v>
      </c>
      <c r="K161" s="6">
        <f>VLOOKUP(B161,'[1]2021'!$B$3:$K$423,10,0)</f>
        <v>0.3866666604728945</v>
      </c>
      <c r="L161" s="62">
        <f>VLOOKUP(B161,'[1]2021'!$B$3:$L$423,11,0)</f>
        <v>20809433</v>
      </c>
      <c r="M161" s="17">
        <f>VLOOKUP(B161,'[1]2021'!$B$3:$M$423,12,0)</f>
        <v>33008067</v>
      </c>
      <c r="N161" s="1"/>
      <c r="O161" s="1"/>
      <c r="P161" s="30" t="s">
        <v>414</v>
      </c>
    </row>
    <row r="162" spans="2:16" s="12" customFormat="1" ht="56.25">
      <c r="B162" s="33">
        <v>161</v>
      </c>
      <c r="C162" s="60" t="s">
        <v>1192</v>
      </c>
      <c r="D162" s="8" t="s">
        <v>131</v>
      </c>
      <c r="E162" s="26">
        <v>3762000</v>
      </c>
      <c r="F162" s="20" t="s">
        <v>754</v>
      </c>
      <c r="G162" s="23" t="s">
        <v>253</v>
      </c>
      <c r="H162" s="29">
        <v>44238</v>
      </c>
      <c r="I162" s="29">
        <v>44510</v>
      </c>
      <c r="J162" s="26">
        <v>33858000</v>
      </c>
      <c r="K162" s="6">
        <f>VLOOKUP(B162,'[1]2021'!$B$3:$K$423,10,0)</f>
        <v>0.40740740740740738</v>
      </c>
      <c r="L162" s="62">
        <f>VLOOKUP(B162,'[1]2021'!$B$3:$L$423,11,0)</f>
        <v>13794000</v>
      </c>
      <c r="M162" s="17">
        <f>VLOOKUP(B162,'[1]2021'!$B$3:$M$423,12,0)</f>
        <v>20064000</v>
      </c>
      <c r="N162" s="1"/>
      <c r="O162" s="1"/>
      <c r="P162" s="30" t="s">
        <v>415</v>
      </c>
    </row>
    <row r="163" spans="2:16" s="12" customFormat="1" ht="78.75">
      <c r="B163" s="33">
        <v>162</v>
      </c>
      <c r="C163" s="60" t="s">
        <v>1192</v>
      </c>
      <c r="D163" s="8" t="s">
        <v>1017</v>
      </c>
      <c r="E163" s="26">
        <v>3060000</v>
      </c>
      <c r="F163" s="20" t="s">
        <v>755</v>
      </c>
      <c r="G163" s="23" t="s">
        <v>251</v>
      </c>
      <c r="H163" s="29">
        <v>44236</v>
      </c>
      <c r="I163" s="29">
        <v>44520</v>
      </c>
      <c r="J163" s="26">
        <v>29070000</v>
      </c>
      <c r="K163" s="6">
        <f>VLOOKUP(B163,'[1]2021'!$B$3:$K$423,10,0)</f>
        <v>0.39298245614035088</v>
      </c>
      <c r="L163" s="62">
        <f>VLOOKUP(B163,'[1]2021'!$B$3:$L$423,11,0)</f>
        <v>11424000</v>
      </c>
      <c r="M163" s="17">
        <f>VLOOKUP(B163,'[1]2021'!$B$3:$M$423,12,0)</f>
        <v>17646000</v>
      </c>
      <c r="N163" s="1"/>
      <c r="O163" s="1"/>
      <c r="P163" s="30" t="s">
        <v>416</v>
      </c>
    </row>
    <row r="164" spans="2:16" s="12" customFormat="1" ht="67.5">
      <c r="B164" s="33">
        <v>163</v>
      </c>
      <c r="C164" s="60" t="s">
        <v>1192</v>
      </c>
      <c r="D164" s="8" t="s">
        <v>132</v>
      </c>
      <c r="E164" s="26">
        <v>2748350</v>
      </c>
      <c r="F164" s="20"/>
      <c r="G164" s="23" t="s">
        <v>247</v>
      </c>
      <c r="H164" s="29">
        <v>44236</v>
      </c>
      <c r="I164" s="29">
        <v>44508</v>
      </c>
      <c r="J164" s="26">
        <v>24735150</v>
      </c>
      <c r="K164" s="6">
        <f>VLOOKUP(B164,'[1]2021'!$B$3:$K$423,10,0)</f>
        <v>0.41481482829091393</v>
      </c>
      <c r="L164" s="62">
        <f>VLOOKUP(B164,'[1]2021'!$B$3:$L$423,11,0)</f>
        <v>10260507</v>
      </c>
      <c r="M164" s="17">
        <f>VLOOKUP(B164,'[1]2021'!$B$3:$M$423,12,0)</f>
        <v>14474643</v>
      </c>
      <c r="N164" s="1"/>
      <c r="O164" s="1"/>
      <c r="P164" s="30" t="s">
        <v>417</v>
      </c>
    </row>
    <row r="165" spans="2:16" s="12" customFormat="1" ht="56.25">
      <c r="B165" s="33">
        <v>164</v>
      </c>
      <c r="C165" s="60" t="s">
        <v>1192</v>
      </c>
      <c r="D165" s="8" t="s">
        <v>133</v>
      </c>
      <c r="E165" s="26">
        <v>2930000</v>
      </c>
      <c r="F165" s="20" t="s">
        <v>950</v>
      </c>
      <c r="G165" s="23" t="s">
        <v>239</v>
      </c>
      <c r="H165" s="29">
        <v>44236</v>
      </c>
      <c r="I165" s="29">
        <v>44538</v>
      </c>
      <c r="J165" s="26">
        <v>29300000</v>
      </c>
      <c r="K165" s="6">
        <f>VLOOKUP(B165,'[1]2021'!$B$3:$K$423,10,0)</f>
        <v>0.3733333447098976</v>
      </c>
      <c r="L165" s="62">
        <f>VLOOKUP(B165,'[1]2021'!$B$3:$L$423,11,0)</f>
        <v>10938667</v>
      </c>
      <c r="M165" s="17">
        <f>VLOOKUP(B165,'[1]2021'!$B$3:$M$423,12,0)</f>
        <v>18361333</v>
      </c>
      <c r="N165" s="1"/>
      <c r="O165" s="1"/>
      <c r="P165" s="30" t="s">
        <v>418</v>
      </c>
    </row>
    <row r="166" spans="2:16" s="12" customFormat="1" ht="78.75">
      <c r="B166" s="33">
        <v>165</v>
      </c>
      <c r="C166" s="60" t="s">
        <v>1192</v>
      </c>
      <c r="D166" s="8" t="s">
        <v>1018</v>
      </c>
      <c r="E166" s="26">
        <v>5622100</v>
      </c>
      <c r="F166" s="20" t="s">
        <v>756</v>
      </c>
      <c r="G166" s="23" t="s">
        <v>242</v>
      </c>
      <c r="H166" s="29">
        <v>44237</v>
      </c>
      <c r="I166" s="29">
        <v>44551</v>
      </c>
      <c r="J166" s="26">
        <v>59032050</v>
      </c>
      <c r="K166" s="6">
        <f>VLOOKUP(B166,'[1]2021'!$B$3:$K$423,10,0)</f>
        <v>0.35238095238095241</v>
      </c>
      <c r="L166" s="62">
        <f>VLOOKUP(B166,'[1]2021'!$B$3:$L$423,11,0)</f>
        <v>20801770</v>
      </c>
      <c r="M166" s="17">
        <f>VLOOKUP(B166,'[1]2021'!$B$3:$M$423,12,0)</f>
        <v>38230280</v>
      </c>
      <c r="N166" s="1"/>
      <c r="O166" s="1"/>
      <c r="P166" s="30" t="s">
        <v>419</v>
      </c>
    </row>
    <row r="167" spans="2:16" s="12" customFormat="1" ht="90">
      <c r="B167" s="33">
        <v>166</v>
      </c>
      <c r="C167" s="60" t="s">
        <v>1192</v>
      </c>
      <c r="D167" s="8" t="s">
        <v>1019</v>
      </c>
      <c r="E167" s="26">
        <v>6155050</v>
      </c>
      <c r="F167" s="20" t="s">
        <v>757</v>
      </c>
      <c r="G167" s="23" t="s">
        <v>244</v>
      </c>
      <c r="H167" s="29">
        <v>44237</v>
      </c>
      <c r="I167" s="29">
        <v>44491</v>
      </c>
      <c r="J167" s="26">
        <v>52317925</v>
      </c>
      <c r="K167" s="6">
        <f>VLOOKUP(B167,'[1]2021'!$B$3:$K$423,10,0)</f>
        <v>0.43529411764705883</v>
      </c>
      <c r="L167" s="62">
        <f>VLOOKUP(B167,'[1]2021'!$B$3:$L$423,11,0)</f>
        <v>22773685</v>
      </c>
      <c r="M167" s="17">
        <f>VLOOKUP(B167,'[1]2021'!$B$3:$M$423,12,0)</f>
        <v>29544240</v>
      </c>
      <c r="N167" s="1"/>
      <c r="O167" s="1"/>
      <c r="P167" s="30" t="s">
        <v>420</v>
      </c>
    </row>
    <row r="168" spans="2:16" s="12" customFormat="1" ht="90">
      <c r="B168" s="33">
        <v>167</v>
      </c>
      <c r="C168" s="60" t="s">
        <v>1192</v>
      </c>
      <c r="D168" s="8" t="s">
        <v>1020</v>
      </c>
      <c r="E168" s="26">
        <v>6155050</v>
      </c>
      <c r="F168" s="20" t="s">
        <v>758</v>
      </c>
      <c r="G168" s="23" t="s">
        <v>244</v>
      </c>
      <c r="H168" s="29">
        <v>44244</v>
      </c>
      <c r="I168" s="29">
        <v>44498</v>
      </c>
      <c r="J168" s="26">
        <v>52317925</v>
      </c>
      <c r="K168" s="6">
        <f>VLOOKUP(B168,'[1]2021'!$B$3:$K$423,10,0)</f>
        <v>0.40784314362620461</v>
      </c>
      <c r="L168" s="62">
        <f>VLOOKUP(B168,'[1]2021'!$B$3:$L$423,11,0)</f>
        <v>21337507</v>
      </c>
      <c r="M168" s="17">
        <f>VLOOKUP(B168,'[1]2021'!$B$3:$M$423,12,0)</f>
        <v>30980418</v>
      </c>
      <c r="N168" s="1"/>
      <c r="O168" s="1"/>
      <c r="P168" s="30" t="s">
        <v>421</v>
      </c>
    </row>
    <row r="169" spans="2:16" s="12" customFormat="1" ht="67.5">
      <c r="B169" s="33">
        <v>168</v>
      </c>
      <c r="C169" s="60" t="s">
        <v>1192</v>
      </c>
      <c r="D169" s="8" t="s">
        <v>134</v>
      </c>
      <c r="E169" s="26">
        <v>3867000</v>
      </c>
      <c r="F169" s="20" t="s">
        <v>759</v>
      </c>
      <c r="G169" s="23" t="s">
        <v>242</v>
      </c>
      <c r="H169" s="29">
        <v>44239</v>
      </c>
      <c r="I169" s="29">
        <v>44556</v>
      </c>
      <c r="J169" s="26">
        <v>40603500</v>
      </c>
      <c r="K169" s="6">
        <f>VLOOKUP(B169,'[1]2021'!$B$3:$K$423,10,0)</f>
        <v>0.34603174603174602</v>
      </c>
      <c r="L169" s="62">
        <f>VLOOKUP(B169,'[1]2021'!$B$3:$L$423,11,0)</f>
        <v>14050100</v>
      </c>
      <c r="M169" s="17">
        <f>VLOOKUP(B169,'[1]2021'!$B$3:$M$423,12,0)</f>
        <v>26553400</v>
      </c>
      <c r="N169" s="1"/>
      <c r="O169" s="1"/>
      <c r="P169" s="30" t="s">
        <v>930</v>
      </c>
    </row>
    <row r="170" spans="2:16" s="12" customFormat="1" ht="56.25">
      <c r="B170" s="33">
        <v>169</v>
      </c>
      <c r="C170" s="60" t="s">
        <v>1192</v>
      </c>
      <c r="D170" s="8" t="s">
        <v>135</v>
      </c>
      <c r="E170" s="26">
        <v>3762000</v>
      </c>
      <c r="F170" s="20" t="s">
        <v>760</v>
      </c>
      <c r="G170" s="23" t="s">
        <v>242</v>
      </c>
      <c r="H170" s="29">
        <v>44242</v>
      </c>
      <c r="I170" s="29">
        <v>44550</v>
      </c>
      <c r="J170" s="26">
        <v>39501000</v>
      </c>
      <c r="K170" s="6">
        <f>VLOOKUP(B170,'[1]2021'!$B$3:$K$423,10,0)</f>
        <v>0.33650793650793653</v>
      </c>
      <c r="L170" s="62">
        <f>VLOOKUP(B170,'[1]2021'!$B$3:$L$423,11,0)</f>
        <v>13292400</v>
      </c>
      <c r="M170" s="17">
        <f>VLOOKUP(B170,'[1]2021'!$B$3:$M$423,12,0)</f>
        <v>26208600</v>
      </c>
      <c r="N170" s="1"/>
      <c r="O170" s="1"/>
      <c r="P170" s="30" t="s">
        <v>422</v>
      </c>
    </row>
    <row r="171" spans="2:16" s="12" customFormat="1" ht="56.25">
      <c r="B171" s="33">
        <v>170</v>
      </c>
      <c r="C171" s="60" t="s">
        <v>1192</v>
      </c>
      <c r="D171" s="8" t="s">
        <v>136</v>
      </c>
      <c r="E171" s="26">
        <v>8000000</v>
      </c>
      <c r="F171" s="20" t="s">
        <v>761</v>
      </c>
      <c r="G171" s="23" t="s">
        <v>241</v>
      </c>
      <c r="H171" s="29">
        <v>44245</v>
      </c>
      <c r="I171" s="29">
        <v>44547</v>
      </c>
      <c r="J171" s="26">
        <v>80000000</v>
      </c>
      <c r="K171" s="6">
        <f>VLOOKUP(B171,'[1]2021'!$B$3:$K$423,10,0)</f>
        <v>0.3433333375</v>
      </c>
      <c r="L171" s="62">
        <f>VLOOKUP(B171,'[1]2021'!$B$3:$L$423,11,0)</f>
        <v>27466667</v>
      </c>
      <c r="M171" s="17">
        <f>VLOOKUP(B171,'[1]2021'!$B$3:$M$423,12,0)</f>
        <v>52533333</v>
      </c>
      <c r="N171" s="1"/>
      <c r="O171" s="1"/>
      <c r="P171" s="30" t="s">
        <v>423</v>
      </c>
    </row>
    <row r="172" spans="2:16" s="12" customFormat="1" ht="67.5">
      <c r="B172" s="33">
        <v>171</v>
      </c>
      <c r="C172" s="60" t="s">
        <v>1192</v>
      </c>
      <c r="D172" s="8" t="s">
        <v>137</v>
      </c>
      <c r="E172" s="26">
        <v>2058650</v>
      </c>
      <c r="F172" s="20" t="s">
        <v>762</v>
      </c>
      <c r="G172" s="23" t="s">
        <v>247</v>
      </c>
      <c r="H172" s="29">
        <v>44238</v>
      </c>
      <c r="I172" s="29">
        <v>44510</v>
      </c>
      <c r="J172" s="26">
        <v>18527850</v>
      </c>
      <c r="K172" s="6">
        <f>VLOOKUP(B172,'[1]2021'!$B$3:$K$423,10,0)</f>
        <v>0.40740738941647303</v>
      </c>
      <c r="L172" s="62">
        <f>VLOOKUP(B172,'[1]2021'!$B$3:$L$423,11,0)</f>
        <v>7548383</v>
      </c>
      <c r="M172" s="17">
        <f>VLOOKUP(B172,'[1]2021'!$B$3:$M$423,12,0)</f>
        <v>10979467</v>
      </c>
      <c r="N172" s="1"/>
      <c r="O172" s="1"/>
      <c r="P172" s="30" t="s">
        <v>424</v>
      </c>
    </row>
    <row r="173" spans="2:16" s="12" customFormat="1" ht="67.5">
      <c r="B173" s="33">
        <v>172</v>
      </c>
      <c r="C173" s="60" t="s">
        <v>1192</v>
      </c>
      <c r="D173" s="8" t="s">
        <v>138</v>
      </c>
      <c r="E173" s="26">
        <v>3762000</v>
      </c>
      <c r="F173" s="20" t="s">
        <v>763</v>
      </c>
      <c r="G173" s="23" t="s">
        <v>250</v>
      </c>
      <c r="H173" s="29">
        <v>44239</v>
      </c>
      <c r="I173" s="29">
        <v>44480</v>
      </c>
      <c r="J173" s="26">
        <v>30096000</v>
      </c>
      <c r="K173" s="6">
        <f>VLOOKUP(B173,'[1]2021'!$B$3:$K$423,10,0)</f>
        <v>0.45416666666666666</v>
      </c>
      <c r="L173" s="62">
        <f>VLOOKUP(B173,'[1]2021'!$B$3:$L$423,11,0)</f>
        <v>13668600</v>
      </c>
      <c r="M173" s="17">
        <f>VLOOKUP(B173,'[1]2021'!$B$3:$M$423,12,0)</f>
        <v>16427400</v>
      </c>
      <c r="N173" s="1"/>
      <c r="O173" s="1"/>
      <c r="P173" s="30" t="s">
        <v>425</v>
      </c>
    </row>
    <row r="174" spans="2:16" s="12" customFormat="1" ht="78.75">
      <c r="B174" s="33">
        <v>173</v>
      </c>
      <c r="C174" s="60" t="s">
        <v>1192</v>
      </c>
      <c r="D174" s="8" t="s">
        <v>1021</v>
      </c>
      <c r="E174" s="26">
        <v>5622100</v>
      </c>
      <c r="F174" s="20" t="s">
        <v>764</v>
      </c>
      <c r="G174" s="23" t="s">
        <v>246</v>
      </c>
      <c r="H174" s="29">
        <v>44238</v>
      </c>
      <c r="I174" s="29">
        <v>44418</v>
      </c>
      <c r="J174" s="26">
        <v>33732600</v>
      </c>
      <c r="K174" s="6">
        <f>VLOOKUP(B174,'[1]2021'!$B$3:$K$423,10,0)</f>
        <v>0.61111112099274889</v>
      </c>
      <c r="L174" s="62">
        <f>VLOOKUP(B174,'[1]2021'!$B$3:$L$423,11,0)</f>
        <v>20614367</v>
      </c>
      <c r="M174" s="17">
        <f>VLOOKUP(B174,'[1]2021'!$B$3:$M$423,12,0)</f>
        <v>13118233</v>
      </c>
      <c r="N174" s="1"/>
      <c r="O174" s="1"/>
      <c r="P174" s="30" t="s">
        <v>426</v>
      </c>
    </row>
    <row r="175" spans="2:16" s="32" customFormat="1" ht="78.75">
      <c r="B175" s="33">
        <v>174</v>
      </c>
      <c r="C175" s="60" t="s">
        <v>1192</v>
      </c>
      <c r="D175" s="8" t="s">
        <v>1022</v>
      </c>
      <c r="E175" s="26">
        <v>8000000</v>
      </c>
      <c r="F175" s="20" t="s">
        <v>765</v>
      </c>
      <c r="G175" s="34" t="s">
        <v>247</v>
      </c>
      <c r="H175" s="47">
        <v>44237</v>
      </c>
      <c r="I175" s="47">
        <v>44509</v>
      </c>
      <c r="J175" s="26">
        <v>72000000</v>
      </c>
      <c r="K175" s="6">
        <f>VLOOKUP(B175,'[1]2021'!$B$3:$K$423,10,0)</f>
        <v>1</v>
      </c>
      <c r="L175" s="62">
        <f>VLOOKUP(B175,'[1]2021'!$B$3:$L$423,11,0)</f>
        <v>26400000</v>
      </c>
      <c r="M175" s="17">
        <f>VLOOKUP(B175,'[1]2021'!$B$3:$M$423,12,0)</f>
        <v>0</v>
      </c>
      <c r="N175" s="1"/>
      <c r="O175" s="1"/>
      <c r="P175" s="30" t="s">
        <v>427</v>
      </c>
    </row>
    <row r="176" spans="2:16" s="12" customFormat="1" ht="67.5">
      <c r="B176" s="33">
        <v>175</v>
      </c>
      <c r="C176" s="60" t="s">
        <v>1192</v>
      </c>
      <c r="D176" s="8" t="s">
        <v>139</v>
      </c>
      <c r="E176" s="26">
        <v>8600000</v>
      </c>
      <c r="F176" s="20" t="s">
        <v>766</v>
      </c>
      <c r="G176" s="23" t="s">
        <v>239</v>
      </c>
      <c r="H176" s="29">
        <v>44237</v>
      </c>
      <c r="I176" s="29">
        <v>44539</v>
      </c>
      <c r="J176" s="26">
        <v>86000000</v>
      </c>
      <c r="K176" s="6">
        <f>VLOOKUP(B176,'[1]2021'!$B$3:$K$423,10,0)</f>
        <v>0.37</v>
      </c>
      <c r="L176" s="62">
        <f>VLOOKUP(B176,'[1]2021'!$B$3:$L$423,11,0)</f>
        <v>31820000</v>
      </c>
      <c r="M176" s="17">
        <f>VLOOKUP(B176,'[1]2021'!$B$3:$M$423,12,0)</f>
        <v>54180000</v>
      </c>
      <c r="N176" s="1"/>
      <c r="O176" s="1"/>
      <c r="P176" s="30" t="s">
        <v>428</v>
      </c>
    </row>
    <row r="177" spans="2:16" s="12" customFormat="1" ht="56.25">
      <c r="B177" s="33">
        <v>176</v>
      </c>
      <c r="C177" s="60" t="s">
        <v>1192</v>
      </c>
      <c r="D177" s="8" t="s">
        <v>140</v>
      </c>
      <c r="E177" s="26">
        <v>7000000</v>
      </c>
      <c r="F177" s="20" t="s">
        <v>767</v>
      </c>
      <c r="G177" s="23" t="s">
        <v>247</v>
      </c>
      <c r="H177" s="29">
        <v>44237</v>
      </c>
      <c r="I177" s="29">
        <v>44509</v>
      </c>
      <c r="J177" s="26">
        <v>63000000</v>
      </c>
      <c r="K177" s="6">
        <f>VLOOKUP(B177,'[1]2021'!$B$3:$K$423,10,0)</f>
        <v>0.41111111111111109</v>
      </c>
      <c r="L177" s="62">
        <f>VLOOKUP(B177,'[1]2021'!$B$3:$L$423,11,0)</f>
        <v>25900000</v>
      </c>
      <c r="M177" s="17">
        <f>VLOOKUP(B177,'[1]2021'!$B$3:$M$423,12,0)</f>
        <v>37100000</v>
      </c>
      <c r="N177" s="1"/>
      <c r="O177" s="1"/>
      <c r="P177" s="30" t="s">
        <v>429</v>
      </c>
    </row>
    <row r="178" spans="2:16" s="12" customFormat="1" ht="67.5">
      <c r="B178" s="33">
        <v>177</v>
      </c>
      <c r="C178" s="60" t="s">
        <v>1192</v>
      </c>
      <c r="D178" s="8" t="s">
        <v>141</v>
      </c>
      <c r="E178" s="26">
        <v>6500000</v>
      </c>
      <c r="F178" s="20" t="s">
        <v>768</v>
      </c>
      <c r="G178" s="23" t="s">
        <v>239</v>
      </c>
      <c r="H178" s="29">
        <v>44237</v>
      </c>
      <c r="I178" s="29">
        <v>44539</v>
      </c>
      <c r="J178" s="26">
        <v>65000000</v>
      </c>
      <c r="K178" s="6">
        <f>VLOOKUP(B178,'[1]2021'!$B$3:$K$423,10,0)</f>
        <v>0.37</v>
      </c>
      <c r="L178" s="62">
        <f>VLOOKUP(B178,'[1]2021'!$B$3:$L$423,11,0)</f>
        <v>24050000</v>
      </c>
      <c r="M178" s="17">
        <f>VLOOKUP(B178,'[1]2021'!$B$3:$M$423,12,0)</f>
        <v>40950000</v>
      </c>
      <c r="N178" s="1"/>
      <c r="O178" s="1"/>
      <c r="P178" s="30" t="s">
        <v>430</v>
      </c>
    </row>
    <row r="179" spans="2:16" s="12" customFormat="1" ht="78.75">
      <c r="B179" s="33">
        <v>178</v>
      </c>
      <c r="C179" s="60" t="s">
        <v>1192</v>
      </c>
      <c r="D179" s="8" t="s">
        <v>1023</v>
      </c>
      <c r="E179" s="26">
        <v>5000000</v>
      </c>
      <c r="F179" s="20" t="s">
        <v>769</v>
      </c>
      <c r="G179" s="23" t="s">
        <v>250</v>
      </c>
      <c r="H179" s="29">
        <v>44239</v>
      </c>
      <c r="I179" s="29">
        <v>44480</v>
      </c>
      <c r="J179" s="26">
        <v>40000000</v>
      </c>
      <c r="K179" s="6">
        <f>VLOOKUP(B179,'[1]2021'!$B$3:$K$423,10,0)</f>
        <v>0.45416667500000002</v>
      </c>
      <c r="L179" s="62">
        <f>VLOOKUP(B179,'[1]2021'!$B$3:$L$423,11,0)</f>
        <v>18166667</v>
      </c>
      <c r="M179" s="17">
        <f>VLOOKUP(B179,'[1]2021'!$B$3:$M$423,12,0)</f>
        <v>21833333</v>
      </c>
      <c r="N179" s="1"/>
      <c r="O179" s="1"/>
      <c r="P179" s="30" t="s">
        <v>431</v>
      </c>
    </row>
    <row r="180" spans="2:16" s="12" customFormat="1" ht="67.5">
      <c r="B180" s="33">
        <v>179</v>
      </c>
      <c r="C180" s="60" t="s">
        <v>1192</v>
      </c>
      <c r="D180" s="8" t="s">
        <v>142</v>
      </c>
      <c r="E180" s="26">
        <v>1672000</v>
      </c>
      <c r="F180" s="20"/>
      <c r="G180" s="23" t="s">
        <v>247</v>
      </c>
      <c r="H180" s="29">
        <v>44242</v>
      </c>
      <c r="I180" s="29">
        <v>44514</v>
      </c>
      <c r="J180" s="26">
        <v>15048000</v>
      </c>
      <c r="K180" s="6">
        <f>VLOOKUP(B180,'[1]2021'!$B$3:$K$423,10,0)</f>
        <v>0.39259257044125467</v>
      </c>
      <c r="L180" s="62">
        <f>VLOOKUP(B180,'[1]2021'!$B$3:$L$423,11,0)</f>
        <v>5907733</v>
      </c>
      <c r="M180" s="17">
        <f>VLOOKUP(B180,'[1]2021'!$B$3:$M$423,12,0)</f>
        <v>9140267</v>
      </c>
      <c r="N180" s="1"/>
      <c r="O180" s="1"/>
      <c r="P180" s="30" t="s">
        <v>432</v>
      </c>
    </row>
    <row r="181" spans="2:16" s="12" customFormat="1" ht="67.5">
      <c r="B181" s="33">
        <v>180</v>
      </c>
      <c r="C181" s="60" t="s">
        <v>1192</v>
      </c>
      <c r="D181" s="8" t="s">
        <v>1024</v>
      </c>
      <c r="E181" s="26">
        <v>3762000</v>
      </c>
      <c r="F181" s="20" t="s">
        <v>770</v>
      </c>
      <c r="G181" s="23" t="s">
        <v>239</v>
      </c>
      <c r="H181" s="29">
        <v>44238</v>
      </c>
      <c r="I181" s="29">
        <v>44540</v>
      </c>
      <c r="J181" s="26">
        <v>37620000</v>
      </c>
      <c r="K181" s="6">
        <f>VLOOKUP(B181,'[1]2021'!$B$3:$K$423,10,0)</f>
        <v>0.36666666666666664</v>
      </c>
      <c r="L181" s="62">
        <f>VLOOKUP(B181,'[1]2021'!$B$3:$L$423,11,0)</f>
        <v>13794000</v>
      </c>
      <c r="M181" s="17">
        <f>VLOOKUP(B181,'[1]2021'!$B$3:$M$423,12,0)</f>
        <v>23826000</v>
      </c>
      <c r="N181" s="1"/>
      <c r="O181" s="1"/>
      <c r="P181" s="30" t="s">
        <v>931</v>
      </c>
    </row>
    <row r="182" spans="2:16" s="12" customFormat="1" ht="67.5">
      <c r="B182" s="33">
        <v>181</v>
      </c>
      <c r="C182" s="60" t="s">
        <v>1192</v>
      </c>
      <c r="D182" s="8" t="s">
        <v>1025</v>
      </c>
      <c r="E182" s="26">
        <v>3867000</v>
      </c>
      <c r="F182" s="20" t="s">
        <v>771</v>
      </c>
      <c r="G182" s="23" t="s">
        <v>239</v>
      </c>
      <c r="H182" s="29">
        <v>44246</v>
      </c>
      <c r="I182" s="29">
        <v>44548</v>
      </c>
      <c r="J182" s="26">
        <v>38670000</v>
      </c>
      <c r="K182" s="6">
        <f>VLOOKUP(B182,'[1]2021'!$B$3:$K$423,10,0)</f>
        <v>0.34</v>
      </c>
      <c r="L182" s="62">
        <f>VLOOKUP(B182,'[1]2021'!$B$3:$L$423,11,0)</f>
        <v>13147800</v>
      </c>
      <c r="M182" s="17">
        <f>VLOOKUP(B182,'[1]2021'!$B$3:$M$423,12,0)</f>
        <v>25522200</v>
      </c>
      <c r="N182" s="1"/>
      <c r="O182" s="1"/>
      <c r="P182" s="30" t="s">
        <v>433</v>
      </c>
    </row>
    <row r="183" spans="2:16" s="12" customFormat="1" ht="56.25">
      <c r="B183" s="33">
        <v>182</v>
      </c>
      <c r="C183" s="60" t="s">
        <v>1192</v>
      </c>
      <c r="D183" s="8" t="s">
        <v>143</v>
      </c>
      <c r="E183" s="26">
        <v>9000000</v>
      </c>
      <c r="F183" s="20" t="s">
        <v>772</v>
      </c>
      <c r="G183" s="23" t="s">
        <v>246</v>
      </c>
      <c r="H183" s="29">
        <v>44238</v>
      </c>
      <c r="I183" s="29">
        <v>44418</v>
      </c>
      <c r="J183" s="26">
        <v>54000000</v>
      </c>
      <c r="K183" s="6">
        <f>VLOOKUP(B183,'[1]2021'!$B$3:$K$423,10,0)</f>
        <v>0.61111111111111116</v>
      </c>
      <c r="L183" s="62">
        <f>VLOOKUP(B183,'[1]2021'!$B$3:$L$423,11,0)</f>
        <v>33000000</v>
      </c>
      <c r="M183" s="17">
        <f>VLOOKUP(B183,'[1]2021'!$B$3:$M$423,12,0)</f>
        <v>21000000</v>
      </c>
      <c r="N183" s="1"/>
      <c r="O183" s="1"/>
      <c r="P183" s="30" t="s">
        <v>434</v>
      </c>
    </row>
    <row r="184" spans="2:16" s="12" customFormat="1" ht="67.5">
      <c r="B184" s="33">
        <v>183</v>
      </c>
      <c r="C184" s="60" t="s">
        <v>1192</v>
      </c>
      <c r="D184" s="8" t="s">
        <v>144</v>
      </c>
      <c r="E184" s="26">
        <v>5622100</v>
      </c>
      <c r="F184" s="20" t="s">
        <v>773</v>
      </c>
      <c r="G184" s="23" t="s">
        <v>245</v>
      </c>
      <c r="H184" s="29">
        <v>44238</v>
      </c>
      <c r="I184" s="29">
        <v>44449</v>
      </c>
      <c r="J184" s="26">
        <v>39354700</v>
      </c>
      <c r="K184" s="6">
        <f>VLOOKUP(B184,'[1]2021'!$B$3:$K$423,10,0)</f>
        <v>0.523809532279499</v>
      </c>
      <c r="L184" s="62">
        <f>VLOOKUP(B184,'[1]2021'!$B$3:$L$423,11,0)</f>
        <v>20614367</v>
      </c>
      <c r="M184" s="17">
        <f>VLOOKUP(B184,'[1]2021'!$B$3:$M$423,12,0)</f>
        <v>18740333</v>
      </c>
      <c r="N184" s="1"/>
      <c r="O184" s="1"/>
      <c r="P184" s="30" t="s">
        <v>435</v>
      </c>
    </row>
    <row r="185" spans="2:16" s="12" customFormat="1" ht="90">
      <c r="B185" s="33">
        <v>184</v>
      </c>
      <c r="C185" s="60" t="s">
        <v>1192</v>
      </c>
      <c r="D185" s="8" t="s">
        <v>1026</v>
      </c>
      <c r="E185" s="26">
        <v>5622100</v>
      </c>
      <c r="F185" s="20" t="s">
        <v>774</v>
      </c>
      <c r="G185" s="23" t="s">
        <v>242</v>
      </c>
      <c r="H185" s="29">
        <v>44243</v>
      </c>
      <c r="I185" s="29">
        <v>44557</v>
      </c>
      <c r="J185" s="26">
        <v>59032050</v>
      </c>
      <c r="K185" s="6">
        <f>VLOOKUP(B185,'[1]2021'!$B$3:$K$423,10,0)</f>
        <v>0.33333333333333331</v>
      </c>
      <c r="L185" s="62">
        <f>VLOOKUP(B185,'[1]2021'!$B$3:$L$423,11,0)</f>
        <v>19677350</v>
      </c>
      <c r="M185" s="17">
        <f>VLOOKUP(B185,'[1]2021'!$B$3:$M$423,12,0)</f>
        <v>39354700</v>
      </c>
      <c r="N185" s="1"/>
      <c r="O185" s="1"/>
      <c r="P185" s="30" t="s">
        <v>932</v>
      </c>
    </row>
    <row r="186" spans="2:16" s="12" customFormat="1" ht="78.75">
      <c r="B186" s="33">
        <v>185</v>
      </c>
      <c r="C186" s="60" t="s">
        <v>1192</v>
      </c>
      <c r="D186" s="8" t="s">
        <v>1027</v>
      </c>
      <c r="E186" s="26">
        <v>5286750</v>
      </c>
      <c r="F186" s="20" t="s">
        <v>775</v>
      </c>
      <c r="G186" s="23" t="s">
        <v>254</v>
      </c>
      <c r="H186" s="29">
        <v>44244</v>
      </c>
      <c r="I186" s="29">
        <v>44485</v>
      </c>
      <c r="J186" s="26">
        <v>42294000</v>
      </c>
      <c r="K186" s="6">
        <f>VLOOKUP(B186,'[1]2021'!$B$3:$K$423,10,0)</f>
        <v>0.43333333333333335</v>
      </c>
      <c r="L186" s="62">
        <f>VLOOKUP(B186,'[1]2021'!$B$3:$L$423,11,0)</f>
        <v>18327400</v>
      </c>
      <c r="M186" s="17">
        <f>VLOOKUP(B186,'[1]2021'!$B$3:$M$423,12,0)</f>
        <v>23966600</v>
      </c>
      <c r="N186" s="1"/>
      <c r="O186" s="1"/>
      <c r="P186" s="30" t="s">
        <v>436</v>
      </c>
    </row>
    <row r="187" spans="2:16" s="12" customFormat="1" ht="33.75">
      <c r="B187" s="33">
        <v>186</v>
      </c>
      <c r="C187" s="60" t="s">
        <v>1192</v>
      </c>
      <c r="D187" s="18" t="s">
        <v>582</v>
      </c>
      <c r="E187" s="26">
        <v>4155332</v>
      </c>
      <c r="F187" s="20" t="s">
        <v>959</v>
      </c>
      <c r="G187" s="23" t="s">
        <v>583</v>
      </c>
      <c r="H187" s="29">
        <v>44249</v>
      </c>
      <c r="I187" s="29">
        <v>44260</v>
      </c>
      <c r="J187" s="26">
        <v>4155332</v>
      </c>
      <c r="K187" s="6">
        <f>VLOOKUP(B187,'[1]2021'!$B$3:$K$423,10,0)</f>
        <v>1</v>
      </c>
      <c r="L187" s="62">
        <f>VLOOKUP(B187,'[1]2021'!$B$3:$L$423,11,0)</f>
        <v>4155332</v>
      </c>
      <c r="M187" s="17">
        <f>VLOOKUP(B187,'[1]2021'!$B$3:$M$423,12,0)</f>
        <v>0</v>
      </c>
      <c r="N187" s="19"/>
      <c r="O187" s="19"/>
      <c r="P187" s="30" t="s">
        <v>587</v>
      </c>
    </row>
    <row r="188" spans="2:16" s="12" customFormat="1" ht="56.25">
      <c r="B188" s="33">
        <v>187</v>
      </c>
      <c r="C188" s="60" t="s">
        <v>1192</v>
      </c>
      <c r="D188" s="8" t="s">
        <v>145</v>
      </c>
      <c r="E188" s="26">
        <v>4500000</v>
      </c>
      <c r="F188" s="20" t="s">
        <v>776</v>
      </c>
      <c r="G188" s="23" t="s">
        <v>246</v>
      </c>
      <c r="H188" s="29">
        <v>44250</v>
      </c>
      <c r="I188" s="29">
        <v>44430</v>
      </c>
      <c r="J188" s="26">
        <v>27000000</v>
      </c>
      <c r="K188" s="6">
        <f>VLOOKUP(B188,'[1]2021'!$B$3:$K$423,10,0)</f>
        <v>0.5444444444444444</v>
      </c>
      <c r="L188" s="62">
        <f>VLOOKUP(B188,'[1]2021'!$B$3:$L$423,11,0)</f>
        <v>14700000</v>
      </c>
      <c r="M188" s="17">
        <f>VLOOKUP(B188,'[1]2021'!$B$3:$M$423,12,0)</f>
        <v>12300000</v>
      </c>
      <c r="N188" s="1"/>
      <c r="O188" s="1"/>
      <c r="P188" s="30" t="s">
        <v>437</v>
      </c>
    </row>
    <row r="189" spans="2:16" s="12" customFormat="1" ht="56.25">
      <c r="B189" s="33">
        <v>188</v>
      </c>
      <c r="C189" s="60" t="s">
        <v>1192</v>
      </c>
      <c r="D189" s="8" t="s">
        <v>146</v>
      </c>
      <c r="E189" s="26">
        <v>6300000</v>
      </c>
      <c r="F189" s="20" t="s">
        <v>777</v>
      </c>
      <c r="G189" s="23" t="s">
        <v>241</v>
      </c>
      <c r="H189" s="29">
        <v>44249</v>
      </c>
      <c r="I189" s="29">
        <v>44551</v>
      </c>
      <c r="J189" s="26">
        <v>63000000</v>
      </c>
      <c r="K189" s="6">
        <f>VLOOKUP(B189,'[1]2021'!$B$3:$K$423,10,0)</f>
        <v>0.33</v>
      </c>
      <c r="L189" s="62">
        <f>VLOOKUP(B189,'[1]2021'!$B$3:$L$423,11,0)</f>
        <v>20790000</v>
      </c>
      <c r="M189" s="17">
        <f>VLOOKUP(B189,'[1]2021'!$B$3:$M$423,12,0)</f>
        <v>42210000</v>
      </c>
      <c r="N189" s="1"/>
      <c r="O189" s="1"/>
      <c r="P189" s="30" t="s">
        <v>438</v>
      </c>
    </row>
    <row r="190" spans="2:16" s="12" customFormat="1" ht="56.25">
      <c r="B190" s="33">
        <v>189</v>
      </c>
      <c r="C190" s="60" t="s">
        <v>1192</v>
      </c>
      <c r="D190" s="8" t="s">
        <v>147</v>
      </c>
      <c r="E190" s="26">
        <v>7000000</v>
      </c>
      <c r="F190" s="20" t="s">
        <v>778</v>
      </c>
      <c r="G190" s="23" t="s">
        <v>253</v>
      </c>
      <c r="H190" s="29">
        <v>44249</v>
      </c>
      <c r="I190" s="29">
        <v>44521</v>
      </c>
      <c r="J190" s="26">
        <v>63000000</v>
      </c>
      <c r="K190" s="6">
        <f>VLOOKUP(B190,'[1]2021'!$B$3:$K$423,10,0)</f>
        <v>0.36666666666666664</v>
      </c>
      <c r="L190" s="62">
        <f>VLOOKUP(B190,'[1]2021'!$B$3:$L$423,11,0)</f>
        <v>23100000</v>
      </c>
      <c r="M190" s="17">
        <f>VLOOKUP(B190,'[1]2021'!$B$3:$M$423,12,0)</f>
        <v>39900000</v>
      </c>
      <c r="N190" s="1"/>
      <c r="O190" s="1"/>
      <c r="P190" s="30" t="s">
        <v>439</v>
      </c>
    </row>
    <row r="191" spans="2:16" s="12" customFormat="1" ht="56.25">
      <c r="B191" s="33">
        <v>190</v>
      </c>
      <c r="C191" s="60" t="s">
        <v>1192</v>
      </c>
      <c r="D191" s="8" t="s">
        <v>148</v>
      </c>
      <c r="E191" s="26">
        <v>6897000</v>
      </c>
      <c r="F191" s="20" t="s">
        <v>779</v>
      </c>
      <c r="G191" s="23" t="s">
        <v>244</v>
      </c>
      <c r="H191" s="29">
        <v>44264</v>
      </c>
      <c r="I191" s="29">
        <v>44518</v>
      </c>
      <c r="J191" s="26">
        <v>58624500</v>
      </c>
      <c r="K191" s="6">
        <f>VLOOKUP(B191,'[1]2021'!$B$3:$K$423,10,0)</f>
        <v>0.32156862745098042</v>
      </c>
      <c r="L191" s="62">
        <f>VLOOKUP(B191,'[1]2021'!$B$3:$L$423,11,0)</f>
        <v>18851800</v>
      </c>
      <c r="M191" s="17">
        <f>VLOOKUP(B191,'[1]2021'!$B$3:$M$423,12,0)</f>
        <v>39772700</v>
      </c>
      <c r="N191" s="1"/>
      <c r="O191" s="1"/>
      <c r="P191" s="30" t="s">
        <v>440</v>
      </c>
    </row>
    <row r="192" spans="2:16" s="12" customFormat="1" ht="67.5">
      <c r="B192" s="33">
        <v>191</v>
      </c>
      <c r="C192" s="60" t="s">
        <v>1192</v>
      </c>
      <c r="D192" s="8" t="s">
        <v>149</v>
      </c>
      <c r="E192" s="26">
        <v>7000000</v>
      </c>
      <c r="F192" s="20" t="s">
        <v>780</v>
      </c>
      <c r="G192" s="23" t="s">
        <v>253</v>
      </c>
      <c r="H192" s="29">
        <v>44251</v>
      </c>
      <c r="I192" s="29">
        <v>44523</v>
      </c>
      <c r="J192" s="26">
        <v>63000000</v>
      </c>
      <c r="K192" s="6">
        <f>VLOOKUP(B192,'[1]2021'!$B$3:$K$423,10,0)</f>
        <v>0.35925925396825398</v>
      </c>
      <c r="L192" s="62">
        <f>VLOOKUP(B192,'[1]2021'!$B$3:$L$423,11,0)</f>
        <v>22633333</v>
      </c>
      <c r="M192" s="17">
        <f>VLOOKUP(B192,'[1]2021'!$B$3:$M$423,12,0)</f>
        <v>40366667</v>
      </c>
      <c r="N192" s="1"/>
      <c r="O192" s="1"/>
      <c r="P192" s="30" t="s">
        <v>441</v>
      </c>
    </row>
    <row r="193" spans="2:16" s="12" customFormat="1" ht="56.25">
      <c r="B193" s="33">
        <v>192</v>
      </c>
      <c r="C193" s="60" t="s">
        <v>1192</v>
      </c>
      <c r="D193" s="8" t="s">
        <v>150</v>
      </c>
      <c r="E193" s="26">
        <v>8500000</v>
      </c>
      <c r="F193" s="20" t="s">
        <v>781</v>
      </c>
      <c r="G193" s="23" t="s">
        <v>251</v>
      </c>
      <c r="H193" s="29">
        <v>44251</v>
      </c>
      <c r="I193" s="29">
        <v>44538</v>
      </c>
      <c r="J193" s="26">
        <v>80750000</v>
      </c>
      <c r="K193" s="6">
        <f>VLOOKUP(B193,'[1]2021'!$B$3:$K$423,10,0)</f>
        <v>0.34035087306501549</v>
      </c>
      <c r="L193" s="62">
        <f>VLOOKUP(B193,'[1]2021'!$B$3:$L$423,11,0)</f>
        <v>27483333</v>
      </c>
      <c r="M193" s="17">
        <f>VLOOKUP(B193,'[1]2021'!$B$3:$M$423,12,0)</f>
        <v>53266667</v>
      </c>
      <c r="N193" s="1"/>
      <c r="O193" s="1"/>
      <c r="P193" s="30" t="s">
        <v>442</v>
      </c>
    </row>
    <row r="194" spans="2:16" s="12" customFormat="1" ht="78.75">
      <c r="B194" s="33">
        <v>193</v>
      </c>
      <c r="C194" s="60" t="s">
        <v>1192</v>
      </c>
      <c r="D194" s="8" t="s">
        <v>1028</v>
      </c>
      <c r="E194" s="26">
        <v>6350000</v>
      </c>
      <c r="F194" s="20" t="s">
        <v>782</v>
      </c>
      <c r="G194" s="23" t="s">
        <v>243</v>
      </c>
      <c r="H194" s="29">
        <v>44251</v>
      </c>
      <c r="I194" s="29">
        <v>44431</v>
      </c>
      <c r="J194" s="26">
        <v>38100000</v>
      </c>
      <c r="K194" s="6">
        <f>VLOOKUP(B194,'[1]2021'!$B$3:$K$423,10,0)</f>
        <v>0.53888887139107611</v>
      </c>
      <c r="L194" s="62">
        <f>VLOOKUP(B194,'[1]2021'!$B$3:$L$423,11,0)</f>
        <v>20531666</v>
      </c>
      <c r="M194" s="17">
        <f>VLOOKUP(B194,'[1]2021'!$B$3:$M$423,12,0)</f>
        <v>17568334</v>
      </c>
      <c r="N194" s="1"/>
      <c r="O194" s="1"/>
      <c r="P194" s="30" t="s">
        <v>443</v>
      </c>
    </row>
    <row r="195" spans="2:16" s="12" customFormat="1" ht="56.25">
      <c r="B195" s="33">
        <v>194</v>
      </c>
      <c r="C195" s="60" t="s">
        <v>1192</v>
      </c>
      <c r="D195" s="8" t="s">
        <v>151</v>
      </c>
      <c r="E195" s="26">
        <v>4800000</v>
      </c>
      <c r="F195" s="20" t="s">
        <v>783</v>
      </c>
      <c r="G195" s="23" t="s">
        <v>241</v>
      </c>
      <c r="H195" s="29">
        <v>44251</v>
      </c>
      <c r="I195" s="29">
        <v>44553</v>
      </c>
      <c r="J195" s="26">
        <v>48000000</v>
      </c>
      <c r="K195" s="6">
        <f>VLOOKUP(B195,'[1]2021'!$B$3:$K$423,10,0)</f>
        <v>0.32333333333333331</v>
      </c>
      <c r="L195" s="62">
        <f>VLOOKUP(B195,'[1]2021'!$B$3:$L$423,11,0)</f>
        <v>15520000</v>
      </c>
      <c r="M195" s="17">
        <f>VLOOKUP(B195,'[1]2021'!$B$3:$M$423,12,0)</f>
        <v>32480000</v>
      </c>
      <c r="N195" s="1"/>
      <c r="O195" s="1"/>
      <c r="P195" s="30" t="s">
        <v>444</v>
      </c>
    </row>
    <row r="196" spans="2:16" s="12" customFormat="1" ht="33.75">
      <c r="B196" s="33">
        <v>195</v>
      </c>
      <c r="C196" s="60" t="s">
        <v>1192</v>
      </c>
      <c r="D196" s="18" t="s">
        <v>585</v>
      </c>
      <c r="E196" s="26">
        <v>4356000</v>
      </c>
      <c r="F196" s="20" t="s">
        <v>960</v>
      </c>
      <c r="G196" s="23" t="s">
        <v>584</v>
      </c>
      <c r="H196" s="29">
        <v>44259</v>
      </c>
      <c r="I196" s="29">
        <v>44289</v>
      </c>
      <c r="J196" s="26">
        <v>4356000</v>
      </c>
      <c r="K196" s="6">
        <f>VLOOKUP(B196,'[1]2021'!$B$3:$K$423,10,0)</f>
        <v>1</v>
      </c>
      <c r="L196" s="62">
        <f>VLOOKUP(B196,'[1]2021'!$B$3:$L$423,11,0)</f>
        <v>4356000</v>
      </c>
      <c r="M196" s="17">
        <f>VLOOKUP(B196,'[1]2021'!$B$3:$M$423,12,0)</f>
        <v>0</v>
      </c>
      <c r="N196" s="19"/>
      <c r="O196" s="19"/>
      <c r="P196" s="30" t="s">
        <v>586</v>
      </c>
    </row>
    <row r="197" spans="2:16" s="12" customFormat="1" ht="56.25">
      <c r="B197" s="33">
        <v>196</v>
      </c>
      <c r="C197" s="60" t="s">
        <v>1192</v>
      </c>
      <c r="D197" s="8" t="s">
        <v>152</v>
      </c>
      <c r="E197" s="26">
        <v>7400000</v>
      </c>
      <c r="F197" s="20" t="s">
        <v>951</v>
      </c>
      <c r="G197" s="23" t="s">
        <v>251</v>
      </c>
      <c r="H197" s="29">
        <v>44251</v>
      </c>
      <c r="I197" s="29">
        <v>44538</v>
      </c>
      <c r="J197" s="26">
        <v>70300000</v>
      </c>
      <c r="K197" s="6">
        <f>VLOOKUP(B197,'[1]2021'!$B$3:$K$423,10,0)</f>
        <v>0.34035088193456614</v>
      </c>
      <c r="L197" s="62">
        <f>VLOOKUP(B197,'[1]2021'!$B$3:$L$423,11,0)</f>
        <v>23926667</v>
      </c>
      <c r="M197" s="17">
        <f>VLOOKUP(B197,'[1]2021'!$B$3:$M$423,12,0)</f>
        <v>46373333</v>
      </c>
      <c r="N197" s="1"/>
      <c r="O197" s="1"/>
      <c r="P197" s="30" t="s">
        <v>445</v>
      </c>
    </row>
    <row r="198" spans="2:16" s="12" customFormat="1" ht="56.25">
      <c r="B198" s="33">
        <v>197</v>
      </c>
      <c r="C198" s="60" t="s">
        <v>1192</v>
      </c>
      <c r="D198" s="8" t="s">
        <v>153</v>
      </c>
      <c r="E198" s="26">
        <v>5000000</v>
      </c>
      <c r="F198" s="20" t="s">
        <v>784</v>
      </c>
      <c r="G198" s="23" t="s">
        <v>247</v>
      </c>
      <c r="H198" s="29">
        <v>44252</v>
      </c>
      <c r="I198" s="29">
        <v>44524</v>
      </c>
      <c r="J198" s="26">
        <v>45000000</v>
      </c>
      <c r="K198" s="6">
        <f>VLOOKUP(B198,'[1]2021'!$B$3:$K$423,10,0)</f>
        <v>0.35555555555555557</v>
      </c>
      <c r="L198" s="62">
        <f>VLOOKUP(B198,'[1]2021'!$B$3:$L$423,11,0)</f>
        <v>16000000</v>
      </c>
      <c r="M198" s="17">
        <f>VLOOKUP(B198,'[1]2021'!$B$3:$M$423,12,0)</f>
        <v>29000000</v>
      </c>
      <c r="N198" s="1"/>
      <c r="O198" s="1"/>
      <c r="P198" s="30" t="s">
        <v>446</v>
      </c>
    </row>
    <row r="199" spans="2:16" s="12" customFormat="1" ht="67.5">
      <c r="B199" s="33">
        <v>198</v>
      </c>
      <c r="C199" s="60" t="s">
        <v>1192</v>
      </c>
      <c r="D199" s="8" t="s">
        <v>154</v>
      </c>
      <c r="E199" s="26">
        <v>4600000</v>
      </c>
      <c r="F199" s="20" t="s">
        <v>785</v>
      </c>
      <c r="G199" s="23" t="s">
        <v>247</v>
      </c>
      <c r="H199" s="29">
        <v>44257</v>
      </c>
      <c r="I199" s="29">
        <v>44531</v>
      </c>
      <c r="J199" s="26">
        <v>41400000</v>
      </c>
      <c r="K199" s="6">
        <f>VLOOKUP(B199,'[1]2021'!$B$3:$K$423,10,0)</f>
        <v>0.32962963768115944</v>
      </c>
      <c r="L199" s="62">
        <f>VLOOKUP(B199,'[1]2021'!$B$3:$L$423,11,0)</f>
        <v>13646667</v>
      </c>
      <c r="M199" s="17">
        <f>VLOOKUP(B199,'[1]2021'!$B$3:$M$423,12,0)</f>
        <v>27753333</v>
      </c>
      <c r="N199" s="1"/>
      <c r="O199" s="1"/>
      <c r="P199" s="30" t="s">
        <v>447</v>
      </c>
    </row>
    <row r="200" spans="2:16" s="12" customFormat="1" ht="78.75">
      <c r="B200" s="33">
        <v>199</v>
      </c>
      <c r="C200" s="60" t="s">
        <v>1192</v>
      </c>
      <c r="D200" s="8" t="s">
        <v>1029</v>
      </c>
      <c r="E200" s="26">
        <v>5700000</v>
      </c>
      <c r="F200" s="20" t="s">
        <v>786</v>
      </c>
      <c r="G200" s="23" t="s">
        <v>245</v>
      </c>
      <c r="H200" s="29">
        <v>44256</v>
      </c>
      <c r="I200" s="29">
        <v>44469</v>
      </c>
      <c r="J200" s="26">
        <v>39900000</v>
      </c>
      <c r="K200" s="6">
        <f>VLOOKUP(B200,'[1]2021'!$B$3:$K$423,10,0)</f>
        <v>0.42857142857142855</v>
      </c>
      <c r="L200" s="62">
        <f>VLOOKUP(B200,'[1]2021'!$B$3:$L$423,11,0)</f>
        <v>17100000</v>
      </c>
      <c r="M200" s="17">
        <f>VLOOKUP(B200,'[1]2021'!$B$3:$M$423,12,0)</f>
        <v>22800000</v>
      </c>
      <c r="N200" s="1"/>
      <c r="O200" s="1"/>
      <c r="P200" s="30" t="s">
        <v>448</v>
      </c>
    </row>
    <row r="201" spans="2:16" s="12" customFormat="1" ht="56.25">
      <c r="B201" s="33">
        <v>200</v>
      </c>
      <c r="C201" s="60" t="s">
        <v>1192</v>
      </c>
      <c r="D201" s="8" t="s">
        <v>155</v>
      </c>
      <c r="E201" s="26">
        <v>4500000</v>
      </c>
      <c r="F201" s="20" t="s">
        <v>787</v>
      </c>
      <c r="G201" s="23" t="s">
        <v>250</v>
      </c>
      <c r="H201" s="29">
        <v>44252</v>
      </c>
      <c r="I201" s="29">
        <v>44493</v>
      </c>
      <c r="J201" s="26">
        <v>36000000</v>
      </c>
      <c r="K201" s="6">
        <f>VLOOKUP(B201,'[1]2021'!$B$3:$K$423,10,0)</f>
        <v>0.4</v>
      </c>
      <c r="L201" s="62">
        <f>VLOOKUP(B201,'[1]2021'!$B$3:$L$423,11,0)</f>
        <v>14400000</v>
      </c>
      <c r="M201" s="17">
        <f>VLOOKUP(B201,'[1]2021'!$B$3:$M$423,12,0)</f>
        <v>21600000</v>
      </c>
      <c r="N201" s="1"/>
      <c r="O201" s="1"/>
      <c r="P201" s="30" t="s">
        <v>933</v>
      </c>
    </row>
    <row r="202" spans="2:16" s="12" customFormat="1" ht="56.25">
      <c r="B202" s="33">
        <v>201</v>
      </c>
      <c r="C202" s="60" t="s">
        <v>1192</v>
      </c>
      <c r="D202" s="8" t="s">
        <v>156</v>
      </c>
      <c r="E202" s="22">
        <v>2500000</v>
      </c>
      <c r="F202" s="20" t="s">
        <v>788</v>
      </c>
      <c r="G202" s="23" t="s">
        <v>250</v>
      </c>
      <c r="H202" s="24">
        <v>44258</v>
      </c>
      <c r="I202" s="24">
        <v>44532</v>
      </c>
      <c r="J202" s="22">
        <v>22500000</v>
      </c>
      <c r="K202" s="6">
        <f>VLOOKUP(B202,'[1]2021'!$B$3:$K$423,10,0)</f>
        <v>0.32592591111111113</v>
      </c>
      <c r="L202" s="62">
        <f>VLOOKUP(B202,'[1]2021'!$B$3:$L$423,11,0)</f>
        <v>7333333</v>
      </c>
      <c r="M202" s="17">
        <f>VLOOKUP(B202,'[1]2021'!$B$3:$M$423,12,0)</f>
        <v>15166667</v>
      </c>
      <c r="N202" s="1"/>
      <c r="O202" s="1"/>
      <c r="P202" s="30" t="s">
        <v>449</v>
      </c>
    </row>
    <row r="203" spans="2:16" s="12" customFormat="1" ht="56.25">
      <c r="B203" s="33">
        <v>202</v>
      </c>
      <c r="C203" s="60" t="s">
        <v>1192</v>
      </c>
      <c r="D203" s="8" t="s">
        <v>157</v>
      </c>
      <c r="E203" s="22">
        <v>6454662</v>
      </c>
      <c r="F203" s="20" t="s">
        <v>789</v>
      </c>
      <c r="G203" s="23" t="s">
        <v>250</v>
      </c>
      <c r="H203" s="24">
        <v>44253</v>
      </c>
      <c r="I203" s="24">
        <v>44494</v>
      </c>
      <c r="J203" s="22">
        <v>51637296</v>
      </c>
      <c r="K203" s="6">
        <f>VLOOKUP(B203,'[1]2021'!$B$3:$K$423,10,0)</f>
        <v>0.39583333333333331</v>
      </c>
      <c r="L203" s="62">
        <f>VLOOKUP(B203,'[1]2021'!$B$3:$L$423,11,0)</f>
        <v>20439763</v>
      </c>
      <c r="M203" s="17">
        <f>VLOOKUP(B203,'[1]2021'!$B$3:$M$423,12,0)</f>
        <v>31197533</v>
      </c>
      <c r="N203" s="1"/>
      <c r="O203" s="1"/>
      <c r="P203" s="30" t="s">
        <v>450</v>
      </c>
    </row>
    <row r="204" spans="2:16" s="12" customFormat="1" ht="56.25">
      <c r="B204" s="33">
        <v>203</v>
      </c>
      <c r="C204" s="60" t="s">
        <v>1192</v>
      </c>
      <c r="D204" s="8" t="s">
        <v>158</v>
      </c>
      <c r="E204" s="22">
        <v>6000000</v>
      </c>
      <c r="F204" s="20" t="s">
        <v>790</v>
      </c>
      <c r="G204" s="23" t="s">
        <v>245</v>
      </c>
      <c r="H204" s="24">
        <v>44256</v>
      </c>
      <c r="I204" s="24">
        <v>44469</v>
      </c>
      <c r="J204" s="22">
        <v>42000000</v>
      </c>
      <c r="K204" s="6">
        <f>VLOOKUP(B204,'[1]2021'!$B$3:$K$423,10,0)</f>
        <v>0.42857142857142855</v>
      </c>
      <c r="L204" s="62">
        <f>VLOOKUP(B204,'[1]2021'!$B$3:$L$423,11,0)</f>
        <v>18000000</v>
      </c>
      <c r="M204" s="17">
        <f>VLOOKUP(B204,'[1]2021'!$B$3:$M$423,12,0)</f>
        <v>24000000</v>
      </c>
      <c r="N204" s="1"/>
      <c r="O204" s="1"/>
      <c r="P204" s="30" t="s">
        <v>451</v>
      </c>
    </row>
    <row r="205" spans="2:16" s="12" customFormat="1" ht="78.75">
      <c r="B205" s="33">
        <v>204</v>
      </c>
      <c r="C205" s="60" t="s">
        <v>1192</v>
      </c>
      <c r="D205" s="8" t="s">
        <v>1030</v>
      </c>
      <c r="E205" s="22">
        <v>7000000</v>
      </c>
      <c r="F205" s="20" t="s">
        <v>791</v>
      </c>
      <c r="G205" s="23" t="s">
        <v>246</v>
      </c>
      <c r="H205" s="24">
        <v>44256</v>
      </c>
      <c r="I205" s="24">
        <v>44438</v>
      </c>
      <c r="J205" s="22">
        <v>42000000</v>
      </c>
      <c r="K205" s="6">
        <f>VLOOKUP(B205,'[1]2021'!$B$3:$K$423,10,0)</f>
        <v>0.5</v>
      </c>
      <c r="L205" s="62">
        <f>VLOOKUP(B205,'[1]2021'!$B$3:$L$423,11,0)</f>
        <v>21000000</v>
      </c>
      <c r="M205" s="17">
        <f>VLOOKUP(B205,'[1]2021'!$B$3:$M$423,12,0)</f>
        <v>21000000</v>
      </c>
      <c r="N205" s="1"/>
      <c r="O205" s="1"/>
      <c r="P205" s="30" t="s">
        <v>452</v>
      </c>
    </row>
    <row r="206" spans="2:16" s="12" customFormat="1" ht="67.5">
      <c r="B206" s="33">
        <v>205</v>
      </c>
      <c r="C206" s="60" t="s">
        <v>1192</v>
      </c>
      <c r="D206" s="8" t="s">
        <v>159</v>
      </c>
      <c r="E206" s="22">
        <v>4000000</v>
      </c>
      <c r="F206" s="20" t="s">
        <v>792</v>
      </c>
      <c r="G206" s="23" t="s">
        <v>247</v>
      </c>
      <c r="H206" s="24">
        <v>44257</v>
      </c>
      <c r="I206" s="24">
        <v>44531</v>
      </c>
      <c r="J206" s="22">
        <v>36000000</v>
      </c>
      <c r="K206" s="6">
        <f>VLOOKUP(B206,'[1]2021'!$B$3:$K$423,10,0)</f>
        <v>0.32962963888888891</v>
      </c>
      <c r="L206" s="62">
        <f>VLOOKUP(B206,'[1]2021'!$B$3:$L$423,11,0)</f>
        <v>11866667</v>
      </c>
      <c r="M206" s="17">
        <f>VLOOKUP(B206,'[1]2021'!$B$3:$M$423,12,0)</f>
        <v>24133333</v>
      </c>
      <c r="N206" s="1"/>
      <c r="O206" s="1"/>
      <c r="P206" s="30" t="s">
        <v>453</v>
      </c>
    </row>
    <row r="207" spans="2:16" s="12" customFormat="1" ht="56.25">
      <c r="B207" s="33">
        <v>206</v>
      </c>
      <c r="C207" s="60" t="s">
        <v>1192</v>
      </c>
      <c r="D207" s="8" t="s">
        <v>160</v>
      </c>
      <c r="E207" s="22">
        <v>5500000</v>
      </c>
      <c r="F207" s="20" t="s">
        <v>793</v>
      </c>
      <c r="G207" s="23" t="s">
        <v>239</v>
      </c>
      <c r="H207" s="24">
        <v>44257</v>
      </c>
      <c r="I207" s="24">
        <v>44561</v>
      </c>
      <c r="J207" s="22">
        <v>55000000</v>
      </c>
      <c r="K207" s="6">
        <f>VLOOKUP(B207,'[1]2021'!$B$3:$K$423,10,0)</f>
        <v>0.29666667272727271</v>
      </c>
      <c r="L207" s="62">
        <f>VLOOKUP(B207,'[1]2021'!$B$3:$L$423,11,0)</f>
        <v>16316667</v>
      </c>
      <c r="M207" s="17">
        <f>VLOOKUP(B207,'[1]2021'!$B$3:$M$423,12,0)</f>
        <v>38683333</v>
      </c>
      <c r="N207" s="1"/>
      <c r="O207" s="1"/>
      <c r="P207" s="30" t="s">
        <v>454</v>
      </c>
    </row>
    <row r="208" spans="2:16" s="12" customFormat="1" ht="56.25">
      <c r="B208" s="33">
        <v>207</v>
      </c>
      <c r="C208" s="60" t="s">
        <v>1192</v>
      </c>
      <c r="D208" s="8" t="s">
        <v>161</v>
      </c>
      <c r="E208" s="22">
        <v>8000000</v>
      </c>
      <c r="F208" s="20" t="s">
        <v>794</v>
      </c>
      <c r="G208" s="23" t="s">
        <v>255</v>
      </c>
      <c r="H208" s="24">
        <v>44254</v>
      </c>
      <c r="I208" s="24">
        <v>44541</v>
      </c>
      <c r="J208" s="22">
        <v>76000000</v>
      </c>
      <c r="K208" s="6">
        <f>VLOOKUP(B208,'[1]2021'!$B$3:$K$423,10,0)</f>
        <v>0.32982456578947367</v>
      </c>
      <c r="L208" s="62">
        <f>VLOOKUP(B208,'[1]2021'!$B$3:$L$423,11,0)</f>
        <v>25066667</v>
      </c>
      <c r="M208" s="17">
        <f>VLOOKUP(B208,'[1]2021'!$B$3:$M$423,12,0)</f>
        <v>50933333</v>
      </c>
      <c r="N208" s="1"/>
      <c r="O208" s="1"/>
      <c r="P208" s="30" t="s">
        <v>455</v>
      </c>
    </row>
    <row r="209" spans="2:16" s="12" customFormat="1" ht="67.5">
      <c r="B209" s="33">
        <v>208</v>
      </c>
      <c r="C209" s="60" t="s">
        <v>1192</v>
      </c>
      <c r="D209" s="8" t="s">
        <v>1031</v>
      </c>
      <c r="E209" s="22">
        <v>6000000</v>
      </c>
      <c r="F209" s="20" t="s">
        <v>795</v>
      </c>
      <c r="G209" s="23" t="s">
        <v>250</v>
      </c>
      <c r="H209" s="24">
        <v>44263</v>
      </c>
      <c r="I209" s="24">
        <v>44507</v>
      </c>
      <c r="J209" s="22">
        <v>48000000</v>
      </c>
      <c r="K209" s="6">
        <f>VLOOKUP(B209,'[1]2021'!$B$3:$K$423,10,0)</f>
        <v>0.34583333333333333</v>
      </c>
      <c r="L209" s="62">
        <f>VLOOKUP(B209,'[1]2021'!$B$3:$L$423,11,0)</f>
        <v>16600000</v>
      </c>
      <c r="M209" s="17">
        <f>VLOOKUP(B209,'[1]2021'!$B$3:$M$423,12,0)</f>
        <v>31400000</v>
      </c>
      <c r="N209" s="1"/>
      <c r="O209" s="1"/>
      <c r="P209" s="30" t="s">
        <v>456</v>
      </c>
    </row>
    <row r="210" spans="2:16" s="12" customFormat="1" ht="56.25">
      <c r="B210" s="33">
        <v>209</v>
      </c>
      <c r="C210" s="60" t="s">
        <v>1192</v>
      </c>
      <c r="D210" s="8" t="s">
        <v>162</v>
      </c>
      <c r="E210" s="22">
        <v>4000000</v>
      </c>
      <c r="F210" s="20" t="s">
        <v>796</v>
      </c>
      <c r="G210" s="23" t="s">
        <v>247</v>
      </c>
      <c r="H210" s="24">
        <v>44256</v>
      </c>
      <c r="I210" s="24">
        <v>44520</v>
      </c>
      <c r="J210" s="22">
        <v>36000000</v>
      </c>
      <c r="K210" s="6">
        <f>VLOOKUP(B210,'[1]2021'!$B$3:$K$423,10,0)</f>
        <v>0.33333333333333331</v>
      </c>
      <c r="L210" s="62">
        <f>VLOOKUP(B210,'[1]2021'!$B$3:$L$423,11,0)</f>
        <v>12000000</v>
      </c>
      <c r="M210" s="17">
        <f>VLOOKUP(B210,'[1]2021'!$B$3:$M$423,12,0)</f>
        <v>24000000</v>
      </c>
      <c r="N210" s="1"/>
      <c r="O210" s="1"/>
      <c r="P210" s="30" t="s">
        <v>457</v>
      </c>
    </row>
    <row r="211" spans="2:16" s="12" customFormat="1" ht="56.25">
      <c r="B211" s="33">
        <v>210</v>
      </c>
      <c r="C211" s="60" t="s">
        <v>1192</v>
      </c>
      <c r="D211" s="8" t="s">
        <v>163</v>
      </c>
      <c r="E211" s="22">
        <v>4300000</v>
      </c>
      <c r="F211" s="20" t="s">
        <v>797</v>
      </c>
      <c r="G211" s="23" t="s">
        <v>247</v>
      </c>
      <c r="H211" s="24">
        <v>44256</v>
      </c>
      <c r="I211" s="24">
        <v>44530</v>
      </c>
      <c r="J211" s="22">
        <v>38700000</v>
      </c>
      <c r="K211" s="6">
        <f>VLOOKUP(B211,'[1]2021'!$B$3:$K$423,10,0)</f>
        <v>0.33333333333333331</v>
      </c>
      <c r="L211" s="62">
        <f>VLOOKUP(B211,'[1]2021'!$B$3:$L$423,11,0)</f>
        <v>12900000</v>
      </c>
      <c r="M211" s="17">
        <f>VLOOKUP(B211,'[1]2021'!$B$3:$M$423,12,0)</f>
        <v>25800000</v>
      </c>
      <c r="N211" s="1"/>
      <c r="O211" s="1"/>
      <c r="P211" s="30" t="s">
        <v>458</v>
      </c>
    </row>
    <row r="212" spans="2:16" s="12" customFormat="1" ht="56.25">
      <c r="B212" s="33">
        <v>211</v>
      </c>
      <c r="C212" s="60" t="s">
        <v>1192</v>
      </c>
      <c r="D212" s="8" t="s">
        <v>164</v>
      </c>
      <c r="E212" s="22">
        <v>8000000</v>
      </c>
      <c r="F212" s="20" t="s">
        <v>798</v>
      </c>
      <c r="G212" s="23" t="s">
        <v>247</v>
      </c>
      <c r="H212" s="24">
        <v>44257</v>
      </c>
      <c r="I212" s="24">
        <v>44531</v>
      </c>
      <c r="J212" s="22">
        <v>72000000</v>
      </c>
      <c r="K212" s="6">
        <f>VLOOKUP(B212,'[1]2021'!$B$3:$K$423,10,0)</f>
        <v>0.32962962499999998</v>
      </c>
      <c r="L212" s="62">
        <f>VLOOKUP(B212,'[1]2021'!$B$3:$L$423,11,0)</f>
        <v>23733333</v>
      </c>
      <c r="M212" s="17">
        <f>VLOOKUP(B212,'[1]2021'!$B$3:$M$423,12,0)</f>
        <v>48266667</v>
      </c>
      <c r="N212" s="1"/>
      <c r="O212" s="1"/>
      <c r="P212" s="30" t="s">
        <v>459</v>
      </c>
    </row>
    <row r="213" spans="2:16" s="12" customFormat="1" ht="56.25">
      <c r="B213" s="33">
        <v>212</v>
      </c>
      <c r="C213" s="60" t="s">
        <v>1192</v>
      </c>
      <c r="D213" s="8" t="s">
        <v>165</v>
      </c>
      <c r="E213" s="22">
        <v>4300000</v>
      </c>
      <c r="F213" s="20" t="s">
        <v>799</v>
      </c>
      <c r="G213" s="23" t="s">
        <v>247</v>
      </c>
      <c r="H213" s="24">
        <v>44257</v>
      </c>
      <c r="I213" s="24">
        <v>44531</v>
      </c>
      <c r="J213" s="22">
        <v>38700000</v>
      </c>
      <c r="K213" s="6">
        <f>VLOOKUP(B213,'[1]2021'!$B$3:$K$423,10,0)</f>
        <v>0.32962963824289404</v>
      </c>
      <c r="L213" s="62">
        <f>VLOOKUP(B213,'[1]2021'!$B$3:$L$423,11,0)</f>
        <v>12756667</v>
      </c>
      <c r="M213" s="17">
        <f>VLOOKUP(B213,'[1]2021'!$B$3:$M$423,12,0)</f>
        <v>25943333</v>
      </c>
      <c r="N213" s="1"/>
      <c r="O213" s="1"/>
      <c r="P213" s="30" t="s">
        <v>460</v>
      </c>
    </row>
    <row r="214" spans="2:16" s="12" customFormat="1" ht="56.25">
      <c r="B214" s="33">
        <v>213</v>
      </c>
      <c r="C214" s="60" t="s">
        <v>1192</v>
      </c>
      <c r="D214" s="8" t="s">
        <v>166</v>
      </c>
      <c r="E214" s="22">
        <v>4300000</v>
      </c>
      <c r="F214" s="20" t="s">
        <v>800</v>
      </c>
      <c r="G214" s="23" t="s">
        <v>247</v>
      </c>
      <c r="H214" s="24">
        <v>44257</v>
      </c>
      <c r="I214" s="24">
        <v>44531</v>
      </c>
      <c r="J214" s="22">
        <v>38700000</v>
      </c>
      <c r="K214" s="6">
        <f>VLOOKUP(B214,'[1]2021'!$B$3:$K$423,10,0)</f>
        <v>0.32962963824289404</v>
      </c>
      <c r="L214" s="62">
        <f>VLOOKUP(B214,'[1]2021'!$B$3:$L$423,11,0)</f>
        <v>12756667</v>
      </c>
      <c r="M214" s="17">
        <f>VLOOKUP(B214,'[1]2021'!$B$3:$M$423,12,0)</f>
        <v>25943333</v>
      </c>
      <c r="N214" s="1"/>
      <c r="O214" s="1"/>
      <c r="P214" s="30" t="s">
        <v>461</v>
      </c>
    </row>
    <row r="215" spans="2:16" s="12" customFormat="1" ht="56.25">
      <c r="B215" s="33">
        <v>214</v>
      </c>
      <c r="C215" s="60" t="s">
        <v>1192</v>
      </c>
      <c r="D215" s="8" t="s">
        <v>167</v>
      </c>
      <c r="E215" s="22">
        <v>4300000</v>
      </c>
      <c r="F215" s="20" t="s">
        <v>801</v>
      </c>
      <c r="G215" s="23" t="s">
        <v>247</v>
      </c>
      <c r="H215" s="24">
        <v>44257</v>
      </c>
      <c r="I215" s="24">
        <v>44531</v>
      </c>
      <c r="J215" s="22">
        <v>38700000</v>
      </c>
      <c r="K215" s="6">
        <f>VLOOKUP(B215,'[1]2021'!$B$3:$K$423,10,0)</f>
        <v>0.32962963824289404</v>
      </c>
      <c r="L215" s="62">
        <f>VLOOKUP(B215,'[1]2021'!$B$3:$L$423,11,0)</f>
        <v>12756667</v>
      </c>
      <c r="M215" s="17">
        <f>VLOOKUP(B215,'[1]2021'!$B$3:$M$423,12,0)</f>
        <v>25943333</v>
      </c>
      <c r="N215" s="1"/>
      <c r="O215" s="1"/>
      <c r="P215" s="30" t="s">
        <v>462</v>
      </c>
    </row>
    <row r="216" spans="2:16" s="12" customFormat="1" ht="33.75">
      <c r="B216" s="33">
        <v>215</v>
      </c>
      <c r="C216" s="60" t="s">
        <v>1192</v>
      </c>
      <c r="D216" s="8" t="s">
        <v>168</v>
      </c>
      <c r="E216" s="22">
        <v>2612500</v>
      </c>
      <c r="F216" s="20"/>
      <c r="G216" s="23" t="s">
        <v>256</v>
      </c>
      <c r="H216" s="24">
        <v>44257</v>
      </c>
      <c r="I216" s="24">
        <v>44560</v>
      </c>
      <c r="J216" s="22">
        <v>26037917</v>
      </c>
      <c r="K216" s="6">
        <f>VLOOKUP(B216,'[1]2021'!$B$3:$K$423,10,0)</f>
        <v>0.29765887186751538</v>
      </c>
      <c r="L216" s="62">
        <f>VLOOKUP(B216,'[1]2021'!$B$3:$L$423,11,0)</f>
        <v>7750417</v>
      </c>
      <c r="M216" s="17">
        <f>VLOOKUP(B216,'[1]2021'!$B$3:$M$423,12,0)</f>
        <v>18287500</v>
      </c>
      <c r="N216" s="1"/>
      <c r="O216" s="1"/>
      <c r="P216" s="30" t="s">
        <v>463</v>
      </c>
    </row>
    <row r="217" spans="2:16" s="12" customFormat="1" ht="45">
      <c r="B217" s="33">
        <v>216</v>
      </c>
      <c r="C217" s="60" t="s">
        <v>1192</v>
      </c>
      <c r="D217" s="8" t="s">
        <v>169</v>
      </c>
      <c r="E217" s="22">
        <v>2612500</v>
      </c>
      <c r="F217" s="20"/>
      <c r="G217" s="23" t="s">
        <v>256</v>
      </c>
      <c r="H217" s="24">
        <v>44257</v>
      </c>
      <c r="I217" s="24">
        <v>44560</v>
      </c>
      <c r="J217" s="22">
        <v>26037917</v>
      </c>
      <c r="K217" s="6">
        <f>VLOOKUP(B217,'[1]2021'!$B$3:$K$423,10,0)</f>
        <v>0.29765887186751538</v>
      </c>
      <c r="L217" s="62">
        <f>VLOOKUP(B217,'[1]2021'!$B$3:$L$423,11,0)</f>
        <v>7750417</v>
      </c>
      <c r="M217" s="17">
        <f>VLOOKUP(B217,'[1]2021'!$B$3:$M$423,12,0)</f>
        <v>18287500</v>
      </c>
      <c r="N217" s="1"/>
      <c r="O217" s="1"/>
      <c r="P217" s="30" t="s">
        <v>464</v>
      </c>
    </row>
    <row r="218" spans="2:16" s="12" customFormat="1" ht="33.75">
      <c r="B218" s="33">
        <v>217</v>
      </c>
      <c r="C218" s="60" t="s">
        <v>1192</v>
      </c>
      <c r="D218" s="8" t="s">
        <v>170</v>
      </c>
      <c r="E218" s="22">
        <v>1891080</v>
      </c>
      <c r="F218" s="20"/>
      <c r="G218" s="23" t="s">
        <v>240</v>
      </c>
      <c r="H218" s="24">
        <v>44257</v>
      </c>
      <c r="I218" s="24">
        <v>44560</v>
      </c>
      <c r="J218" s="22">
        <v>18847764</v>
      </c>
      <c r="K218" s="6">
        <f>VLOOKUP(B218,'[1]2021'!$B$3:$K$423,10,0)</f>
        <v>0.2976588628762542</v>
      </c>
      <c r="L218" s="62">
        <f>VLOOKUP(B218,'[1]2021'!$B$3:$L$423,11,0)</f>
        <v>5610204</v>
      </c>
      <c r="M218" s="17">
        <f>VLOOKUP(B218,'[1]2021'!$B$3:$M$423,12,0)</f>
        <v>13237560</v>
      </c>
      <c r="N218" s="1"/>
      <c r="O218" s="1"/>
      <c r="P218" s="30" t="s">
        <v>465</v>
      </c>
    </row>
    <row r="219" spans="2:16" s="12" customFormat="1" ht="56.25">
      <c r="B219" s="33">
        <v>218</v>
      </c>
      <c r="C219" s="60" t="s">
        <v>1192</v>
      </c>
      <c r="D219" s="8" t="s">
        <v>171</v>
      </c>
      <c r="E219" s="22">
        <v>5700000</v>
      </c>
      <c r="F219" s="20" t="s">
        <v>802</v>
      </c>
      <c r="G219" s="23" t="s">
        <v>250</v>
      </c>
      <c r="H219" s="24">
        <v>44256</v>
      </c>
      <c r="I219" s="24">
        <v>44499</v>
      </c>
      <c r="J219" s="22">
        <v>45600000</v>
      </c>
      <c r="K219" s="6">
        <f>VLOOKUP(B219,'[1]2021'!$B$3:$K$423,10,0)</f>
        <v>0.375</v>
      </c>
      <c r="L219" s="62">
        <f>VLOOKUP(B219,'[1]2021'!$B$3:$L$423,11,0)</f>
        <v>17100000</v>
      </c>
      <c r="M219" s="17">
        <f>VLOOKUP(B219,'[1]2021'!$B$3:$M$423,12,0)</f>
        <v>28500000</v>
      </c>
      <c r="N219" s="1"/>
      <c r="O219" s="1"/>
      <c r="P219" s="30" t="s">
        <v>466</v>
      </c>
    </row>
    <row r="220" spans="2:16" s="12" customFormat="1" ht="56.25">
      <c r="B220" s="33">
        <v>219</v>
      </c>
      <c r="C220" s="60" t="s">
        <v>1192</v>
      </c>
      <c r="D220" s="8" t="s">
        <v>172</v>
      </c>
      <c r="E220" s="22">
        <v>4300000</v>
      </c>
      <c r="F220" s="20" t="s">
        <v>803</v>
      </c>
      <c r="G220" s="23" t="s">
        <v>247</v>
      </c>
      <c r="H220" s="24">
        <v>44257</v>
      </c>
      <c r="I220" s="24">
        <v>44531</v>
      </c>
      <c r="J220" s="22">
        <v>38700000</v>
      </c>
      <c r="K220" s="6">
        <f>VLOOKUP(B220,'[1]2021'!$B$3:$K$423,10,0)</f>
        <v>0.32962963824289404</v>
      </c>
      <c r="L220" s="62">
        <f>VLOOKUP(B220,'[1]2021'!$B$3:$L$423,11,0)</f>
        <v>12756667</v>
      </c>
      <c r="M220" s="17">
        <f>VLOOKUP(B220,'[1]2021'!$B$3:$M$423,12,0)</f>
        <v>25943333</v>
      </c>
      <c r="N220" s="1"/>
      <c r="O220" s="1"/>
      <c r="P220" s="30" t="s">
        <v>467</v>
      </c>
    </row>
    <row r="221" spans="2:16" s="12" customFormat="1" ht="56.25">
      <c r="B221" s="33">
        <v>220</v>
      </c>
      <c r="C221" s="60" t="s">
        <v>1192</v>
      </c>
      <c r="D221" s="8" t="s">
        <v>173</v>
      </c>
      <c r="E221" s="22">
        <v>4300000</v>
      </c>
      <c r="F221" s="20" t="s">
        <v>804</v>
      </c>
      <c r="G221" s="23" t="s">
        <v>247</v>
      </c>
      <c r="H221" s="24">
        <v>44259</v>
      </c>
      <c r="I221" s="24">
        <v>44533</v>
      </c>
      <c r="J221" s="22">
        <v>38700000</v>
      </c>
      <c r="K221" s="6">
        <f>VLOOKUP(B221,'[1]2021'!$B$3:$K$423,10,0)</f>
        <v>0.32222222222222224</v>
      </c>
      <c r="L221" s="62">
        <f>VLOOKUP(B221,'[1]2021'!$B$3:$L$423,11,0)</f>
        <v>12470000</v>
      </c>
      <c r="M221" s="17">
        <f>VLOOKUP(B221,'[1]2021'!$B$3:$M$423,12,0)</f>
        <v>26230000</v>
      </c>
      <c r="N221" s="1"/>
      <c r="O221" s="1"/>
      <c r="P221" s="30" t="s">
        <v>468</v>
      </c>
    </row>
    <row r="222" spans="2:16" s="12" customFormat="1" ht="56.25">
      <c r="B222" s="33">
        <v>221</v>
      </c>
      <c r="C222" s="60" t="s">
        <v>1192</v>
      </c>
      <c r="D222" s="8" t="s">
        <v>174</v>
      </c>
      <c r="E222" s="22">
        <v>4300000</v>
      </c>
      <c r="F222" s="20" t="s">
        <v>805</v>
      </c>
      <c r="G222" s="23" t="s">
        <v>247</v>
      </c>
      <c r="H222" s="24">
        <v>44259</v>
      </c>
      <c r="I222" s="24">
        <v>44533</v>
      </c>
      <c r="J222" s="22">
        <v>38700000</v>
      </c>
      <c r="K222" s="6">
        <f>VLOOKUP(B222,'[1]2021'!$B$3:$K$423,10,0)</f>
        <v>0.32222222222222224</v>
      </c>
      <c r="L222" s="62">
        <f>VLOOKUP(B222,'[1]2021'!$B$3:$L$423,11,0)</f>
        <v>12470000</v>
      </c>
      <c r="M222" s="17">
        <f>VLOOKUP(B222,'[1]2021'!$B$3:$M$423,12,0)</f>
        <v>26230000</v>
      </c>
      <c r="N222" s="1"/>
      <c r="O222" s="1"/>
      <c r="P222" s="30" t="s">
        <v>469</v>
      </c>
    </row>
    <row r="223" spans="2:16" s="12" customFormat="1" ht="45">
      <c r="B223" s="33">
        <v>222</v>
      </c>
      <c r="C223" s="60" t="s">
        <v>1192</v>
      </c>
      <c r="D223" s="8" t="s">
        <v>175</v>
      </c>
      <c r="E223" s="22">
        <v>8000000</v>
      </c>
      <c r="F223" s="20" t="s">
        <v>806</v>
      </c>
      <c r="G223" s="23" t="s">
        <v>247</v>
      </c>
      <c r="H223" s="24">
        <v>44259</v>
      </c>
      <c r="I223" s="24">
        <v>44533</v>
      </c>
      <c r="J223" s="22">
        <v>72000000</v>
      </c>
      <c r="K223" s="6">
        <f>VLOOKUP(B223,'[1]2021'!$B$3:$K$423,10,0)</f>
        <v>0.32222222222222224</v>
      </c>
      <c r="L223" s="62">
        <f>VLOOKUP(B223,'[1]2021'!$B$3:$L$423,11,0)</f>
        <v>23200000</v>
      </c>
      <c r="M223" s="17">
        <f>VLOOKUP(B223,'[1]2021'!$B$3:$M$423,12,0)</f>
        <v>48800000</v>
      </c>
      <c r="N223" s="1"/>
      <c r="O223" s="1"/>
      <c r="P223" s="30" t="s">
        <v>470</v>
      </c>
    </row>
    <row r="224" spans="2:16" s="12" customFormat="1" ht="67.5">
      <c r="B224" s="33">
        <v>223</v>
      </c>
      <c r="C224" s="60" t="s">
        <v>1192</v>
      </c>
      <c r="D224" s="8" t="s">
        <v>1032</v>
      </c>
      <c r="E224" s="22">
        <v>7038400</v>
      </c>
      <c r="F224" s="20" t="s">
        <v>807</v>
      </c>
      <c r="G224" s="23" t="s">
        <v>247</v>
      </c>
      <c r="H224" s="24">
        <v>44257</v>
      </c>
      <c r="I224" s="24">
        <v>44531</v>
      </c>
      <c r="J224" s="22">
        <v>63345600</v>
      </c>
      <c r="K224" s="6">
        <f>VLOOKUP(B224,'[1]2021'!$B$3:$K$423,10,0)</f>
        <v>0.32962963489176833</v>
      </c>
      <c r="L224" s="62">
        <f>VLOOKUP(B224,'[1]2021'!$B$3:$L$423,11,0)</f>
        <v>20880587</v>
      </c>
      <c r="M224" s="17">
        <f>VLOOKUP(B224,'[1]2021'!$B$3:$M$423,12,0)</f>
        <v>42465013</v>
      </c>
      <c r="N224" s="1"/>
      <c r="O224" s="1"/>
      <c r="P224" s="30" t="s">
        <v>471</v>
      </c>
    </row>
    <row r="225" spans="2:16" s="12" customFormat="1" ht="67.5">
      <c r="B225" s="33">
        <v>224</v>
      </c>
      <c r="C225" s="60" t="s">
        <v>1192</v>
      </c>
      <c r="D225" s="8" t="s">
        <v>1033</v>
      </c>
      <c r="E225" s="22">
        <v>6000000</v>
      </c>
      <c r="F225" s="20" t="s">
        <v>808</v>
      </c>
      <c r="G225" s="23" t="s">
        <v>257</v>
      </c>
      <c r="H225" s="24">
        <v>44259</v>
      </c>
      <c r="I225" s="24">
        <v>44380</v>
      </c>
      <c r="J225" s="22">
        <v>24000000</v>
      </c>
      <c r="K225" s="6">
        <f>VLOOKUP(B225,'[1]2021'!$B$3:$K$423,10,0)</f>
        <v>0.72499999999999998</v>
      </c>
      <c r="L225" s="62">
        <f>VLOOKUP(B225,'[1]2021'!$B$3:$L$423,11,0)</f>
        <v>17400000</v>
      </c>
      <c r="M225" s="17">
        <f>VLOOKUP(B225,'[1]2021'!$B$3:$M$423,12,0)</f>
        <v>6600000</v>
      </c>
      <c r="N225" s="1"/>
      <c r="O225" s="1"/>
      <c r="P225" s="30" t="s">
        <v>472</v>
      </c>
    </row>
    <row r="226" spans="2:16" s="12" customFormat="1" ht="90">
      <c r="B226" s="33">
        <v>225</v>
      </c>
      <c r="C226" s="60" t="s">
        <v>1192</v>
      </c>
      <c r="D226" s="8" t="s">
        <v>1034</v>
      </c>
      <c r="E226" s="22">
        <v>5622100</v>
      </c>
      <c r="F226" s="20" t="s">
        <v>809</v>
      </c>
      <c r="G226" s="23" t="s">
        <v>244</v>
      </c>
      <c r="H226" s="24">
        <v>44265</v>
      </c>
      <c r="I226" s="24">
        <v>44519</v>
      </c>
      <c r="J226" s="22">
        <v>47787850</v>
      </c>
      <c r="K226" s="6">
        <f>VLOOKUP(B226,'[1]2021'!$B$3:$K$423,10,0)</f>
        <v>0.31764705882352939</v>
      </c>
      <c r="L226" s="62">
        <f>VLOOKUP(B226,'[1]2021'!$B$3:$L$423,11,0)</f>
        <v>15179670</v>
      </c>
      <c r="M226" s="17">
        <f>VLOOKUP(B226,'[1]2021'!$B$3:$M$423,12,0)</f>
        <v>32608180</v>
      </c>
      <c r="N226" s="1"/>
      <c r="O226" s="1"/>
      <c r="P226" s="30" t="s">
        <v>473</v>
      </c>
    </row>
    <row r="227" spans="2:16" s="12" customFormat="1" ht="67.5">
      <c r="B227" s="33">
        <v>226</v>
      </c>
      <c r="C227" s="60" t="s">
        <v>1192</v>
      </c>
      <c r="D227" s="8" t="s">
        <v>1035</v>
      </c>
      <c r="E227" s="22">
        <v>5622100</v>
      </c>
      <c r="F227" s="20" t="s">
        <v>810</v>
      </c>
      <c r="G227" s="23" t="s">
        <v>244</v>
      </c>
      <c r="H227" s="24">
        <v>44259</v>
      </c>
      <c r="I227" s="24">
        <v>44513</v>
      </c>
      <c r="J227" s="22">
        <v>47787850</v>
      </c>
      <c r="K227" s="6">
        <f>VLOOKUP(B227,'[1]2021'!$B$3:$K$423,10,0)</f>
        <v>0.3411764705882353</v>
      </c>
      <c r="L227" s="62">
        <f>VLOOKUP(B227,'[1]2021'!$B$3:$L$423,11,0)</f>
        <v>16304090</v>
      </c>
      <c r="M227" s="17">
        <f>VLOOKUP(B227,'[1]2021'!$B$3:$M$423,12,0)</f>
        <v>31483760</v>
      </c>
      <c r="N227" s="1"/>
      <c r="O227" s="1"/>
      <c r="P227" s="30" t="s">
        <v>474</v>
      </c>
    </row>
    <row r="228" spans="2:16" s="12" customFormat="1" ht="123.75">
      <c r="B228" s="33">
        <v>227</v>
      </c>
      <c r="C228" s="60" t="s">
        <v>1192</v>
      </c>
      <c r="D228" s="8" t="s">
        <v>1036</v>
      </c>
      <c r="E228" s="22">
        <v>7038400</v>
      </c>
      <c r="F228" s="20" t="s">
        <v>811</v>
      </c>
      <c r="G228" s="23" t="s">
        <v>247</v>
      </c>
      <c r="H228" s="24">
        <v>44259</v>
      </c>
      <c r="I228" s="24">
        <v>44533</v>
      </c>
      <c r="J228" s="22">
        <v>63345600</v>
      </c>
      <c r="K228" s="6">
        <f>VLOOKUP(B228,'[1]2021'!$B$3:$K$423,10,0)</f>
        <v>0.32222222222222224</v>
      </c>
      <c r="L228" s="62">
        <f>VLOOKUP(B228,'[1]2021'!$B$3:$L$423,11,0)</f>
        <v>20411360</v>
      </c>
      <c r="M228" s="17">
        <f>VLOOKUP(B228,'[1]2021'!$B$3:$M$423,12,0)</f>
        <v>42934240</v>
      </c>
      <c r="N228" s="1"/>
      <c r="O228" s="1"/>
      <c r="P228" s="30" t="s">
        <v>475</v>
      </c>
    </row>
    <row r="229" spans="2:16" s="12" customFormat="1" ht="56.25">
      <c r="B229" s="33">
        <v>228</v>
      </c>
      <c r="C229" s="60" t="s">
        <v>1192</v>
      </c>
      <c r="D229" s="8" t="s">
        <v>176</v>
      </c>
      <c r="E229" s="22">
        <v>5622100</v>
      </c>
      <c r="F229" s="20" t="s">
        <v>812</v>
      </c>
      <c r="G229" s="23" t="s">
        <v>244</v>
      </c>
      <c r="H229" s="24">
        <v>44259</v>
      </c>
      <c r="I229" s="24">
        <v>44513</v>
      </c>
      <c r="J229" s="22">
        <v>47787850</v>
      </c>
      <c r="K229" s="6">
        <f>VLOOKUP(B229,'[1]2021'!$B$3:$K$423,10,0)</f>
        <v>0.3411764705882353</v>
      </c>
      <c r="L229" s="62">
        <f>VLOOKUP(B229,'[1]2021'!$B$3:$L$423,11,0)</f>
        <v>16304090</v>
      </c>
      <c r="M229" s="17">
        <f>VLOOKUP(B229,'[1]2021'!$B$3:$M$423,12,0)</f>
        <v>31483760</v>
      </c>
      <c r="N229" s="1"/>
      <c r="O229" s="1"/>
      <c r="P229" s="30" t="s">
        <v>476</v>
      </c>
    </row>
    <row r="230" spans="2:16" s="12" customFormat="1" ht="56.25">
      <c r="B230" s="33">
        <v>229</v>
      </c>
      <c r="C230" s="60" t="s">
        <v>1192</v>
      </c>
      <c r="D230" s="8" t="s">
        <v>177</v>
      </c>
      <c r="E230" s="22">
        <v>7000000</v>
      </c>
      <c r="F230" s="20" t="s">
        <v>813</v>
      </c>
      <c r="G230" s="23" t="s">
        <v>246</v>
      </c>
      <c r="H230" s="24">
        <v>44259</v>
      </c>
      <c r="I230" s="24">
        <v>44442</v>
      </c>
      <c r="J230" s="22">
        <v>42000000</v>
      </c>
      <c r="K230" s="6">
        <f>VLOOKUP(B230,'[1]2021'!$B$3:$K$423,10,0)</f>
        <v>0.48333333333333334</v>
      </c>
      <c r="L230" s="62">
        <f>VLOOKUP(B230,'[1]2021'!$B$3:$L$423,11,0)</f>
        <v>20300000</v>
      </c>
      <c r="M230" s="17">
        <f>VLOOKUP(B230,'[1]2021'!$B$3:$M$423,12,0)</f>
        <v>21700000</v>
      </c>
      <c r="N230" s="1"/>
      <c r="O230" s="1"/>
      <c r="P230" s="30" t="s">
        <v>477</v>
      </c>
    </row>
    <row r="231" spans="2:16" s="12" customFormat="1" ht="45">
      <c r="B231" s="33">
        <v>230</v>
      </c>
      <c r="C231" s="60" t="s">
        <v>1192</v>
      </c>
      <c r="D231" s="8" t="s">
        <v>944</v>
      </c>
      <c r="E231" s="22" t="s">
        <v>907</v>
      </c>
      <c r="F231" s="20" t="s">
        <v>961</v>
      </c>
      <c r="G231" s="23" t="s">
        <v>238</v>
      </c>
      <c r="H231" s="24">
        <v>44298</v>
      </c>
      <c r="I231" s="24">
        <v>44593</v>
      </c>
      <c r="J231" s="22">
        <v>91597000</v>
      </c>
      <c r="K231" s="6">
        <f>VLOOKUP(B231,'[1]2021'!$B$3:$K$423,10,0)</f>
        <v>1</v>
      </c>
      <c r="L231" s="62">
        <f>VLOOKUP(B231,'[1]2021'!$B$3:$L$423,11,0)</f>
        <v>91597000</v>
      </c>
      <c r="M231" s="17">
        <f>VLOOKUP(B231,'[1]2021'!$B$3:$M$423,12,0)</f>
        <v>0</v>
      </c>
      <c r="N231" s="1"/>
      <c r="O231" s="1"/>
      <c r="P231" s="30" t="s">
        <v>934</v>
      </c>
    </row>
    <row r="232" spans="2:16" s="12" customFormat="1" ht="78.75">
      <c r="B232" s="33">
        <v>231</v>
      </c>
      <c r="C232" s="60" t="s">
        <v>1192</v>
      </c>
      <c r="D232" s="8" t="s">
        <v>1037</v>
      </c>
      <c r="E232" s="22">
        <v>3469400</v>
      </c>
      <c r="F232" s="20" t="s">
        <v>952</v>
      </c>
      <c r="G232" s="23" t="s">
        <v>247</v>
      </c>
      <c r="H232" s="24">
        <v>44260</v>
      </c>
      <c r="I232" s="24">
        <v>44534</v>
      </c>
      <c r="J232" s="22">
        <v>31224600</v>
      </c>
      <c r="K232" s="6">
        <f>VLOOKUP(B232,'[1]2021'!$B$3:$K$423,10,0)</f>
        <v>0.31851850784317493</v>
      </c>
      <c r="L232" s="62">
        <f>VLOOKUP(B232,'[1]2021'!$B$3:$L$423,11,0)</f>
        <v>9945613</v>
      </c>
      <c r="M232" s="17">
        <f>VLOOKUP(B232,'[1]2021'!$B$3:$M$423,12,0)</f>
        <v>21278987</v>
      </c>
      <c r="N232" s="1"/>
      <c r="O232" s="1"/>
      <c r="P232" s="30" t="s">
        <v>478</v>
      </c>
    </row>
    <row r="233" spans="2:16" s="12" customFormat="1" ht="56.25">
      <c r="B233" s="33">
        <v>232</v>
      </c>
      <c r="C233" s="60" t="s">
        <v>1192</v>
      </c>
      <c r="D233" s="8" t="s">
        <v>178</v>
      </c>
      <c r="E233" s="22">
        <v>3469400</v>
      </c>
      <c r="F233" s="20" t="s">
        <v>814</v>
      </c>
      <c r="G233" s="23" t="s">
        <v>247</v>
      </c>
      <c r="H233" s="24">
        <v>44260</v>
      </c>
      <c r="I233" s="24">
        <v>44534</v>
      </c>
      <c r="J233" s="22">
        <v>31224600</v>
      </c>
      <c r="K233" s="6">
        <f>VLOOKUP(B233,'[1]2021'!$B$3:$K$423,10,0)</f>
        <v>0.31851850784317493</v>
      </c>
      <c r="L233" s="62">
        <f>VLOOKUP(B233,'[1]2021'!$B$3:$L$423,11,0)</f>
        <v>9945613</v>
      </c>
      <c r="M233" s="17">
        <f>VLOOKUP(B233,'[1]2021'!$B$3:$M$423,12,0)</f>
        <v>21278987</v>
      </c>
      <c r="N233" s="1"/>
      <c r="O233" s="1"/>
      <c r="P233" s="30" t="s">
        <v>479</v>
      </c>
    </row>
    <row r="234" spans="2:16" s="12" customFormat="1" ht="56.25">
      <c r="B234" s="33">
        <v>233</v>
      </c>
      <c r="C234" s="60" t="s">
        <v>1192</v>
      </c>
      <c r="D234" s="8" t="s">
        <v>179</v>
      </c>
      <c r="E234" s="22">
        <v>5622100</v>
      </c>
      <c r="F234" s="20" t="s">
        <v>815</v>
      </c>
      <c r="G234" s="23" t="s">
        <v>250</v>
      </c>
      <c r="H234" s="24">
        <v>44260</v>
      </c>
      <c r="I234" s="24">
        <v>44504</v>
      </c>
      <c r="J234" s="22">
        <v>44976800</v>
      </c>
      <c r="K234" s="6">
        <f>VLOOKUP(B234,'[1]2021'!$B$3:$K$423,10,0)</f>
        <v>0.35833334074456163</v>
      </c>
      <c r="L234" s="62">
        <f>VLOOKUP(B234,'[1]2021'!$B$3:$L$423,11,0)</f>
        <v>16116687</v>
      </c>
      <c r="M234" s="17">
        <f>VLOOKUP(B234,'[1]2021'!$B$3:$M$423,12,0)</f>
        <v>28860113</v>
      </c>
      <c r="N234" s="1"/>
      <c r="O234" s="1"/>
      <c r="P234" s="30" t="s">
        <v>480</v>
      </c>
    </row>
    <row r="235" spans="2:16" s="12" customFormat="1" ht="67.5">
      <c r="B235" s="33">
        <v>234</v>
      </c>
      <c r="C235" s="60" t="s">
        <v>1192</v>
      </c>
      <c r="D235" s="8" t="s">
        <v>180</v>
      </c>
      <c r="E235" s="22">
        <v>9143750</v>
      </c>
      <c r="F235" s="20" t="s">
        <v>816</v>
      </c>
      <c r="G235" s="23" t="s">
        <v>247</v>
      </c>
      <c r="H235" s="24">
        <v>44267</v>
      </c>
      <c r="I235" s="24">
        <v>44541</v>
      </c>
      <c r="J235" s="22">
        <v>82293750</v>
      </c>
      <c r="K235" s="6">
        <f>VLOOKUP(B235,'[1]2021'!$B$3:$K$423,10,0)</f>
        <v>0.29259259664312298</v>
      </c>
      <c r="L235" s="62">
        <f>VLOOKUP(B235,'[1]2021'!$B$3:$L$423,11,0)</f>
        <v>24078542</v>
      </c>
      <c r="M235" s="17">
        <f>VLOOKUP(B235,'[1]2021'!$B$3:$M$423,12,0)</f>
        <v>58215208</v>
      </c>
      <c r="N235" s="1"/>
      <c r="O235" s="1"/>
      <c r="P235" s="30" t="s">
        <v>481</v>
      </c>
    </row>
    <row r="236" spans="2:16" s="12" customFormat="1" ht="67.5">
      <c r="B236" s="33">
        <v>235</v>
      </c>
      <c r="C236" s="60" t="s">
        <v>1192</v>
      </c>
      <c r="D236" s="8" t="s">
        <v>181</v>
      </c>
      <c r="E236" s="22">
        <v>5622100</v>
      </c>
      <c r="F236" s="20" t="s">
        <v>817</v>
      </c>
      <c r="G236" s="23" t="s">
        <v>247</v>
      </c>
      <c r="H236" s="24">
        <v>44260</v>
      </c>
      <c r="I236" s="24">
        <v>44534</v>
      </c>
      <c r="J236" s="22">
        <v>50598900</v>
      </c>
      <c r="K236" s="6">
        <f>VLOOKUP(B236,'[1]2021'!$B$3:$K$423,10,0)</f>
        <v>0.31851852510627704</v>
      </c>
      <c r="L236" s="62">
        <f>VLOOKUP(B236,'[1]2021'!$B$3:$L$423,11,0)</f>
        <v>16116687</v>
      </c>
      <c r="M236" s="17">
        <f>VLOOKUP(B236,'[1]2021'!$B$3:$M$423,12,0)</f>
        <v>34482213</v>
      </c>
      <c r="N236" s="1"/>
      <c r="O236" s="1"/>
      <c r="P236" s="30" t="s">
        <v>482</v>
      </c>
    </row>
    <row r="237" spans="2:16" s="12" customFormat="1" ht="56.25">
      <c r="B237" s="33">
        <v>236</v>
      </c>
      <c r="C237" s="60" t="s">
        <v>1193</v>
      </c>
      <c r="D237" s="8" t="s">
        <v>182</v>
      </c>
      <c r="E237" s="22">
        <v>7000000</v>
      </c>
      <c r="F237" s="20" t="s">
        <v>818</v>
      </c>
      <c r="G237" s="23" t="s">
        <v>243</v>
      </c>
      <c r="H237" s="24">
        <v>44259</v>
      </c>
      <c r="I237" s="24">
        <v>44442</v>
      </c>
      <c r="J237" s="22">
        <v>42000000</v>
      </c>
      <c r="K237" s="6">
        <f>VLOOKUP(B237,'[1]2021'!$B$3:$K$423,10,0)</f>
        <v>0.48333333333333334</v>
      </c>
      <c r="L237" s="62">
        <f>VLOOKUP(B237,'[1]2021'!$B$3:$L$423,11,0)</f>
        <v>20300000</v>
      </c>
      <c r="M237" s="17">
        <f>VLOOKUP(B237,'[1]2021'!$B$3:$M$423,12,0)</f>
        <v>21700000</v>
      </c>
      <c r="N237" s="1"/>
      <c r="O237" s="1"/>
      <c r="P237" s="30" t="s">
        <v>483</v>
      </c>
    </row>
    <row r="238" spans="2:16" s="12" customFormat="1" ht="56.25">
      <c r="B238" s="33">
        <v>237</v>
      </c>
      <c r="C238" s="60" t="s">
        <v>1193</v>
      </c>
      <c r="D238" s="8" t="s">
        <v>183</v>
      </c>
      <c r="E238" s="22">
        <v>6500000</v>
      </c>
      <c r="F238" s="20" t="s">
        <v>819</v>
      </c>
      <c r="G238" s="23" t="s">
        <v>253</v>
      </c>
      <c r="H238" s="24">
        <v>44259</v>
      </c>
      <c r="I238" s="24">
        <v>44533</v>
      </c>
      <c r="J238" s="22">
        <v>58500000</v>
      </c>
      <c r="K238" s="6">
        <f>VLOOKUP(B238,'[1]2021'!$B$3:$K$423,10,0)</f>
        <v>0.32222222222222224</v>
      </c>
      <c r="L238" s="62">
        <f>VLOOKUP(B238,'[1]2021'!$B$3:$L$423,11,0)</f>
        <v>18850000</v>
      </c>
      <c r="M238" s="17">
        <f>VLOOKUP(B238,'[1]2021'!$B$3:$M$423,12,0)</f>
        <v>39650000</v>
      </c>
      <c r="N238" s="1"/>
      <c r="O238" s="1"/>
      <c r="P238" s="30" t="s">
        <v>484</v>
      </c>
    </row>
    <row r="239" spans="2:16" s="12" customFormat="1" ht="33.75">
      <c r="B239" s="33">
        <v>238</v>
      </c>
      <c r="C239" s="60" t="s">
        <v>1192</v>
      </c>
      <c r="D239" s="8" t="s">
        <v>184</v>
      </c>
      <c r="E239" s="22">
        <v>2612500</v>
      </c>
      <c r="F239" s="20"/>
      <c r="G239" s="23" t="s">
        <v>240</v>
      </c>
      <c r="H239" s="24">
        <v>44257</v>
      </c>
      <c r="I239" s="24">
        <v>44560</v>
      </c>
      <c r="J239" s="22">
        <v>26037917</v>
      </c>
      <c r="K239" s="6">
        <f>VLOOKUP(B239,'[1]2021'!$B$3:$K$423,10,0)</f>
        <v>0.29765887186751538</v>
      </c>
      <c r="L239" s="62">
        <f>VLOOKUP(B239,'[1]2021'!$B$3:$L$423,11,0)</f>
        <v>7750417</v>
      </c>
      <c r="M239" s="17">
        <f>VLOOKUP(B239,'[1]2021'!$B$3:$M$423,12,0)</f>
        <v>18287500</v>
      </c>
      <c r="N239" s="1"/>
      <c r="O239" s="1"/>
      <c r="P239" s="30" t="s">
        <v>935</v>
      </c>
    </row>
    <row r="240" spans="2:16" s="12" customFormat="1" ht="56.25">
      <c r="B240" s="33">
        <v>239</v>
      </c>
      <c r="C240" s="60" t="s">
        <v>1192</v>
      </c>
      <c r="D240" s="8" t="s">
        <v>185</v>
      </c>
      <c r="E240" s="22">
        <v>5622100</v>
      </c>
      <c r="F240" s="20" t="s">
        <v>820</v>
      </c>
      <c r="G240" s="23" t="s">
        <v>250</v>
      </c>
      <c r="H240" s="24">
        <v>44259</v>
      </c>
      <c r="I240" s="24">
        <v>44503</v>
      </c>
      <c r="J240" s="22">
        <v>44976800</v>
      </c>
      <c r="K240" s="6">
        <f>VLOOKUP(B240,'[1]2021'!$B$3:$K$423,10,0)</f>
        <v>0.36249999999999999</v>
      </c>
      <c r="L240" s="62">
        <f>VLOOKUP(B240,'[1]2021'!$B$3:$L$423,11,0)</f>
        <v>16304090</v>
      </c>
      <c r="M240" s="17">
        <f>VLOOKUP(B240,'[1]2021'!$B$3:$M$423,12,0)</f>
        <v>28672710</v>
      </c>
      <c r="N240" s="1"/>
      <c r="O240" s="1"/>
      <c r="P240" s="30" t="s">
        <v>485</v>
      </c>
    </row>
    <row r="241" spans="2:16" s="12" customFormat="1" ht="90">
      <c r="B241" s="33">
        <v>240</v>
      </c>
      <c r="C241" s="60" t="s">
        <v>1192</v>
      </c>
      <c r="D241" s="8" t="s">
        <v>1038</v>
      </c>
      <c r="E241" s="22">
        <v>5622100</v>
      </c>
      <c r="F241" s="20" t="s">
        <v>821</v>
      </c>
      <c r="G241" s="23" t="s">
        <v>244</v>
      </c>
      <c r="H241" s="24">
        <v>44259</v>
      </c>
      <c r="I241" s="24">
        <v>44513</v>
      </c>
      <c r="J241" s="22">
        <v>47787850</v>
      </c>
      <c r="K241" s="6">
        <f>VLOOKUP(B241,'[1]2021'!$B$3:$K$423,10,0)</f>
        <v>0.3411764705882353</v>
      </c>
      <c r="L241" s="62">
        <f>VLOOKUP(B241,'[1]2021'!$B$3:$L$423,11,0)</f>
        <v>16304090</v>
      </c>
      <c r="M241" s="17">
        <f>VLOOKUP(B241,'[1]2021'!$B$3:$M$423,12,0)</f>
        <v>31483760</v>
      </c>
      <c r="N241" s="1"/>
      <c r="O241" s="1"/>
      <c r="P241" s="30" t="s">
        <v>486</v>
      </c>
    </row>
    <row r="242" spans="2:16" s="12" customFormat="1" ht="78.75">
      <c r="B242" s="33">
        <v>241</v>
      </c>
      <c r="C242" s="60" t="s">
        <v>1192</v>
      </c>
      <c r="D242" s="8" t="s">
        <v>1039</v>
      </c>
      <c r="E242" s="22">
        <v>7837500</v>
      </c>
      <c r="F242" s="20" t="s">
        <v>729</v>
      </c>
      <c r="G242" s="23" t="s">
        <v>247</v>
      </c>
      <c r="H242" s="24">
        <v>44270</v>
      </c>
      <c r="I242" s="24">
        <v>44544</v>
      </c>
      <c r="J242" s="22">
        <v>70537500</v>
      </c>
      <c r="K242" s="6">
        <f>VLOOKUP(B242,'[1]2021'!$B$3:$K$423,10,0)</f>
        <v>0.2814814814814815</v>
      </c>
      <c r="L242" s="62">
        <f>VLOOKUP(B242,'[1]2021'!$B$3:$L$423,11,0)</f>
        <v>19855000</v>
      </c>
      <c r="M242" s="17">
        <f>VLOOKUP(B242,'[1]2021'!$B$3:$M$423,12,0)</f>
        <v>50682500</v>
      </c>
      <c r="N242" s="1"/>
      <c r="O242" s="1"/>
      <c r="P242" s="30" t="s">
        <v>487</v>
      </c>
    </row>
    <row r="243" spans="2:16" s="12" customFormat="1" ht="90">
      <c r="B243" s="33">
        <v>242</v>
      </c>
      <c r="C243" s="60" t="s">
        <v>1192</v>
      </c>
      <c r="D243" s="8" t="s">
        <v>1040</v>
      </c>
      <c r="E243" s="22">
        <v>5622100</v>
      </c>
      <c r="F243" s="20" t="s">
        <v>822</v>
      </c>
      <c r="G243" s="23" t="s">
        <v>244</v>
      </c>
      <c r="H243" s="24">
        <v>44259</v>
      </c>
      <c r="I243" s="24">
        <v>44513</v>
      </c>
      <c r="J243" s="22">
        <v>47787850</v>
      </c>
      <c r="K243" s="6">
        <f>VLOOKUP(B243,'[1]2021'!$B$3:$K$423,10,0)</f>
        <v>0.3411764705882353</v>
      </c>
      <c r="L243" s="62">
        <f>VLOOKUP(B243,'[1]2021'!$B$3:$L$423,11,0)</f>
        <v>16304090</v>
      </c>
      <c r="M243" s="17">
        <f>VLOOKUP(B243,'[1]2021'!$B$3:$M$423,12,0)</f>
        <v>31483760</v>
      </c>
      <c r="N243" s="1"/>
      <c r="O243" s="1"/>
      <c r="P243" s="30" t="s">
        <v>488</v>
      </c>
    </row>
    <row r="244" spans="2:16" s="12" customFormat="1" ht="78.75">
      <c r="B244" s="33">
        <v>243</v>
      </c>
      <c r="C244" s="60" t="s">
        <v>1192</v>
      </c>
      <c r="D244" s="8" t="s">
        <v>1041</v>
      </c>
      <c r="E244" s="22">
        <v>5000000</v>
      </c>
      <c r="F244" s="20" t="s">
        <v>823</v>
      </c>
      <c r="G244" s="23" t="s">
        <v>244</v>
      </c>
      <c r="H244" s="24">
        <v>44259</v>
      </c>
      <c r="I244" s="24">
        <v>44513</v>
      </c>
      <c r="J244" s="22">
        <v>42500000</v>
      </c>
      <c r="K244" s="6">
        <f>VLOOKUP(B244,'[1]2021'!$B$3:$K$423,10,0)</f>
        <v>0.3411764705882353</v>
      </c>
      <c r="L244" s="62">
        <f>VLOOKUP(B244,'[1]2021'!$B$3:$L$423,11,0)</f>
        <v>14500000</v>
      </c>
      <c r="M244" s="17">
        <f>VLOOKUP(B244,'[1]2021'!$B$3:$M$423,12,0)</f>
        <v>28000000</v>
      </c>
      <c r="N244" s="1"/>
      <c r="O244" s="1"/>
      <c r="P244" s="30" t="s">
        <v>489</v>
      </c>
    </row>
    <row r="245" spans="2:16" s="12" customFormat="1" ht="56.25">
      <c r="B245" s="33">
        <v>244</v>
      </c>
      <c r="C245" s="60" t="s">
        <v>1192</v>
      </c>
      <c r="D245" s="8" t="s">
        <v>186</v>
      </c>
      <c r="E245" s="22">
        <v>5622100</v>
      </c>
      <c r="F245" s="20" t="s">
        <v>824</v>
      </c>
      <c r="G245" s="23" t="s">
        <v>244</v>
      </c>
      <c r="H245" s="24">
        <v>44263</v>
      </c>
      <c r="I245" s="24">
        <v>44517</v>
      </c>
      <c r="J245" s="22">
        <v>47787850</v>
      </c>
      <c r="K245" s="6">
        <f>VLOOKUP(B245,'[1]2021'!$B$3:$K$423,10,0)</f>
        <v>0.32549020305370507</v>
      </c>
      <c r="L245" s="62">
        <f>VLOOKUP(B245,'[1]2021'!$B$3:$L$423,11,0)</f>
        <v>15554477</v>
      </c>
      <c r="M245" s="17">
        <f>VLOOKUP(B245,'[1]2021'!$B$3:$M$423,12,0)</f>
        <v>32233373</v>
      </c>
      <c r="N245" s="1"/>
      <c r="O245" s="1"/>
      <c r="P245" s="30" t="s">
        <v>490</v>
      </c>
    </row>
    <row r="246" spans="2:16" s="12" customFormat="1" ht="78.75">
      <c r="B246" s="33">
        <v>245</v>
      </c>
      <c r="C246" s="60" t="s">
        <v>1192</v>
      </c>
      <c r="D246" s="8" t="s">
        <v>1042</v>
      </c>
      <c r="E246" s="22">
        <v>4702500</v>
      </c>
      <c r="F246" s="20" t="s">
        <v>825</v>
      </c>
      <c r="G246" s="23" t="s">
        <v>244</v>
      </c>
      <c r="H246" s="24">
        <v>44264</v>
      </c>
      <c r="I246" s="24">
        <v>44518</v>
      </c>
      <c r="J246" s="22">
        <v>39971250</v>
      </c>
      <c r="K246" s="6">
        <f>VLOOKUP(B246,'[1]2021'!$B$3:$K$423,10,0)</f>
        <v>0.32156862745098042</v>
      </c>
      <c r="L246" s="62">
        <f>VLOOKUP(B246,'[1]2021'!$B$3:$L$423,11,0)</f>
        <v>12853500</v>
      </c>
      <c r="M246" s="17">
        <f>VLOOKUP(B246,'[1]2021'!$B$3:$M$423,12,0)</f>
        <v>27117750</v>
      </c>
      <c r="N246" s="1"/>
      <c r="O246" s="1"/>
      <c r="P246" s="30" t="s">
        <v>491</v>
      </c>
    </row>
    <row r="247" spans="2:16" s="12" customFormat="1" ht="78.75">
      <c r="B247" s="33">
        <v>246</v>
      </c>
      <c r="C247" s="60" t="s">
        <v>1192</v>
      </c>
      <c r="D247" s="8" t="s">
        <v>1043</v>
      </c>
      <c r="E247" s="22">
        <v>7038400</v>
      </c>
      <c r="F247" s="20" t="s">
        <v>826</v>
      </c>
      <c r="G247" s="23" t="s">
        <v>247</v>
      </c>
      <c r="H247" s="24">
        <v>44259</v>
      </c>
      <c r="I247" s="24">
        <v>44533</v>
      </c>
      <c r="J247" s="22">
        <v>63345600</v>
      </c>
      <c r="K247" s="6">
        <f>VLOOKUP(B247,'[1]2021'!$B$3:$K$423,10,0)</f>
        <v>0.32222222222222224</v>
      </c>
      <c r="L247" s="62">
        <f>VLOOKUP(B247,'[1]2021'!$B$3:$L$423,11,0)</f>
        <v>20411360</v>
      </c>
      <c r="M247" s="17">
        <f>VLOOKUP(B247,'[1]2021'!$B$3:$M$423,12,0)</f>
        <v>42934240</v>
      </c>
      <c r="N247" s="1"/>
      <c r="O247" s="1"/>
      <c r="P247" s="30" t="s">
        <v>492</v>
      </c>
    </row>
    <row r="248" spans="2:16" s="12" customFormat="1" ht="67.5">
      <c r="B248" s="33">
        <v>247</v>
      </c>
      <c r="C248" s="60" t="s">
        <v>1192</v>
      </c>
      <c r="D248" s="8" t="s">
        <v>187</v>
      </c>
      <c r="E248" s="22">
        <v>7038400</v>
      </c>
      <c r="F248" s="20" t="s">
        <v>827</v>
      </c>
      <c r="G248" s="23" t="s">
        <v>247</v>
      </c>
      <c r="H248" s="24">
        <v>44270</v>
      </c>
      <c r="I248" s="24">
        <v>44544</v>
      </c>
      <c r="J248" s="22">
        <v>63345600</v>
      </c>
      <c r="K248" s="6">
        <f>VLOOKUP(B248,'[1]2021'!$B$3:$K$423,10,0)</f>
        <v>0.28148147621934277</v>
      </c>
      <c r="L248" s="62">
        <f>VLOOKUP(B248,'[1]2021'!$B$3:$L$423,11,0)</f>
        <v>17830613</v>
      </c>
      <c r="M248" s="17">
        <f>VLOOKUP(B248,'[1]2021'!$B$3:$M$423,12,0)</f>
        <v>45514987</v>
      </c>
      <c r="N248" s="1"/>
      <c r="O248" s="1"/>
      <c r="P248" s="30" t="s">
        <v>493</v>
      </c>
    </row>
    <row r="249" spans="2:16" s="12" customFormat="1" ht="67.5">
      <c r="B249" s="33">
        <v>248</v>
      </c>
      <c r="C249" s="60" t="s">
        <v>1192</v>
      </c>
      <c r="D249" s="8" t="s">
        <v>1044</v>
      </c>
      <c r="E249" s="22">
        <v>7038400</v>
      </c>
      <c r="F249" s="20" t="s">
        <v>828</v>
      </c>
      <c r="G249" s="23" t="s">
        <v>247</v>
      </c>
      <c r="H249" s="24">
        <v>44263</v>
      </c>
      <c r="I249" s="24">
        <v>44537</v>
      </c>
      <c r="J249" s="22">
        <v>63345600</v>
      </c>
      <c r="K249" s="6">
        <f>VLOOKUP(B249,'[1]2021'!$B$3:$K$423,10,0)</f>
        <v>0.30740741266954613</v>
      </c>
      <c r="L249" s="62">
        <f>VLOOKUP(B249,'[1]2021'!$B$3:$L$423,11,0)</f>
        <v>19472907</v>
      </c>
      <c r="M249" s="17">
        <f>VLOOKUP(B249,'[1]2021'!$B$3:$M$423,12,0)</f>
        <v>43872693</v>
      </c>
      <c r="N249" s="1"/>
      <c r="O249" s="1"/>
      <c r="P249" s="30" t="s">
        <v>494</v>
      </c>
    </row>
    <row r="250" spans="2:16" s="12" customFormat="1" ht="67.5">
      <c r="B250" s="33">
        <v>249</v>
      </c>
      <c r="C250" s="60" t="s">
        <v>1192</v>
      </c>
      <c r="D250" s="8" t="s">
        <v>188</v>
      </c>
      <c r="E250" s="22">
        <v>10376850</v>
      </c>
      <c r="F250" s="20" t="s">
        <v>829</v>
      </c>
      <c r="G250" s="23" t="s">
        <v>247</v>
      </c>
      <c r="H250" s="24">
        <v>44263</v>
      </c>
      <c r="I250" s="24">
        <v>44537</v>
      </c>
      <c r="J250" s="22">
        <v>93391650</v>
      </c>
      <c r="K250" s="6">
        <f>VLOOKUP(B250,'[1]2021'!$B$3:$K$423,10,0)</f>
        <v>0.30740740740740741</v>
      </c>
      <c r="L250" s="62">
        <f>VLOOKUP(B250,'[1]2021'!$B$3:$L$423,11,0)</f>
        <v>28709285</v>
      </c>
      <c r="M250" s="17">
        <f>VLOOKUP(B250,'[1]2021'!$B$3:$M$423,12,0)</f>
        <v>64682365</v>
      </c>
      <c r="N250" s="1"/>
      <c r="O250" s="1"/>
      <c r="P250" s="30" t="s">
        <v>495</v>
      </c>
    </row>
    <row r="251" spans="2:16" s="12" customFormat="1" ht="67.5">
      <c r="B251" s="33">
        <v>250</v>
      </c>
      <c r="C251" s="60" t="s">
        <v>1193</v>
      </c>
      <c r="D251" s="8" t="s">
        <v>189</v>
      </c>
      <c r="E251" s="22">
        <v>5000000</v>
      </c>
      <c r="F251" s="20" t="s">
        <v>819</v>
      </c>
      <c r="G251" s="23" t="s">
        <v>244</v>
      </c>
      <c r="H251" s="24">
        <v>44259</v>
      </c>
      <c r="I251" s="24">
        <v>44513</v>
      </c>
      <c r="J251" s="22">
        <v>42500000</v>
      </c>
      <c r="K251" s="6">
        <f>VLOOKUP(B251,'[1]2021'!$B$3:$K$423,10,0)</f>
        <v>0.3411764705882353</v>
      </c>
      <c r="L251" s="62">
        <f>VLOOKUP(B251,'[1]2021'!$B$3:$L$423,11,0)</f>
        <v>14500000</v>
      </c>
      <c r="M251" s="17">
        <f>VLOOKUP(B251,'[1]2021'!$B$3:$M$423,12,0)</f>
        <v>28000000</v>
      </c>
      <c r="N251" s="1"/>
      <c r="O251" s="1"/>
      <c r="P251" s="30" t="s">
        <v>496</v>
      </c>
    </row>
    <row r="252" spans="2:16" s="12" customFormat="1" ht="67.5">
      <c r="B252" s="33">
        <v>251</v>
      </c>
      <c r="C252" s="60" t="s">
        <v>1193</v>
      </c>
      <c r="D252" s="8" t="s">
        <v>190</v>
      </c>
      <c r="E252" s="22">
        <v>5622100</v>
      </c>
      <c r="F252" s="20" t="s">
        <v>830</v>
      </c>
      <c r="G252" s="23" t="s">
        <v>247</v>
      </c>
      <c r="H252" s="24">
        <v>44260</v>
      </c>
      <c r="I252" s="24">
        <v>44534</v>
      </c>
      <c r="J252" s="22">
        <v>50598900</v>
      </c>
      <c r="K252" s="6">
        <f>VLOOKUP(B252,'[1]2021'!$B$3:$K$423,10,0)</f>
        <v>0.31851852510627704</v>
      </c>
      <c r="L252" s="62">
        <f>VLOOKUP(B252,'[1]2021'!$B$3:$L$423,11,0)</f>
        <v>16116687</v>
      </c>
      <c r="M252" s="17">
        <f>VLOOKUP(B252,'[1]2021'!$B$3:$M$423,12,0)</f>
        <v>34482213</v>
      </c>
      <c r="N252" s="1"/>
      <c r="O252" s="1"/>
      <c r="P252" s="30" t="s">
        <v>497</v>
      </c>
    </row>
    <row r="253" spans="2:16" s="12" customFormat="1" ht="56.25">
      <c r="B253" s="33">
        <v>252</v>
      </c>
      <c r="C253" s="60" t="s">
        <v>1193</v>
      </c>
      <c r="D253" s="8" t="s">
        <v>191</v>
      </c>
      <c r="E253" s="22">
        <v>5622100</v>
      </c>
      <c r="F253" s="20" t="s">
        <v>831</v>
      </c>
      <c r="G253" s="23" t="s">
        <v>250</v>
      </c>
      <c r="H253" s="24">
        <v>44263</v>
      </c>
      <c r="I253" s="24">
        <v>44507</v>
      </c>
      <c r="J253" s="22">
        <v>44976800</v>
      </c>
      <c r="K253" s="6">
        <f>VLOOKUP(B253,'[1]2021'!$B$3:$K$423,10,0)</f>
        <v>0.34583334074456162</v>
      </c>
      <c r="L253" s="62">
        <f>VLOOKUP(B253,'[1]2021'!$B$3:$L$423,11,0)</f>
        <v>15554477</v>
      </c>
      <c r="M253" s="17">
        <f>VLOOKUP(B253,'[1]2021'!$B$3:$M$423,12,0)</f>
        <v>29422323</v>
      </c>
      <c r="N253" s="1"/>
      <c r="O253" s="1"/>
      <c r="P253" s="30" t="s">
        <v>498</v>
      </c>
    </row>
    <row r="254" spans="2:16" s="12" customFormat="1" ht="33.75">
      <c r="B254" s="33">
        <v>253</v>
      </c>
      <c r="C254" s="60" t="s">
        <v>1193</v>
      </c>
      <c r="D254" s="8" t="s">
        <v>192</v>
      </c>
      <c r="E254" s="22">
        <v>8000000</v>
      </c>
      <c r="F254" s="20" t="s">
        <v>832</v>
      </c>
      <c r="G254" s="23" t="s">
        <v>247</v>
      </c>
      <c r="H254" s="24">
        <v>44259</v>
      </c>
      <c r="I254" s="24">
        <v>44533</v>
      </c>
      <c r="J254" s="22">
        <v>72000000</v>
      </c>
      <c r="K254" s="6">
        <f>VLOOKUP(B254,'[1]2021'!$B$3:$K$423,10,0)</f>
        <v>0.32222222222222224</v>
      </c>
      <c r="L254" s="62">
        <f>VLOOKUP(B254,'[1]2021'!$B$3:$L$423,11,0)</f>
        <v>23200000</v>
      </c>
      <c r="M254" s="17">
        <f>VLOOKUP(B254,'[1]2021'!$B$3:$M$423,12,0)</f>
        <v>48800000</v>
      </c>
      <c r="N254" s="1"/>
      <c r="O254" s="1"/>
      <c r="P254" s="30" t="s">
        <v>499</v>
      </c>
    </row>
    <row r="255" spans="2:16" s="12" customFormat="1" ht="45">
      <c r="B255" s="33">
        <v>254</v>
      </c>
      <c r="C255" s="60" t="s">
        <v>1192</v>
      </c>
      <c r="D255" s="8" t="s">
        <v>193</v>
      </c>
      <c r="E255" s="22">
        <v>3866500</v>
      </c>
      <c r="F255" s="20" t="s">
        <v>833</v>
      </c>
      <c r="G255" s="23" t="s">
        <v>258</v>
      </c>
      <c r="H255" s="24">
        <v>44259</v>
      </c>
      <c r="I255" s="24">
        <v>44528</v>
      </c>
      <c r="J255" s="22">
        <v>34154083</v>
      </c>
      <c r="K255" s="6">
        <f>VLOOKUP(B255,'[1]2021'!$B$3:$K$423,10,0)</f>
        <v>0.32830188999657817</v>
      </c>
      <c r="L255" s="62">
        <f>VLOOKUP(B255,'[1]2021'!$B$3:$L$423,11,0)</f>
        <v>11212850</v>
      </c>
      <c r="M255" s="17">
        <f>VLOOKUP(B255,'[1]2021'!$B$3:$M$423,12,0)</f>
        <v>22941233</v>
      </c>
      <c r="N255" s="1"/>
      <c r="O255" s="1"/>
      <c r="P255" s="30" t="s">
        <v>500</v>
      </c>
    </row>
    <row r="256" spans="2:16" s="12" customFormat="1" ht="56.25">
      <c r="B256" s="33">
        <v>255</v>
      </c>
      <c r="C256" s="60" t="s">
        <v>1192</v>
      </c>
      <c r="D256" s="8" t="s">
        <v>194</v>
      </c>
      <c r="E256" s="22">
        <v>2700000</v>
      </c>
      <c r="F256" s="20" t="s">
        <v>834</v>
      </c>
      <c r="G256" s="23" t="s">
        <v>244</v>
      </c>
      <c r="H256" s="24">
        <v>44266</v>
      </c>
      <c r="I256" s="24">
        <v>44525</v>
      </c>
      <c r="J256" s="22">
        <v>22950000</v>
      </c>
      <c r="K256" s="6">
        <f>VLOOKUP(B256,'[1]2021'!$B$3:$K$423,10,0)</f>
        <v>0.31372549019607843</v>
      </c>
      <c r="L256" s="62">
        <f>VLOOKUP(B256,'[1]2021'!$B$3:$L$423,11,0)</f>
        <v>7200000</v>
      </c>
      <c r="M256" s="17">
        <f>VLOOKUP(B256,'[1]2021'!$B$3:$M$423,12,0)</f>
        <v>15750000</v>
      </c>
      <c r="N256" s="1"/>
      <c r="O256" s="1"/>
      <c r="P256" s="30" t="s">
        <v>936</v>
      </c>
    </row>
    <row r="257" spans="2:16" s="12" customFormat="1" ht="56.25">
      <c r="B257" s="33">
        <v>256</v>
      </c>
      <c r="C257" s="60" t="s">
        <v>1192</v>
      </c>
      <c r="D257" s="8" t="s">
        <v>195</v>
      </c>
      <c r="E257" s="22">
        <v>3866500</v>
      </c>
      <c r="F257" s="20" t="s">
        <v>835</v>
      </c>
      <c r="G257" s="23" t="s">
        <v>251</v>
      </c>
      <c r="H257" s="24">
        <v>44259</v>
      </c>
      <c r="I257" s="24">
        <v>44548</v>
      </c>
      <c r="J257" s="22">
        <v>36731750</v>
      </c>
      <c r="K257" s="6">
        <f>VLOOKUP(B257,'[1]2021'!$B$3:$K$423,10,0)</f>
        <v>0.30526315789473685</v>
      </c>
      <c r="L257" s="62">
        <f>VLOOKUP(B257,'[1]2021'!$B$3:$L$423,11,0)</f>
        <v>11212850</v>
      </c>
      <c r="M257" s="17">
        <f>VLOOKUP(B257,'[1]2021'!$B$3:$M$423,12,0)</f>
        <v>25518900</v>
      </c>
      <c r="N257" s="1"/>
      <c r="O257" s="1"/>
      <c r="P257" s="30" t="s">
        <v>501</v>
      </c>
    </row>
    <row r="258" spans="2:16" s="12" customFormat="1" ht="56.25">
      <c r="B258" s="33">
        <v>257</v>
      </c>
      <c r="C258" s="60" t="s">
        <v>1192</v>
      </c>
      <c r="D258" s="8" t="s">
        <v>196</v>
      </c>
      <c r="E258" s="22">
        <v>4000000</v>
      </c>
      <c r="F258" s="20" t="s">
        <v>836</v>
      </c>
      <c r="G258" s="23" t="s">
        <v>251</v>
      </c>
      <c r="H258" s="24">
        <v>44263</v>
      </c>
      <c r="I258" s="24">
        <v>44552</v>
      </c>
      <c r="J258" s="22">
        <v>38000000</v>
      </c>
      <c r="K258" s="6">
        <f>VLOOKUP(B258,'[1]2021'!$B$3:$K$423,10,0)</f>
        <v>0.29122807894736841</v>
      </c>
      <c r="L258" s="62">
        <f>VLOOKUP(B258,'[1]2021'!$B$3:$L$423,11,0)</f>
        <v>11066667</v>
      </c>
      <c r="M258" s="17">
        <f>VLOOKUP(B258,'[1]2021'!$B$3:$M$423,12,0)</f>
        <v>26933333</v>
      </c>
      <c r="N258" s="1"/>
      <c r="O258" s="1"/>
      <c r="P258" s="30" t="s">
        <v>502</v>
      </c>
    </row>
    <row r="259" spans="2:16" s="12" customFormat="1" ht="112.5">
      <c r="B259" s="33">
        <v>258</v>
      </c>
      <c r="C259" s="60" t="s">
        <v>1192</v>
      </c>
      <c r="D259" s="8" t="s">
        <v>1045</v>
      </c>
      <c r="E259" s="22">
        <v>2930000</v>
      </c>
      <c r="F259" s="20" t="s">
        <v>837</v>
      </c>
      <c r="G259" s="23" t="s">
        <v>245</v>
      </c>
      <c r="H259" s="24">
        <v>44263</v>
      </c>
      <c r="I259" s="24">
        <v>44476</v>
      </c>
      <c r="J259" s="22">
        <v>20510000</v>
      </c>
      <c r="K259" s="6">
        <f>VLOOKUP(B259,'[1]2021'!$B$3:$K$423,10,0)</f>
        <v>0.39523807898586055</v>
      </c>
      <c r="L259" s="62">
        <f>VLOOKUP(B259,'[1]2021'!$B$3:$L$423,11,0)</f>
        <v>8106333</v>
      </c>
      <c r="M259" s="17">
        <f>VLOOKUP(B259,'[1]2021'!$B$3:$M$423,12,0)</f>
        <v>12403667</v>
      </c>
      <c r="N259" s="1"/>
      <c r="O259" s="1"/>
      <c r="P259" s="30" t="s">
        <v>503</v>
      </c>
    </row>
    <row r="260" spans="2:16" s="12" customFormat="1" ht="67.5">
      <c r="B260" s="33">
        <v>259</v>
      </c>
      <c r="C260" s="60" t="s">
        <v>1192</v>
      </c>
      <c r="D260" s="8" t="s">
        <v>1046</v>
      </c>
      <c r="E260" s="22">
        <v>6300000</v>
      </c>
      <c r="F260" s="20" t="s">
        <v>838</v>
      </c>
      <c r="G260" s="23" t="s">
        <v>259</v>
      </c>
      <c r="H260" s="24">
        <v>44263</v>
      </c>
      <c r="I260" s="24">
        <v>44561</v>
      </c>
      <c r="J260" s="22">
        <v>61950000</v>
      </c>
      <c r="K260" s="6">
        <f>VLOOKUP(B260,'[1]2021'!$B$3:$K$423,10,0)</f>
        <v>0.28135593220338984</v>
      </c>
      <c r="L260" s="62">
        <f>VLOOKUP(B260,'[1]2021'!$B$3:$L$423,11,0)</f>
        <v>17430000</v>
      </c>
      <c r="M260" s="17">
        <f>VLOOKUP(B260,'[1]2021'!$B$3:$M$423,12,0)</f>
        <v>44520000</v>
      </c>
      <c r="N260" s="1"/>
      <c r="O260" s="1"/>
      <c r="P260" s="30" t="s">
        <v>504</v>
      </c>
    </row>
    <row r="261" spans="2:16" s="12" customFormat="1" ht="67.5">
      <c r="B261" s="33">
        <v>260</v>
      </c>
      <c r="C261" s="60" t="s">
        <v>1193</v>
      </c>
      <c r="D261" s="8" t="s">
        <v>197</v>
      </c>
      <c r="E261" s="22">
        <v>6270000</v>
      </c>
      <c r="F261" s="20" t="s">
        <v>839</v>
      </c>
      <c r="G261" s="23" t="s">
        <v>244</v>
      </c>
      <c r="H261" s="24">
        <v>44276</v>
      </c>
      <c r="I261" s="24">
        <v>44521</v>
      </c>
      <c r="J261" s="22">
        <v>53295000</v>
      </c>
      <c r="K261" s="6">
        <f>VLOOKUP(B261,'[1]2021'!$B$3:$K$423,10,0)</f>
        <v>0.30980392156862746</v>
      </c>
      <c r="L261" s="62">
        <f>VLOOKUP(B261,'[1]2021'!$B$3:$L$423,11,0)</f>
        <v>16511000</v>
      </c>
      <c r="M261" s="17">
        <f>VLOOKUP(B261,'[1]2021'!$B$3:$M$423,12,0)</f>
        <v>36784000</v>
      </c>
      <c r="N261" s="1"/>
      <c r="O261" s="1"/>
      <c r="P261" s="30" t="s">
        <v>505</v>
      </c>
    </row>
    <row r="262" spans="2:16" s="12" customFormat="1" ht="78.75">
      <c r="B262" s="33">
        <v>261</v>
      </c>
      <c r="C262" s="60" t="s">
        <v>1192</v>
      </c>
      <c r="D262" s="8" t="s">
        <v>1047</v>
      </c>
      <c r="E262" s="22">
        <v>5622100</v>
      </c>
      <c r="F262" s="20" t="s">
        <v>840</v>
      </c>
      <c r="G262" s="23" t="s">
        <v>244</v>
      </c>
      <c r="H262" s="24">
        <v>44270</v>
      </c>
      <c r="I262" s="24">
        <v>44524</v>
      </c>
      <c r="J262" s="22">
        <v>47787850</v>
      </c>
      <c r="K262" s="6">
        <f>VLOOKUP(B262,'[1]2021'!$B$3:$K$423,10,0)</f>
        <v>0.29803920871100081</v>
      </c>
      <c r="L262" s="62">
        <f>VLOOKUP(B262,'[1]2021'!$B$3:$L$423,11,0)</f>
        <v>14242653</v>
      </c>
      <c r="M262" s="17">
        <f>VLOOKUP(B262,'[1]2021'!$B$3:$M$423,12,0)</f>
        <v>33545197</v>
      </c>
      <c r="N262" s="1"/>
      <c r="O262" s="1"/>
      <c r="P262" s="30" t="s">
        <v>506</v>
      </c>
    </row>
    <row r="263" spans="2:16" s="12" customFormat="1" ht="67.5">
      <c r="B263" s="33">
        <v>262</v>
      </c>
      <c r="C263" s="60" t="s">
        <v>1192</v>
      </c>
      <c r="D263" s="8" t="s">
        <v>198</v>
      </c>
      <c r="E263" s="22">
        <v>9143750</v>
      </c>
      <c r="F263" s="20" t="s">
        <v>841</v>
      </c>
      <c r="G263" s="23" t="s">
        <v>247</v>
      </c>
      <c r="H263" s="24">
        <v>44265</v>
      </c>
      <c r="I263" s="24">
        <v>44539</v>
      </c>
      <c r="J263" s="22">
        <v>82293750</v>
      </c>
      <c r="K263" s="6">
        <f>VLOOKUP(B263,'[1]2021'!$B$3:$K$423,10,0)</f>
        <v>0.3</v>
      </c>
      <c r="L263" s="62">
        <f>VLOOKUP(B263,'[1]2021'!$B$3:$L$423,11,0)</f>
        <v>24688125</v>
      </c>
      <c r="M263" s="17">
        <f>VLOOKUP(B263,'[1]2021'!$B$3:$M$423,12,0)</f>
        <v>57605625</v>
      </c>
      <c r="N263" s="1"/>
      <c r="O263" s="1"/>
      <c r="P263" s="30" t="s">
        <v>507</v>
      </c>
    </row>
    <row r="264" spans="2:16" s="12" customFormat="1" ht="56.25">
      <c r="B264" s="33">
        <v>263</v>
      </c>
      <c r="C264" s="60" t="s">
        <v>1192</v>
      </c>
      <c r="D264" s="8" t="s">
        <v>199</v>
      </c>
      <c r="E264" s="22">
        <v>6897000</v>
      </c>
      <c r="F264" s="20" t="s">
        <v>842</v>
      </c>
      <c r="G264" s="23" t="s">
        <v>244</v>
      </c>
      <c r="H264" s="24">
        <v>44265</v>
      </c>
      <c r="I264" s="24">
        <v>44519</v>
      </c>
      <c r="J264" s="22">
        <v>58624500</v>
      </c>
      <c r="K264" s="6">
        <f>VLOOKUP(B264,'[1]2021'!$B$3:$K$423,10,0)</f>
        <v>0.31764705882352939</v>
      </c>
      <c r="L264" s="62">
        <f>VLOOKUP(B264,'[1]2021'!$B$3:$L$423,11,0)</f>
        <v>18621900</v>
      </c>
      <c r="M264" s="17">
        <f>VLOOKUP(B264,'[1]2021'!$B$3:$M$423,12,0)</f>
        <v>40002600</v>
      </c>
      <c r="N264" s="1"/>
      <c r="O264" s="1"/>
      <c r="P264" s="30" t="s">
        <v>508</v>
      </c>
    </row>
    <row r="265" spans="2:16" s="12" customFormat="1" ht="67.5">
      <c r="B265" s="33">
        <v>264</v>
      </c>
      <c r="C265" s="60" t="s">
        <v>1192</v>
      </c>
      <c r="D265" s="8" t="s">
        <v>1048</v>
      </c>
      <c r="E265" s="22">
        <v>5622100</v>
      </c>
      <c r="F265" s="20" t="s">
        <v>843</v>
      </c>
      <c r="G265" s="23" t="s">
        <v>244</v>
      </c>
      <c r="H265" s="24">
        <v>44263</v>
      </c>
      <c r="I265" s="24">
        <v>44517</v>
      </c>
      <c r="J265" s="22">
        <v>47787850</v>
      </c>
      <c r="K265" s="6">
        <f>VLOOKUP(B265,'[1]2021'!$B$3:$K$423,10,0)</f>
        <v>0.32549020305370507</v>
      </c>
      <c r="L265" s="62">
        <f>VLOOKUP(B265,'[1]2021'!$B$3:$L$423,11,0)</f>
        <v>15554477</v>
      </c>
      <c r="M265" s="17">
        <f>VLOOKUP(B265,'[1]2021'!$B$3:$M$423,12,0)</f>
        <v>32233373</v>
      </c>
      <c r="N265" s="1"/>
      <c r="O265" s="1"/>
      <c r="P265" s="30" t="s">
        <v>509</v>
      </c>
    </row>
    <row r="266" spans="2:16" s="12" customFormat="1" ht="78.75">
      <c r="B266" s="33">
        <v>265</v>
      </c>
      <c r="C266" s="60" t="s">
        <v>1192</v>
      </c>
      <c r="D266" s="8" t="s">
        <v>1049</v>
      </c>
      <c r="E266" s="22">
        <v>5622100</v>
      </c>
      <c r="F266" s="20" t="s">
        <v>844</v>
      </c>
      <c r="G266" s="23" t="s">
        <v>244</v>
      </c>
      <c r="H266" s="24">
        <v>44265</v>
      </c>
      <c r="I266" s="24">
        <v>44519</v>
      </c>
      <c r="J266" s="22">
        <v>47787850</v>
      </c>
      <c r="K266" s="6">
        <f>VLOOKUP(B266,'[1]2021'!$B$3:$K$423,10,0)</f>
        <v>0.31764705882352939</v>
      </c>
      <c r="L266" s="62">
        <f>VLOOKUP(B266,'[1]2021'!$B$3:$L$423,11,0)</f>
        <v>15179670</v>
      </c>
      <c r="M266" s="17">
        <f>VLOOKUP(B266,'[1]2021'!$B$3:$M$423,12,0)</f>
        <v>32608180</v>
      </c>
      <c r="N266" s="1"/>
      <c r="O266" s="1"/>
      <c r="P266" s="30" t="s">
        <v>510</v>
      </c>
    </row>
    <row r="267" spans="2:16" s="12" customFormat="1" ht="78.75">
      <c r="B267" s="33">
        <v>266</v>
      </c>
      <c r="C267" s="60" t="s">
        <v>1192</v>
      </c>
      <c r="D267" s="8" t="s">
        <v>1050</v>
      </c>
      <c r="E267" s="22">
        <v>5622100</v>
      </c>
      <c r="F267" s="20" t="s">
        <v>845</v>
      </c>
      <c r="G267" s="23" t="s">
        <v>244</v>
      </c>
      <c r="H267" s="24">
        <v>44267</v>
      </c>
      <c r="I267" s="24">
        <v>44521</v>
      </c>
      <c r="J267" s="22">
        <v>47787850</v>
      </c>
      <c r="K267" s="6">
        <f>VLOOKUP(B267,'[1]2021'!$B$3:$K$423,10,0)</f>
        <v>0.30980391459335377</v>
      </c>
      <c r="L267" s="62">
        <f>VLOOKUP(B267,'[1]2021'!$B$3:$L$423,11,0)</f>
        <v>14804863</v>
      </c>
      <c r="M267" s="17">
        <f>VLOOKUP(B267,'[1]2021'!$B$3:$M$423,12,0)</f>
        <v>32982987</v>
      </c>
      <c r="N267" s="1"/>
      <c r="O267" s="1"/>
      <c r="P267" s="30" t="s">
        <v>511</v>
      </c>
    </row>
    <row r="268" spans="2:16" s="12" customFormat="1" ht="67.5">
      <c r="B268" s="33">
        <v>267</v>
      </c>
      <c r="C268" s="60" t="s">
        <v>1192</v>
      </c>
      <c r="D268" s="8" t="s">
        <v>1051</v>
      </c>
      <c r="E268" s="22">
        <v>5622100</v>
      </c>
      <c r="F268" s="20" t="s">
        <v>846</v>
      </c>
      <c r="G268" s="23" t="s">
        <v>244</v>
      </c>
      <c r="H268" s="24">
        <v>44265</v>
      </c>
      <c r="I268" s="24">
        <v>44519</v>
      </c>
      <c r="J268" s="22">
        <v>47787850</v>
      </c>
      <c r="K268" s="6">
        <f>VLOOKUP(B268,'[1]2021'!$B$3:$K$423,10,0)</f>
        <v>0.31764705882352939</v>
      </c>
      <c r="L268" s="62">
        <f>VLOOKUP(B268,'[1]2021'!$B$3:$L$423,11,0)</f>
        <v>15179670</v>
      </c>
      <c r="M268" s="17">
        <f>VLOOKUP(B268,'[1]2021'!$B$3:$M$423,12,0)</f>
        <v>32608180</v>
      </c>
      <c r="N268" s="1"/>
      <c r="O268" s="1"/>
      <c r="P268" s="30" t="s">
        <v>512</v>
      </c>
    </row>
    <row r="269" spans="2:16" s="12" customFormat="1" ht="67.5">
      <c r="B269" s="33">
        <v>268</v>
      </c>
      <c r="C269" s="60" t="s">
        <v>1192</v>
      </c>
      <c r="D269" s="8" t="s">
        <v>200</v>
      </c>
      <c r="E269" s="22">
        <v>3876000</v>
      </c>
      <c r="F269" s="20" t="s">
        <v>670</v>
      </c>
      <c r="G269" s="23" t="s">
        <v>250</v>
      </c>
      <c r="H269" s="24">
        <v>44264</v>
      </c>
      <c r="I269" s="24">
        <v>44508</v>
      </c>
      <c r="J269" s="22">
        <v>31008000</v>
      </c>
      <c r="K269" s="6">
        <f>VLOOKUP(B269,'[1]2021'!$B$3:$K$423,10,0)</f>
        <v>0.34166666666666667</v>
      </c>
      <c r="L269" s="62">
        <f>VLOOKUP(B269,'[1]2021'!$B$3:$L$423,11,0)</f>
        <v>10594400</v>
      </c>
      <c r="M269" s="17">
        <f>VLOOKUP(B269,'[1]2021'!$B$3:$M$423,12,0)</f>
        <v>20413600</v>
      </c>
      <c r="N269" s="1"/>
      <c r="O269" s="1"/>
      <c r="P269" s="30" t="s">
        <v>513</v>
      </c>
    </row>
    <row r="270" spans="2:16" s="12" customFormat="1" ht="67.5">
      <c r="B270" s="33">
        <v>269</v>
      </c>
      <c r="C270" s="60" t="s">
        <v>1192</v>
      </c>
      <c r="D270" s="8" t="s">
        <v>1052</v>
      </c>
      <c r="E270" s="22">
        <v>4000000</v>
      </c>
      <c r="F270" s="20" t="s">
        <v>847</v>
      </c>
      <c r="G270" s="23" t="s">
        <v>250</v>
      </c>
      <c r="H270" s="24">
        <v>44265</v>
      </c>
      <c r="I270" s="24">
        <v>44509</v>
      </c>
      <c r="J270" s="22">
        <v>32000000</v>
      </c>
      <c r="K270" s="6">
        <f>VLOOKUP(B270,'[1]2021'!$B$3:$K$423,10,0)</f>
        <v>0.33750000000000002</v>
      </c>
      <c r="L270" s="62">
        <f>VLOOKUP(B270,'[1]2021'!$B$3:$L$423,11,0)</f>
        <v>10800000</v>
      </c>
      <c r="M270" s="17">
        <f>VLOOKUP(B270,'[1]2021'!$B$3:$M$423,12,0)</f>
        <v>21200000</v>
      </c>
      <c r="N270" s="1"/>
      <c r="O270" s="1"/>
      <c r="P270" s="30" t="s">
        <v>514</v>
      </c>
    </row>
    <row r="271" spans="2:16" s="12" customFormat="1" ht="78.75">
      <c r="B271" s="33">
        <v>270</v>
      </c>
      <c r="C271" s="60" t="s">
        <v>1192</v>
      </c>
      <c r="D271" s="8" t="s">
        <v>1053</v>
      </c>
      <c r="E271" s="22">
        <v>4500000</v>
      </c>
      <c r="F271" s="20" t="s">
        <v>848</v>
      </c>
      <c r="G271" s="23" t="s">
        <v>247</v>
      </c>
      <c r="H271" s="24">
        <v>44265</v>
      </c>
      <c r="I271" s="24">
        <v>44539</v>
      </c>
      <c r="J271" s="22">
        <v>40500000</v>
      </c>
      <c r="K271" s="6">
        <f>VLOOKUP(B271,'[1]2021'!$B$3:$K$423,10,0)</f>
        <v>0.3</v>
      </c>
      <c r="L271" s="62">
        <f>VLOOKUP(B271,'[1]2021'!$B$3:$L$423,11,0)</f>
        <v>12150000</v>
      </c>
      <c r="M271" s="17">
        <f>VLOOKUP(B271,'[1]2021'!$B$3:$M$423,12,0)</f>
        <v>28350000</v>
      </c>
      <c r="N271" s="1"/>
      <c r="O271" s="1"/>
      <c r="P271" s="30" t="s">
        <v>515</v>
      </c>
    </row>
    <row r="272" spans="2:16" s="12" customFormat="1" ht="101.25">
      <c r="B272" s="33">
        <v>271</v>
      </c>
      <c r="C272" s="60" t="s">
        <v>1192</v>
      </c>
      <c r="D272" s="8" t="s">
        <v>1054</v>
      </c>
      <c r="E272" s="22">
        <v>5622100</v>
      </c>
      <c r="F272" s="20" t="s">
        <v>849</v>
      </c>
      <c r="G272" s="23" t="s">
        <v>245</v>
      </c>
      <c r="H272" s="24">
        <v>44272</v>
      </c>
      <c r="I272" s="24">
        <v>44302</v>
      </c>
      <c r="J272" s="22">
        <v>39354700</v>
      </c>
      <c r="K272" s="6">
        <f>VLOOKUP(B272,'[1]2021'!$B$3:$K$423,10,0)</f>
        <v>0.35238096085092757</v>
      </c>
      <c r="L272" s="62">
        <f>VLOOKUP(B272,'[1]2021'!$B$3:$L$423,11,0)</f>
        <v>13867847</v>
      </c>
      <c r="M272" s="17">
        <f>VLOOKUP(B272,'[1]2021'!$B$3:$M$423,12,0)</f>
        <v>25486853</v>
      </c>
      <c r="N272" s="1"/>
      <c r="O272" s="1"/>
      <c r="P272" s="30" t="s">
        <v>516</v>
      </c>
    </row>
    <row r="273" spans="2:16" s="12" customFormat="1" ht="112.5">
      <c r="B273" s="33">
        <v>272</v>
      </c>
      <c r="C273" s="60" t="s">
        <v>1192</v>
      </c>
      <c r="D273" s="8" t="s">
        <v>1055</v>
      </c>
      <c r="E273" s="22">
        <v>5622100</v>
      </c>
      <c r="F273" s="20" t="s">
        <v>850</v>
      </c>
      <c r="G273" s="23" t="s">
        <v>244</v>
      </c>
      <c r="H273" s="24">
        <v>44264</v>
      </c>
      <c r="I273" s="24">
        <v>44518</v>
      </c>
      <c r="J273" s="22">
        <v>47787850</v>
      </c>
      <c r="K273" s="6">
        <f>VLOOKUP(B273,'[1]2021'!$B$3:$K$423,10,0)</f>
        <v>0.32156862047570667</v>
      </c>
      <c r="L273" s="62">
        <f>VLOOKUP(B273,'[1]2021'!$B$3:$L$423,11,0)</f>
        <v>15367073</v>
      </c>
      <c r="M273" s="17">
        <f>VLOOKUP(B273,'[1]2021'!$B$3:$M$423,12,0)</f>
        <v>32420777</v>
      </c>
      <c r="N273" s="1"/>
      <c r="O273" s="1"/>
      <c r="P273" s="30" t="s">
        <v>517</v>
      </c>
    </row>
    <row r="274" spans="2:16" s="12" customFormat="1" ht="67.5">
      <c r="B274" s="33">
        <v>273</v>
      </c>
      <c r="C274" s="60" t="s">
        <v>1192</v>
      </c>
      <c r="D274" s="8" t="s">
        <v>1056</v>
      </c>
      <c r="E274" s="22">
        <v>5622100</v>
      </c>
      <c r="F274" s="20" t="s">
        <v>851</v>
      </c>
      <c r="G274" s="23" t="s">
        <v>244</v>
      </c>
      <c r="H274" s="24">
        <v>44264</v>
      </c>
      <c r="I274" s="24">
        <v>44518</v>
      </c>
      <c r="J274" s="22">
        <v>47787850</v>
      </c>
      <c r="K274" s="6">
        <f>VLOOKUP(B274,'[1]2021'!$B$3:$K$423,10,0)</f>
        <v>0.32156862047570667</v>
      </c>
      <c r="L274" s="62">
        <f>VLOOKUP(B274,'[1]2021'!$B$3:$L$423,11,0)</f>
        <v>15367073</v>
      </c>
      <c r="M274" s="17">
        <f>VLOOKUP(B274,'[1]2021'!$B$3:$M$423,12,0)</f>
        <v>32420777</v>
      </c>
      <c r="N274" s="1"/>
      <c r="O274" s="1"/>
      <c r="P274" s="30" t="s">
        <v>518</v>
      </c>
    </row>
    <row r="275" spans="2:16" s="12" customFormat="1" ht="67.5">
      <c r="B275" s="33">
        <v>274</v>
      </c>
      <c r="C275" s="60" t="s">
        <v>1192</v>
      </c>
      <c r="D275" s="8" t="s">
        <v>1057</v>
      </c>
      <c r="E275" s="22">
        <v>1707400</v>
      </c>
      <c r="F275" s="20"/>
      <c r="G275" s="23" t="s">
        <v>248</v>
      </c>
      <c r="H275" s="24">
        <v>44270</v>
      </c>
      <c r="I275" s="24">
        <v>44330</v>
      </c>
      <c r="J275" s="22">
        <v>3594800</v>
      </c>
      <c r="K275" s="6">
        <f>VLOOKUP(B275,'[1]2021'!$B$3:$K$423,10,0)</f>
        <v>1</v>
      </c>
      <c r="L275" s="62">
        <f>VLOOKUP(B275,'[1]2021'!$B$3:$L$423,11,0)</f>
        <v>3594800</v>
      </c>
      <c r="M275" s="17">
        <f>VLOOKUP(B275,'[1]2021'!$B$3:$M$423,12,0)</f>
        <v>0</v>
      </c>
      <c r="N275" s="1"/>
      <c r="O275" s="1"/>
      <c r="P275" s="30" t="s">
        <v>519</v>
      </c>
    </row>
    <row r="276" spans="2:16" s="12" customFormat="1" ht="67.5">
      <c r="B276" s="33">
        <v>275</v>
      </c>
      <c r="C276" s="60" t="s">
        <v>1192</v>
      </c>
      <c r="D276" s="8" t="s">
        <v>1058</v>
      </c>
      <c r="E276" s="22">
        <v>1707400</v>
      </c>
      <c r="F276" s="20"/>
      <c r="G276" s="23" t="s">
        <v>248</v>
      </c>
      <c r="H276" s="24">
        <v>44270</v>
      </c>
      <c r="I276" s="24">
        <v>44330</v>
      </c>
      <c r="J276" s="22">
        <v>3594800</v>
      </c>
      <c r="K276" s="6">
        <f>VLOOKUP(B276,'[1]2021'!$B$3:$K$423,10,0)</f>
        <v>1</v>
      </c>
      <c r="L276" s="62">
        <f>VLOOKUP(B276,'[1]2021'!$B$3:$L$423,11,0)</f>
        <v>3594800</v>
      </c>
      <c r="M276" s="17">
        <f>VLOOKUP(B276,'[1]2021'!$B$3:$M$423,12,0)</f>
        <v>0</v>
      </c>
      <c r="N276" s="1"/>
      <c r="O276" s="1"/>
      <c r="P276" s="30" t="s">
        <v>520</v>
      </c>
    </row>
    <row r="277" spans="2:16" s="12" customFormat="1" ht="67.5">
      <c r="B277" s="33">
        <v>276</v>
      </c>
      <c r="C277" s="60" t="s">
        <v>1192</v>
      </c>
      <c r="D277" s="8" t="s">
        <v>1059</v>
      </c>
      <c r="E277" s="22">
        <v>1707400</v>
      </c>
      <c r="F277" s="20"/>
      <c r="G277" s="23" t="s">
        <v>248</v>
      </c>
      <c r="H277" s="24">
        <v>44270</v>
      </c>
      <c r="I277" s="24">
        <v>44330</v>
      </c>
      <c r="J277" s="22">
        <v>3594800</v>
      </c>
      <c r="K277" s="6">
        <f>VLOOKUP(B277,'[1]2021'!$B$3:$K$423,10,0)</f>
        <v>1</v>
      </c>
      <c r="L277" s="62">
        <f>VLOOKUP(B277,'[1]2021'!$B$3:$L$423,11,0)</f>
        <v>3594800</v>
      </c>
      <c r="M277" s="17">
        <f>VLOOKUP(B277,'[1]2021'!$B$3:$M$423,12,0)</f>
        <v>0</v>
      </c>
      <c r="N277" s="1"/>
      <c r="O277" s="1"/>
      <c r="P277" s="30" t="s">
        <v>521</v>
      </c>
    </row>
    <row r="278" spans="2:16" s="12" customFormat="1" ht="67.5">
      <c r="B278" s="33">
        <v>277</v>
      </c>
      <c r="C278" s="60" t="s">
        <v>1192</v>
      </c>
      <c r="D278" s="8" t="s">
        <v>1060</v>
      </c>
      <c r="E278" s="22">
        <v>1707400</v>
      </c>
      <c r="F278" s="20"/>
      <c r="G278" s="23" t="s">
        <v>248</v>
      </c>
      <c r="H278" s="24">
        <v>44270</v>
      </c>
      <c r="I278" s="24">
        <v>44331</v>
      </c>
      <c r="J278" s="22">
        <v>3594800</v>
      </c>
      <c r="K278" s="6">
        <f>VLOOKUP(B278,'[1]2021'!$B$3:$K$423,10,0)</f>
        <v>1</v>
      </c>
      <c r="L278" s="62">
        <f>VLOOKUP(B278,'[1]2021'!$B$3:$L$423,11,0)</f>
        <v>3594800</v>
      </c>
      <c r="M278" s="17">
        <f>VLOOKUP(B278,'[1]2021'!$B$3:$M$423,12,0)</f>
        <v>0</v>
      </c>
      <c r="N278" s="1"/>
      <c r="O278" s="1"/>
      <c r="P278" s="30" t="s">
        <v>522</v>
      </c>
    </row>
    <row r="279" spans="2:16" s="12" customFormat="1" ht="67.5">
      <c r="B279" s="33">
        <v>278</v>
      </c>
      <c r="C279" s="60" t="s">
        <v>1192</v>
      </c>
      <c r="D279" s="8" t="s">
        <v>1061</v>
      </c>
      <c r="E279" s="22">
        <v>1707400</v>
      </c>
      <c r="F279" s="20"/>
      <c r="G279" s="23" t="s">
        <v>248</v>
      </c>
      <c r="H279" s="24">
        <v>44270</v>
      </c>
      <c r="I279" s="24">
        <v>44330</v>
      </c>
      <c r="J279" s="22">
        <v>3594800</v>
      </c>
      <c r="K279" s="6">
        <f>VLOOKUP(B279,'[1]2021'!$B$3:$K$423,10,0)</f>
        <v>1</v>
      </c>
      <c r="L279" s="62">
        <f>VLOOKUP(B279,'[1]2021'!$B$3:$L$423,11,0)</f>
        <v>3594800</v>
      </c>
      <c r="M279" s="17">
        <f>VLOOKUP(B279,'[1]2021'!$B$3:$M$423,12,0)</f>
        <v>0</v>
      </c>
      <c r="N279" s="1"/>
      <c r="O279" s="1"/>
      <c r="P279" s="30" t="s">
        <v>523</v>
      </c>
    </row>
    <row r="280" spans="2:16" s="12" customFormat="1" ht="67.5">
      <c r="B280" s="33">
        <v>279</v>
      </c>
      <c r="C280" s="60" t="s">
        <v>1192</v>
      </c>
      <c r="D280" s="8" t="s">
        <v>1062</v>
      </c>
      <c r="E280" s="22">
        <v>1707400</v>
      </c>
      <c r="F280" s="20"/>
      <c r="G280" s="23" t="s">
        <v>248</v>
      </c>
      <c r="H280" s="24">
        <v>44270</v>
      </c>
      <c r="I280" s="24">
        <v>44330</v>
      </c>
      <c r="J280" s="22">
        <v>3594800</v>
      </c>
      <c r="K280" s="6">
        <f>VLOOKUP(B280,'[1]2021'!$B$3:$K$423,10,0)</f>
        <v>1</v>
      </c>
      <c r="L280" s="62">
        <f>VLOOKUP(B280,'[1]2021'!$B$3:$L$423,11,0)</f>
        <v>3594800</v>
      </c>
      <c r="M280" s="17">
        <f>VLOOKUP(B280,'[1]2021'!$B$3:$M$423,12,0)</f>
        <v>0</v>
      </c>
      <c r="N280" s="1"/>
      <c r="O280" s="1"/>
      <c r="P280" s="30" t="s">
        <v>524</v>
      </c>
    </row>
    <row r="281" spans="2:16" s="12" customFormat="1" ht="67.5">
      <c r="B281" s="33">
        <v>280</v>
      </c>
      <c r="C281" s="60" t="s">
        <v>1192</v>
      </c>
      <c r="D281" s="8" t="s">
        <v>1063</v>
      </c>
      <c r="E281" s="22">
        <v>1707400</v>
      </c>
      <c r="F281" s="20"/>
      <c r="G281" s="23" t="s">
        <v>248</v>
      </c>
      <c r="H281" s="24">
        <v>44270</v>
      </c>
      <c r="I281" s="24">
        <v>44330</v>
      </c>
      <c r="J281" s="22">
        <v>3594800</v>
      </c>
      <c r="K281" s="6">
        <f>VLOOKUP(B281,'[1]2021'!$B$3:$K$423,10,0)</f>
        <v>1</v>
      </c>
      <c r="L281" s="62">
        <f>VLOOKUP(B281,'[1]2021'!$B$3:$L$423,11,0)</f>
        <v>3594800</v>
      </c>
      <c r="M281" s="17">
        <f>VLOOKUP(B281,'[1]2021'!$B$3:$M$423,12,0)</f>
        <v>0</v>
      </c>
      <c r="N281" s="1"/>
      <c r="O281" s="1"/>
      <c r="P281" s="30" t="s">
        <v>525</v>
      </c>
    </row>
    <row r="282" spans="2:16" s="12" customFormat="1" ht="67.5">
      <c r="B282" s="33">
        <v>281</v>
      </c>
      <c r="C282" s="60" t="s">
        <v>1192</v>
      </c>
      <c r="D282" s="8" t="s">
        <v>1064</v>
      </c>
      <c r="E282" s="22">
        <v>1707400</v>
      </c>
      <c r="F282" s="20"/>
      <c r="G282" s="23" t="s">
        <v>248</v>
      </c>
      <c r="H282" s="24">
        <v>44270</v>
      </c>
      <c r="I282" s="24">
        <v>44330</v>
      </c>
      <c r="J282" s="22">
        <v>3594800</v>
      </c>
      <c r="K282" s="6">
        <f>VLOOKUP(B282,'[1]2021'!$B$3:$K$423,10,0)</f>
        <v>1</v>
      </c>
      <c r="L282" s="62">
        <f>VLOOKUP(B282,'[1]2021'!$B$3:$L$423,11,0)</f>
        <v>3594800</v>
      </c>
      <c r="M282" s="17">
        <f>VLOOKUP(B282,'[1]2021'!$B$3:$M$423,12,0)</f>
        <v>0</v>
      </c>
      <c r="N282" s="1"/>
      <c r="O282" s="1"/>
      <c r="P282" s="30" t="s">
        <v>526</v>
      </c>
    </row>
    <row r="283" spans="2:16" s="12" customFormat="1" ht="67.5">
      <c r="B283" s="33">
        <v>282</v>
      </c>
      <c r="C283" s="60" t="s">
        <v>1192</v>
      </c>
      <c r="D283" s="8" t="s">
        <v>1065</v>
      </c>
      <c r="E283" s="22">
        <v>1707400</v>
      </c>
      <c r="F283" s="20"/>
      <c r="G283" s="23" t="s">
        <v>248</v>
      </c>
      <c r="H283" s="24">
        <v>44270</v>
      </c>
      <c r="I283" s="24">
        <v>44330</v>
      </c>
      <c r="J283" s="22">
        <v>3594800</v>
      </c>
      <c r="K283" s="6">
        <f>VLOOKUP(B283,'[1]2021'!$B$3:$K$423,10,0)</f>
        <v>1</v>
      </c>
      <c r="L283" s="62">
        <f>VLOOKUP(B283,'[1]2021'!$B$3:$L$423,11,0)</f>
        <v>3594800</v>
      </c>
      <c r="M283" s="17">
        <f>VLOOKUP(B283,'[1]2021'!$B$3:$M$423,12,0)</f>
        <v>0</v>
      </c>
      <c r="N283" s="1"/>
      <c r="O283" s="1"/>
      <c r="P283" s="30" t="s">
        <v>527</v>
      </c>
    </row>
    <row r="284" spans="2:16" s="12" customFormat="1" ht="123.75">
      <c r="B284" s="33">
        <v>283</v>
      </c>
      <c r="C284" s="60" t="s">
        <v>1192</v>
      </c>
      <c r="D284" s="8" t="s">
        <v>1066</v>
      </c>
      <c r="E284" s="22">
        <v>5622100</v>
      </c>
      <c r="F284" s="20" t="s">
        <v>852</v>
      </c>
      <c r="G284" s="23" t="s">
        <v>244</v>
      </c>
      <c r="H284" s="24">
        <v>44263</v>
      </c>
      <c r="I284" s="24">
        <v>44517</v>
      </c>
      <c r="J284" s="22">
        <v>47787850</v>
      </c>
      <c r="K284" s="6">
        <f>VLOOKUP(B284,'[1]2021'!$B$3:$K$423,10,0)</f>
        <v>0.32549020305370507</v>
      </c>
      <c r="L284" s="62">
        <f>VLOOKUP(B284,'[1]2021'!$B$3:$L$423,11,0)</f>
        <v>15554477</v>
      </c>
      <c r="M284" s="17">
        <f>VLOOKUP(B284,'[1]2021'!$B$3:$M$423,12,0)</f>
        <v>32233373</v>
      </c>
      <c r="N284" s="1"/>
      <c r="O284" s="1"/>
      <c r="P284" s="30" t="s">
        <v>528</v>
      </c>
    </row>
    <row r="285" spans="2:16" s="12" customFormat="1" ht="123.75">
      <c r="B285" s="33">
        <v>284</v>
      </c>
      <c r="C285" s="60" t="s">
        <v>1192</v>
      </c>
      <c r="D285" s="8" t="s">
        <v>1067</v>
      </c>
      <c r="E285" s="22">
        <v>5622100</v>
      </c>
      <c r="F285" s="20" t="s">
        <v>853</v>
      </c>
      <c r="G285" s="23" t="s">
        <v>244</v>
      </c>
      <c r="H285" s="24">
        <v>44263</v>
      </c>
      <c r="I285" s="24">
        <v>44517</v>
      </c>
      <c r="J285" s="22">
        <v>47787850</v>
      </c>
      <c r="K285" s="6">
        <f>VLOOKUP(B285,'[1]2021'!$B$3:$K$423,10,0)</f>
        <v>0.32549020305370507</v>
      </c>
      <c r="L285" s="62">
        <f>VLOOKUP(B285,'[1]2021'!$B$3:$L$423,11,0)</f>
        <v>15554477</v>
      </c>
      <c r="M285" s="17">
        <f>VLOOKUP(B285,'[1]2021'!$B$3:$M$423,12,0)</f>
        <v>32233373</v>
      </c>
      <c r="N285" s="1"/>
      <c r="O285" s="1"/>
      <c r="P285" s="30" t="s">
        <v>529</v>
      </c>
    </row>
    <row r="286" spans="2:16" s="12" customFormat="1" ht="123.75">
      <c r="B286" s="33">
        <v>285</v>
      </c>
      <c r="C286" s="60" t="s">
        <v>1192</v>
      </c>
      <c r="D286" s="8" t="s">
        <v>1068</v>
      </c>
      <c r="E286" s="22">
        <v>5622100</v>
      </c>
      <c r="F286" s="20" t="s">
        <v>854</v>
      </c>
      <c r="G286" s="23" t="s">
        <v>244</v>
      </c>
      <c r="H286" s="24">
        <v>44264</v>
      </c>
      <c r="I286" s="24">
        <v>44518</v>
      </c>
      <c r="J286" s="22">
        <v>47787850</v>
      </c>
      <c r="K286" s="6">
        <f>VLOOKUP(B286,'[1]2021'!$B$3:$K$423,10,0)</f>
        <v>0.32156862047570667</v>
      </c>
      <c r="L286" s="62">
        <f>VLOOKUP(B286,'[1]2021'!$B$3:$L$423,11,0)</f>
        <v>15367073</v>
      </c>
      <c r="M286" s="17">
        <f>VLOOKUP(B286,'[1]2021'!$B$3:$M$423,12,0)</f>
        <v>32420777</v>
      </c>
      <c r="N286" s="1"/>
      <c r="O286" s="1"/>
      <c r="P286" s="30" t="s">
        <v>530</v>
      </c>
    </row>
    <row r="287" spans="2:16" s="12" customFormat="1" ht="112.5">
      <c r="B287" s="33">
        <v>286</v>
      </c>
      <c r="C287" s="60" t="s">
        <v>1192</v>
      </c>
      <c r="D287" s="8" t="s">
        <v>1069</v>
      </c>
      <c r="E287" s="22">
        <v>3867000</v>
      </c>
      <c r="F287" s="20" t="s">
        <v>855</v>
      </c>
      <c r="G287" s="23" t="s">
        <v>245</v>
      </c>
      <c r="H287" s="24">
        <v>44264</v>
      </c>
      <c r="I287" s="24">
        <v>44477</v>
      </c>
      <c r="J287" s="22">
        <v>27069000</v>
      </c>
      <c r="K287" s="6">
        <f>VLOOKUP(B287,'[1]2021'!$B$3:$K$423,10,0)</f>
        <v>0.39047619047619048</v>
      </c>
      <c r="L287" s="62">
        <f>VLOOKUP(B287,'[1]2021'!$B$3:$L$423,11,0)</f>
        <v>10569800</v>
      </c>
      <c r="M287" s="17">
        <f>VLOOKUP(B287,'[1]2021'!$B$3:$M$423,12,0)</f>
        <v>16499200</v>
      </c>
      <c r="N287" s="1"/>
      <c r="O287" s="1"/>
      <c r="P287" s="30" t="s">
        <v>531</v>
      </c>
    </row>
    <row r="288" spans="2:16" s="12" customFormat="1" ht="90">
      <c r="B288" s="33">
        <v>287</v>
      </c>
      <c r="C288" s="60" t="s">
        <v>1193</v>
      </c>
      <c r="D288" s="8" t="s">
        <v>1070</v>
      </c>
      <c r="E288" s="22">
        <v>5622100</v>
      </c>
      <c r="F288" s="20" t="s">
        <v>856</v>
      </c>
      <c r="G288" s="23" t="s">
        <v>244</v>
      </c>
      <c r="H288" s="24">
        <v>44267</v>
      </c>
      <c r="I288" s="24">
        <v>44521</v>
      </c>
      <c r="J288" s="22">
        <v>47787850</v>
      </c>
      <c r="K288" s="6">
        <f>VLOOKUP(B288,'[1]2021'!$B$3:$K$423,10,0)</f>
        <v>0.30980391459335377</v>
      </c>
      <c r="L288" s="62">
        <f>VLOOKUP(B288,'[1]2021'!$B$3:$L$423,11,0)</f>
        <v>14804863</v>
      </c>
      <c r="M288" s="17">
        <f>VLOOKUP(B288,'[1]2021'!$B$3:$M$423,12,0)</f>
        <v>32982987</v>
      </c>
      <c r="N288" s="1"/>
      <c r="O288" s="1"/>
      <c r="P288" s="30" t="s">
        <v>532</v>
      </c>
    </row>
    <row r="289" spans="2:16" s="12" customFormat="1" ht="90">
      <c r="B289" s="33">
        <v>288</v>
      </c>
      <c r="C289" s="60" t="s">
        <v>1193</v>
      </c>
      <c r="D289" s="8" t="s">
        <v>1071</v>
      </c>
      <c r="E289" s="22">
        <v>5622100</v>
      </c>
      <c r="F289" s="20" t="s">
        <v>857</v>
      </c>
      <c r="G289" s="23" t="s">
        <v>244</v>
      </c>
      <c r="H289" s="24">
        <v>44267</v>
      </c>
      <c r="I289" s="24">
        <v>44521</v>
      </c>
      <c r="J289" s="22">
        <v>47787850</v>
      </c>
      <c r="K289" s="6">
        <f>VLOOKUP(B289,'[1]2021'!$B$3:$K$423,10,0)</f>
        <v>0.30980391459335377</v>
      </c>
      <c r="L289" s="62">
        <f>VLOOKUP(B289,'[1]2021'!$B$3:$L$423,11,0)</f>
        <v>14804863</v>
      </c>
      <c r="M289" s="17">
        <f>VLOOKUP(B289,'[1]2021'!$B$3:$M$423,12,0)</f>
        <v>32982987</v>
      </c>
      <c r="N289" s="1"/>
      <c r="O289" s="1"/>
      <c r="P289" s="30" t="s">
        <v>533</v>
      </c>
    </row>
    <row r="290" spans="2:16" s="12" customFormat="1" ht="67.5">
      <c r="B290" s="33">
        <v>289</v>
      </c>
      <c r="C290" s="60" t="s">
        <v>1192</v>
      </c>
      <c r="D290" s="8" t="s">
        <v>1072</v>
      </c>
      <c r="E290" s="22">
        <v>1797400</v>
      </c>
      <c r="F290" s="20"/>
      <c r="G290" s="23" t="s">
        <v>248</v>
      </c>
      <c r="H290" s="24">
        <v>44270</v>
      </c>
      <c r="I290" s="24">
        <v>44330</v>
      </c>
      <c r="J290" s="22">
        <v>3594800</v>
      </c>
      <c r="K290" s="6">
        <f>VLOOKUP(B290,'[1]2021'!$B$3:$K$423,10,0)</f>
        <v>1</v>
      </c>
      <c r="L290" s="62">
        <f>VLOOKUP(B290,'[1]2021'!$B$3:$L$423,11,0)</f>
        <v>3594800</v>
      </c>
      <c r="M290" s="17">
        <f>VLOOKUP(B290,'[1]2021'!$B$3:$M$423,12,0)</f>
        <v>0</v>
      </c>
      <c r="N290" s="1"/>
      <c r="O290" s="1"/>
      <c r="P290" s="30" t="s">
        <v>534</v>
      </c>
    </row>
    <row r="291" spans="2:16" s="12" customFormat="1" ht="67.5">
      <c r="B291" s="33">
        <v>290</v>
      </c>
      <c r="C291" s="60" t="s">
        <v>1192</v>
      </c>
      <c r="D291" s="8" t="s">
        <v>1073</v>
      </c>
      <c r="E291" s="22">
        <v>1797400</v>
      </c>
      <c r="F291" s="20"/>
      <c r="G291" s="23" t="s">
        <v>248</v>
      </c>
      <c r="H291" s="24">
        <v>44270</v>
      </c>
      <c r="I291" s="24">
        <v>44330</v>
      </c>
      <c r="J291" s="22">
        <v>3594800</v>
      </c>
      <c r="K291" s="6">
        <f>VLOOKUP(B291,'[1]2021'!$B$3:$K$423,10,0)</f>
        <v>1</v>
      </c>
      <c r="L291" s="62">
        <f>VLOOKUP(B291,'[1]2021'!$B$3:$L$423,11,0)</f>
        <v>3594800</v>
      </c>
      <c r="M291" s="17">
        <f>VLOOKUP(B291,'[1]2021'!$B$3:$M$423,12,0)</f>
        <v>0</v>
      </c>
      <c r="N291" s="1"/>
      <c r="O291" s="1"/>
      <c r="P291" s="30" t="s">
        <v>535</v>
      </c>
    </row>
    <row r="292" spans="2:16" s="12" customFormat="1" ht="67.5">
      <c r="B292" s="33">
        <v>291</v>
      </c>
      <c r="C292" s="60" t="s">
        <v>1192</v>
      </c>
      <c r="D292" s="8" t="s">
        <v>1074</v>
      </c>
      <c r="E292" s="22">
        <v>1797400</v>
      </c>
      <c r="F292" s="20"/>
      <c r="G292" s="23" t="s">
        <v>248</v>
      </c>
      <c r="H292" s="24">
        <v>44270</v>
      </c>
      <c r="I292" s="24">
        <v>44330</v>
      </c>
      <c r="J292" s="22">
        <v>3594800</v>
      </c>
      <c r="K292" s="6">
        <f>VLOOKUP(B292,'[1]2021'!$B$3:$K$423,10,0)</f>
        <v>1</v>
      </c>
      <c r="L292" s="62">
        <f>VLOOKUP(B292,'[1]2021'!$B$3:$L$423,11,0)</f>
        <v>3594800</v>
      </c>
      <c r="M292" s="17">
        <f>VLOOKUP(B292,'[1]2021'!$B$3:$M$423,12,0)</f>
        <v>0</v>
      </c>
      <c r="N292" s="1"/>
      <c r="O292" s="1"/>
      <c r="P292" s="30" t="s">
        <v>536</v>
      </c>
    </row>
    <row r="293" spans="2:16" s="12" customFormat="1" ht="78.75">
      <c r="B293" s="33">
        <v>292</v>
      </c>
      <c r="C293" s="60" t="s">
        <v>1192</v>
      </c>
      <c r="D293" s="8" t="s">
        <v>1075</v>
      </c>
      <c r="E293" s="22">
        <v>5622100</v>
      </c>
      <c r="F293" s="20" t="s">
        <v>858</v>
      </c>
      <c r="G293" s="23" t="s">
        <v>244</v>
      </c>
      <c r="H293" s="24">
        <v>44265</v>
      </c>
      <c r="I293" s="24">
        <v>44519</v>
      </c>
      <c r="J293" s="22">
        <v>47787850</v>
      </c>
      <c r="K293" s="6">
        <f>VLOOKUP(B293,'[1]2021'!$B$3:$K$423,10,0)</f>
        <v>0.31764705882352939</v>
      </c>
      <c r="L293" s="62">
        <f>VLOOKUP(B293,'[1]2021'!$B$3:$L$423,11,0)</f>
        <v>15179670</v>
      </c>
      <c r="M293" s="17">
        <f>VLOOKUP(B293,'[1]2021'!$B$3:$M$423,12,0)</f>
        <v>32608180</v>
      </c>
      <c r="N293" s="1"/>
      <c r="O293" s="1"/>
      <c r="P293" s="30" t="s">
        <v>537</v>
      </c>
    </row>
    <row r="294" spans="2:16" s="12" customFormat="1" ht="78.75">
      <c r="B294" s="33">
        <v>293</v>
      </c>
      <c r="C294" s="60" t="s">
        <v>1192</v>
      </c>
      <c r="D294" s="8" t="s">
        <v>1076</v>
      </c>
      <c r="E294" s="22">
        <v>5622100</v>
      </c>
      <c r="F294" s="20" t="s">
        <v>859</v>
      </c>
      <c r="G294" s="23" t="s">
        <v>244</v>
      </c>
      <c r="H294" s="24">
        <v>44266</v>
      </c>
      <c r="I294" s="24">
        <v>44520</v>
      </c>
      <c r="J294" s="22">
        <v>47787850</v>
      </c>
      <c r="K294" s="6">
        <f>VLOOKUP(B294,'[1]2021'!$B$3:$K$423,10,0)</f>
        <v>0.31372549717135212</v>
      </c>
      <c r="L294" s="62">
        <f>VLOOKUP(B294,'[1]2021'!$B$3:$L$423,11,0)</f>
        <v>14992267</v>
      </c>
      <c r="M294" s="17">
        <f>VLOOKUP(B294,'[1]2021'!$B$3:$M$423,12,0)</f>
        <v>32795583</v>
      </c>
      <c r="N294" s="1"/>
      <c r="O294" s="1"/>
      <c r="P294" s="30" t="s">
        <v>538</v>
      </c>
    </row>
    <row r="295" spans="2:16" s="12" customFormat="1" ht="78.75">
      <c r="B295" s="33">
        <v>294</v>
      </c>
      <c r="C295" s="60" t="s">
        <v>1192</v>
      </c>
      <c r="D295" s="8" t="s">
        <v>1077</v>
      </c>
      <c r="E295" s="22">
        <v>5622100</v>
      </c>
      <c r="F295" s="20" t="s">
        <v>860</v>
      </c>
      <c r="G295" s="23" t="s">
        <v>244</v>
      </c>
      <c r="H295" s="24">
        <v>44265</v>
      </c>
      <c r="I295" s="24">
        <v>44519</v>
      </c>
      <c r="J295" s="22">
        <v>47787850</v>
      </c>
      <c r="K295" s="6">
        <f>VLOOKUP(B295,'[1]2021'!$B$3:$K$423,10,0)</f>
        <v>0.31764705882352939</v>
      </c>
      <c r="L295" s="62">
        <f>VLOOKUP(B295,'[1]2021'!$B$3:$L$423,11,0)</f>
        <v>15179670</v>
      </c>
      <c r="M295" s="17">
        <f>VLOOKUP(B295,'[1]2021'!$B$3:$M$423,12,0)</f>
        <v>32608180</v>
      </c>
      <c r="N295" s="1"/>
      <c r="O295" s="1"/>
      <c r="P295" s="30" t="s">
        <v>539</v>
      </c>
    </row>
    <row r="296" spans="2:16" s="12" customFormat="1" ht="56.25">
      <c r="B296" s="33">
        <v>295</v>
      </c>
      <c r="C296" s="60" t="s">
        <v>1192</v>
      </c>
      <c r="D296" s="8" t="s">
        <v>201</v>
      </c>
      <c r="E296" s="22">
        <v>5622100</v>
      </c>
      <c r="F296" s="20" t="s">
        <v>853</v>
      </c>
      <c r="G296" s="23" t="s">
        <v>250</v>
      </c>
      <c r="H296" s="24">
        <v>44265</v>
      </c>
      <c r="I296" s="24">
        <v>44509</v>
      </c>
      <c r="J296" s="22">
        <v>44976800</v>
      </c>
      <c r="K296" s="6">
        <f>VLOOKUP(B296,'[1]2021'!$B$3:$K$423,10,0)</f>
        <v>0.33750000000000002</v>
      </c>
      <c r="L296" s="62">
        <f>VLOOKUP(B296,'[1]2021'!$B$3:$L$423,11,0)</f>
        <v>15179670</v>
      </c>
      <c r="M296" s="17">
        <f>VLOOKUP(B296,'[1]2021'!$B$3:$M$423,12,0)</f>
        <v>29797130</v>
      </c>
      <c r="N296" s="1"/>
      <c r="O296" s="1"/>
      <c r="P296" s="30" t="s">
        <v>540</v>
      </c>
    </row>
    <row r="297" spans="2:16" s="12" customFormat="1" ht="56.25">
      <c r="B297" s="33">
        <v>296</v>
      </c>
      <c r="C297" s="60" t="s">
        <v>1192</v>
      </c>
      <c r="D297" s="8" t="s">
        <v>202</v>
      </c>
      <c r="E297" s="22">
        <v>5800000</v>
      </c>
      <c r="F297" s="20" t="s">
        <v>861</v>
      </c>
      <c r="G297" s="23" t="s">
        <v>247</v>
      </c>
      <c r="H297" s="24">
        <v>44266</v>
      </c>
      <c r="I297" s="24">
        <v>44540</v>
      </c>
      <c r="J297" s="22">
        <v>52200000</v>
      </c>
      <c r="K297" s="6">
        <f>VLOOKUP(B297,'[1]2021'!$B$3:$K$423,10,0)</f>
        <v>0.29629630268199236</v>
      </c>
      <c r="L297" s="62">
        <f>VLOOKUP(B297,'[1]2021'!$B$3:$L$423,11,0)</f>
        <v>15466667</v>
      </c>
      <c r="M297" s="17">
        <f>VLOOKUP(B297,'[1]2021'!$B$3:$M$423,12,0)</f>
        <v>36733333</v>
      </c>
      <c r="N297" s="1"/>
      <c r="O297" s="1"/>
      <c r="P297" s="30" t="s">
        <v>541</v>
      </c>
    </row>
    <row r="298" spans="2:16" s="12" customFormat="1" ht="56.25">
      <c r="B298" s="33">
        <v>297</v>
      </c>
      <c r="C298" s="60" t="s">
        <v>1192</v>
      </c>
      <c r="D298" s="8" t="s">
        <v>203</v>
      </c>
      <c r="E298" s="22">
        <v>6500000</v>
      </c>
      <c r="F298" s="20" t="s">
        <v>862</v>
      </c>
      <c r="G298" s="23" t="s">
        <v>253</v>
      </c>
      <c r="H298" s="24">
        <v>44265</v>
      </c>
      <c r="I298" s="24">
        <v>44539</v>
      </c>
      <c r="J298" s="22">
        <v>58500000</v>
      </c>
      <c r="K298" s="6">
        <f>VLOOKUP(B298,'[1]2021'!$B$3:$K$423,10,0)</f>
        <v>0.3</v>
      </c>
      <c r="L298" s="62">
        <f>VLOOKUP(B298,'[1]2021'!$B$3:$L$423,11,0)</f>
        <v>17550000</v>
      </c>
      <c r="M298" s="17">
        <f>VLOOKUP(B298,'[1]2021'!$B$3:$M$423,12,0)</f>
        <v>40950000</v>
      </c>
      <c r="N298" s="1"/>
      <c r="O298" s="1"/>
      <c r="P298" s="30" t="s">
        <v>542</v>
      </c>
    </row>
    <row r="299" spans="2:16" s="12" customFormat="1" ht="67.5">
      <c r="B299" s="33">
        <v>298</v>
      </c>
      <c r="C299" s="60" t="s">
        <v>1192</v>
      </c>
      <c r="D299" s="8" t="s">
        <v>1078</v>
      </c>
      <c r="E299" s="22">
        <v>8000000</v>
      </c>
      <c r="F299" s="20" t="s">
        <v>863</v>
      </c>
      <c r="G299" s="23" t="s">
        <v>244</v>
      </c>
      <c r="H299" s="24">
        <v>44265</v>
      </c>
      <c r="I299" s="24">
        <v>44524</v>
      </c>
      <c r="J299" s="22">
        <v>68000000</v>
      </c>
      <c r="K299" s="6">
        <f>VLOOKUP(B299,'[1]2021'!$B$3:$K$423,10,0)</f>
        <v>0.31764705882352939</v>
      </c>
      <c r="L299" s="62">
        <f>VLOOKUP(B299,'[1]2021'!$B$3:$L$423,11,0)</f>
        <v>21600000</v>
      </c>
      <c r="M299" s="17">
        <f>VLOOKUP(B299,'[1]2021'!$B$3:$M$423,12,0)</f>
        <v>46400000</v>
      </c>
      <c r="N299" s="1"/>
      <c r="O299" s="1"/>
      <c r="P299" s="30" t="s">
        <v>543</v>
      </c>
    </row>
    <row r="300" spans="2:16" s="12" customFormat="1" ht="45">
      <c r="B300" s="33">
        <v>299</v>
      </c>
      <c r="C300" s="60" t="s">
        <v>1192</v>
      </c>
      <c r="D300" s="8" t="s">
        <v>204</v>
      </c>
      <c r="E300" s="22">
        <v>4700000</v>
      </c>
      <c r="F300" s="20" t="s">
        <v>864</v>
      </c>
      <c r="G300" s="23" t="s">
        <v>253</v>
      </c>
      <c r="H300" s="24">
        <v>44267</v>
      </c>
      <c r="I300" s="24">
        <v>44541</v>
      </c>
      <c r="J300" s="22">
        <v>42300000</v>
      </c>
      <c r="K300" s="6">
        <f>VLOOKUP(B300,'[1]2021'!$B$3:$K$423,10,0)</f>
        <v>0.29259260047281321</v>
      </c>
      <c r="L300" s="62">
        <f>VLOOKUP(B300,'[1]2021'!$B$3:$L$423,11,0)</f>
        <v>12376667</v>
      </c>
      <c r="M300" s="17">
        <f>VLOOKUP(B300,'[1]2021'!$B$3:$M$423,12,0)</f>
        <v>29923333</v>
      </c>
      <c r="N300" s="1"/>
      <c r="O300" s="1"/>
      <c r="P300" s="30" t="s">
        <v>544</v>
      </c>
    </row>
    <row r="301" spans="2:16" s="12" customFormat="1" ht="67.5">
      <c r="B301" s="33">
        <v>300</v>
      </c>
      <c r="C301" s="60" t="s">
        <v>1192</v>
      </c>
      <c r="D301" s="8" t="s">
        <v>205</v>
      </c>
      <c r="E301" s="22">
        <v>7000000</v>
      </c>
      <c r="F301" s="20" t="s">
        <v>865</v>
      </c>
      <c r="G301" s="23" t="s">
        <v>246</v>
      </c>
      <c r="H301" s="24">
        <v>44270</v>
      </c>
      <c r="I301" s="24">
        <v>44453</v>
      </c>
      <c r="J301" s="22">
        <v>42000000</v>
      </c>
      <c r="K301" s="6">
        <f>VLOOKUP(B301,'[1]2021'!$B$3:$K$423,10,0)</f>
        <v>0.42222221428571427</v>
      </c>
      <c r="L301" s="62">
        <f>VLOOKUP(B301,'[1]2021'!$B$3:$L$423,11,0)</f>
        <v>17733333</v>
      </c>
      <c r="M301" s="17">
        <f>VLOOKUP(B301,'[1]2021'!$B$3:$M$423,12,0)</f>
        <v>24266667</v>
      </c>
      <c r="N301" s="1"/>
      <c r="O301" s="1"/>
      <c r="P301" s="30" t="s">
        <v>545</v>
      </c>
    </row>
    <row r="302" spans="2:16" s="12" customFormat="1" ht="78.75">
      <c r="B302" s="33">
        <v>301</v>
      </c>
      <c r="C302" s="60" t="s">
        <v>1192</v>
      </c>
      <c r="D302" s="8" t="s">
        <v>1079</v>
      </c>
      <c r="E302" s="22">
        <v>5622100</v>
      </c>
      <c r="F302" s="20" t="s">
        <v>866</v>
      </c>
      <c r="G302" s="23" t="s">
        <v>244</v>
      </c>
      <c r="H302" s="24">
        <v>44266</v>
      </c>
      <c r="I302" s="24">
        <v>44520</v>
      </c>
      <c r="J302" s="22">
        <v>47787850</v>
      </c>
      <c r="K302" s="6">
        <f>VLOOKUP(B302,'[1]2021'!$B$3:$K$423,10,0)</f>
        <v>0.31372549717135212</v>
      </c>
      <c r="L302" s="62">
        <f>VLOOKUP(B302,'[1]2021'!$B$3:$L$423,11,0)</f>
        <v>14992267</v>
      </c>
      <c r="M302" s="17">
        <f>VLOOKUP(B302,'[1]2021'!$B$3:$M$423,12,0)</f>
        <v>32795583</v>
      </c>
      <c r="N302" s="1"/>
      <c r="O302" s="1"/>
      <c r="P302" s="30" t="s">
        <v>546</v>
      </c>
    </row>
    <row r="303" spans="2:16" s="12" customFormat="1" ht="56.25">
      <c r="B303" s="33">
        <v>302</v>
      </c>
      <c r="C303" s="60" t="s">
        <v>1192</v>
      </c>
      <c r="D303" s="8" t="s">
        <v>206</v>
      </c>
      <c r="E303" s="22">
        <v>8000000</v>
      </c>
      <c r="F303" s="20" t="s">
        <v>867</v>
      </c>
      <c r="G303" s="23" t="s">
        <v>246</v>
      </c>
      <c r="H303" s="24">
        <v>44266</v>
      </c>
      <c r="I303" s="24">
        <v>44449</v>
      </c>
      <c r="J303" s="22">
        <v>48000000</v>
      </c>
      <c r="K303" s="6">
        <f>VLOOKUP(B303,'[1]2021'!$B$3:$K$423,10,0)</f>
        <v>0.44444443750000001</v>
      </c>
      <c r="L303" s="62">
        <f>VLOOKUP(B303,'[1]2021'!$B$3:$L$423,11,0)</f>
        <v>21333333</v>
      </c>
      <c r="M303" s="17">
        <f>VLOOKUP(B303,'[1]2021'!$B$3:$M$423,12,0)</f>
        <v>26666667</v>
      </c>
      <c r="N303" s="1"/>
      <c r="O303" s="1"/>
      <c r="P303" s="30" t="s">
        <v>547</v>
      </c>
    </row>
    <row r="304" spans="2:16" s="12" customFormat="1" ht="56.25">
      <c r="B304" s="33">
        <v>303</v>
      </c>
      <c r="C304" s="60" t="s">
        <v>1192</v>
      </c>
      <c r="D304" s="8" t="s">
        <v>207</v>
      </c>
      <c r="E304" s="22">
        <v>4250000</v>
      </c>
      <c r="F304" s="20" t="s">
        <v>868</v>
      </c>
      <c r="G304" s="23" t="s">
        <v>251</v>
      </c>
      <c r="H304" s="24">
        <v>44267</v>
      </c>
      <c r="I304" s="24">
        <v>44556</v>
      </c>
      <c r="J304" s="22">
        <v>40375000</v>
      </c>
      <c r="K304" s="6">
        <f>VLOOKUP(B304,'[1]2021'!$B$3:$K$423,10,0)</f>
        <v>0.27719299071207432</v>
      </c>
      <c r="L304" s="62">
        <f>VLOOKUP(B304,'[1]2021'!$B$3:$L$423,11,0)</f>
        <v>11191667</v>
      </c>
      <c r="M304" s="17">
        <f>VLOOKUP(B304,'[1]2021'!$B$3:$M$423,12,0)</f>
        <v>29183333</v>
      </c>
      <c r="N304" s="1"/>
      <c r="O304" s="1"/>
      <c r="P304" s="30" t="s">
        <v>937</v>
      </c>
    </row>
    <row r="305" spans="2:16" s="12" customFormat="1" ht="78.75">
      <c r="B305" s="33">
        <v>304</v>
      </c>
      <c r="C305" s="60" t="s">
        <v>1192</v>
      </c>
      <c r="D305" s="8" t="s">
        <v>1080</v>
      </c>
      <c r="E305" s="22">
        <v>7000000</v>
      </c>
      <c r="F305" s="20" t="s">
        <v>869</v>
      </c>
      <c r="G305" s="23" t="s">
        <v>253</v>
      </c>
      <c r="H305" s="24">
        <v>44267</v>
      </c>
      <c r="I305" s="24">
        <v>44541</v>
      </c>
      <c r="J305" s="22">
        <v>63000000</v>
      </c>
      <c r="K305" s="6">
        <f>VLOOKUP(B305,'[1]2021'!$B$3:$K$423,10,0)</f>
        <v>0.29259258730158733</v>
      </c>
      <c r="L305" s="62">
        <f>VLOOKUP(B305,'[1]2021'!$B$3:$L$423,11,0)</f>
        <v>18433333</v>
      </c>
      <c r="M305" s="17">
        <f>VLOOKUP(B305,'[1]2021'!$B$3:$M$423,12,0)</f>
        <v>44566667</v>
      </c>
      <c r="N305" s="1"/>
      <c r="O305" s="1"/>
      <c r="P305" s="30" t="s">
        <v>548</v>
      </c>
    </row>
    <row r="306" spans="2:16" s="12" customFormat="1" ht="67.5">
      <c r="B306" s="33">
        <v>305</v>
      </c>
      <c r="C306" s="60" t="s">
        <v>1192</v>
      </c>
      <c r="D306" s="8" t="s">
        <v>1081</v>
      </c>
      <c r="E306" s="22">
        <v>8000000</v>
      </c>
      <c r="F306" s="20" t="s">
        <v>870</v>
      </c>
      <c r="G306" s="23" t="s">
        <v>247</v>
      </c>
      <c r="H306" s="24">
        <v>44271</v>
      </c>
      <c r="I306" s="24">
        <v>44545</v>
      </c>
      <c r="J306" s="22">
        <v>72000000</v>
      </c>
      <c r="K306" s="6">
        <f>VLOOKUP(B306,'[1]2021'!$B$3:$K$423,10,0)</f>
        <v>0.27777777777777779</v>
      </c>
      <c r="L306" s="62">
        <f>VLOOKUP(B306,'[1]2021'!$B$3:$L$423,11,0)</f>
        <v>20000000</v>
      </c>
      <c r="M306" s="17">
        <f>VLOOKUP(B306,'[1]2021'!$B$3:$M$423,12,0)</f>
        <v>52000000</v>
      </c>
      <c r="N306" s="1"/>
      <c r="O306" s="1"/>
      <c r="P306" s="30" t="s">
        <v>549</v>
      </c>
    </row>
    <row r="307" spans="2:16" s="12" customFormat="1" ht="67.5">
      <c r="B307" s="33">
        <v>306</v>
      </c>
      <c r="C307" s="60" t="s">
        <v>1192</v>
      </c>
      <c r="D307" s="8" t="s">
        <v>208</v>
      </c>
      <c r="E307" s="22">
        <v>5500000</v>
      </c>
      <c r="F307" s="20" t="s">
        <v>871</v>
      </c>
      <c r="G307" s="23" t="s">
        <v>251</v>
      </c>
      <c r="H307" s="24">
        <v>44267</v>
      </c>
      <c r="I307" s="24">
        <v>44556</v>
      </c>
      <c r="J307" s="22">
        <v>52250000</v>
      </c>
      <c r="K307" s="6">
        <f>VLOOKUP(B307,'[1]2021'!$B$3:$K$423,10,0)</f>
        <v>0.27719297607655502</v>
      </c>
      <c r="L307" s="62">
        <f>VLOOKUP(B307,'[1]2021'!$B$3:$L$423,11,0)</f>
        <v>14483333</v>
      </c>
      <c r="M307" s="17">
        <f>VLOOKUP(B307,'[1]2021'!$B$3:$M$423,12,0)</f>
        <v>37766667</v>
      </c>
      <c r="N307" s="1"/>
      <c r="O307" s="1"/>
      <c r="P307" s="30" t="s">
        <v>938</v>
      </c>
    </row>
    <row r="308" spans="2:16" s="12" customFormat="1" ht="67.5">
      <c r="B308" s="33">
        <v>307</v>
      </c>
      <c r="C308" s="60" t="s">
        <v>1192</v>
      </c>
      <c r="D308" s="8" t="s">
        <v>209</v>
      </c>
      <c r="E308" s="22">
        <v>4600000</v>
      </c>
      <c r="F308" s="20" t="s">
        <v>872</v>
      </c>
      <c r="G308" s="23" t="s">
        <v>247</v>
      </c>
      <c r="H308" s="24">
        <v>44270</v>
      </c>
      <c r="I308" s="24">
        <v>44544</v>
      </c>
      <c r="J308" s="22">
        <v>41400000</v>
      </c>
      <c r="K308" s="6">
        <f>VLOOKUP(B308,'[1]2021'!$B$3:$K$423,10,0)</f>
        <v>0.28148147342995167</v>
      </c>
      <c r="L308" s="62">
        <f>VLOOKUP(B308,'[1]2021'!$B$3:$L$423,11,0)</f>
        <v>11653333</v>
      </c>
      <c r="M308" s="17">
        <f>VLOOKUP(B308,'[1]2021'!$B$3:$M$423,12,0)</f>
        <v>29746667</v>
      </c>
      <c r="N308" s="1"/>
      <c r="O308" s="1"/>
      <c r="P308" s="30" t="s">
        <v>550</v>
      </c>
    </row>
    <row r="309" spans="2:16" s="12" customFormat="1" ht="67.5">
      <c r="B309" s="33">
        <v>308</v>
      </c>
      <c r="C309" s="60" t="s">
        <v>1192</v>
      </c>
      <c r="D309" s="18" t="s">
        <v>591</v>
      </c>
      <c r="E309" s="22">
        <v>8000000</v>
      </c>
      <c r="F309" s="20" t="s">
        <v>962</v>
      </c>
      <c r="G309" s="23" t="s">
        <v>247</v>
      </c>
      <c r="H309" s="24">
        <v>44273</v>
      </c>
      <c r="I309" s="24">
        <v>44547</v>
      </c>
      <c r="J309" s="22">
        <v>72000000</v>
      </c>
      <c r="K309" s="6">
        <f>VLOOKUP(B309,'[1]2021'!$B$3:$K$423,10,0)</f>
        <v>0.270370375</v>
      </c>
      <c r="L309" s="62">
        <f>VLOOKUP(B309,'[1]2021'!$B$3:$L$423,11,0)</f>
        <v>19466667</v>
      </c>
      <c r="M309" s="17">
        <f>VLOOKUP(B309,'[1]2021'!$B$3:$M$423,12,0)</f>
        <v>52533333</v>
      </c>
      <c r="N309" s="19"/>
      <c r="O309" s="19"/>
      <c r="P309" s="30" t="s">
        <v>588</v>
      </c>
    </row>
    <row r="310" spans="2:16" s="12" customFormat="1" ht="78.75">
      <c r="B310" s="33">
        <v>309</v>
      </c>
      <c r="C310" s="60" t="s">
        <v>1192</v>
      </c>
      <c r="D310" s="18" t="s">
        <v>1082</v>
      </c>
      <c r="E310" s="22">
        <v>9000000</v>
      </c>
      <c r="F310" s="20" t="s">
        <v>963</v>
      </c>
      <c r="G310" s="23" t="s">
        <v>590</v>
      </c>
      <c r="H310" s="24">
        <v>44278</v>
      </c>
      <c r="I310" s="24">
        <v>44430</v>
      </c>
      <c r="J310" s="22">
        <v>45000000</v>
      </c>
      <c r="K310" s="6">
        <f>VLOOKUP(B310,'[1]2021'!$B$3:$K$423,10,0)</f>
        <v>0.45333333333333331</v>
      </c>
      <c r="L310" s="62">
        <f>VLOOKUP(B310,'[1]2021'!$B$3:$L$423,11,0)</f>
        <v>20400000</v>
      </c>
      <c r="M310" s="17">
        <f>VLOOKUP(B310,'[1]2021'!$B$3:$M$423,12,0)</f>
        <v>24600000</v>
      </c>
      <c r="N310" s="19"/>
      <c r="O310" s="19"/>
      <c r="P310" s="30" t="s">
        <v>589</v>
      </c>
    </row>
    <row r="311" spans="2:16" s="12" customFormat="1" ht="56.25">
      <c r="B311" s="33">
        <v>310</v>
      </c>
      <c r="C311" s="60" t="s">
        <v>1192</v>
      </c>
      <c r="D311" s="8" t="s">
        <v>210</v>
      </c>
      <c r="E311" s="22">
        <v>10000000</v>
      </c>
      <c r="F311" s="20" t="s">
        <v>873</v>
      </c>
      <c r="G311" s="23" t="s">
        <v>247</v>
      </c>
      <c r="H311" s="24">
        <v>44270</v>
      </c>
      <c r="I311" s="24">
        <v>44544</v>
      </c>
      <c r="J311" s="22">
        <v>90000000</v>
      </c>
      <c r="K311" s="6">
        <f>VLOOKUP(B311,'[1]2021'!$B$3:$K$423,10,0)</f>
        <v>0.28148147777777777</v>
      </c>
      <c r="L311" s="62">
        <f>VLOOKUP(B311,'[1]2021'!$B$3:$L$423,11,0)</f>
        <v>25333333</v>
      </c>
      <c r="M311" s="17">
        <f>VLOOKUP(B311,'[1]2021'!$B$3:$M$423,12,0)</f>
        <v>64666667</v>
      </c>
      <c r="N311" s="1"/>
      <c r="O311" s="1"/>
      <c r="P311" s="30" t="s">
        <v>551</v>
      </c>
    </row>
    <row r="312" spans="2:16" s="12" customFormat="1" ht="33.75">
      <c r="B312" s="33">
        <v>311</v>
      </c>
      <c r="C312" s="60" t="s">
        <v>1192</v>
      </c>
      <c r="D312" s="18" t="s">
        <v>592</v>
      </c>
      <c r="E312" s="22" t="s">
        <v>907</v>
      </c>
      <c r="F312" s="20" t="s">
        <v>964</v>
      </c>
      <c r="G312" s="23" t="s">
        <v>594</v>
      </c>
      <c r="H312" s="24">
        <v>44265</v>
      </c>
      <c r="I312" s="24">
        <v>44515</v>
      </c>
      <c r="J312" s="22">
        <v>12350000</v>
      </c>
      <c r="K312" s="6">
        <f>VLOOKUP(B312,'[1]2021'!$B$3:$K$423,10,0)</f>
        <v>0.23123036437246963</v>
      </c>
      <c r="L312" s="62">
        <f>VLOOKUP(B312,'[1]2021'!$B$3:$L$423,11,0)</f>
        <v>2855695</v>
      </c>
      <c r="M312" s="17">
        <f>VLOOKUP(B312,'[1]2021'!$B$3:$M$423,12,0)</f>
        <v>9494305</v>
      </c>
      <c r="N312" s="19"/>
      <c r="O312" s="19"/>
      <c r="P312" s="30" t="s">
        <v>595</v>
      </c>
    </row>
    <row r="313" spans="2:16" s="12" customFormat="1" ht="45">
      <c r="B313" s="33">
        <v>312</v>
      </c>
      <c r="C313" s="60" t="s">
        <v>1192</v>
      </c>
      <c r="D313" s="18" t="s">
        <v>593</v>
      </c>
      <c r="E313" s="22" t="s">
        <v>907</v>
      </c>
      <c r="F313" s="20" t="s">
        <v>965</v>
      </c>
      <c r="G313" s="23" t="s">
        <v>248</v>
      </c>
      <c r="H313" s="24">
        <v>44272</v>
      </c>
      <c r="I313" s="24">
        <v>44332</v>
      </c>
      <c r="J313" s="22">
        <v>19944797</v>
      </c>
      <c r="K313" s="6">
        <f>VLOOKUP(B313,'[1]2021'!$B$3:$K$423,10,0)</f>
        <v>0.9987868013898562</v>
      </c>
      <c r="L313" s="62">
        <f>VLOOKUP(B313,'[1]2021'!$B$3:$L$423,11,0)</f>
        <v>19920600</v>
      </c>
      <c r="M313" s="17">
        <f>VLOOKUP(B313,'[1]2021'!$B$3:$M$423,12,0)</f>
        <v>24197</v>
      </c>
      <c r="N313" s="19"/>
      <c r="O313" s="19"/>
      <c r="P313" s="30" t="s">
        <v>596</v>
      </c>
    </row>
    <row r="314" spans="2:16" s="12" customFormat="1" ht="56.25">
      <c r="B314" s="33">
        <v>313</v>
      </c>
      <c r="C314" s="60" t="s">
        <v>1192</v>
      </c>
      <c r="D314" s="8" t="s">
        <v>211</v>
      </c>
      <c r="E314" s="22">
        <v>4250000</v>
      </c>
      <c r="F314" s="20" t="s">
        <v>874</v>
      </c>
      <c r="G314" s="23" t="s">
        <v>260</v>
      </c>
      <c r="H314" s="24">
        <v>44271</v>
      </c>
      <c r="I314" s="24">
        <v>44331</v>
      </c>
      <c r="J314" s="22">
        <v>8500000</v>
      </c>
      <c r="K314" s="6">
        <f>VLOOKUP(B314,'[1]2021'!$B$3:$K$423,10,0)</f>
        <v>1</v>
      </c>
      <c r="L314" s="62">
        <f>VLOOKUP(B314,'[1]2021'!$B$3:$L$423,11,0)</f>
        <v>8500000</v>
      </c>
      <c r="M314" s="17">
        <f>VLOOKUP(B314,'[1]2021'!$B$3:$M$423,12,0)</f>
        <v>0</v>
      </c>
      <c r="N314" s="1"/>
      <c r="O314" s="1"/>
      <c r="P314" s="30" t="s">
        <v>552</v>
      </c>
    </row>
    <row r="315" spans="2:16" s="12" customFormat="1" ht="67.5">
      <c r="B315" s="33">
        <v>314</v>
      </c>
      <c r="C315" s="60" t="s">
        <v>1192</v>
      </c>
      <c r="D315" s="8" t="s">
        <v>212</v>
      </c>
      <c r="E315" s="22">
        <v>3866000</v>
      </c>
      <c r="F315" s="20" t="s">
        <v>875</v>
      </c>
      <c r="G315" s="23" t="s">
        <v>261</v>
      </c>
      <c r="H315" s="24">
        <v>44271</v>
      </c>
      <c r="I315" s="24">
        <v>44555</v>
      </c>
      <c r="J315" s="22">
        <v>36082667</v>
      </c>
      <c r="K315" s="6">
        <f>VLOOKUP(B315,'[1]2021'!$B$3:$K$423,10,0)</f>
        <v>0.26785714038266628</v>
      </c>
      <c r="L315" s="62">
        <f>VLOOKUP(B315,'[1]2021'!$B$3:$L$423,11,0)</f>
        <v>9665000</v>
      </c>
      <c r="M315" s="17">
        <f>VLOOKUP(B315,'[1]2021'!$B$3:$M$423,12,0)</f>
        <v>26417667</v>
      </c>
      <c r="N315" s="1"/>
      <c r="O315" s="1"/>
      <c r="P315" s="30" t="s">
        <v>553</v>
      </c>
    </row>
    <row r="316" spans="2:16" s="12" customFormat="1" ht="67.5">
      <c r="B316" s="33">
        <v>315</v>
      </c>
      <c r="C316" s="60" t="s">
        <v>1192</v>
      </c>
      <c r="D316" s="8" t="s">
        <v>213</v>
      </c>
      <c r="E316" s="22">
        <v>7038400</v>
      </c>
      <c r="F316" s="20" t="s">
        <v>757</v>
      </c>
      <c r="G316" s="23" t="s">
        <v>250</v>
      </c>
      <c r="H316" s="24">
        <v>44278</v>
      </c>
      <c r="I316" s="24">
        <v>44522</v>
      </c>
      <c r="J316" s="22">
        <v>56307200</v>
      </c>
      <c r="K316" s="6">
        <f>VLOOKUP(B316,'[1]2021'!$B$3:$K$423,10,0)</f>
        <v>0.28333333925323939</v>
      </c>
      <c r="L316" s="62">
        <f>VLOOKUP(B316,'[1]2021'!$B$3:$L$423,11,0)</f>
        <v>15953707</v>
      </c>
      <c r="M316" s="17">
        <f>VLOOKUP(B316,'[1]2021'!$B$3:$M$423,12,0)</f>
        <v>40353493</v>
      </c>
      <c r="N316" s="1"/>
      <c r="O316" s="1"/>
      <c r="P316" s="30" t="s">
        <v>554</v>
      </c>
    </row>
    <row r="317" spans="2:16" s="12" customFormat="1" ht="33.75">
      <c r="B317" s="33">
        <v>316</v>
      </c>
      <c r="C317" s="60" t="s">
        <v>1192</v>
      </c>
      <c r="D317" s="18" t="s">
        <v>599</v>
      </c>
      <c r="E317" s="22">
        <v>5574149</v>
      </c>
      <c r="F317" s="20" t="s">
        <v>966</v>
      </c>
      <c r="G317" s="23" t="s">
        <v>584</v>
      </c>
      <c r="H317" s="24">
        <v>44271</v>
      </c>
      <c r="I317" s="24">
        <v>44302</v>
      </c>
      <c r="J317" s="22">
        <v>5574149</v>
      </c>
      <c r="K317" s="6">
        <f>VLOOKUP(B317,'[1]2021'!$B$3:$K$423,10,0)</f>
        <v>1</v>
      </c>
      <c r="L317" s="62">
        <f>VLOOKUP(B317,'[1]2021'!$B$3:$L$423,11,0)</f>
        <v>5574149</v>
      </c>
      <c r="M317" s="17">
        <f>VLOOKUP(B317,'[1]2021'!$B$3:$M$423,12,0)</f>
        <v>0</v>
      </c>
      <c r="N317" s="19"/>
      <c r="O317" s="19"/>
      <c r="P317" s="30" t="s">
        <v>597</v>
      </c>
    </row>
    <row r="318" spans="2:16" s="12" customFormat="1" ht="33.75">
      <c r="B318" s="33">
        <v>317</v>
      </c>
      <c r="C318" s="60" t="s">
        <v>1192</v>
      </c>
      <c r="D318" s="18" t="s">
        <v>599</v>
      </c>
      <c r="E318" s="22">
        <v>423237</v>
      </c>
      <c r="F318" s="20" t="s">
        <v>967</v>
      </c>
      <c r="G318" s="23" t="s">
        <v>584</v>
      </c>
      <c r="H318" s="24">
        <v>44272</v>
      </c>
      <c r="I318" s="24">
        <v>44303</v>
      </c>
      <c r="J318" s="22">
        <v>423237</v>
      </c>
      <c r="K318" s="6">
        <f>VLOOKUP(B318,'[1]2021'!$B$3:$K$423,10,0)</f>
        <v>1</v>
      </c>
      <c r="L318" s="62">
        <f>VLOOKUP(B318,'[1]2021'!$B$3:$L$423,11,0)</f>
        <v>423237</v>
      </c>
      <c r="M318" s="17">
        <f>VLOOKUP(B318,'[1]2021'!$B$3:$M$423,12,0)</f>
        <v>0</v>
      </c>
      <c r="N318" s="19"/>
      <c r="O318" s="19"/>
      <c r="P318" s="30" t="s">
        <v>598</v>
      </c>
    </row>
    <row r="319" spans="2:16" s="12" customFormat="1" ht="56.25">
      <c r="B319" s="33">
        <v>318</v>
      </c>
      <c r="C319" s="60" t="s">
        <v>1192</v>
      </c>
      <c r="D319" s="8" t="s">
        <v>214</v>
      </c>
      <c r="E319" s="22">
        <v>4250000</v>
      </c>
      <c r="F319" s="20" t="s">
        <v>876</v>
      </c>
      <c r="G319" s="23" t="s">
        <v>244</v>
      </c>
      <c r="H319" s="24">
        <v>44274</v>
      </c>
      <c r="I319" s="24">
        <v>44533</v>
      </c>
      <c r="J319" s="22">
        <v>36125000</v>
      </c>
      <c r="K319" s="6">
        <f>VLOOKUP(B319,'[1]2021'!$B$3:$K$423,10,0)</f>
        <v>0.28235294117647058</v>
      </c>
      <c r="L319" s="62">
        <f>VLOOKUP(B319,'[1]2021'!$B$3:$L$423,11,0)</f>
        <v>10200000</v>
      </c>
      <c r="M319" s="17">
        <f>VLOOKUP(B319,'[1]2021'!$B$3:$M$423,12,0)</f>
        <v>25925000</v>
      </c>
      <c r="N319" s="1"/>
      <c r="O319" s="1"/>
      <c r="P319" s="30" t="s">
        <v>555</v>
      </c>
    </row>
    <row r="320" spans="2:16" s="12" customFormat="1" ht="45">
      <c r="B320" s="33">
        <v>319</v>
      </c>
      <c r="C320" s="60" t="s">
        <v>1192</v>
      </c>
      <c r="D320" s="8" t="s">
        <v>215</v>
      </c>
      <c r="E320" s="22">
        <v>5100000</v>
      </c>
      <c r="F320" s="20" t="s">
        <v>877</v>
      </c>
      <c r="G320" s="23" t="s">
        <v>244</v>
      </c>
      <c r="H320" s="24">
        <v>44279</v>
      </c>
      <c r="I320" s="24">
        <v>44538</v>
      </c>
      <c r="J320" s="22">
        <v>43350000</v>
      </c>
      <c r="K320" s="6">
        <f>VLOOKUP(B320,'[1]2021'!$B$3:$K$423,10,0)</f>
        <v>0.2627450980392157</v>
      </c>
      <c r="L320" s="62">
        <f>VLOOKUP(B320,'[1]2021'!$B$3:$L$423,11,0)</f>
        <v>11390000</v>
      </c>
      <c r="M320" s="17">
        <f>VLOOKUP(B320,'[1]2021'!$B$3:$M$423,12,0)</f>
        <v>31960000</v>
      </c>
      <c r="N320" s="1"/>
      <c r="O320" s="1"/>
      <c r="P320" s="30" t="s">
        <v>556</v>
      </c>
    </row>
    <row r="321" spans="2:16" s="12" customFormat="1" ht="45">
      <c r="B321" s="33">
        <v>320</v>
      </c>
      <c r="C321" s="60" t="s">
        <v>1192</v>
      </c>
      <c r="D321" s="8" t="s">
        <v>216</v>
      </c>
      <c r="E321" s="22">
        <v>5800000</v>
      </c>
      <c r="F321" s="20" t="s">
        <v>878</v>
      </c>
      <c r="G321" s="23" t="s">
        <v>244</v>
      </c>
      <c r="H321" s="24">
        <v>44278</v>
      </c>
      <c r="I321" s="24">
        <v>44537</v>
      </c>
      <c r="J321" s="22">
        <v>49300000</v>
      </c>
      <c r="K321" s="6">
        <f>VLOOKUP(B321,'[1]2021'!$B$3:$K$423,10,0)</f>
        <v>0.26666667342799188</v>
      </c>
      <c r="L321" s="62">
        <f>VLOOKUP(B321,'[1]2021'!$B$3:$L$423,11,0)</f>
        <v>13146667</v>
      </c>
      <c r="M321" s="17">
        <f>VLOOKUP(B321,'[1]2021'!$B$3:$M$423,12,0)</f>
        <v>36153333</v>
      </c>
      <c r="N321" s="1"/>
      <c r="O321" s="1"/>
      <c r="P321" s="30" t="s">
        <v>557</v>
      </c>
    </row>
    <row r="322" spans="2:16" s="12" customFormat="1" ht="56.25">
      <c r="B322" s="33">
        <v>321</v>
      </c>
      <c r="C322" s="60" t="s">
        <v>1192</v>
      </c>
      <c r="D322" s="8" t="s">
        <v>217</v>
      </c>
      <c r="E322" s="22">
        <v>2900000</v>
      </c>
      <c r="F322" s="20" t="s">
        <v>879</v>
      </c>
      <c r="G322" s="23" t="s">
        <v>244</v>
      </c>
      <c r="H322" s="24">
        <v>44274</v>
      </c>
      <c r="I322" s="24">
        <v>44533</v>
      </c>
      <c r="J322" s="22">
        <v>24650000</v>
      </c>
      <c r="K322" s="6">
        <f>VLOOKUP(B322,'[1]2021'!$B$3:$K$423,10,0)</f>
        <v>0.28235294117647058</v>
      </c>
      <c r="L322" s="62">
        <f>VLOOKUP(B322,'[1]2021'!$B$3:$L$423,11,0)</f>
        <v>6960000</v>
      </c>
      <c r="M322" s="17">
        <f>VLOOKUP(B322,'[1]2021'!$B$3:$M$423,12,0)</f>
        <v>17690000</v>
      </c>
      <c r="N322" s="1"/>
      <c r="O322" s="1"/>
      <c r="P322" s="30" t="s">
        <v>558</v>
      </c>
    </row>
    <row r="323" spans="2:16" s="12" customFormat="1" ht="45">
      <c r="B323" s="33">
        <v>322</v>
      </c>
      <c r="C323" s="60" t="s">
        <v>1192</v>
      </c>
      <c r="D323" s="8" t="s">
        <v>218</v>
      </c>
      <c r="E323" s="22">
        <v>8000000</v>
      </c>
      <c r="F323" s="20" t="s">
        <v>880</v>
      </c>
      <c r="G323" s="23" t="s">
        <v>253</v>
      </c>
      <c r="H323" s="24">
        <v>44274</v>
      </c>
      <c r="I323" s="24">
        <v>44548</v>
      </c>
      <c r="J323" s="22">
        <v>72000000</v>
      </c>
      <c r="K323" s="6">
        <f>VLOOKUP(B323,'[1]2021'!$B$3:$K$423,10,0)</f>
        <v>0.26666666666666666</v>
      </c>
      <c r="L323" s="62">
        <f>VLOOKUP(B323,'[1]2021'!$B$3:$L$423,11,0)</f>
        <v>19200000</v>
      </c>
      <c r="M323" s="17">
        <f>VLOOKUP(B323,'[1]2021'!$B$3:$M$423,12,0)</f>
        <v>52800000</v>
      </c>
      <c r="N323" s="1"/>
      <c r="O323" s="1"/>
      <c r="P323" s="30" t="s">
        <v>559</v>
      </c>
    </row>
    <row r="324" spans="2:16" s="12" customFormat="1" ht="56.25">
      <c r="B324" s="33">
        <v>323</v>
      </c>
      <c r="C324" s="60" t="s">
        <v>1192</v>
      </c>
      <c r="D324" s="8" t="s">
        <v>219</v>
      </c>
      <c r="E324" s="22">
        <v>5500000</v>
      </c>
      <c r="F324" s="20" t="s">
        <v>881</v>
      </c>
      <c r="G324" s="23" t="s">
        <v>253</v>
      </c>
      <c r="H324" s="24">
        <v>44284</v>
      </c>
      <c r="I324" s="24">
        <v>44558</v>
      </c>
      <c r="J324" s="22">
        <v>49500000</v>
      </c>
      <c r="K324" s="6">
        <f>VLOOKUP(B324,'[1]2021'!$B$3:$K$423,10,0)</f>
        <v>0.22962963636363637</v>
      </c>
      <c r="L324" s="62">
        <f>VLOOKUP(B324,'[1]2021'!$B$3:$L$423,11,0)</f>
        <v>11366667</v>
      </c>
      <c r="M324" s="17">
        <f>VLOOKUP(B324,'[1]2021'!$B$3:$M$423,12,0)</f>
        <v>38133333</v>
      </c>
      <c r="N324" s="1"/>
      <c r="O324" s="1"/>
      <c r="P324" s="30" t="s">
        <v>560</v>
      </c>
    </row>
    <row r="325" spans="2:16" s="12" customFormat="1" ht="45">
      <c r="B325" s="33">
        <v>324</v>
      </c>
      <c r="C325" s="60" t="s">
        <v>1192</v>
      </c>
      <c r="D325" s="18" t="s">
        <v>600</v>
      </c>
      <c r="E325" s="22" t="s">
        <v>907</v>
      </c>
      <c r="F325" s="20" t="s">
        <v>968</v>
      </c>
      <c r="G325" s="23" t="s">
        <v>239</v>
      </c>
      <c r="H325" s="24">
        <v>44274</v>
      </c>
      <c r="I325" s="24">
        <v>44581</v>
      </c>
      <c r="J325" s="22">
        <v>248225720</v>
      </c>
      <c r="K325" s="6">
        <f>VLOOKUP(B325,'[1]2021'!$B$3:$K$423,10,0)</f>
        <v>0.18457963179641498</v>
      </c>
      <c r="L325" s="62">
        <f>VLOOKUP(B325,'[1]2021'!$B$3:$L$423,11,0)</f>
        <v>45817412</v>
      </c>
      <c r="M325" s="17">
        <f>VLOOKUP(B325,'[1]2021'!$B$3:$M$423,12,0)</f>
        <v>202408308</v>
      </c>
      <c r="N325" s="19"/>
      <c r="O325" s="19"/>
      <c r="P325" s="30" t="s">
        <v>939</v>
      </c>
    </row>
    <row r="326" spans="2:16" s="12" customFormat="1" ht="56.25">
      <c r="B326" s="33">
        <v>325</v>
      </c>
      <c r="C326" s="60" t="s">
        <v>1192</v>
      </c>
      <c r="D326" s="8" t="s">
        <v>220</v>
      </c>
      <c r="E326" s="22">
        <v>6300000</v>
      </c>
      <c r="F326" s="20" t="s">
        <v>882</v>
      </c>
      <c r="G326" s="23" t="s">
        <v>244</v>
      </c>
      <c r="H326" s="24">
        <v>44279</v>
      </c>
      <c r="I326" s="24">
        <v>44538</v>
      </c>
      <c r="J326" s="22">
        <v>53550000</v>
      </c>
      <c r="K326" s="6">
        <f>VLOOKUP(B326,'[1]2021'!$B$3:$K$423,10,0)</f>
        <v>0.2627450980392157</v>
      </c>
      <c r="L326" s="62">
        <f>VLOOKUP(B326,'[1]2021'!$B$3:$L$423,11,0)</f>
        <v>14070000</v>
      </c>
      <c r="M326" s="17">
        <f>VLOOKUP(B326,'[1]2021'!$B$3:$M$423,12,0)</f>
        <v>39480000</v>
      </c>
      <c r="N326" s="1"/>
      <c r="O326" s="1"/>
      <c r="P326" s="30" t="s">
        <v>561</v>
      </c>
    </row>
    <row r="327" spans="2:16" s="12" customFormat="1" ht="45">
      <c r="B327" s="33">
        <v>326</v>
      </c>
      <c r="C327" s="60" t="s">
        <v>1192</v>
      </c>
      <c r="D327" s="8" t="s">
        <v>221</v>
      </c>
      <c r="E327" s="22">
        <v>6300000</v>
      </c>
      <c r="F327" s="20" t="s">
        <v>883</v>
      </c>
      <c r="G327" s="23" t="s">
        <v>254</v>
      </c>
      <c r="H327" s="24">
        <v>44279</v>
      </c>
      <c r="I327" s="24">
        <v>44523</v>
      </c>
      <c r="J327" s="22">
        <v>50400000</v>
      </c>
      <c r="K327" s="6">
        <f>VLOOKUP(B327,'[1]2021'!$B$3:$K$423,10,0)</f>
        <v>0.27916666666666667</v>
      </c>
      <c r="L327" s="62">
        <f>VLOOKUP(B327,'[1]2021'!$B$3:$L$423,11,0)</f>
        <v>14070000</v>
      </c>
      <c r="M327" s="17">
        <f>VLOOKUP(B327,'[1]2021'!$B$3:$M$423,12,0)</f>
        <v>36330000</v>
      </c>
      <c r="N327" s="1"/>
      <c r="O327" s="1"/>
      <c r="P327" s="30" t="s">
        <v>562</v>
      </c>
    </row>
    <row r="328" spans="2:16" s="12" customFormat="1" ht="56.25">
      <c r="B328" s="33">
        <v>327</v>
      </c>
      <c r="C328" s="60" t="s">
        <v>1192</v>
      </c>
      <c r="D328" s="8" t="s">
        <v>222</v>
      </c>
      <c r="E328" s="22">
        <v>6300000</v>
      </c>
      <c r="F328" s="20" t="s">
        <v>884</v>
      </c>
      <c r="G328" s="23" t="s">
        <v>244</v>
      </c>
      <c r="H328" s="24">
        <v>44279</v>
      </c>
      <c r="I328" s="24">
        <v>44538</v>
      </c>
      <c r="J328" s="22">
        <v>53550000</v>
      </c>
      <c r="K328" s="6">
        <f>VLOOKUP(B328,'[1]2021'!$B$3:$K$423,10,0)</f>
        <v>0.2627450980392157</v>
      </c>
      <c r="L328" s="62">
        <f>VLOOKUP(B328,'[1]2021'!$B$3:$L$423,11,0)</f>
        <v>14070000</v>
      </c>
      <c r="M328" s="17">
        <f>VLOOKUP(B328,'[1]2021'!$B$3:$M$423,12,0)</f>
        <v>39480000</v>
      </c>
      <c r="N328" s="1"/>
      <c r="O328" s="1"/>
      <c r="P328" s="30" t="s">
        <v>563</v>
      </c>
    </row>
    <row r="329" spans="2:16" s="12" customFormat="1" ht="45">
      <c r="B329" s="33">
        <v>328</v>
      </c>
      <c r="C329" s="60" t="s">
        <v>1192</v>
      </c>
      <c r="D329" s="8" t="s">
        <v>223</v>
      </c>
      <c r="E329" s="22">
        <v>3700000</v>
      </c>
      <c r="F329" s="20" t="s">
        <v>885</v>
      </c>
      <c r="G329" s="23" t="s">
        <v>244</v>
      </c>
      <c r="H329" s="24">
        <v>44280</v>
      </c>
      <c r="I329" s="24">
        <v>44539</v>
      </c>
      <c r="J329" s="22">
        <v>31450000</v>
      </c>
      <c r="K329" s="6">
        <f>VLOOKUP(B329,'[1]2021'!$B$3:$K$423,10,0)</f>
        <v>0.25882352941176473</v>
      </c>
      <c r="L329" s="62">
        <f>VLOOKUP(B329,'[1]2021'!$B$3:$L$423,11,0)</f>
        <v>8140000</v>
      </c>
      <c r="M329" s="17">
        <f>VLOOKUP(B329,'[1]2021'!$B$3:$M$423,12,0)</f>
        <v>23310000</v>
      </c>
      <c r="N329" s="1"/>
      <c r="O329" s="1"/>
      <c r="P329" s="30" t="s">
        <v>940</v>
      </c>
    </row>
    <row r="330" spans="2:16" s="12" customFormat="1" ht="67.5">
      <c r="B330" s="33">
        <v>329</v>
      </c>
      <c r="C330" s="60" t="s">
        <v>1192</v>
      </c>
      <c r="D330" s="8" t="s">
        <v>1083</v>
      </c>
      <c r="E330" s="22">
        <v>6300000</v>
      </c>
      <c r="F330" s="20" t="s">
        <v>886</v>
      </c>
      <c r="G330" s="23" t="s">
        <v>244</v>
      </c>
      <c r="H330" s="24">
        <v>44280</v>
      </c>
      <c r="I330" s="24">
        <v>44539</v>
      </c>
      <c r="J330" s="22">
        <v>53550000</v>
      </c>
      <c r="K330" s="6">
        <f>VLOOKUP(B330,'[1]2021'!$B$3:$K$423,10,0)</f>
        <v>0.25882352941176473</v>
      </c>
      <c r="L330" s="62">
        <f>VLOOKUP(B330,'[1]2021'!$B$3:$L$423,11,0)</f>
        <v>13860000</v>
      </c>
      <c r="M330" s="17">
        <f>VLOOKUP(B330,'[1]2021'!$B$3:$M$423,12,0)</f>
        <v>39690000</v>
      </c>
      <c r="N330" s="1"/>
      <c r="O330" s="1"/>
      <c r="P330" s="30" t="s">
        <v>564</v>
      </c>
    </row>
    <row r="331" spans="2:16" s="12" customFormat="1" ht="67.5">
      <c r="B331" s="33">
        <v>330</v>
      </c>
      <c r="C331" s="60" t="s">
        <v>1192</v>
      </c>
      <c r="D331" s="8" t="s">
        <v>224</v>
      </c>
      <c r="E331" s="22">
        <v>7000000</v>
      </c>
      <c r="F331" s="20" t="s">
        <v>887</v>
      </c>
      <c r="G331" s="23" t="s">
        <v>250</v>
      </c>
      <c r="H331" s="24">
        <v>44280</v>
      </c>
      <c r="I331" s="24">
        <v>44524</v>
      </c>
      <c r="J331" s="22">
        <v>56000000</v>
      </c>
      <c r="K331" s="6">
        <f>VLOOKUP(B331,'[1]2021'!$B$3:$K$423,10,0)</f>
        <v>0.27500000000000002</v>
      </c>
      <c r="L331" s="62">
        <f>VLOOKUP(B331,'[1]2021'!$B$3:$L$423,11,0)</f>
        <v>15400000</v>
      </c>
      <c r="M331" s="17">
        <f>VLOOKUP(B331,'[1]2021'!$B$3:$M$423,12,0)</f>
        <v>40600000</v>
      </c>
      <c r="N331" s="1"/>
      <c r="O331" s="1"/>
      <c r="P331" s="30" t="s">
        <v>941</v>
      </c>
    </row>
    <row r="332" spans="2:16" s="12" customFormat="1" ht="67.5">
      <c r="B332" s="33">
        <v>331</v>
      </c>
      <c r="C332" s="60" t="s">
        <v>1193</v>
      </c>
      <c r="D332" s="8" t="s">
        <v>225</v>
      </c>
      <c r="E332" s="22">
        <v>5000000</v>
      </c>
      <c r="F332" s="20" t="s">
        <v>888</v>
      </c>
      <c r="G332" s="23" t="s">
        <v>252</v>
      </c>
      <c r="H332" s="24">
        <v>44280</v>
      </c>
      <c r="I332" s="24">
        <v>44401</v>
      </c>
      <c r="J332" s="22">
        <v>20000000</v>
      </c>
      <c r="K332" s="6">
        <f>VLOOKUP(B332,'[1]2021'!$B$3:$K$423,10,0)</f>
        <v>0.55000000000000004</v>
      </c>
      <c r="L332" s="62">
        <f>VLOOKUP(B332,'[1]2021'!$B$3:$L$423,11,0)</f>
        <v>11000000</v>
      </c>
      <c r="M332" s="17">
        <f>VLOOKUP(B332,'[1]2021'!$B$3:$M$423,12,0)</f>
        <v>9000000</v>
      </c>
      <c r="N332" s="1"/>
      <c r="O332" s="1"/>
      <c r="P332" s="30" t="s">
        <v>565</v>
      </c>
    </row>
    <row r="333" spans="2:16" s="12" customFormat="1" ht="56.25">
      <c r="B333" s="33">
        <v>332</v>
      </c>
      <c r="C333" s="60" t="s">
        <v>1193</v>
      </c>
      <c r="D333" s="8" t="s">
        <v>226</v>
      </c>
      <c r="E333" s="22">
        <v>8000000</v>
      </c>
      <c r="F333" s="20" t="s">
        <v>889</v>
      </c>
      <c r="G333" s="23" t="s">
        <v>245</v>
      </c>
      <c r="H333" s="24">
        <v>44280</v>
      </c>
      <c r="I333" s="24">
        <v>44493</v>
      </c>
      <c r="J333" s="22">
        <v>56000000</v>
      </c>
      <c r="K333" s="6">
        <f>VLOOKUP(B333,'[1]2021'!$B$3:$K$423,10,0)</f>
        <v>0.31428571428571428</v>
      </c>
      <c r="L333" s="62">
        <f>VLOOKUP(B333,'[1]2021'!$B$3:$L$423,11,0)</f>
        <v>17600000</v>
      </c>
      <c r="M333" s="17">
        <f>VLOOKUP(B333,'[1]2021'!$B$3:$M$423,12,0)</f>
        <v>38400000</v>
      </c>
      <c r="N333" s="1"/>
      <c r="O333" s="1"/>
      <c r="P333" s="30" t="s">
        <v>566</v>
      </c>
    </row>
    <row r="334" spans="2:16" s="12" customFormat="1" ht="67.5">
      <c r="B334" s="33">
        <v>333</v>
      </c>
      <c r="C334" s="60" t="s">
        <v>1193</v>
      </c>
      <c r="D334" s="8" t="s">
        <v>227</v>
      </c>
      <c r="E334" s="22">
        <v>8000000</v>
      </c>
      <c r="F334" s="20" t="s">
        <v>890</v>
      </c>
      <c r="G334" s="23" t="s">
        <v>247</v>
      </c>
      <c r="H334" s="24">
        <v>44280</v>
      </c>
      <c r="I334" s="24">
        <v>44554</v>
      </c>
      <c r="J334" s="22">
        <v>72000000</v>
      </c>
      <c r="K334" s="6">
        <f>VLOOKUP(B334,'[1]2021'!$B$3:$K$423,10,0)</f>
        <v>0.24444444444444444</v>
      </c>
      <c r="L334" s="62">
        <f>VLOOKUP(B334,'[1]2021'!$B$3:$L$423,11,0)</f>
        <v>17600000</v>
      </c>
      <c r="M334" s="17">
        <f>VLOOKUP(B334,'[1]2021'!$B$3:$M$423,12,0)</f>
        <v>54400000</v>
      </c>
      <c r="N334" s="1"/>
      <c r="O334" s="1"/>
      <c r="P334" s="30" t="s">
        <v>567</v>
      </c>
    </row>
    <row r="335" spans="2:16" s="12" customFormat="1" ht="56.25">
      <c r="B335" s="33">
        <v>334</v>
      </c>
      <c r="C335" s="60" t="s">
        <v>1193</v>
      </c>
      <c r="D335" s="8" t="s">
        <v>228</v>
      </c>
      <c r="E335" s="22">
        <v>1797400</v>
      </c>
      <c r="F335" s="20" t="s">
        <v>891</v>
      </c>
      <c r="G335" s="23" t="s">
        <v>247</v>
      </c>
      <c r="H335" s="24">
        <v>44280</v>
      </c>
      <c r="I335" s="24">
        <v>44554</v>
      </c>
      <c r="J335" s="22">
        <v>16176600</v>
      </c>
      <c r="K335" s="6">
        <f>VLOOKUP(B335,'[1]2021'!$B$3:$K$423,10,0)</f>
        <v>0.24444444444444444</v>
      </c>
      <c r="L335" s="62">
        <f>VLOOKUP(B335,'[1]2021'!$B$3:$L$423,11,0)</f>
        <v>3954280</v>
      </c>
      <c r="M335" s="17">
        <f>VLOOKUP(B335,'[1]2021'!$B$3:$M$423,12,0)</f>
        <v>12222320</v>
      </c>
      <c r="N335" s="1"/>
      <c r="O335" s="1"/>
      <c r="P335" s="30" t="s">
        <v>568</v>
      </c>
    </row>
    <row r="336" spans="2:16" s="12" customFormat="1" ht="56.25">
      <c r="B336" s="33">
        <v>335</v>
      </c>
      <c r="C336" s="60" t="s">
        <v>1192</v>
      </c>
      <c r="D336" s="8" t="s">
        <v>1084</v>
      </c>
      <c r="E336" s="22">
        <v>5286750</v>
      </c>
      <c r="F336" s="20" t="s">
        <v>892</v>
      </c>
      <c r="G336" s="23" t="s">
        <v>262</v>
      </c>
      <c r="H336" s="24">
        <v>44285</v>
      </c>
      <c r="I336" s="24">
        <v>44544</v>
      </c>
      <c r="J336" s="22">
        <v>44937375</v>
      </c>
      <c r="K336" s="6">
        <f>VLOOKUP(B336,'[1]2021'!$B$3:$K$423,10,0)</f>
        <v>0.23921568627450981</v>
      </c>
      <c r="L336" s="62">
        <f>VLOOKUP(B336,'[1]2021'!$B$3:$L$423,11,0)</f>
        <v>10749725</v>
      </c>
      <c r="M336" s="17">
        <f>VLOOKUP(B336,'[1]2021'!$B$3:$M$423,12,0)</f>
        <v>34187650</v>
      </c>
      <c r="N336" s="1"/>
      <c r="O336" s="1"/>
      <c r="P336" s="30" t="s">
        <v>569</v>
      </c>
    </row>
    <row r="337" spans="2:16" s="12" customFormat="1" ht="56.25">
      <c r="B337" s="33">
        <v>336</v>
      </c>
      <c r="C337" s="60" t="s">
        <v>1192</v>
      </c>
      <c r="D337" s="8" t="s">
        <v>229</v>
      </c>
      <c r="E337" s="22">
        <v>5000000</v>
      </c>
      <c r="F337" s="20" t="s">
        <v>893</v>
      </c>
      <c r="G337" s="23" t="s">
        <v>247</v>
      </c>
      <c r="H337" s="24">
        <v>44280</v>
      </c>
      <c r="I337" s="24">
        <v>44554</v>
      </c>
      <c r="J337" s="22">
        <v>45000000</v>
      </c>
      <c r="K337" s="6">
        <f>VLOOKUP(B337,'[1]2021'!$B$3:$K$423,10,0)</f>
        <v>0.24444444444444444</v>
      </c>
      <c r="L337" s="62">
        <f>VLOOKUP(B337,'[1]2021'!$B$3:$L$423,11,0)</f>
        <v>11000000</v>
      </c>
      <c r="M337" s="17">
        <f>VLOOKUP(B337,'[1]2021'!$B$3:$M$423,12,0)</f>
        <v>34000000</v>
      </c>
      <c r="N337" s="1"/>
      <c r="O337" s="1"/>
      <c r="P337" s="30" t="s">
        <v>570</v>
      </c>
    </row>
    <row r="338" spans="2:16" s="12" customFormat="1" ht="45">
      <c r="B338" s="33">
        <v>337</v>
      </c>
      <c r="C338" s="60" t="s">
        <v>1192</v>
      </c>
      <c r="D338" s="8" t="s">
        <v>230</v>
      </c>
      <c r="E338" s="22">
        <v>6300000</v>
      </c>
      <c r="F338" s="20" t="s">
        <v>894</v>
      </c>
      <c r="G338" s="23" t="s">
        <v>244</v>
      </c>
      <c r="H338" s="24">
        <v>44280</v>
      </c>
      <c r="I338" s="24">
        <v>44539</v>
      </c>
      <c r="J338" s="22">
        <v>53550000</v>
      </c>
      <c r="K338" s="6">
        <f>VLOOKUP(B338,'[1]2021'!$B$3:$K$423,10,0)</f>
        <v>0.25882352941176473</v>
      </c>
      <c r="L338" s="62">
        <f>VLOOKUP(B338,'[1]2021'!$B$3:$L$423,11,0)</f>
        <v>13860000</v>
      </c>
      <c r="M338" s="17">
        <f>VLOOKUP(B338,'[1]2021'!$B$3:$M$423,12,0)</f>
        <v>39690000</v>
      </c>
      <c r="N338" s="1"/>
      <c r="O338" s="1"/>
      <c r="P338" s="30" t="s">
        <v>571</v>
      </c>
    </row>
    <row r="339" spans="2:16" s="12" customFormat="1" ht="67.5">
      <c r="B339" s="33">
        <v>338</v>
      </c>
      <c r="C339" s="60" t="s">
        <v>1192</v>
      </c>
      <c r="D339" s="8" t="s">
        <v>231</v>
      </c>
      <c r="E339" s="22">
        <v>6500000</v>
      </c>
      <c r="F339" s="20" t="s">
        <v>895</v>
      </c>
      <c r="G339" s="23" t="s">
        <v>246</v>
      </c>
      <c r="H339" s="24">
        <v>44284</v>
      </c>
      <c r="I339" s="24">
        <v>44467</v>
      </c>
      <c r="J339" s="22">
        <v>39000000</v>
      </c>
      <c r="K339" s="6">
        <f>VLOOKUP(B339,'[1]2021'!$B$3:$K$423,10,0)</f>
        <v>0.3444444358974359</v>
      </c>
      <c r="L339" s="62">
        <f>VLOOKUP(B339,'[1]2021'!$B$3:$L$423,11,0)</f>
        <v>13433333</v>
      </c>
      <c r="M339" s="17">
        <f>VLOOKUP(B339,'[1]2021'!$B$3:$M$423,12,0)</f>
        <v>25566667</v>
      </c>
      <c r="N339" s="1"/>
      <c r="O339" s="1"/>
      <c r="P339" s="30" t="s">
        <v>572</v>
      </c>
    </row>
    <row r="340" spans="2:16" s="12" customFormat="1" ht="56.25">
      <c r="B340" s="33">
        <v>339</v>
      </c>
      <c r="C340" s="60" t="s">
        <v>1192</v>
      </c>
      <c r="D340" s="8" t="s">
        <v>232</v>
      </c>
      <c r="E340" s="22">
        <v>2152700</v>
      </c>
      <c r="F340" s="20" t="s">
        <v>896</v>
      </c>
      <c r="G340" s="23" t="s">
        <v>250</v>
      </c>
      <c r="H340" s="24">
        <v>44284</v>
      </c>
      <c r="I340" s="24">
        <v>44528</v>
      </c>
      <c r="J340" s="22">
        <v>17221600</v>
      </c>
      <c r="K340" s="6">
        <f>VLOOKUP(B340,'[1]2021'!$B$3:$K$423,10,0)</f>
        <v>0.25833331397779535</v>
      </c>
      <c r="L340" s="62">
        <f>VLOOKUP(B340,'[1]2021'!$B$3:$L$423,11,0)</f>
        <v>4448913</v>
      </c>
      <c r="M340" s="17">
        <f>VLOOKUP(B340,'[1]2021'!$B$3:$M$423,12,0)</f>
        <v>12772687</v>
      </c>
      <c r="N340" s="1"/>
      <c r="O340" s="1"/>
      <c r="P340" s="30" t="s">
        <v>573</v>
      </c>
    </row>
    <row r="341" spans="2:16" s="12" customFormat="1" ht="56.25">
      <c r="B341" s="33">
        <v>340</v>
      </c>
      <c r="C341" s="60" t="s">
        <v>1192</v>
      </c>
      <c r="D341" s="8" t="s">
        <v>233</v>
      </c>
      <c r="E341" s="22">
        <v>4250000</v>
      </c>
      <c r="F341" s="20" t="s">
        <v>640</v>
      </c>
      <c r="G341" s="23" t="s">
        <v>253</v>
      </c>
      <c r="H341" s="24">
        <v>44285</v>
      </c>
      <c r="I341" s="24">
        <v>44559</v>
      </c>
      <c r="J341" s="22">
        <v>38250000</v>
      </c>
      <c r="K341" s="6">
        <f>VLOOKUP(B341,'[1]2021'!$B$3:$K$423,10,0)</f>
        <v>0.22592593464052288</v>
      </c>
      <c r="L341" s="62">
        <f>VLOOKUP(B341,'[1]2021'!$B$3:$L$423,11,0)</f>
        <v>8641667</v>
      </c>
      <c r="M341" s="17">
        <f>VLOOKUP(B341,'[1]2021'!$B$3:$M$423,12,0)</f>
        <v>29608333</v>
      </c>
      <c r="N341" s="1"/>
      <c r="O341" s="1"/>
      <c r="P341" s="30" t="s">
        <v>574</v>
      </c>
    </row>
    <row r="342" spans="2:16" s="12" customFormat="1" ht="45">
      <c r="B342" s="33">
        <v>341</v>
      </c>
      <c r="C342" s="60" t="s">
        <v>1192</v>
      </c>
      <c r="D342" s="8" t="s">
        <v>234</v>
      </c>
      <c r="E342" s="22">
        <v>8000000</v>
      </c>
      <c r="F342" s="20" t="s">
        <v>836</v>
      </c>
      <c r="G342" s="23" t="s">
        <v>254</v>
      </c>
      <c r="H342" s="24">
        <v>44285</v>
      </c>
      <c r="I342" s="24">
        <v>44529</v>
      </c>
      <c r="J342" s="22">
        <v>64000000</v>
      </c>
      <c r="K342" s="6">
        <f>VLOOKUP(B342,'[1]2021'!$B$3:$K$423,10,0)</f>
        <v>1</v>
      </c>
      <c r="L342" s="62">
        <f>VLOOKUP(B342,'[1]2021'!$B$3:$L$423,11,0)</f>
        <v>16266667</v>
      </c>
      <c r="M342" s="17">
        <f>VLOOKUP(B342,'[1]2021'!$B$3:$M$423,12,0)</f>
        <v>0</v>
      </c>
      <c r="N342" s="1"/>
      <c r="O342" s="1"/>
      <c r="P342" s="30" t="s">
        <v>575</v>
      </c>
    </row>
    <row r="343" spans="2:16" s="12" customFormat="1" ht="33.75">
      <c r="B343" s="33">
        <v>342</v>
      </c>
      <c r="C343" s="60" t="s">
        <v>1192</v>
      </c>
      <c r="D343" s="18" t="s">
        <v>601</v>
      </c>
      <c r="E343" s="22" t="s">
        <v>907</v>
      </c>
      <c r="F343" s="20" t="s">
        <v>969</v>
      </c>
      <c r="G343" s="23" t="s">
        <v>602</v>
      </c>
      <c r="H343" s="24">
        <v>44281</v>
      </c>
      <c r="I343" s="24">
        <v>44545</v>
      </c>
      <c r="J343" s="22">
        <v>24212650</v>
      </c>
      <c r="K343" s="6">
        <f>VLOOKUP(B343,'[1]2021'!$B$3:$K$423,10,0)</f>
        <v>0</v>
      </c>
      <c r="L343" s="62">
        <f>VLOOKUP(B343,'[1]2021'!$B$3:$L$423,11,0)</f>
        <v>0</v>
      </c>
      <c r="M343" s="17">
        <f>VLOOKUP(B343,'[1]2021'!$B$3:$M$423,12,0)</f>
        <v>24212650</v>
      </c>
      <c r="N343" s="19"/>
      <c r="O343" s="19"/>
      <c r="P343" s="30" t="s">
        <v>603</v>
      </c>
    </row>
    <row r="344" spans="2:16" s="12" customFormat="1" ht="45">
      <c r="B344" s="33">
        <v>343</v>
      </c>
      <c r="C344" s="60" t="s">
        <v>1192</v>
      </c>
      <c r="D344" s="18" t="s">
        <v>1085</v>
      </c>
      <c r="E344" s="22" t="s">
        <v>907</v>
      </c>
      <c r="F344" s="20" t="s">
        <v>945</v>
      </c>
      <c r="G344" s="23" t="s">
        <v>908</v>
      </c>
      <c r="H344" s="24">
        <v>44306</v>
      </c>
      <c r="I344" s="24">
        <v>44670</v>
      </c>
      <c r="J344" s="22">
        <v>20115000</v>
      </c>
      <c r="K344" s="6">
        <f>VLOOKUP(B344,'[1]2021'!$B$3:$K$423,10,0)</f>
        <v>1.0937111608252548E-2</v>
      </c>
      <c r="L344" s="62">
        <f>VLOOKUP(B344,'[1]2021'!$B$3:$L$423,11,0)</f>
        <v>220000</v>
      </c>
      <c r="M344" s="17">
        <f>VLOOKUP(B344,'[1]2021'!$B$3:$M$423,12,0)</f>
        <v>19895000</v>
      </c>
      <c r="N344" s="19"/>
      <c r="O344" s="19"/>
      <c r="P344" s="30" t="s">
        <v>942</v>
      </c>
    </row>
    <row r="345" spans="2:16" s="12" customFormat="1" ht="78.75">
      <c r="B345" s="33">
        <v>344</v>
      </c>
      <c r="C345" s="60" t="s">
        <v>1192</v>
      </c>
      <c r="D345" s="8" t="s">
        <v>1086</v>
      </c>
      <c r="E345" s="22">
        <v>5622100</v>
      </c>
      <c r="F345" s="20" t="s">
        <v>897</v>
      </c>
      <c r="G345" s="23" t="s">
        <v>244</v>
      </c>
      <c r="H345" s="24">
        <v>44286</v>
      </c>
      <c r="I345" s="24">
        <v>44540</v>
      </c>
      <c r="J345" s="22">
        <v>47787850</v>
      </c>
      <c r="K345" s="6">
        <f>VLOOKUP(B345,'[1]2021'!$B$3:$K$423,10,0)</f>
        <v>0.23529411764705882</v>
      </c>
      <c r="L345" s="62">
        <f>VLOOKUP(B345,'[1]2021'!$B$3:$L$423,11,0)</f>
        <v>11244200</v>
      </c>
      <c r="M345" s="17">
        <f>VLOOKUP(B345,'[1]2021'!$B$3:$M$423,12,0)</f>
        <v>36543650</v>
      </c>
      <c r="N345" s="1"/>
      <c r="O345" s="1"/>
      <c r="P345" s="30" t="s">
        <v>576</v>
      </c>
    </row>
    <row r="346" spans="2:16" s="12" customFormat="1" ht="45">
      <c r="B346" s="33">
        <v>345</v>
      </c>
      <c r="C346" s="60" t="s">
        <v>1192</v>
      </c>
      <c r="D346" s="8" t="s">
        <v>235</v>
      </c>
      <c r="E346" s="22">
        <v>5700000</v>
      </c>
      <c r="F346" s="20" t="s">
        <v>898</v>
      </c>
      <c r="G346" s="23" t="s">
        <v>245</v>
      </c>
      <c r="H346" s="24">
        <v>44285</v>
      </c>
      <c r="I346" s="24">
        <v>44498</v>
      </c>
      <c r="J346" s="22">
        <v>39900000</v>
      </c>
      <c r="K346" s="6">
        <f>VLOOKUP(B346,'[1]2021'!$B$3:$K$423,10,0)</f>
        <v>0.2904761904761905</v>
      </c>
      <c r="L346" s="62">
        <f>VLOOKUP(B346,'[1]2021'!$B$3:$L$423,11,0)</f>
        <v>11590000</v>
      </c>
      <c r="M346" s="17">
        <f>VLOOKUP(B346,'[1]2021'!$B$3:$M$423,12,0)</f>
        <v>28310000</v>
      </c>
      <c r="N346" s="1"/>
      <c r="O346" s="1"/>
      <c r="P346" s="30" t="s">
        <v>577</v>
      </c>
    </row>
    <row r="347" spans="2:16" s="12" customFormat="1" ht="33.75">
      <c r="B347" s="33">
        <v>346</v>
      </c>
      <c r="C347" s="60" t="s">
        <v>1192</v>
      </c>
      <c r="D347" s="18" t="s">
        <v>605</v>
      </c>
      <c r="E347" s="22">
        <v>2629800</v>
      </c>
      <c r="F347" s="20" t="s">
        <v>970</v>
      </c>
      <c r="G347" s="23" t="s">
        <v>584</v>
      </c>
      <c r="H347" s="24">
        <v>44273</v>
      </c>
      <c r="I347" s="24">
        <v>44304</v>
      </c>
      <c r="J347" s="22">
        <v>2629800</v>
      </c>
      <c r="K347" s="6">
        <f>VLOOKUP(B347,'[1]2021'!$B$3:$K$423,10,0)</f>
        <v>1</v>
      </c>
      <c r="L347" s="62">
        <f>VLOOKUP(B347,'[1]2021'!$B$3:$L$423,11,0)</f>
        <v>2629800</v>
      </c>
      <c r="M347" s="17">
        <f>VLOOKUP(B347,'[1]2021'!$B$3:$M$423,12,0)</f>
        <v>0</v>
      </c>
      <c r="N347" s="19"/>
      <c r="O347" s="19"/>
      <c r="P347" s="30" t="s">
        <v>604</v>
      </c>
    </row>
    <row r="348" spans="2:16" s="12" customFormat="1" ht="78.75">
      <c r="B348" s="33">
        <v>347</v>
      </c>
      <c r="C348" s="60" t="s">
        <v>1192</v>
      </c>
      <c r="D348" s="8" t="s">
        <v>1087</v>
      </c>
      <c r="E348" s="22">
        <v>5000000</v>
      </c>
      <c r="F348" s="20"/>
      <c r="G348" s="23" t="s">
        <v>246</v>
      </c>
      <c r="H348" s="24">
        <v>44286</v>
      </c>
      <c r="I348" s="24">
        <v>44469</v>
      </c>
      <c r="J348" s="22">
        <v>30000000</v>
      </c>
      <c r="K348" s="6">
        <f>VLOOKUP(B348,'[1]2021'!$B$3:$K$423,10,0)</f>
        <v>0.33333333333333331</v>
      </c>
      <c r="L348" s="62">
        <f>VLOOKUP(B348,'[1]2021'!$B$3:$L$423,11,0)</f>
        <v>10000000</v>
      </c>
      <c r="M348" s="17">
        <f>VLOOKUP(B348,'[1]2021'!$B$3:$M$423,12,0)</f>
        <v>20000000</v>
      </c>
      <c r="N348" s="1"/>
      <c r="O348" s="1"/>
      <c r="P348" s="30" t="s">
        <v>578</v>
      </c>
    </row>
    <row r="349" spans="2:16" s="12" customFormat="1" ht="56.25">
      <c r="B349" s="33">
        <v>348</v>
      </c>
      <c r="C349" s="60" t="s">
        <v>1192</v>
      </c>
      <c r="D349" s="8" t="s">
        <v>1088</v>
      </c>
      <c r="E349" s="22">
        <v>4250000</v>
      </c>
      <c r="F349" s="20" t="s">
        <v>946</v>
      </c>
      <c r="G349" s="23" t="s">
        <v>244</v>
      </c>
      <c r="H349" s="24">
        <v>44295</v>
      </c>
      <c r="I349" s="24">
        <v>44553</v>
      </c>
      <c r="J349" s="22">
        <v>36125000</v>
      </c>
      <c r="K349" s="6">
        <f>VLOOKUP(B349,'[1]2021'!$B$3:$K$423,10,0)</f>
        <v>0.20392157785467127</v>
      </c>
      <c r="L349" s="62">
        <f>VLOOKUP(B349,'[1]2021'!$B$3:$L$423,11,0)</f>
        <v>7366667</v>
      </c>
      <c r="M349" s="17">
        <f>VLOOKUP(B349,'[1]2021'!$B$3:$M$423,12,0)</f>
        <v>28758333</v>
      </c>
      <c r="N349" s="1"/>
      <c r="O349" s="1"/>
      <c r="P349" s="30" t="s">
        <v>943</v>
      </c>
    </row>
    <row r="350" spans="2:16" s="12" customFormat="1" ht="45">
      <c r="B350" s="33">
        <v>349</v>
      </c>
      <c r="C350" s="60" t="s">
        <v>1192</v>
      </c>
      <c r="D350" s="8" t="s">
        <v>236</v>
      </c>
      <c r="E350" s="22">
        <v>3072300</v>
      </c>
      <c r="F350" s="20" t="s">
        <v>899</v>
      </c>
      <c r="G350" s="23" t="s">
        <v>247</v>
      </c>
      <c r="H350" s="24">
        <v>44285</v>
      </c>
      <c r="I350" s="24">
        <v>44559</v>
      </c>
      <c r="J350" s="22">
        <v>27650700</v>
      </c>
      <c r="K350" s="6">
        <f>VLOOKUP(B350,'[1]2021'!$B$3:$K$423,10,0)</f>
        <v>0.22592592592592592</v>
      </c>
      <c r="L350" s="62">
        <f>VLOOKUP(B350,'[1]2021'!$B$3:$L$423,11,0)</f>
        <v>6247010</v>
      </c>
      <c r="M350" s="17">
        <f>VLOOKUP(B350,'[1]2021'!$B$3:$M$423,12,0)</f>
        <v>21403690</v>
      </c>
      <c r="N350" s="1"/>
      <c r="O350" s="1"/>
      <c r="P350" s="30" t="s">
        <v>579</v>
      </c>
    </row>
    <row r="351" spans="2:16" s="12" customFormat="1" ht="45">
      <c r="B351" s="33">
        <v>350</v>
      </c>
      <c r="C351" s="60" t="s">
        <v>1192</v>
      </c>
      <c r="D351" s="8" t="s">
        <v>237</v>
      </c>
      <c r="E351" s="22">
        <v>3072300</v>
      </c>
      <c r="F351" s="20" t="s">
        <v>953</v>
      </c>
      <c r="G351" s="23" t="s">
        <v>247</v>
      </c>
      <c r="H351" s="24">
        <v>44286</v>
      </c>
      <c r="I351" s="24">
        <v>44560</v>
      </c>
      <c r="J351" s="22">
        <v>27650700</v>
      </c>
      <c r="K351" s="6">
        <f>VLOOKUP(B351,'[1]2021'!$B$3:$K$423,10,0)</f>
        <v>0.22222222222222221</v>
      </c>
      <c r="L351" s="62">
        <f>VLOOKUP(B351,'[1]2021'!$B$3:$L$423,11,0)</f>
        <v>6144600</v>
      </c>
      <c r="M351" s="17">
        <f>VLOOKUP(B351,'[1]2021'!$B$3:$M$423,12,0)</f>
        <v>21506100</v>
      </c>
      <c r="N351" s="1"/>
      <c r="O351" s="1"/>
      <c r="P351" s="30" t="s">
        <v>580</v>
      </c>
    </row>
    <row r="352" spans="2:16" s="12" customFormat="1" ht="56.25">
      <c r="B352" s="33">
        <v>351</v>
      </c>
      <c r="C352" s="60" t="s">
        <v>1192</v>
      </c>
      <c r="D352" s="8" t="s">
        <v>900</v>
      </c>
      <c r="E352" s="22">
        <v>1797184</v>
      </c>
      <c r="F352" s="20" t="s">
        <v>971</v>
      </c>
      <c r="G352" s="23" t="s">
        <v>908</v>
      </c>
      <c r="H352" s="24">
        <v>44287</v>
      </c>
      <c r="I352" s="24">
        <v>44651</v>
      </c>
      <c r="J352" s="22">
        <v>0</v>
      </c>
      <c r="K352" s="6">
        <f>VLOOKUP(B352,'[1]2021'!$B$3:$K$423,10,0)</f>
        <v>0</v>
      </c>
      <c r="L352" s="62">
        <f>VLOOKUP(B352,'[1]2021'!$B$3:$L$423,11,0)</f>
        <v>0</v>
      </c>
      <c r="M352" s="17">
        <f>VLOOKUP(B352,'[1]2021'!$B$3:$M$423,12,0)</f>
        <v>0</v>
      </c>
      <c r="N352" s="1"/>
      <c r="O352" s="1"/>
      <c r="P352" s="30" t="s">
        <v>910</v>
      </c>
    </row>
    <row r="353" spans="2:16" s="12" customFormat="1" ht="33.75">
      <c r="B353" s="33">
        <v>352</v>
      </c>
      <c r="C353" s="60" t="s">
        <v>1192</v>
      </c>
      <c r="D353" s="8" t="s">
        <v>599</v>
      </c>
      <c r="E353" s="22">
        <v>64626</v>
      </c>
      <c r="F353" s="20" t="s">
        <v>972</v>
      </c>
      <c r="G353" s="23" t="s">
        <v>584</v>
      </c>
      <c r="H353" s="24">
        <v>44285</v>
      </c>
      <c r="I353" s="24">
        <v>44316</v>
      </c>
      <c r="J353" s="22">
        <v>64626</v>
      </c>
      <c r="K353" s="6">
        <f>VLOOKUP(B353,'[1]2021'!$B$3:$K$423,10,0)</f>
        <v>1</v>
      </c>
      <c r="L353" s="62">
        <f>VLOOKUP(B353,'[1]2021'!$B$3:$L$423,11,0)</f>
        <v>64626</v>
      </c>
      <c r="M353" s="17">
        <f>VLOOKUP(B353,'[1]2021'!$B$3:$M$423,12,0)</f>
        <v>0</v>
      </c>
      <c r="N353" s="1"/>
      <c r="O353" s="1"/>
      <c r="P353" s="30" t="s">
        <v>911</v>
      </c>
    </row>
    <row r="354" spans="2:16" s="12" customFormat="1" ht="33.75">
      <c r="B354" s="33">
        <v>353</v>
      </c>
      <c r="C354" s="60" t="s">
        <v>1192</v>
      </c>
      <c r="D354" s="8" t="s">
        <v>599</v>
      </c>
      <c r="E354" s="22">
        <v>349635</v>
      </c>
      <c r="F354" s="20" t="s">
        <v>1167</v>
      </c>
      <c r="G354" s="23" t="s">
        <v>584</v>
      </c>
      <c r="H354" s="24">
        <v>44285</v>
      </c>
      <c r="I354" s="24">
        <v>44316</v>
      </c>
      <c r="J354" s="22">
        <v>349635</v>
      </c>
      <c r="K354" s="6">
        <f>VLOOKUP(B354,'[1]2021'!$B$3:$K$423,10,0)</f>
        <v>1</v>
      </c>
      <c r="L354" s="62">
        <f>VLOOKUP(B354,'[1]2021'!$B$3:$L$423,11,0)</f>
        <v>349635</v>
      </c>
      <c r="M354" s="17">
        <f>VLOOKUP(B354,'[1]2021'!$B$3:$M$423,12,0)</f>
        <v>0</v>
      </c>
      <c r="N354" s="1"/>
      <c r="O354" s="1"/>
      <c r="P354" s="30" t="s">
        <v>912</v>
      </c>
    </row>
    <row r="355" spans="2:16" s="12" customFormat="1" ht="33.75">
      <c r="B355" s="33">
        <v>354</v>
      </c>
      <c r="C355" s="60" t="s">
        <v>1192</v>
      </c>
      <c r="D355" s="8" t="s">
        <v>901</v>
      </c>
      <c r="E355" s="22">
        <v>1797400</v>
      </c>
      <c r="F355" s="20" t="s">
        <v>954</v>
      </c>
      <c r="G355" s="23" t="s">
        <v>590</v>
      </c>
      <c r="H355" s="24">
        <v>44298</v>
      </c>
      <c r="I355" s="24">
        <v>44450</v>
      </c>
      <c r="J355" s="22">
        <v>8987000</v>
      </c>
      <c r="K355" s="6">
        <f>VLOOKUP(B355,'[1]2021'!$B$3:$K$423,10,0)</f>
        <v>0.3266666295760543</v>
      </c>
      <c r="L355" s="62">
        <f>VLOOKUP(B355,'[1]2021'!$B$3:$L$423,11,0)</f>
        <v>2935753</v>
      </c>
      <c r="M355" s="17">
        <f>VLOOKUP(B355,'[1]2021'!$B$3:$M$423,12,0)</f>
        <v>6051247</v>
      </c>
      <c r="N355" s="1"/>
      <c r="O355" s="1"/>
      <c r="P355" s="30" t="s">
        <v>913</v>
      </c>
    </row>
    <row r="356" spans="2:16" s="12" customFormat="1" ht="33.75">
      <c r="B356" s="33">
        <v>355</v>
      </c>
      <c r="C356" s="60" t="s">
        <v>1192</v>
      </c>
      <c r="D356" s="8" t="s">
        <v>902</v>
      </c>
      <c r="E356" s="22" t="s">
        <v>907</v>
      </c>
      <c r="F356" s="20" t="s">
        <v>973</v>
      </c>
      <c r="G356" s="23" t="s">
        <v>909</v>
      </c>
      <c r="H356" s="24">
        <v>44298</v>
      </c>
      <c r="I356" s="24">
        <v>44342</v>
      </c>
      <c r="J356" s="22">
        <v>11200000</v>
      </c>
      <c r="K356" s="6">
        <f>VLOOKUP(B356,'[1]2021'!$B$3:$K$423,10,0)</f>
        <v>0</v>
      </c>
      <c r="L356" s="62">
        <f>VLOOKUP(B356,'[1]2021'!$B$3:$L$423,11,0)</f>
        <v>0</v>
      </c>
      <c r="M356" s="17">
        <f>VLOOKUP(B356,'[1]2021'!$B$3:$M$423,12,0)</f>
        <v>11200000</v>
      </c>
      <c r="N356" s="1"/>
      <c r="O356" s="1"/>
      <c r="P356" s="30" t="s">
        <v>914</v>
      </c>
    </row>
    <row r="357" spans="2:16" s="12" customFormat="1" ht="45">
      <c r="B357" s="33">
        <v>356</v>
      </c>
      <c r="C357" s="60" t="s">
        <v>1192</v>
      </c>
      <c r="D357" s="8" t="s">
        <v>1089</v>
      </c>
      <c r="E357" s="22">
        <v>6000000</v>
      </c>
      <c r="F357" s="20" t="s">
        <v>955</v>
      </c>
      <c r="G357" s="23" t="s">
        <v>246</v>
      </c>
      <c r="H357" s="24">
        <v>44300</v>
      </c>
      <c r="I357" s="24">
        <v>44482</v>
      </c>
      <c r="J357" s="22">
        <v>36000000</v>
      </c>
      <c r="K357" s="6">
        <f>VLOOKUP(B357,'[1]2021'!$B$3:$K$423,10,0)</f>
        <v>0.26111111111111113</v>
      </c>
      <c r="L357" s="62">
        <f>VLOOKUP(B357,'[1]2021'!$B$3:$L$423,11,0)</f>
        <v>9400000</v>
      </c>
      <c r="M357" s="17">
        <f>VLOOKUP(B357,'[1]2021'!$B$3:$M$423,12,0)</f>
        <v>26600000</v>
      </c>
      <c r="N357" s="1"/>
      <c r="O357" s="1"/>
      <c r="P357" s="30" t="s">
        <v>915</v>
      </c>
    </row>
    <row r="358" spans="2:16" s="12" customFormat="1" ht="67.5">
      <c r="B358" s="33">
        <v>357</v>
      </c>
      <c r="C358" s="60" t="s">
        <v>1192</v>
      </c>
      <c r="D358" s="8" t="s">
        <v>903</v>
      </c>
      <c r="E358" s="22">
        <v>3866500</v>
      </c>
      <c r="F358" s="20" t="s">
        <v>956</v>
      </c>
      <c r="G358" s="23" t="s">
        <v>252</v>
      </c>
      <c r="H358" s="24">
        <v>44300</v>
      </c>
      <c r="I358" s="24">
        <v>44421</v>
      </c>
      <c r="J358" s="22">
        <v>15466000</v>
      </c>
      <c r="K358" s="6">
        <f>VLOOKUP(B358,'[1]2021'!$B$3:$K$423,10,0)</f>
        <v>0.39166668821931983</v>
      </c>
      <c r="L358" s="62">
        <f>VLOOKUP(B358,'[1]2021'!$B$3:$L$423,11,0)</f>
        <v>6057517</v>
      </c>
      <c r="M358" s="17">
        <f>VLOOKUP(B358,'[1]2021'!$B$3:$M$423,12,0)</f>
        <v>9408483</v>
      </c>
      <c r="N358" s="1"/>
      <c r="O358" s="1"/>
      <c r="P358" s="30" t="s">
        <v>916</v>
      </c>
    </row>
    <row r="359" spans="2:16" s="12" customFormat="1" ht="56.25">
      <c r="B359" s="33">
        <v>358</v>
      </c>
      <c r="C359" s="60" t="s">
        <v>1192</v>
      </c>
      <c r="D359" s="8" t="s">
        <v>904</v>
      </c>
      <c r="E359" s="22" t="s">
        <v>907</v>
      </c>
      <c r="F359" s="20" t="s">
        <v>974</v>
      </c>
      <c r="G359" s="23" t="s">
        <v>247</v>
      </c>
      <c r="H359" s="24">
        <v>44305</v>
      </c>
      <c r="I359" s="24">
        <v>44540</v>
      </c>
      <c r="J359" s="22">
        <v>1000000</v>
      </c>
      <c r="K359" s="6">
        <f>VLOOKUP(B359,'[1]2021'!$B$3:$K$423,10,0)</f>
        <v>0</v>
      </c>
      <c r="L359" s="62">
        <f>VLOOKUP(B359,'[1]2021'!$B$3:$L$423,11,0)</f>
        <v>0</v>
      </c>
      <c r="M359" s="17">
        <f>VLOOKUP(B359,'[1]2021'!$B$3:$M$423,12,0)</f>
        <v>1000000</v>
      </c>
      <c r="N359" s="1"/>
      <c r="O359" s="1"/>
      <c r="P359" s="30" t="s">
        <v>917</v>
      </c>
    </row>
    <row r="360" spans="2:16" s="12" customFormat="1" ht="67.5">
      <c r="B360" s="33">
        <v>359</v>
      </c>
      <c r="C360" s="60" t="s">
        <v>1192</v>
      </c>
      <c r="D360" s="8" t="s">
        <v>1090</v>
      </c>
      <c r="E360" s="22">
        <v>0</v>
      </c>
      <c r="F360" s="20" t="s">
        <v>1168</v>
      </c>
      <c r="G360" s="23" t="s">
        <v>1128</v>
      </c>
      <c r="H360" s="24">
        <v>44327</v>
      </c>
      <c r="I360" s="24">
        <v>45422</v>
      </c>
      <c r="J360" s="22">
        <v>0</v>
      </c>
      <c r="K360" s="6">
        <f>VLOOKUP(B360,'[1]2021'!$B$3:$K$423,10,0)</f>
        <v>0</v>
      </c>
      <c r="L360" s="62">
        <f>VLOOKUP(B360,'[1]2021'!$B$3:$L$423,11,0)</f>
        <v>0</v>
      </c>
      <c r="M360" s="17">
        <f>VLOOKUP(B360,'[1]2021'!$B$3:$M$423,12,0)</f>
        <v>0</v>
      </c>
      <c r="N360" s="1"/>
      <c r="O360" s="1"/>
      <c r="P360" s="30" t="s">
        <v>1132</v>
      </c>
    </row>
    <row r="361" spans="2:16" s="12" customFormat="1" ht="33.75">
      <c r="B361" s="33">
        <v>360</v>
      </c>
      <c r="C361" s="60" t="s">
        <v>1192</v>
      </c>
      <c r="D361" s="8" t="s">
        <v>1091</v>
      </c>
      <c r="E361" s="22" t="s">
        <v>907</v>
      </c>
      <c r="F361" s="20" t="s">
        <v>1169</v>
      </c>
      <c r="G361" s="23" t="s">
        <v>252</v>
      </c>
      <c r="H361" s="24">
        <v>44302</v>
      </c>
      <c r="I361" s="24">
        <v>44423</v>
      </c>
      <c r="J361" s="22">
        <v>26590100</v>
      </c>
      <c r="K361" s="6">
        <f>VLOOKUP(B361,'[1]2021'!$B$3:$K$423,10,0)</f>
        <v>1</v>
      </c>
      <c r="L361" s="62">
        <f>VLOOKUP(B361,'[1]2021'!$B$3:$L$423,11,0)</f>
        <v>26590100</v>
      </c>
      <c r="M361" s="17">
        <f>VLOOKUP(B361,'[1]2021'!$B$3:$M$423,12,0)</f>
        <v>0</v>
      </c>
      <c r="N361" s="1"/>
      <c r="O361" s="1"/>
      <c r="P361" s="30" t="s">
        <v>1133</v>
      </c>
    </row>
    <row r="362" spans="2:16" s="12" customFormat="1" ht="67.5">
      <c r="B362" s="33">
        <v>361</v>
      </c>
      <c r="C362" s="60" t="s">
        <v>1193</v>
      </c>
      <c r="D362" s="8" t="s">
        <v>1092</v>
      </c>
      <c r="E362" s="22">
        <v>6000000</v>
      </c>
      <c r="F362" s="20" t="s">
        <v>957</v>
      </c>
      <c r="G362" s="23" t="s">
        <v>245</v>
      </c>
      <c r="H362" s="24">
        <v>44309</v>
      </c>
      <c r="I362" s="24">
        <v>44522</v>
      </c>
      <c r="J362" s="22">
        <v>42000000</v>
      </c>
      <c r="K362" s="6">
        <f>VLOOKUP(B362,'[1]2021'!$B$3:$K$423,10,0)</f>
        <v>0.18095238095238095</v>
      </c>
      <c r="L362" s="62">
        <f>VLOOKUP(B362,'[1]2021'!$B$3:$L$423,11,0)</f>
        <v>7600000</v>
      </c>
      <c r="M362" s="17">
        <f>VLOOKUP(B362,'[1]2021'!$B$3:$M$423,12,0)</f>
        <v>34400000</v>
      </c>
      <c r="N362" s="1"/>
      <c r="O362" s="1"/>
      <c r="P362" s="30" t="s">
        <v>1134</v>
      </c>
    </row>
    <row r="363" spans="2:16" s="12" customFormat="1" ht="67.5">
      <c r="B363" s="33">
        <v>362</v>
      </c>
      <c r="C363" s="60" t="s">
        <v>1192</v>
      </c>
      <c r="D363" s="8" t="s">
        <v>905</v>
      </c>
      <c r="E363" s="22">
        <v>5000000</v>
      </c>
      <c r="F363" s="20" t="s">
        <v>958</v>
      </c>
      <c r="G363" s="23" t="s">
        <v>243</v>
      </c>
      <c r="H363" s="24">
        <v>44309</v>
      </c>
      <c r="I363" s="24">
        <v>44491</v>
      </c>
      <c r="J363" s="22">
        <v>30000000</v>
      </c>
      <c r="K363" s="6">
        <f>VLOOKUP(B363,'[1]2021'!$B$3:$K$423,10,0)</f>
        <v>0</v>
      </c>
      <c r="L363" s="62">
        <f>VLOOKUP(B363,'[1]2021'!$B$3:$L$423,11,0)</f>
        <v>0</v>
      </c>
      <c r="M363" s="17">
        <f>VLOOKUP(B363,'[1]2021'!$B$3:$M$423,12,0)</f>
        <v>30000000</v>
      </c>
      <c r="N363" s="1"/>
      <c r="O363" s="1"/>
      <c r="P363" s="30" t="s">
        <v>1135</v>
      </c>
    </row>
    <row r="364" spans="2:16" s="12" customFormat="1" ht="33.75">
      <c r="B364" s="33">
        <v>363</v>
      </c>
      <c r="C364" s="60" t="s">
        <v>1192</v>
      </c>
      <c r="D364" s="8" t="s">
        <v>906</v>
      </c>
      <c r="E364" s="22" t="s">
        <v>907</v>
      </c>
      <c r="F364" s="20" t="s">
        <v>975</v>
      </c>
      <c r="G364" s="23" t="s">
        <v>908</v>
      </c>
      <c r="H364" s="24">
        <v>44317</v>
      </c>
      <c r="I364" s="24">
        <v>44593</v>
      </c>
      <c r="J364" s="22">
        <v>8800000</v>
      </c>
      <c r="K364" s="6">
        <f>VLOOKUP(B364,'[1]2021'!$B$3:$K$423,10,0)</f>
        <v>1</v>
      </c>
      <c r="L364" s="62">
        <f>VLOOKUP(B364,'[1]2021'!$B$3:$L$423,11,0)</f>
        <v>8800000</v>
      </c>
      <c r="M364" s="17">
        <f>VLOOKUP(B364,'[1]2021'!$B$3:$M$423,12,0)</f>
        <v>0</v>
      </c>
      <c r="N364" s="1"/>
      <c r="O364" s="1"/>
      <c r="P364" s="30" t="s">
        <v>918</v>
      </c>
    </row>
    <row r="365" spans="2:16" s="12" customFormat="1" ht="90">
      <c r="B365" s="33">
        <v>364</v>
      </c>
      <c r="C365" s="60" t="s">
        <v>1192</v>
      </c>
      <c r="D365" s="8" t="s">
        <v>1093</v>
      </c>
      <c r="E365" s="22" t="s">
        <v>907</v>
      </c>
      <c r="F365" s="20" t="s">
        <v>976</v>
      </c>
      <c r="G365" s="23" t="s">
        <v>247</v>
      </c>
      <c r="H365" s="24">
        <v>44307</v>
      </c>
      <c r="I365" s="24">
        <v>44587</v>
      </c>
      <c r="J365" s="22">
        <v>93317791</v>
      </c>
      <c r="K365" s="6">
        <f>VLOOKUP(B365,'[1]2021'!$B$3:$K$423,10,0)</f>
        <v>1</v>
      </c>
      <c r="L365" s="62">
        <f>VLOOKUP(B365,'[1]2021'!$B$3:$L$423,11,0)</f>
        <v>93317791</v>
      </c>
      <c r="M365" s="17">
        <f>VLOOKUP(B365,'[1]2021'!$B$3:$M$423,12,0)</f>
        <v>0</v>
      </c>
      <c r="N365" s="1"/>
      <c r="O365" s="1"/>
      <c r="P365" s="30" t="s">
        <v>919</v>
      </c>
    </row>
    <row r="366" spans="2:16" s="12" customFormat="1" ht="67.5">
      <c r="B366" s="33">
        <v>365</v>
      </c>
      <c r="C366" s="60" t="s">
        <v>1192</v>
      </c>
      <c r="D366" s="8" t="s">
        <v>1094</v>
      </c>
      <c r="E366" s="22">
        <v>3762000</v>
      </c>
      <c r="F366" s="20"/>
      <c r="G366" s="23" t="s">
        <v>244</v>
      </c>
      <c r="H366" s="24">
        <v>44316</v>
      </c>
      <c r="I366" s="24">
        <v>44561</v>
      </c>
      <c r="J366" s="22">
        <v>31977000</v>
      </c>
      <c r="K366" s="6">
        <f>VLOOKUP(B366,'[1]2021'!$B$3:$K$423,10,0)</f>
        <v>0.12156862745098039</v>
      </c>
      <c r="L366" s="62">
        <f>VLOOKUP(B366,'[1]2021'!$B$3:$L$423,11,0)</f>
        <v>3887400</v>
      </c>
      <c r="M366" s="17">
        <f>VLOOKUP(B366,'[1]2021'!$B$3:$M$423,12,0)</f>
        <v>28089600</v>
      </c>
      <c r="N366" s="1"/>
      <c r="O366" s="1"/>
      <c r="P366" s="30" t="s">
        <v>920</v>
      </c>
    </row>
    <row r="367" spans="2:16" s="12" customFormat="1" ht="67.5">
      <c r="B367" s="33">
        <v>366</v>
      </c>
      <c r="C367" s="60" t="s">
        <v>1192</v>
      </c>
      <c r="D367" s="8" t="s">
        <v>1095</v>
      </c>
      <c r="E367" s="22">
        <v>5000000</v>
      </c>
      <c r="F367" s="20"/>
      <c r="G367" s="23" t="s">
        <v>245</v>
      </c>
      <c r="H367" s="24">
        <v>44315</v>
      </c>
      <c r="I367" s="24">
        <v>44528</v>
      </c>
      <c r="J367" s="22">
        <v>35000000</v>
      </c>
      <c r="K367" s="6">
        <f>VLOOKUP(B367,'[1]2021'!$B$3:$K$423,10,0)</f>
        <v>0.15238094285714285</v>
      </c>
      <c r="L367" s="62">
        <f>VLOOKUP(B367,'[1]2021'!$B$3:$L$423,11,0)</f>
        <v>5333333</v>
      </c>
      <c r="M367" s="17">
        <f>VLOOKUP(B367,'[1]2021'!$B$3:$M$423,12,0)</f>
        <v>29666667</v>
      </c>
      <c r="N367" s="1"/>
      <c r="O367" s="1"/>
      <c r="P367" s="31" t="s">
        <v>921</v>
      </c>
    </row>
    <row r="368" spans="2:16" s="12" customFormat="1" ht="56.25">
      <c r="B368" s="33">
        <v>367</v>
      </c>
      <c r="C368" s="60" t="s">
        <v>1192</v>
      </c>
      <c r="D368" s="8" t="s">
        <v>1096</v>
      </c>
      <c r="E368" s="22">
        <v>6300000</v>
      </c>
      <c r="F368" s="20"/>
      <c r="G368" s="23" t="s">
        <v>1129</v>
      </c>
      <c r="H368" s="24">
        <v>44316</v>
      </c>
      <c r="I368" s="24">
        <v>44376</v>
      </c>
      <c r="J368" s="22">
        <v>12600000</v>
      </c>
      <c r="K368" s="6">
        <f>VLOOKUP(B368,'[1]2021'!$B$3:$K$423,10,0)</f>
        <v>0.51666666666666672</v>
      </c>
      <c r="L368" s="62">
        <f>VLOOKUP(B368,'[1]2021'!$B$3:$L$423,11,0)</f>
        <v>6510000</v>
      </c>
      <c r="M368" s="17">
        <f>VLOOKUP(B368,'[1]2021'!$B$3:$M$423,12,0)</f>
        <v>6090000</v>
      </c>
      <c r="N368" s="1"/>
      <c r="O368" s="1"/>
      <c r="P368" s="31" t="s">
        <v>1136</v>
      </c>
    </row>
    <row r="369" spans="2:16" s="12" customFormat="1" ht="90">
      <c r="B369" s="33">
        <v>368</v>
      </c>
      <c r="C369" s="60" t="s">
        <v>1192</v>
      </c>
      <c r="D369" s="8" t="s">
        <v>1097</v>
      </c>
      <c r="E369" s="22" t="s">
        <v>907</v>
      </c>
      <c r="F369" s="20" t="s">
        <v>1170</v>
      </c>
      <c r="G369" s="23" t="s">
        <v>238</v>
      </c>
      <c r="H369" s="24">
        <v>44316</v>
      </c>
      <c r="I369" s="24">
        <v>44561</v>
      </c>
      <c r="J369" s="22">
        <v>109988340</v>
      </c>
      <c r="K369" s="6">
        <f>VLOOKUP(B369,'[1]2021'!$B$3:$K$423,10,0)</f>
        <v>9.6737526905124674E-2</v>
      </c>
      <c r="L369" s="62">
        <f>VLOOKUP(B369,'[1]2021'!$B$3:$L$423,11,0)</f>
        <v>10640000</v>
      </c>
      <c r="M369" s="17">
        <f>VLOOKUP(B369,'[1]2021'!$B$3:$M$423,12,0)</f>
        <v>99348340</v>
      </c>
      <c r="N369" s="1"/>
      <c r="O369" s="1"/>
      <c r="P369" s="31" t="s">
        <v>1137</v>
      </c>
    </row>
    <row r="370" spans="2:16" s="12" customFormat="1" ht="56.25">
      <c r="B370" s="33">
        <v>369</v>
      </c>
      <c r="C370" s="60" t="s">
        <v>1192</v>
      </c>
      <c r="D370" s="8" t="s">
        <v>1098</v>
      </c>
      <c r="E370" s="22" t="s">
        <v>907</v>
      </c>
      <c r="F370" s="20" t="s">
        <v>1171</v>
      </c>
      <c r="G370" s="23" t="s">
        <v>247</v>
      </c>
      <c r="H370" s="24">
        <v>44332</v>
      </c>
      <c r="I370" s="24">
        <v>44607</v>
      </c>
      <c r="J370" s="22">
        <v>1275320906</v>
      </c>
      <c r="K370" s="6">
        <f>VLOOKUP(B370,'[1]2021'!$B$3:$K$423,10,0)</f>
        <v>3.8337440223849037E-2</v>
      </c>
      <c r="L370" s="62">
        <f>VLOOKUP(B370,'[1]2021'!$B$3:$L$423,11,0)</f>
        <v>48892539</v>
      </c>
      <c r="M370" s="17">
        <f>VLOOKUP(B370,'[1]2021'!$B$3:$M$423,12,0)</f>
        <v>1226428367</v>
      </c>
      <c r="N370" s="1"/>
      <c r="O370" s="1"/>
      <c r="P370" s="31" t="s">
        <v>1138</v>
      </c>
    </row>
    <row r="371" spans="2:16" s="12" customFormat="1" ht="56.25">
      <c r="B371" s="33">
        <v>370</v>
      </c>
      <c r="C371" s="60" t="s">
        <v>1192</v>
      </c>
      <c r="D371" s="8" t="s">
        <v>1099</v>
      </c>
      <c r="E371" s="22" t="s">
        <v>907</v>
      </c>
      <c r="F371" s="20" t="s">
        <v>1172</v>
      </c>
      <c r="G371" s="23" t="s">
        <v>590</v>
      </c>
      <c r="H371" s="24">
        <v>44327</v>
      </c>
      <c r="I371" s="24">
        <v>44479</v>
      </c>
      <c r="J371" s="22">
        <v>319331185</v>
      </c>
      <c r="K371" s="6">
        <f>VLOOKUP(B371,'[1]2021'!$B$3:$K$423,10,0)</f>
        <v>0</v>
      </c>
      <c r="L371" s="62">
        <f>VLOOKUP(B371,'[1]2021'!$B$3:$L$423,11,0)</f>
        <v>0</v>
      </c>
      <c r="M371" s="17">
        <f>VLOOKUP(B371,'[1]2021'!$B$3:$M$423,12,0)</f>
        <v>319331185</v>
      </c>
      <c r="N371" s="1"/>
      <c r="O371" s="1"/>
      <c r="P371" s="30" t="s">
        <v>1139</v>
      </c>
    </row>
    <row r="372" spans="2:16" s="12" customFormat="1" ht="45">
      <c r="B372" s="33">
        <v>371</v>
      </c>
      <c r="C372" s="60" t="s">
        <v>1192</v>
      </c>
      <c r="D372" s="8" t="s">
        <v>1100</v>
      </c>
      <c r="E372" s="22" t="s">
        <v>907</v>
      </c>
      <c r="F372" s="20" t="s">
        <v>1173</v>
      </c>
      <c r="G372" s="23" t="s">
        <v>248</v>
      </c>
      <c r="H372" s="24">
        <v>44336</v>
      </c>
      <c r="I372" s="24">
        <v>44396</v>
      </c>
      <c r="J372" s="22">
        <v>21966564</v>
      </c>
      <c r="K372" s="6">
        <f>VLOOKUP(B372,'[1]2021'!$B$3:$K$423,10,0)</f>
        <v>0</v>
      </c>
      <c r="L372" s="62">
        <f>VLOOKUP(B372,'[1]2021'!$B$3:$L$423,11,0)</f>
        <v>0</v>
      </c>
      <c r="M372" s="17">
        <f>VLOOKUP(B372,'[1]2021'!$B$3:$M$423,12,0)</f>
        <v>21966564</v>
      </c>
      <c r="N372" s="1"/>
      <c r="O372" s="1"/>
      <c r="P372" s="30" t="s">
        <v>1140</v>
      </c>
    </row>
    <row r="373" spans="2:16" s="12" customFormat="1" ht="56.25">
      <c r="B373" s="33">
        <v>372</v>
      </c>
      <c r="C373" s="60" t="s">
        <v>1192</v>
      </c>
      <c r="D373" s="8" t="s">
        <v>1101</v>
      </c>
      <c r="E373" s="22" t="s">
        <v>907</v>
      </c>
      <c r="F373" s="20" t="s">
        <v>1174</v>
      </c>
      <c r="G373" s="23" t="s">
        <v>250</v>
      </c>
      <c r="H373" s="24">
        <v>44330</v>
      </c>
      <c r="I373" s="24">
        <v>44571</v>
      </c>
      <c r="J373" s="22">
        <v>105165000</v>
      </c>
      <c r="K373" s="6">
        <f>VLOOKUP(B373,'[1]2021'!$B$3:$K$423,10,0)</f>
        <v>3.5051072124756333E-2</v>
      </c>
      <c r="L373" s="62">
        <f>VLOOKUP(B373,'[1]2021'!$B$3:$L$423,11,0)</f>
        <v>3686146</v>
      </c>
      <c r="M373" s="17">
        <f>VLOOKUP(B373,'[1]2021'!$B$3:$M$423,12,0)</f>
        <v>101478854</v>
      </c>
      <c r="N373" s="1"/>
      <c r="O373" s="1"/>
      <c r="P373" s="30" t="s">
        <v>1141</v>
      </c>
    </row>
    <row r="374" spans="2:16" s="12" customFormat="1" ht="45">
      <c r="B374" s="33">
        <v>373</v>
      </c>
      <c r="C374" s="60" t="s">
        <v>1192</v>
      </c>
      <c r="D374" s="8" t="s">
        <v>1102</v>
      </c>
      <c r="E374" s="22" t="s">
        <v>907</v>
      </c>
      <c r="F374" s="20" t="s">
        <v>1175</v>
      </c>
      <c r="G374" s="23" t="s">
        <v>590</v>
      </c>
      <c r="H374" s="24">
        <v>44348</v>
      </c>
      <c r="I374" s="24">
        <v>44500</v>
      </c>
      <c r="J374" s="22">
        <v>47231245</v>
      </c>
      <c r="K374" s="6">
        <f>VLOOKUP(B374,'[1]2021'!$B$3:$K$423,10,0)</f>
        <v>0</v>
      </c>
      <c r="L374" s="62">
        <f>VLOOKUP(B374,'[1]2021'!$B$3:$L$423,11,0)</f>
        <v>0</v>
      </c>
      <c r="M374" s="17">
        <f>VLOOKUP(B374,'[1]2021'!$B$3:$M$423,12,0)</f>
        <v>47231245</v>
      </c>
      <c r="N374" s="1"/>
      <c r="O374" s="1"/>
      <c r="P374" s="30" t="s">
        <v>1142</v>
      </c>
    </row>
    <row r="375" spans="2:16" s="12" customFormat="1" ht="123.75">
      <c r="B375" s="33">
        <v>374</v>
      </c>
      <c r="C375" s="60" t="s">
        <v>1192</v>
      </c>
      <c r="D375" s="8" t="s">
        <v>1103</v>
      </c>
      <c r="E375" s="22" t="s">
        <v>907</v>
      </c>
      <c r="F375" s="20" t="s">
        <v>1176</v>
      </c>
      <c r="G375" s="23" t="s">
        <v>1130</v>
      </c>
      <c r="H375" s="24">
        <v>44340</v>
      </c>
      <c r="I375" s="24">
        <v>44499</v>
      </c>
      <c r="J375" s="22">
        <v>22165000</v>
      </c>
      <c r="K375" s="6">
        <f>VLOOKUP(B375,'[1]2021'!$B$3:$K$423,10,0)</f>
        <v>0.5</v>
      </c>
      <c r="L375" s="62">
        <f>VLOOKUP(B375,'[1]2021'!$B$3:$L$423,11,0)</f>
        <v>11082500</v>
      </c>
      <c r="M375" s="17">
        <f>VLOOKUP(B375,'[1]2021'!$B$3:$M$423,12,0)</f>
        <v>11082500</v>
      </c>
      <c r="N375" s="1"/>
      <c r="O375" s="1"/>
      <c r="P375" s="30" t="s">
        <v>1143</v>
      </c>
    </row>
    <row r="376" spans="2:16" s="12" customFormat="1" ht="67.5">
      <c r="B376" s="33">
        <v>376</v>
      </c>
      <c r="C376" s="60" t="s">
        <v>1192</v>
      </c>
      <c r="D376" s="8" t="s">
        <v>1104</v>
      </c>
      <c r="E376" s="22">
        <v>1797400</v>
      </c>
      <c r="F376" s="20"/>
      <c r="G376" s="23" t="s">
        <v>248</v>
      </c>
      <c r="H376" s="24">
        <v>44342</v>
      </c>
      <c r="I376" s="24">
        <v>44402</v>
      </c>
      <c r="J376" s="22">
        <v>3594800</v>
      </c>
      <c r="K376" s="6">
        <f>VLOOKUP(B376,'[1]2021'!$B$3:$K$423,10,0)</f>
        <v>0</v>
      </c>
      <c r="L376" s="62">
        <f>VLOOKUP(B376,'[1]2021'!$B$3:$L$423,11,0)</f>
        <v>0</v>
      </c>
      <c r="M376" s="17">
        <f>VLOOKUP(B376,'[1]2021'!$B$3:$M$423,12,0)</f>
        <v>3594800</v>
      </c>
      <c r="N376" s="1"/>
      <c r="O376" s="1"/>
      <c r="P376" s="30" t="s">
        <v>1144</v>
      </c>
    </row>
    <row r="377" spans="2:16" s="12" customFormat="1" ht="67.5">
      <c r="B377" s="33">
        <v>377</v>
      </c>
      <c r="C377" s="60" t="s">
        <v>1192</v>
      </c>
      <c r="D377" s="8" t="s">
        <v>1105</v>
      </c>
      <c r="E377" s="22">
        <v>1797400</v>
      </c>
      <c r="F377" s="20"/>
      <c r="G377" s="23" t="s">
        <v>248</v>
      </c>
      <c r="H377" s="24">
        <v>44342</v>
      </c>
      <c r="I377" s="24">
        <v>44402</v>
      </c>
      <c r="J377" s="22">
        <v>3594800</v>
      </c>
      <c r="K377" s="6">
        <f>VLOOKUP(B377,'[1]2021'!$B$3:$K$423,10,0)</f>
        <v>0</v>
      </c>
      <c r="L377" s="62">
        <f>VLOOKUP(B377,'[1]2021'!$B$3:$L$423,11,0)</f>
        <v>0</v>
      </c>
      <c r="M377" s="17">
        <f>VLOOKUP(B377,'[1]2021'!$B$3:$M$423,12,0)</f>
        <v>3594800</v>
      </c>
      <c r="N377" s="1"/>
      <c r="O377" s="1"/>
      <c r="P377" s="30" t="s">
        <v>1145</v>
      </c>
    </row>
    <row r="378" spans="2:16" s="12" customFormat="1" ht="67.5">
      <c r="B378" s="33">
        <v>378</v>
      </c>
      <c r="C378" s="60" t="s">
        <v>1192</v>
      </c>
      <c r="D378" s="8" t="s">
        <v>1106</v>
      </c>
      <c r="E378" s="22">
        <v>1797400</v>
      </c>
      <c r="F378" s="20"/>
      <c r="G378" s="23" t="s">
        <v>248</v>
      </c>
      <c r="H378" s="24">
        <v>44342</v>
      </c>
      <c r="I378" s="24">
        <v>44402</v>
      </c>
      <c r="J378" s="22">
        <v>3594800</v>
      </c>
      <c r="K378" s="6">
        <f>VLOOKUP(B378,'[1]2021'!$B$3:$K$423,10,0)</f>
        <v>0</v>
      </c>
      <c r="L378" s="62">
        <f>VLOOKUP(B378,'[1]2021'!$B$3:$L$423,11,0)</f>
        <v>0</v>
      </c>
      <c r="M378" s="17">
        <f>VLOOKUP(B378,'[1]2021'!$B$3:$M$423,12,0)</f>
        <v>3594800</v>
      </c>
      <c r="N378" s="1"/>
      <c r="O378" s="1"/>
      <c r="P378" s="30" t="s">
        <v>1146</v>
      </c>
    </row>
    <row r="379" spans="2:16" s="12" customFormat="1" ht="67.5">
      <c r="B379" s="33">
        <v>379</v>
      </c>
      <c r="C379" s="60" t="s">
        <v>1192</v>
      </c>
      <c r="D379" s="8" t="s">
        <v>1107</v>
      </c>
      <c r="E379" s="22">
        <v>1797400</v>
      </c>
      <c r="F379" s="20"/>
      <c r="G379" s="23" t="s">
        <v>248</v>
      </c>
      <c r="H379" s="24">
        <v>44342</v>
      </c>
      <c r="I379" s="24">
        <v>44402</v>
      </c>
      <c r="J379" s="22">
        <v>3594800</v>
      </c>
      <c r="K379" s="6">
        <f>VLOOKUP(B379,'[1]2021'!$B$3:$K$423,10,0)</f>
        <v>0</v>
      </c>
      <c r="L379" s="62">
        <f>VLOOKUP(B379,'[1]2021'!$B$3:$L$423,11,0)</f>
        <v>0</v>
      </c>
      <c r="M379" s="17">
        <f>VLOOKUP(B379,'[1]2021'!$B$3:$M$423,12,0)</f>
        <v>3594800</v>
      </c>
      <c r="N379" s="1"/>
      <c r="O379" s="1"/>
      <c r="P379" s="30" t="s">
        <v>1147</v>
      </c>
    </row>
    <row r="380" spans="2:16" s="12" customFormat="1" ht="67.5">
      <c r="B380" s="33">
        <v>380</v>
      </c>
      <c r="C380" s="60" t="s">
        <v>1193</v>
      </c>
      <c r="D380" s="8" t="s">
        <v>1108</v>
      </c>
      <c r="E380" s="22">
        <v>1797400</v>
      </c>
      <c r="F380" s="20"/>
      <c r="G380" s="23" t="s">
        <v>248</v>
      </c>
      <c r="H380" s="24">
        <v>44342</v>
      </c>
      <c r="I380" s="24">
        <v>44402</v>
      </c>
      <c r="J380" s="22">
        <v>3594800</v>
      </c>
      <c r="K380" s="6">
        <f>VLOOKUP(B380,'[1]2021'!$B$3:$K$423,10,0)</f>
        <v>0</v>
      </c>
      <c r="L380" s="62">
        <f>VLOOKUP(B380,'[1]2021'!$B$3:$L$423,11,0)</f>
        <v>0</v>
      </c>
      <c r="M380" s="17">
        <f>VLOOKUP(B380,'[1]2021'!$B$3:$M$423,12,0)</f>
        <v>3594800</v>
      </c>
      <c r="N380" s="1"/>
      <c r="O380" s="1"/>
      <c r="P380" s="30" t="s">
        <v>1148</v>
      </c>
    </row>
    <row r="381" spans="2:16" s="12" customFormat="1" ht="67.5">
      <c r="B381" s="33">
        <v>381</v>
      </c>
      <c r="C381" s="60" t="s">
        <v>1193</v>
      </c>
      <c r="D381" s="8" t="s">
        <v>1109</v>
      </c>
      <c r="E381" s="22">
        <v>1797400</v>
      </c>
      <c r="F381" s="20"/>
      <c r="G381" s="23" t="s">
        <v>248</v>
      </c>
      <c r="H381" s="24">
        <v>44342</v>
      </c>
      <c r="I381" s="24">
        <v>44402</v>
      </c>
      <c r="J381" s="22">
        <v>3594800</v>
      </c>
      <c r="K381" s="6">
        <f>VLOOKUP(B381,'[1]2021'!$B$3:$K$423,10,0)</f>
        <v>0</v>
      </c>
      <c r="L381" s="62">
        <f>VLOOKUP(B381,'[1]2021'!$B$3:$L$423,11,0)</f>
        <v>0</v>
      </c>
      <c r="M381" s="17">
        <f>VLOOKUP(B381,'[1]2021'!$B$3:$M$423,12,0)</f>
        <v>3594800</v>
      </c>
      <c r="N381" s="1"/>
      <c r="O381" s="1"/>
      <c r="P381" s="30" t="s">
        <v>1149</v>
      </c>
    </row>
    <row r="382" spans="2:16" s="12" customFormat="1" ht="45">
      <c r="B382" s="33">
        <v>382</v>
      </c>
      <c r="C382" s="60" t="s">
        <v>1192</v>
      </c>
      <c r="D382" s="8" t="s">
        <v>1110</v>
      </c>
      <c r="E382" s="22">
        <v>1797400</v>
      </c>
      <c r="F382" s="20"/>
      <c r="G382" s="23" t="s">
        <v>248</v>
      </c>
      <c r="H382" s="24">
        <v>44342</v>
      </c>
      <c r="I382" s="24">
        <v>44402</v>
      </c>
      <c r="J382" s="22">
        <v>3594800</v>
      </c>
      <c r="K382" s="6">
        <f>VLOOKUP(B382,'[1]2021'!$B$3:$K$423,10,0)</f>
        <v>0</v>
      </c>
      <c r="L382" s="62">
        <f>VLOOKUP(B382,'[1]2021'!$B$3:$L$423,11,0)</f>
        <v>0</v>
      </c>
      <c r="M382" s="17">
        <f>VLOOKUP(B382,'[1]2021'!$B$3:$M$423,12,0)</f>
        <v>3594800</v>
      </c>
      <c r="N382" s="1"/>
      <c r="O382" s="1"/>
      <c r="P382" s="30" t="s">
        <v>1259</v>
      </c>
    </row>
    <row r="383" spans="2:16" s="12" customFormat="1" ht="67.5">
      <c r="B383" s="33">
        <v>383</v>
      </c>
      <c r="C383" s="60" t="s">
        <v>1192</v>
      </c>
      <c r="D383" s="8" t="s">
        <v>1111</v>
      </c>
      <c r="E383" s="22">
        <v>1797400</v>
      </c>
      <c r="F383" s="20"/>
      <c r="G383" s="23" t="s">
        <v>248</v>
      </c>
      <c r="H383" s="24">
        <v>44342</v>
      </c>
      <c r="I383" s="24">
        <v>44402</v>
      </c>
      <c r="J383" s="22">
        <v>3594800</v>
      </c>
      <c r="K383" s="6">
        <f>VLOOKUP(B383,'[1]2021'!$B$3:$K$423,10,0)</f>
        <v>0</v>
      </c>
      <c r="L383" s="62">
        <f>VLOOKUP(B383,'[1]2021'!$B$3:$L$423,11,0)</f>
        <v>0</v>
      </c>
      <c r="M383" s="17">
        <f>VLOOKUP(B383,'[1]2021'!$B$3:$M$423,12,0)</f>
        <v>3594800</v>
      </c>
      <c r="N383" s="1"/>
      <c r="O383" s="1"/>
      <c r="P383" s="30" t="s">
        <v>1150</v>
      </c>
    </row>
    <row r="384" spans="2:16" s="12" customFormat="1" ht="67.5">
      <c r="B384" s="33">
        <v>384</v>
      </c>
      <c r="C384" s="60" t="s">
        <v>1192</v>
      </c>
      <c r="D384" s="8" t="s">
        <v>1112</v>
      </c>
      <c r="E384" s="22">
        <v>1797400</v>
      </c>
      <c r="F384" s="20"/>
      <c r="G384" s="23" t="s">
        <v>248</v>
      </c>
      <c r="H384" s="24">
        <v>44342</v>
      </c>
      <c r="I384" s="24">
        <v>44402</v>
      </c>
      <c r="J384" s="22">
        <v>3594800</v>
      </c>
      <c r="K384" s="6">
        <f>VLOOKUP(B384,'[1]2021'!$B$3:$K$423,10,0)</f>
        <v>0</v>
      </c>
      <c r="L384" s="62">
        <f>VLOOKUP(B384,'[1]2021'!$B$3:$L$423,11,0)</f>
        <v>0</v>
      </c>
      <c r="M384" s="17">
        <f>VLOOKUP(B384,'[1]2021'!$B$3:$M$423,12,0)</f>
        <v>3594800</v>
      </c>
      <c r="N384" s="1"/>
      <c r="O384" s="1"/>
      <c r="P384" s="30" t="s">
        <v>1151</v>
      </c>
    </row>
    <row r="385" spans="1:16" s="12" customFormat="1" ht="67.5">
      <c r="B385" s="33">
        <v>385</v>
      </c>
      <c r="C385" s="60" t="s">
        <v>1192</v>
      </c>
      <c r="D385" s="8" t="s">
        <v>1113</v>
      </c>
      <c r="E385" s="22">
        <v>1797400</v>
      </c>
      <c r="F385" s="20"/>
      <c r="G385" s="23" t="s">
        <v>248</v>
      </c>
      <c r="H385" s="24">
        <v>44342</v>
      </c>
      <c r="I385" s="24">
        <v>44402</v>
      </c>
      <c r="J385" s="22">
        <v>3594800</v>
      </c>
      <c r="K385" s="6">
        <f>VLOOKUP(B385,'[1]2021'!$B$3:$K$423,10,0)</f>
        <v>0</v>
      </c>
      <c r="L385" s="62">
        <f>VLOOKUP(B385,'[1]2021'!$B$3:$L$423,11,0)</f>
        <v>0</v>
      </c>
      <c r="M385" s="17">
        <f>VLOOKUP(B385,'[1]2021'!$B$3:$M$423,12,0)</f>
        <v>3594800</v>
      </c>
      <c r="N385" s="1"/>
      <c r="O385" s="1"/>
      <c r="P385" s="30" t="s">
        <v>1152</v>
      </c>
    </row>
    <row r="386" spans="1:16" s="12" customFormat="1" ht="67.5">
      <c r="B386" s="33">
        <v>386</v>
      </c>
      <c r="C386" s="60" t="s">
        <v>1192</v>
      </c>
      <c r="D386" s="8" t="s">
        <v>1114</v>
      </c>
      <c r="E386" s="22">
        <v>1797400</v>
      </c>
      <c r="F386" s="20"/>
      <c r="G386" s="23" t="s">
        <v>248</v>
      </c>
      <c r="H386" s="24">
        <v>44342</v>
      </c>
      <c r="I386" s="24">
        <v>44402</v>
      </c>
      <c r="J386" s="22">
        <v>3594800</v>
      </c>
      <c r="K386" s="6">
        <f>VLOOKUP(B386,'[1]2021'!$B$3:$K$423,10,0)</f>
        <v>0</v>
      </c>
      <c r="L386" s="62">
        <f>VLOOKUP(B386,'[1]2021'!$B$3:$L$423,11,0)</f>
        <v>0</v>
      </c>
      <c r="M386" s="17">
        <f>VLOOKUP(B386,'[1]2021'!$B$3:$M$423,12,0)</f>
        <v>3594800</v>
      </c>
      <c r="N386" s="1"/>
      <c r="O386" s="1"/>
      <c r="P386" s="30" t="s">
        <v>1153</v>
      </c>
    </row>
    <row r="387" spans="1:16" s="12" customFormat="1" ht="67.5">
      <c r="B387" s="33">
        <v>387</v>
      </c>
      <c r="C387" s="60" t="s">
        <v>1193</v>
      </c>
      <c r="D387" s="8" t="s">
        <v>1115</v>
      </c>
      <c r="E387" s="22">
        <v>1797400</v>
      </c>
      <c r="F387" s="20"/>
      <c r="G387" s="23" t="s">
        <v>248</v>
      </c>
      <c r="H387" s="24">
        <v>44342</v>
      </c>
      <c r="I387" s="24">
        <v>44402</v>
      </c>
      <c r="J387" s="22">
        <v>3594800</v>
      </c>
      <c r="K387" s="6">
        <f>VLOOKUP(B387,'[1]2021'!$B$3:$K$423,10,0)</f>
        <v>0</v>
      </c>
      <c r="L387" s="62">
        <f>VLOOKUP(B387,'[1]2021'!$B$3:$L$423,11,0)</f>
        <v>0</v>
      </c>
      <c r="M387" s="17">
        <f>VLOOKUP(B387,'[1]2021'!$B$3:$M$423,12,0)</f>
        <v>3594800</v>
      </c>
      <c r="N387" s="1"/>
      <c r="O387" s="1"/>
      <c r="P387" s="30" t="s">
        <v>1154</v>
      </c>
    </row>
    <row r="388" spans="1:16" s="12" customFormat="1" ht="67.5">
      <c r="B388" s="33">
        <v>388</v>
      </c>
      <c r="C388" s="60" t="s">
        <v>1193</v>
      </c>
      <c r="D388" s="8" t="s">
        <v>1116</v>
      </c>
      <c r="E388" s="22">
        <v>1797400</v>
      </c>
      <c r="F388" s="20"/>
      <c r="G388" s="23" t="s">
        <v>248</v>
      </c>
      <c r="H388" s="24">
        <v>44342</v>
      </c>
      <c r="I388" s="24">
        <v>44402</v>
      </c>
      <c r="J388" s="22">
        <v>3594800</v>
      </c>
      <c r="K388" s="6">
        <f>VLOOKUP(B388,'[1]2021'!$B$3:$K$423,10,0)</f>
        <v>0</v>
      </c>
      <c r="L388" s="62">
        <f>VLOOKUP(B388,'[1]2021'!$B$3:$L$423,11,0)</f>
        <v>0</v>
      </c>
      <c r="M388" s="17">
        <f>VLOOKUP(B388,'[1]2021'!$B$3:$M$423,12,0)</f>
        <v>3594800</v>
      </c>
      <c r="N388" s="1"/>
      <c r="O388" s="1"/>
      <c r="P388" s="30" t="s">
        <v>1155</v>
      </c>
    </row>
    <row r="389" spans="1:16" s="12" customFormat="1" ht="67.5">
      <c r="B389" s="33">
        <v>389</v>
      </c>
      <c r="C389" s="60" t="s">
        <v>1193</v>
      </c>
      <c r="D389" s="8" t="s">
        <v>1117</v>
      </c>
      <c r="E389" s="22">
        <v>1797400</v>
      </c>
      <c r="F389" s="20"/>
      <c r="G389" s="23" t="s">
        <v>248</v>
      </c>
      <c r="H389" s="24">
        <v>44342</v>
      </c>
      <c r="I389" s="24">
        <v>44402</v>
      </c>
      <c r="J389" s="22">
        <v>3594800</v>
      </c>
      <c r="K389" s="6">
        <f>VLOOKUP(B389,'[1]2021'!$B$3:$K$423,10,0)</f>
        <v>0</v>
      </c>
      <c r="L389" s="62">
        <f>VLOOKUP(B389,'[1]2021'!$B$3:$L$423,11,0)</f>
        <v>0</v>
      </c>
      <c r="M389" s="17">
        <f>VLOOKUP(B389,'[1]2021'!$B$3:$M$423,12,0)</f>
        <v>3594800</v>
      </c>
      <c r="N389" s="1"/>
      <c r="O389" s="1"/>
      <c r="P389" s="30" t="s">
        <v>1156</v>
      </c>
    </row>
    <row r="390" spans="1:16" s="12" customFormat="1" ht="67.5">
      <c r="B390" s="33">
        <v>390</v>
      </c>
      <c r="C390" s="60" t="s">
        <v>1193</v>
      </c>
      <c r="D390" s="8" t="s">
        <v>1118</v>
      </c>
      <c r="E390" s="22">
        <v>1797400</v>
      </c>
      <c r="F390" s="20"/>
      <c r="G390" s="23" t="s">
        <v>248</v>
      </c>
      <c r="H390" s="24">
        <v>44342</v>
      </c>
      <c r="I390" s="24">
        <v>44402</v>
      </c>
      <c r="J390" s="22">
        <v>3594800</v>
      </c>
      <c r="K390" s="6">
        <f>VLOOKUP(B390,'[1]2021'!$B$3:$K$423,10,0)</f>
        <v>0</v>
      </c>
      <c r="L390" s="62">
        <f>VLOOKUP(B390,'[1]2021'!$B$3:$L$423,11,0)</f>
        <v>0</v>
      </c>
      <c r="M390" s="17">
        <f>VLOOKUP(B390,'[1]2021'!$B$3:$M$423,12,0)</f>
        <v>3594800</v>
      </c>
      <c r="N390" s="1"/>
      <c r="O390" s="1"/>
      <c r="P390" s="30" t="s">
        <v>1157</v>
      </c>
    </row>
    <row r="391" spans="1:16" s="12" customFormat="1" ht="67.5">
      <c r="B391" s="33">
        <v>391</v>
      </c>
      <c r="C391" s="60" t="s">
        <v>1192</v>
      </c>
      <c r="D391" s="8" t="s">
        <v>1119</v>
      </c>
      <c r="E391" s="22">
        <v>1797400</v>
      </c>
      <c r="F391" s="20"/>
      <c r="G391" s="23" t="s">
        <v>248</v>
      </c>
      <c r="H391" s="24">
        <v>44342</v>
      </c>
      <c r="I391" s="24">
        <v>44402</v>
      </c>
      <c r="J391" s="22">
        <v>3594800</v>
      </c>
      <c r="K391" s="6">
        <f>VLOOKUP(B391,'[1]2021'!$B$3:$K$423,10,0)</f>
        <v>0</v>
      </c>
      <c r="L391" s="62">
        <f>VLOOKUP(B391,'[1]2021'!$B$3:$L$423,11,0)</f>
        <v>0</v>
      </c>
      <c r="M391" s="17">
        <f>VLOOKUP(B391,'[1]2021'!$B$3:$M$423,12,0)</f>
        <v>3594800</v>
      </c>
      <c r="N391" s="1"/>
      <c r="O391" s="1"/>
      <c r="P391" s="30" t="s">
        <v>1158</v>
      </c>
    </row>
    <row r="392" spans="1:16" s="12" customFormat="1" ht="67.5">
      <c r="B392" s="33">
        <v>392</v>
      </c>
      <c r="C392" s="60" t="s">
        <v>1192</v>
      </c>
      <c r="D392" s="8" t="s">
        <v>1120</v>
      </c>
      <c r="E392" s="22">
        <v>1797400</v>
      </c>
      <c r="F392" s="20"/>
      <c r="G392" s="23" t="s">
        <v>248</v>
      </c>
      <c r="H392" s="24">
        <v>44342</v>
      </c>
      <c r="I392" s="24">
        <v>44402</v>
      </c>
      <c r="J392" s="22">
        <v>3594800</v>
      </c>
      <c r="K392" s="6">
        <f>VLOOKUP(B392,'[1]2021'!$B$3:$K$423,10,0)</f>
        <v>0</v>
      </c>
      <c r="L392" s="62">
        <f>VLOOKUP(B392,'[1]2021'!$B$3:$L$423,11,0)</f>
        <v>0</v>
      </c>
      <c r="M392" s="17">
        <f>VLOOKUP(B392,'[1]2021'!$B$3:$M$423,12,0)</f>
        <v>3594800</v>
      </c>
      <c r="N392" s="1"/>
      <c r="O392" s="1"/>
      <c r="P392" s="30" t="s">
        <v>1159</v>
      </c>
    </row>
    <row r="393" spans="1:16" s="12" customFormat="1" ht="67.5">
      <c r="B393" s="33">
        <v>393</v>
      </c>
      <c r="C393" s="60" t="s">
        <v>1192</v>
      </c>
      <c r="D393" s="8" t="s">
        <v>1121</v>
      </c>
      <c r="E393" s="22">
        <v>1797400</v>
      </c>
      <c r="F393" s="20"/>
      <c r="G393" s="23" t="s">
        <v>248</v>
      </c>
      <c r="H393" s="24">
        <v>44342</v>
      </c>
      <c r="I393" s="24">
        <v>44402</v>
      </c>
      <c r="J393" s="22">
        <v>3594800</v>
      </c>
      <c r="K393" s="6">
        <f>VLOOKUP(B393,'[1]2021'!$B$3:$K$423,10,0)</f>
        <v>0</v>
      </c>
      <c r="L393" s="62">
        <f>VLOOKUP(B393,'[1]2021'!$B$3:$L$423,11,0)</f>
        <v>0</v>
      </c>
      <c r="M393" s="17">
        <f>VLOOKUP(B393,'[1]2021'!$B$3:$M$423,12,0)</f>
        <v>3594800</v>
      </c>
      <c r="N393" s="1"/>
      <c r="O393" s="1"/>
      <c r="P393" s="30" t="s">
        <v>1160</v>
      </c>
    </row>
    <row r="394" spans="1:16" s="12" customFormat="1" ht="33.75">
      <c r="B394" s="33">
        <v>394</v>
      </c>
      <c r="C394" s="60" t="s">
        <v>1192</v>
      </c>
      <c r="D394" s="8" t="s">
        <v>1122</v>
      </c>
      <c r="E394" s="23" t="s">
        <v>907</v>
      </c>
      <c r="F394" s="20" t="s">
        <v>1177</v>
      </c>
      <c r="G394" s="23" t="s">
        <v>1131</v>
      </c>
      <c r="H394" s="24">
        <v>44334</v>
      </c>
      <c r="I394" s="24">
        <v>44377</v>
      </c>
      <c r="J394" s="22">
        <v>1551333</v>
      </c>
      <c r="K394" s="6">
        <f>VLOOKUP(B394,'[1]2021'!$B$3:$K$423,10,0)</f>
        <v>0.96399999226471689</v>
      </c>
      <c r="L394" s="62">
        <f>VLOOKUP(B394,'[1]2021'!$B$3:$L$423,11,0)</f>
        <v>1495485</v>
      </c>
      <c r="M394" s="17">
        <f>VLOOKUP(B394,'[1]2021'!$B$3:$M$423,12,0)</f>
        <v>55848</v>
      </c>
      <c r="N394" s="1"/>
      <c r="O394" s="1"/>
      <c r="P394" s="30" t="s">
        <v>1161</v>
      </c>
    </row>
    <row r="395" spans="1:16" s="12" customFormat="1" ht="45">
      <c r="A395" s="32"/>
      <c r="B395" s="33">
        <v>395</v>
      </c>
      <c r="C395" s="60" t="s">
        <v>1192</v>
      </c>
      <c r="D395" s="8" t="s">
        <v>1194</v>
      </c>
      <c r="E395" s="22" t="s">
        <v>907</v>
      </c>
      <c r="F395" s="20" t="s">
        <v>1167</v>
      </c>
      <c r="G395" s="23" t="s">
        <v>239</v>
      </c>
      <c r="H395" s="24">
        <v>44379</v>
      </c>
      <c r="I395" s="24">
        <v>44682</v>
      </c>
      <c r="J395" s="22">
        <v>7131950</v>
      </c>
      <c r="K395" s="6">
        <f>VLOOKUP(B395,'[1]2021'!$B$3:$K$423,10,0)</f>
        <v>0</v>
      </c>
      <c r="L395" s="62">
        <f>VLOOKUP(B395,'[1]2021'!$B$3:$L$423,11,0)</f>
        <v>0</v>
      </c>
      <c r="M395" s="17">
        <f>VLOOKUP(B395,'[1]2021'!$B$3:$M$423,12,0)</f>
        <v>7131950</v>
      </c>
      <c r="N395" s="1"/>
      <c r="O395" s="1"/>
      <c r="P395" s="30" t="s">
        <v>1197</v>
      </c>
    </row>
    <row r="396" spans="1:16" s="12" customFormat="1" ht="67.5">
      <c r="A396" s="32"/>
      <c r="B396" s="33">
        <v>396</v>
      </c>
      <c r="C396" s="60" t="s">
        <v>1193</v>
      </c>
      <c r="D396" s="8" t="s">
        <v>1195</v>
      </c>
      <c r="E396" s="22">
        <v>2000000</v>
      </c>
      <c r="F396" s="20" t="s">
        <v>1241</v>
      </c>
      <c r="G396" s="23" t="s">
        <v>260</v>
      </c>
      <c r="H396" s="24">
        <v>44348</v>
      </c>
      <c r="I396" s="24">
        <v>44407</v>
      </c>
      <c r="J396" s="22">
        <v>4000000</v>
      </c>
      <c r="K396" s="6">
        <f>VLOOKUP(B396,'[1]2021'!$B$3:$K$423,10,0)</f>
        <v>0</v>
      </c>
      <c r="L396" s="62">
        <f>VLOOKUP(B396,'[1]2021'!$B$3:$L$423,11,0)</f>
        <v>0</v>
      </c>
      <c r="M396" s="17">
        <f>VLOOKUP(B396,'[1]2021'!$B$3:$M$423,12,0)</f>
        <v>4000000</v>
      </c>
      <c r="N396" s="1"/>
      <c r="O396" s="1"/>
      <c r="P396" s="30" t="s">
        <v>1198</v>
      </c>
    </row>
    <row r="397" spans="1:16" s="12" customFormat="1" ht="67.5">
      <c r="A397" s="32"/>
      <c r="B397" s="33">
        <v>397</v>
      </c>
      <c r="C397" s="60" t="s">
        <v>1193</v>
      </c>
      <c r="D397" s="8" t="s">
        <v>1196</v>
      </c>
      <c r="E397" s="22">
        <v>2000000</v>
      </c>
      <c r="F397" s="20" t="s">
        <v>1242</v>
      </c>
      <c r="G397" s="23" t="s">
        <v>260</v>
      </c>
      <c r="H397" s="24">
        <v>44348</v>
      </c>
      <c r="I397" s="24">
        <v>44407</v>
      </c>
      <c r="J397" s="22">
        <v>4000000</v>
      </c>
      <c r="K397" s="6">
        <f>VLOOKUP(B397,'[1]2021'!$B$3:$K$423,10,0)</f>
        <v>0</v>
      </c>
      <c r="L397" s="62">
        <f>VLOOKUP(B397,'[1]2021'!$B$3:$L$423,11,0)</f>
        <v>0</v>
      </c>
      <c r="M397" s="17">
        <f>VLOOKUP(B397,'[1]2021'!$B$3:$M$423,12,0)</f>
        <v>4000000</v>
      </c>
      <c r="N397" s="1"/>
      <c r="O397" s="1"/>
      <c r="P397" s="30" t="s">
        <v>1199</v>
      </c>
    </row>
    <row r="398" spans="1:16" s="12" customFormat="1" ht="67.5">
      <c r="A398" s="32"/>
      <c r="B398" s="33">
        <v>398</v>
      </c>
      <c r="C398" s="60" t="s">
        <v>1192</v>
      </c>
      <c r="D398" s="8" t="s">
        <v>1123</v>
      </c>
      <c r="E398" s="22">
        <v>2000000</v>
      </c>
      <c r="F398" s="20" t="s">
        <v>1243</v>
      </c>
      <c r="G398" s="23" t="s">
        <v>260</v>
      </c>
      <c r="H398" s="24">
        <v>44348</v>
      </c>
      <c r="I398" s="24">
        <v>44407</v>
      </c>
      <c r="J398" s="22">
        <v>4000000</v>
      </c>
      <c r="K398" s="6">
        <f>VLOOKUP(B398,'[1]2021'!$B$3:$K$423,10,0)</f>
        <v>0</v>
      </c>
      <c r="L398" s="62">
        <f>VLOOKUP(B398,'[1]2021'!$B$3:$L$423,11,0)</f>
        <v>0</v>
      </c>
      <c r="M398" s="17">
        <f>VLOOKUP(B398,'[1]2021'!$B$3:$M$423,12,0)</f>
        <v>4000000</v>
      </c>
      <c r="N398" s="1"/>
      <c r="O398" s="1"/>
      <c r="P398" s="30" t="s">
        <v>1162</v>
      </c>
    </row>
    <row r="399" spans="1:16" s="12" customFormat="1" ht="67.5">
      <c r="B399" s="33">
        <v>399</v>
      </c>
      <c r="C399" s="60" t="s">
        <v>1192</v>
      </c>
      <c r="D399" s="8" t="s">
        <v>1124</v>
      </c>
      <c r="E399" s="22">
        <v>8000000</v>
      </c>
      <c r="F399" s="20" t="s">
        <v>752</v>
      </c>
      <c r="G399" s="23" t="s">
        <v>245</v>
      </c>
      <c r="H399" s="24">
        <v>44348</v>
      </c>
      <c r="I399" s="24">
        <v>44560</v>
      </c>
      <c r="J399" s="22">
        <v>56000000</v>
      </c>
      <c r="K399" s="6">
        <f>VLOOKUP(B399,'[1]2021'!$B$3:$K$423,10,0)</f>
        <v>0</v>
      </c>
      <c r="L399" s="62">
        <f>VLOOKUP(B399,'[1]2021'!$B$3:$L$423,11,0)</f>
        <v>0</v>
      </c>
      <c r="M399" s="17">
        <f>VLOOKUP(B399,'[1]2021'!$B$3:$M$423,12,0)</f>
        <v>56000000</v>
      </c>
      <c r="N399" s="1"/>
      <c r="O399" s="1"/>
      <c r="P399" s="30" t="s">
        <v>1163</v>
      </c>
    </row>
    <row r="400" spans="1:16" s="12" customFormat="1" ht="78.75">
      <c r="B400" s="33">
        <v>400</v>
      </c>
      <c r="C400" s="60" t="s">
        <v>1192</v>
      </c>
      <c r="D400" s="8" t="s">
        <v>1125</v>
      </c>
      <c r="E400" s="22">
        <v>9000000</v>
      </c>
      <c r="F400" s="20" t="s">
        <v>765</v>
      </c>
      <c r="G400" s="23" t="s">
        <v>245</v>
      </c>
      <c r="H400" s="24">
        <v>44347</v>
      </c>
      <c r="I400" s="24">
        <v>44560</v>
      </c>
      <c r="J400" s="22">
        <v>63000000</v>
      </c>
      <c r="K400" s="6">
        <f>VLOOKUP(B400,'[1]2021'!$B$3:$K$423,10,0)</f>
        <v>0</v>
      </c>
      <c r="L400" s="62">
        <f>VLOOKUP(B400,'[1]2021'!$B$3:$L$423,11,0)</f>
        <v>0</v>
      </c>
      <c r="M400" s="17">
        <f>VLOOKUP(B400,'[1]2021'!$B$3:$M$423,12,0)</f>
        <v>63000000</v>
      </c>
      <c r="N400" s="1"/>
      <c r="O400" s="1"/>
      <c r="P400" s="30" t="s">
        <v>1164</v>
      </c>
    </row>
    <row r="401" spans="1:16" s="12" customFormat="1" ht="78.75">
      <c r="A401" s="32"/>
      <c r="B401" s="33">
        <v>401</v>
      </c>
      <c r="C401" s="60" t="s">
        <v>1193</v>
      </c>
      <c r="D401" s="8" t="s">
        <v>1200</v>
      </c>
      <c r="E401" s="22">
        <v>1797400</v>
      </c>
      <c r="F401" s="20" t="s">
        <v>1244</v>
      </c>
      <c r="G401" s="23" t="s">
        <v>245</v>
      </c>
      <c r="H401" s="24">
        <v>44349</v>
      </c>
      <c r="I401" s="24">
        <v>44561</v>
      </c>
      <c r="J401" s="22">
        <v>12581800</v>
      </c>
      <c r="K401" s="6">
        <f>VLOOKUP(B401,'[1]2021'!$B$3:$K$423,10,0)</f>
        <v>0</v>
      </c>
      <c r="L401" s="62">
        <f>VLOOKUP(B401,'[1]2021'!$B$3:$L$423,11,0)</f>
        <v>0</v>
      </c>
      <c r="M401" s="17">
        <f>VLOOKUP(B401,'[1]2021'!$B$3:$M$423,12,0)</f>
        <v>12581800</v>
      </c>
      <c r="N401" s="1"/>
      <c r="O401" s="1"/>
      <c r="P401" s="30" t="s">
        <v>1201</v>
      </c>
    </row>
    <row r="402" spans="1:16" s="12" customFormat="1" ht="56.25">
      <c r="B402" s="33">
        <v>403</v>
      </c>
      <c r="C402" s="60" t="s">
        <v>1192</v>
      </c>
      <c r="D402" s="8" t="s">
        <v>1126</v>
      </c>
      <c r="E402" s="22">
        <v>4250000</v>
      </c>
      <c r="F402" s="20" t="s">
        <v>1245</v>
      </c>
      <c r="G402" s="23" t="s">
        <v>245</v>
      </c>
      <c r="H402" s="24">
        <v>44348</v>
      </c>
      <c r="I402" s="24">
        <v>44560</v>
      </c>
      <c r="J402" s="22">
        <v>29750000</v>
      </c>
      <c r="K402" s="6">
        <f>VLOOKUP(B402,'[1]2021'!$B$3:$K$423,10,0)</f>
        <v>0</v>
      </c>
      <c r="L402" s="62">
        <f>VLOOKUP(B402,'[1]2021'!$B$3:$L$423,11,0)</f>
        <v>0</v>
      </c>
      <c r="M402" s="17">
        <f>VLOOKUP(B402,'[1]2021'!$B$3:$M$423,12,0)</f>
        <v>29750000</v>
      </c>
      <c r="N402" s="1"/>
      <c r="O402" s="1"/>
      <c r="P402" s="30" t="s">
        <v>1165</v>
      </c>
    </row>
    <row r="403" spans="1:16" s="12" customFormat="1" ht="56.25">
      <c r="B403" s="33">
        <v>404</v>
      </c>
      <c r="C403" s="60" t="s">
        <v>1192</v>
      </c>
      <c r="D403" s="8" t="s">
        <v>1127</v>
      </c>
      <c r="E403" s="22">
        <v>4250000</v>
      </c>
      <c r="F403" s="20" t="s">
        <v>1246</v>
      </c>
      <c r="G403" s="23" t="s">
        <v>245</v>
      </c>
      <c r="H403" s="24">
        <v>44348</v>
      </c>
      <c r="I403" s="24">
        <v>44561</v>
      </c>
      <c r="J403" s="22">
        <v>29750000</v>
      </c>
      <c r="K403" s="6">
        <f>VLOOKUP(B403,'[1]2021'!$B$3:$K$423,10,0)</f>
        <v>0</v>
      </c>
      <c r="L403" s="62">
        <f>VLOOKUP(B403,'[1]2021'!$B$3:$L$423,11,0)</f>
        <v>0</v>
      </c>
      <c r="M403" s="17">
        <f>VLOOKUP(B403,'[1]2021'!$B$3:$M$423,12,0)</f>
        <v>29750000</v>
      </c>
      <c r="N403" s="1"/>
      <c r="O403" s="1"/>
      <c r="P403" s="30" t="s">
        <v>1166</v>
      </c>
    </row>
    <row r="404" spans="1:16" s="12" customFormat="1" ht="56.25">
      <c r="B404" s="33">
        <v>405</v>
      </c>
      <c r="C404" s="23" t="s">
        <v>1193</v>
      </c>
      <c r="D404" s="8" t="s">
        <v>1202</v>
      </c>
      <c r="E404" s="22">
        <v>3866500</v>
      </c>
      <c r="F404" s="20" t="s">
        <v>1247</v>
      </c>
      <c r="G404" s="23" t="s">
        <v>245</v>
      </c>
      <c r="H404" s="24">
        <v>44349</v>
      </c>
      <c r="I404" s="24">
        <v>44561</v>
      </c>
      <c r="J404" s="22">
        <v>27065500</v>
      </c>
      <c r="K404" s="6">
        <f>VLOOKUP(B404,'[1]2021'!$B$3:$K$423,10,0)</f>
        <v>0</v>
      </c>
      <c r="L404" s="62">
        <f>VLOOKUP(B404,'[1]2021'!$B$3:$L$423,11,0)</f>
        <v>0</v>
      </c>
      <c r="M404" s="17">
        <f>VLOOKUP(B404,'[1]2021'!$B$3:$M$423,12,0)</f>
        <v>27065500</v>
      </c>
      <c r="N404" s="1"/>
      <c r="O404" s="1"/>
      <c r="P404" s="30" t="s">
        <v>1224</v>
      </c>
    </row>
    <row r="405" spans="1:16" s="12" customFormat="1" ht="78.75">
      <c r="B405" s="33">
        <v>406</v>
      </c>
      <c r="C405" s="23" t="s">
        <v>1192</v>
      </c>
      <c r="D405" s="8" t="s">
        <v>1203</v>
      </c>
      <c r="E405" s="22">
        <v>1797400</v>
      </c>
      <c r="F405" s="20"/>
      <c r="G405" s="23" t="s">
        <v>245</v>
      </c>
      <c r="H405" s="24">
        <v>44349</v>
      </c>
      <c r="I405" s="24">
        <v>44561</v>
      </c>
      <c r="J405" s="22">
        <v>12581800</v>
      </c>
      <c r="K405" s="6">
        <f>VLOOKUP(B405,'[1]2021'!$B$3:$K$423,10,0)</f>
        <v>0</v>
      </c>
      <c r="L405" s="62">
        <f>VLOOKUP(B405,'[1]2021'!$B$3:$L$423,11,0)</f>
        <v>0</v>
      </c>
      <c r="M405" s="17">
        <f>VLOOKUP(B405,'[1]2021'!$B$3:$M$423,12,0)</f>
        <v>12581800</v>
      </c>
      <c r="N405" s="1"/>
      <c r="O405" s="1"/>
      <c r="P405" s="30" t="s">
        <v>1225</v>
      </c>
    </row>
    <row r="406" spans="1:16" s="12" customFormat="1" ht="78.75">
      <c r="B406" s="33">
        <v>407</v>
      </c>
      <c r="C406" s="23" t="s">
        <v>1192</v>
      </c>
      <c r="D406" s="8" t="s">
        <v>1204</v>
      </c>
      <c r="E406" s="22">
        <v>1797400</v>
      </c>
      <c r="F406" s="20" t="s">
        <v>1248</v>
      </c>
      <c r="G406" s="23" t="s">
        <v>245</v>
      </c>
      <c r="H406" s="24">
        <v>44349</v>
      </c>
      <c r="I406" s="24">
        <v>44561</v>
      </c>
      <c r="J406" s="22">
        <v>12581800</v>
      </c>
      <c r="K406" s="6">
        <f>VLOOKUP(B406,'[1]2021'!$B$3:$K$423,10,0)</f>
        <v>0</v>
      </c>
      <c r="L406" s="62">
        <f>VLOOKUP(B406,'[1]2021'!$B$3:$L$423,11,0)</f>
        <v>0</v>
      </c>
      <c r="M406" s="17">
        <f>VLOOKUP(B406,'[1]2021'!$B$3:$M$423,12,0)</f>
        <v>12581800</v>
      </c>
      <c r="N406" s="1"/>
      <c r="O406" s="1"/>
      <c r="P406" s="30" t="s">
        <v>1226</v>
      </c>
    </row>
    <row r="407" spans="1:16" s="12" customFormat="1" ht="78.75">
      <c r="B407" s="33">
        <v>408</v>
      </c>
      <c r="C407" s="23" t="s">
        <v>1192</v>
      </c>
      <c r="D407" s="8" t="s">
        <v>1205</v>
      </c>
      <c r="E407" s="22">
        <v>1797400</v>
      </c>
      <c r="F407" s="20" t="s">
        <v>1249</v>
      </c>
      <c r="G407" s="23" t="s">
        <v>245</v>
      </c>
      <c r="H407" s="24">
        <v>44348</v>
      </c>
      <c r="I407" s="24">
        <v>44561</v>
      </c>
      <c r="J407" s="22">
        <v>12581800</v>
      </c>
      <c r="K407" s="6">
        <f>VLOOKUP(B407,'[1]2021'!$B$3:$K$423,10,0)</f>
        <v>0</v>
      </c>
      <c r="L407" s="62">
        <f>VLOOKUP(B407,'[1]2021'!$B$3:$L$423,11,0)</f>
        <v>0</v>
      </c>
      <c r="M407" s="17">
        <f>VLOOKUP(B407,'[1]2021'!$B$3:$M$423,12,0)</f>
        <v>12581800</v>
      </c>
      <c r="N407" s="1"/>
      <c r="O407" s="1"/>
      <c r="P407" s="30" t="s">
        <v>1227</v>
      </c>
    </row>
    <row r="408" spans="1:16" s="12" customFormat="1" ht="78.75">
      <c r="B408" s="33">
        <v>409</v>
      </c>
      <c r="C408" s="23" t="s">
        <v>1193</v>
      </c>
      <c r="D408" s="8" t="s">
        <v>1206</v>
      </c>
      <c r="E408" s="22">
        <v>1797400</v>
      </c>
      <c r="F408" s="20" t="s">
        <v>1250</v>
      </c>
      <c r="G408" s="23" t="s">
        <v>245</v>
      </c>
      <c r="H408" s="24">
        <v>44350</v>
      </c>
      <c r="I408" s="24">
        <v>44561</v>
      </c>
      <c r="J408" s="22">
        <v>12581800</v>
      </c>
      <c r="K408" s="6">
        <f>VLOOKUP(B408,'[1]2021'!$B$3:$K$423,10,0)</f>
        <v>0</v>
      </c>
      <c r="L408" s="62">
        <f>VLOOKUP(B408,'[1]2021'!$B$3:$L$423,11,0)</f>
        <v>0</v>
      </c>
      <c r="M408" s="17">
        <f>VLOOKUP(B408,'[1]2021'!$B$3:$M$423,12,0)</f>
        <v>12581800</v>
      </c>
      <c r="N408" s="1"/>
      <c r="O408" s="1"/>
      <c r="P408" s="30" t="s">
        <v>1228</v>
      </c>
    </row>
    <row r="409" spans="1:16" s="12" customFormat="1" ht="78.75">
      <c r="B409" s="33">
        <v>410</v>
      </c>
      <c r="C409" s="23" t="s">
        <v>1193</v>
      </c>
      <c r="D409" s="8" t="s">
        <v>1207</v>
      </c>
      <c r="E409" s="22">
        <v>6500000</v>
      </c>
      <c r="F409" s="20" t="s">
        <v>1251</v>
      </c>
      <c r="G409" s="23" t="s">
        <v>245</v>
      </c>
      <c r="H409" s="24">
        <v>44348</v>
      </c>
      <c r="I409" s="24">
        <v>44561</v>
      </c>
      <c r="J409" s="22">
        <v>45500000</v>
      </c>
      <c r="K409" s="6">
        <f>VLOOKUP(B409,'[1]2021'!$B$3:$K$423,10,0)</f>
        <v>0</v>
      </c>
      <c r="L409" s="62">
        <f>VLOOKUP(B409,'[1]2021'!$B$3:$L$423,11,0)</f>
        <v>0</v>
      </c>
      <c r="M409" s="17">
        <f>VLOOKUP(B409,'[1]2021'!$B$3:$M$423,12,0)</f>
        <v>45500000</v>
      </c>
      <c r="N409" s="1"/>
      <c r="O409" s="1"/>
      <c r="P409" s="30" t="s">
        <v>1229</v>
      </c>
    </row>
    <row r="410" spans="1:16" s="12" customFormat="1" ht="56.25">
      <c r="B410" s="33">
        <v>411</v>
      </c>
      <c r="C410" s="23" t="s">
        <v>1192</v>
      </c>
      <c r="D410" s="8" t="s">
        <v>1208</v>
      </c>
      <c r="E410" s="22" t="s">
        <v>907</v>
      </c>
      <c r="F410" s="20" t="s">
        <v>1167</v>
      </c>
      <c r="G410" s="23" t="s">
        <v>1219</v>
      </c>
      <c r="H410" s="24">
        <v>44378</v>
      </c>
      <c r="I410" s="24">
        <v>44550</v>
      </c>
      <c r="J410" s="22">
        <v>29590086</v>
      </c>
      <c r="K410" s="6">
        <f>VLOOKUP(B410,'[1]2021'!$B$3:$K$423,10,0)</f>
        <v>0</v>
      </c>
      <c r="L410" s="62">
        <f>VLOOKUP(B410,'[1]2021'!$B$3:$L$423,11,0)</f>
        <v>0</v>
      </c>
      <c r="M410" s="17">
        <f>VLOOKUP(B410,'[1]2021'!$B$3:$M$423,12,0)</f>
        <v>29590086</v>
      </c>
      <c r="N410" s="1"/>
      <c r="O410" s="1"/>
      <c r="P410" s="30" t="s">
        <v>1230</v>
      </c>
    </row>
    <row r="411" spans="1:16" s="12" customFormat="1" ht="78.75">
      <c r="B411" s="33">
        <v>412</v>
      </c>
      <c r="C411" s="23" t="s">
        <v>1192</v>
      </c>
      <c r="D411" s="8" t="s">
        <v>1209</v>
      </c>
      <c r="E411" s="22">
        <v>1797400</v>
      </c>
      <c r="F411" s="20" t="s">
        <v>1252</v>
      </c>
      <c r="G411" s="23" t="s">
        <v>1220</v>
      </c>
      <c r="H411" s="24">
        <v>44351</v>
      </c>
      <c r="I411" s="24">
        <v>44561</v>
      </c>
      <c r="J411" s="22">
        <v>12461973</v>
      </c>
      <c r="K411" s="6">
        <f>VLOOKUP(B411,'[1]2021'!$B$3:$K$423,10,0)</f>
        <v>0</v>
      </c>
      <c r="L411" s="62">
        <f>VLOOKUP(B411,'[1]2021'!$B$3:$L$423,11,0)</f>
        <v>0</v>
      </c>
      <c r="M411" s="17">
        <f>VLOOKUP(B411,'[1]2021'!$B$3:$M$423,12,0)</f>
        <v>12461973</v>
      </c>
      <c r="N411" s="1"/>
      <c r="O411" s="1"/>
      <c r="P411" s="30" t="s">
        <v>1231</v>
      </c>
    </row>
    <row r="412" spans="1:16" s="12" customFormat="1" ht="56.25">
      <c r="B412" s="33">
        <v>413</v>
      </c>
      <c r="C412" s="23" t="s">
        <v>1193</v>
      </c>
      <c r="D412" s="8" t="s">
        <v>1210</v>
      </c>
      <c r="E412" s="22">
        <v>1797400</v>
      </c>
      <c r="F412" s="20" t="s">
        <v>1253</v>
      </c>
      <c r="G412" s="23" t="s">
        <v>1221</v>
      </c>
      <c r="H412" s="24">
        <v>44351</v>
      </c>
      <c r="I412" s="24">
        <v>44561</v>
      </c>
      <c r="J412" s="22">
        <v>12402060</v>
      </c>
      <c r="K412" s="6">
        <f>VLOOKUP(B412,'[1]2021'!$B$3:$K$423,10,0)</f>
        <v>0</v>
      </c>
      <c r="L412" s="62">
        <f>VLOOKUP(B412,'[1]2021'!$B$3:$L$423,11,0)</f>
        <v>0</v>
      </c>
      <c r="M412" s="17">
        <f>VLOOKUP(B412,'[1]2021'!$B$3:$M$423,12,0)</f>
        <v>12402060</v>
      </c>
      <c r="N412" s="1"/>
      <c r="O412" s="1"/>
      <c r="P412" s="30" t="s">
        <v>1232</v>
      </c>
    </row>
    <row r="413" spans="1:16" s="12" customFormat="1" ht="67.5">
      <c r="B413" s="33">
        <v>414</v>
      </c>
      <c r="C413" s="23" t="s">
        <v>1192</v>
      </c>
      <c r="D413" s="8" t="s">
        <v>1211</v>
      </c>
      <c r="E413" s="22">
        <v>7200000</v>
      </c>
      <c r="F413" s="20" t="s">
        <v>1254</v>
      </c>
      <c r="G413" s="23" t="s">
        <v>1222</v>
      </c>
      <c r="H413" s="24">
        <v>44358</v>
      </c>
      <c r="I413" s="24">
        <v>44555</v>
      </c>
      <c r="J413" s="22">
        <v>46800000</v>
      </c>
      <c r="K413" s="6">
        <f>VLOOKUP(B413,'[1]2021'!$B$3:$K$423,10,0)</f>
        <v>0</v>
      </c>
      <c r="L413" s="62">
        <f>VLOOKUP(B413,'[1]2021'!$B$3:$L$423,11,0)</f>
        <v>0</v>
      </c>
      <c r="M413" s="17">
        <f>VLOOKUP(B413,'[1]2021'!$B$3:$M$423,12,0)</f>
        <v>46800000</v>
      </c>
      <c r="N413" s="1"/>
      <c r="O413" s="1"/>
      <c r="P413" s="30" t="s">
        <v>1233</v>
      </c>
    </row>
    <row r="414" spans="1:16" s="12" customFormat="1" ht="33.75">
      <c r="B414" s="33">
        <v>415</v>
      </c>
      <c r="C414" s="23" t="s">
        <v>1192</v>
      </c>
      <c r="D414" s="8" t="s">
        <v>1212</v>
      </c>
      <c r="E414" s="22" t="s">
        <v>907</v>
      </c>
      <c r="F414" s="20" t="s">
        <v>1255</v>
      </c>
      <c r="G414" s="23" t="s">
        <v>584</v>
      </c>
      <c r="H414" s="24">
        <v>44362</v>
      </c>
      <c r="I414" s="24">
        <v>44394</v>
      </c>
      <c r="J414" s="22">
        <v>7829504</v>
      </c>
      <c r="K414" s="6">
        <f>VLOOKUP(B414,'[1]2021'!$B$3:$K$423,10,0)</f>
        <v>0</v>
      </c>
      <c r="L414" s="62">
        <f>VLOOKUP(B414,'[1]2021'!$B$3:$L$423,11,0)</f>
        <v>0</v>
      </c>
      <c r="M414" s="17">
        <f>VLOOKUP(B414,'[1]2021'!$B$3:$M$423,12,0)</f>
        <v>7829504</v>
      </c>
      <c r="N414" s="1"/>
      <c r="O414" s="1"/>
      <c r="P414" s="30" t="s">
        <v>1234</v>
      </c>
    </row>
    <row r="415" spans="1:16" s="12" customFormat="1" ht="45">
      <c r="B415" s="33">
        <v>416</v>
      </c>
      <c r="C415" s="23" t="s">
        <v>1193</v>
      </c>
      <c r="D415" s="8" t="s">
        <v>1213</v>
      </c>
      <c r="E415" s="22">
        <v>4900000</v>
      </c>
      <c r="F415" s="20"/>
      <c r="G415" s="23" t="s">
        <v>246</v>
      </c>
      <c r="H415" s="24">
        <v>44378</v>
      </c>
      <c r="I415" s="24">
        <v>44561</v>
      </c>
      <c r="J415" s="22">
        <v>29400000</v>
      </c>
      <c r="K415" s="6">
        <f>VLOOKUP(B415,'[1]2021'!$B$3:$K$423,10,0)</f>
        <v>0</v>
      </c>
      <c r="L415" s="62">
        <f>VLOOKUP(B415,'[1]2021'!$B$3:$L$423,11,0)</f>
        <v>0</v>
      </c>
      <c r="M415" s="17">
        <f>VLOOKUP(B415,'[1]2021'!$B$3:$M$423,12,0)</f>
        <v>0</v>
      </c>
      <c r="N415" s="1"/>
      <c r="O415" s="1"/>
      <c r="P415" s="30" t="s">
        <v>1235</v>
      </c>
    </row>
    <row r="416" spans="1:16" s="12" customFormat="1" ht="33.75">
      <c r="B416" s="33">
        <v>417</v>
      </c>
      <c r="C416" s="23" t="s">
        <v>1192</v>
      </c>
      <c r="D416" s="8" t="s">
        <v>1218</v>
      </c>
      <c r="E416" s="22">
        <v>5480000</v>
      </c>
      <c r="F416" s="20" t="s">
        <v>1256</v>
      </c>
      <c r="G416" s="23" t="s">
        <v>1223</v>
      </c>
      <c r="H416" s="24">
        <v>44377</v>
      </c>
      <c r="I416" s="24">
        <v>44406</v>
      </c>
      <c r="J416" s="22">
        <v>5480000</v>
      </c>
      <c r="K416" s="6">
        <f>VLOOKUP(B416,'[1]2021'!$B$3:$K$423,10,0)</f>
        <v>0</v>
      </c>
      <c r="L416" s="62">
        <f>VLOOKUP(B416,'[1]2021'!$B$3:$L$423,11,0)</f>
        <v>0</v>
      </c>
      <c r="M416" s="17">
        <f>VLOOKUP(B416,'[1]2021'!$B$3:$M$423,12,0)</f>
        <v>5480000</v>
      </c>
      <c r="N416" s="1"/>
      <c r="O416" s="1"/>
      <c r="P416" s="30" t="s">
        <v>1236</v>
      </c>
    </row>
    <row r="417" spans="2:16" s="12" customFormat="1" ht="33.75">
      <c r="B417" s="33">
        <v>418</v>
      </c>
      <c r="C417" s="23" t="s">
        <v>1192</v>
      </c>
      <c r="D417" s="8" t="s">
        <v>1214</v>
      </c>
      <c r="E417" s="22">
        <v>1797400</v>
      </c>
      <c r="F417" s="20" t="s">
        <v>1257</v>
      </c>
      <c r="G417" s="23" t="s">
        <v>590</v>
      </c>
      <c r="H417" s="24">
        <v>44370</v>
      </c>
      <c r="I417" s="24">
        <v>44522</v>
      </c>
      <c r="J417" s="22">
        <v>8987000</v>
      </c>
      <c r="K417" s="6">
        <f>VLOOKUP(B417,'[1]2021'!$B$3:$K$423,10,0)</f>
        <v>0</v>
      </c>
      <c r="L417" s="62">
        <f>VLOOKUP(B417,'[1]2021'!$B$3:$L$423,11,0)</f>
        <v>0</v>
      </c>
      <c r="M417" s="17">
        <f>VLOOKUP(B417,'[1]2021'!$B$3:$M$423,12,0)</f>
        <v>8987000</v>
      </c>
      <c r="N417" s="1"/>
      <c r="O417" s="1"/>
      <c r="P417" s="30" t="s">
        <v>1237</v>
      </c>
    </row>
    <row r="418" spans="2:16" s="12" customFormat="1" ht="67.5">
      <c r="B418" s="33">
        <v>419</v>
      </c>
      <c r="C418" s="23" t="s">
        <v>1192</v>
      </c>
      <c r="D418" s="8" t="s">
        <v>1215</v>
      </c>
      <c r="E418" s="22">
        <v>6000000</v>
      </c>
      <c r="F418" s="20"/>
      <c r="G418" s="23" t="s">
        <v>246</v>
      </c>
      <c r="H418" s="24">
        <v>44370</v>
      </c>
      <c r="I418" s="24">
        <v>44552</v>
      </c>
      <c r="J418" s="22">
        <v>36000000</v>
      </c>
      <c r="K418" s="6">
        <f>VLOOKUP(B418,'[1]2021'!$B$3:$K$423,10,0)</f>
        <v>0</v>
      </c>
      <c r="L418" s="62">
        <f>VLOOKUP(B418,'[1]2021'!$B$3:$L$423,11,0)</f>
        <v>0</v>
      </c>
      <c r="M418" s="17">
        <f>VLOOKUP(B418,'[1]2021'!$B$3:$M$423,12,0)</f>
        <v>36000000</v>
      </c>
      <c r="N418" s="1"/>
      <c r="O418" s="1"/>
      <c r="P418" s="30" t="s">
        <v>1238</v>
      </c>
    </row>
    <row r="419" spans="2:16" s="12" customFormat="1" ht="56.25">
      <c r="B419" s="33">
        <v>420</v>
      </c>
      <c r="C419" s="23" t="s">
        <v>1192</v>
      </c>
      <c r="D419" s="8" t="s">
        <v>1216</v>
      </c>
      <c r="E419" s="22" t="s">
        <v>907</v>
      </c>
      <c r="F419" s="20" t="s">
        <v>1167</v>
      </c>
      <c r="G419" s="23" t="s">
        <v>1260</v>
      </c>
      <c r="H419" s="24">
        <v>44371</v>
      </c>
      <c r="I419" s="24">
        <v>44561</v>
      </c>
      <c r="J419" s="22">
        <v>290713110</v>
      </c>
      <c r="K419" s="6">
        <f>VLOOKUP(B419,'[1]2021'!$B$3:$K$423,10,0)</f>
        <v>0</v>
      </c>
      <c r="L419" s="62">
        <f>VLOOKUP(B419,'[1]2021'!$B$3:$L$423,11,0)</f>
        <v>0</v>
      </c>
      <c r="M419" s="17">
        <f>VLOOKUP(B419,'[1]2021'!$B$3:$M$423,12,0)</f>
        <v>290713110</v>
      </c>
      <c r="N419" s="1"/>
      <c r="O419" s="1"/>
      <c r="P419" s="30" t="s">
        <v>1239</v>
      </c>
    </row>
    <row r="420" spans="2:16" s="12" customFormat="1" ht="78.75">
      <c r="B420" s="33">
        <v>421</v>
      </c>
      <c r="C420" s="23" t="s">
        <v>1193</v>
      </c>
      <c r="D420" s="8" t="s">
        <v>1217</v>
      </c>
      <c r="E420" s="22">
        <v>10000000</v>
      </c>
      <c r="F420" s="20" t="s">
        <v>1258</v>
      </c>
      <c r="G420" s="23" t="s">
        <v>246</v>
      </c>
      <c r="H420" s="24">
        <v>44372</v>
      </c>
      <c r="I420" s="24">
        <v>44554</v>
      </c>
      <c r="J420" s="22">
        <v>60000000</v>
      </c>
      <c r="K420" s="6">
        <f>VLOOKUP(B420,'[1]2021'!$B$3:$K$423,10,0)</f>
        <v>0</v>
      </c>
      <c r="L420" s="62">
        <f>VLOOKUP(B420,'[1]2021'!$B$3:$L$423,11,0)</f>
        <v>0</v>
      </c>
      <c r="M420" s="17">
        <f>VLOOKUP(B420,'[1]2021'!$B$3:$M$423,12,0)</f>
        <v>60000000</v>
      </c>
      <c r="N420" s="1"/>
      <c r="O420" s="1"/>
      <c r="P420" s="30" t="s">
        <v>1240</v>
      </c>
    </row>
    <row r="421" spans="2:16" s="12" customFormat="1">
      <c r="B421" s="67"/>
      <c r="C421" s="50"/>
      <c r="D421" s="51"/>
      <c r="E421" s="52"/>
      <c r="F421" s="53"/>
      <c r="G421" s="54"/>
      <c r="H421" s="55"/>
      <c r="I421" s="55"/>
      <c r="J421" s="52"/>
      <c r="K421" s="56"/>
      <c r="L421" s="63"/>
      <c r="M421" s="57"/>
      <c r="N421" s="58"/>
      <c r="O421" s="58"/>
      <c r="P421" s="59"/>
    </row>
    <row r="422" spans="2:16" s="12" customFormat="1">
      <c r="B422" s="67"/>
      <c r="C422" s="50"/>
      <c r="D422" s="51"/>
      <c r="E422" s="52"/>
      <c r="F422" s="53"/>
      <c r="G422" s="54"/>
      <c r="H422" s="55"/>
      <c r="I422" s="55"/>
      <c r="J422" s="52"/>
      <c r="K422" s="56"/>
      <c r="L422" s="63"/>
      <c r="M422" s="57"/>
      <c r="N422" s="58"/>
      <c r="O422" s="58"/>
      <c r="P422" s="59"/>
    </row>
    <row r="423" spans="2:16" s="12" customFormat="1">
      <c r="B423" s="67"/>
      <c r="C423" s="50"/>
      <c r="D423" s="51"/>
      <c r="E423" s="52"/>
      <c r="F423" s="53"/>
      <c r="G423" s="54"/>
      <c r="H423" s="55"/>
      <c r="I423" s="55"/>
      <c r="J423" s="52"/>
      <c r="K423" s="56"/>
      <c r="L423" s="63"/>
      <c r="M423" s="57"/>
      <c r="N423" s="58"/>
      <c r="O423" s="58"/>
      <c r="P423" s="59"/>
    </row>
    <row r="424" spans="2:16" s="12" customFormat="1">
      <c r="B424" s="67"/>
      <c r="C424" s="50"/>
      <c r="D424" s="51"/>
      <c r="E424" s="52"/>
      <c r="F424" s="53"/>
      <c r="G424" s="54"/>
      <c r="H424" s="55"/>
      <c r="I424" s="55"/>
      <c r="J424" s="52"/>
      <c r="K424" s="56"/>
      <c r="L424" s="63"/>
      <c r="M424" s="57"/>
      <c r="N424" s="58"/>
      <c r="O424" s="58"/>
      <c r="P424" s="59"/>
    </row>
    <row r="425" spans="2:16" s="12" customFormat="1">
      <c r="B425" s="67"/>
      <c r="C425" s="50"/>
      <c r="D425" s="51"/>
      <c r="E425" s="52"/>
      <c r="F425" s="53"/>
      <c r="G425" s="54"/>
      <c r="H425" s="55"/>
      <c r="I425" s="55"/>
      <c r="J425" s="52"/>
      <c r="K425" s="56"/>
      <c r="L425" s="63"/>
      <c r="M425" s="57"/>
      <c r="N425" s="58"/>
      <c r="O425" s="58"/>
      <c r="P425" s="59"/>
    </row>
    <row r="427" spans="2:16" s="49" customFormat="1" ht="39" customHeight="1">
      <c r="B427" s="69" t="s">
        <v>1261</v>
      </c>
      <c r="C427" s="69"/>
      <c r="D427" s="69"/>
      <c r="E427" s="69"/>
      <c r="F427" s="69"/>
      <c r="G427" s="69"/>
      <c r="H427" s="69"/>
      <c r="I427" s="69"/>
      <c r="J427" s="69"/>
      <c r="K427" s="69"/>
      <c r="L427" s="69"/>
      <c r="M427" s="69"/>
      <c r="N427" s="69"/>
      <c r="O427" s="69"/>
      <c r="P427" s="69"/>
    </row>
  </sheetData>
  <mergeCells count="2">
    <mergeCell ref="B1:P1"/>
    <mergeCell ref="B427:P427"/>
  </mergeCells>
  <conditionalFormatting sqref="P395:P397">
    <cfRule type="duplicateValues" dxfId="12" priority="7" stopIfTrue="1"/>
  </conditionalFormatting>
  <conditionalFormatting sqref="P401">
    <cfRule type="duplicateValues" dxfId="11" priority="6" stopIfTrue="1"/>
  </conditionalFormatting>
  <conditionalFormatting sqref="P1:P380 P383:P1048576">
    <cfRule type="duplicateValues" dxfId="10" priority="4"/>
  </conditionalFormatting>
  <conditionalFormatting sqref="P381:P382">
    <cfRule type="duplicateValues" dxfId="9" priority="2" stopIfTrue="1"/>
    <cfRule type="duplicateValues" dxfId="8" priority="3" stopIfTrue="1"/>
  </conditionalFormatting>
  <conditionalFormatting sqref="P404:P420">
    <cfRule type="duplicateValues" dxfId="7" priority="9" stopIfTrue="1"/>
  </conditionalFormatting>
  <conditionalFormatting sqref="P1:P1048576">
    <cfRule type="duplicateValues" dxfId="0" priority="1"/>
  </conditionalFormatting>
  <hyperlinks>
    <hyperlink ref="P3" r:id="rId1"/>
    <hyperlink ref="P4" r:id="rId2"/>
    <hyperlink ref="P5" r:id="rId3"/>
    <hyperlink ref="P6" r:id="rId4"/>
    <hyperlink ref="P7" r:id="rId5"/>
    <hyperlink ref="P8" r:id="rId6"/>
    <hyperlink ref="P9" r:id="rId7"/>
    <hyperlink ref="P10" r:id="rId8"/>
    <hyperlink ref="P11" r:id="rId9"/>
    <hyperlink ref="P12" r:id="rId10"/>
    <hyperlink ref="P13" r:id="rId11"/>
    <hyperlink ref="P14" r:id="rId12"/>
    <hyperlink ref="P15" r:id="rId13"/>
    <hyperlink ref="P16" r:id="rId14"/>
    <hyperlink ref="P17" r:id="rId15"/>
    <hyperlink ref="P18" r:id="rId16"/>
    <hyperlink ref="P19" r:id="rId17"/>
    <hyperlink ref="P20" r:id="rId18"/>
    <hyperlink ref="P21" r:id="rId19"/>
    <hyperlink ref="P22" r:id="rId20"/>
    <hyperlink ref="P23" r:id="rId21"/>
    <hyperlink ref="P24" r:id="rId22"/>
    <hyperlink ref="P26" r:id="rId23"/>
    <hyperlink ref="P27" r:id="rId24"/>
    <hyperlink ref="P28" r:id="rId25"/>
    <hyperlink ref="P29" r:id="rId26"/>
    <hyperlink ref="P30" r:id="rId27"/>
    <hyperlink ref="P31" r:id="rId28"/>
    <hyperlink ref="P32" r:id="rId29"/>
    <hyperlink ref="P33" r:id="rId30"/>
    <hyperlink ref="P34" r:id="rId31"/>
    <hyperlink ref="P35" r:id="rId32"/>
    <hyperlink ref="P36" r:id="rId33"/>
    <hyperlink ref="P37" r:id="rId34"/>
    <hyperlink ref="P38" r:id="rId35"/>
    <hyperlink ref="P39" r:id="rId36"/>
    <hyperlink ref="P42" r:id="rId37"/>
    <hyperlink ref="P43" r:id="rId38"/>
    <hyperlink ref="P44" r:id="rId39"/>
    <hyperlink ref="P46" r:id="rId40"/>
    <hyperlink ref="P45" r:id="rId41"/>
    <hyperlink ref="P47" r:id="rId42"/>
    <hyperlink ref="P48" r:id="rId43"/>
    <hyperlink ref="P49" r:id="rId44"/>
    <hyperlink ref="P50" r:id="rId45"/>
    <hyperlink ref="P51" r:id="rId46"/>
    <hyperlink ref="P52" r:id="rId47"/>
    <hyperlink ref="P53" r:id="rId48"/>
    <hyperlink ref="P54" r:id="rId49"/>
    <hyperlink ref="P55" r:id="rId50"/>
    <hyperlink ref="P57" r:id="rId51"/>
    <hyperlink ref="P58" r:id="rId52"/>
    <hyperlink ref="P59" r:id="rId53"/>
    <hyperlink ref="P60" r:id="rId54"/>
    <hyperlink ref="P61" r:id="rId55"/>
    <hyperlink ref="P62" r:id="rId56"/>
    <hyperlink ref="P40" r:id="rId57"/>
    <hyperlink ref="P41" r:id="rId58"/>
    <hyperlink ref="P56" r:id="rId59"/>
    <hyperlink ref="P63" r:id="rId60"/>
    <hyperlink ref="P64" r:id="rId61"/>
    <hyperlink ref="P65" r:id="rId62"/>
    <hyperlink ref="P66" r:id="rId63"/>
    <hyperlink ref="P67" r:id="rId64"/>
    <hyperlink ref="P68" r:id="rId65"/>
    <hyperlink ref="P69" r:id="rId66"/>
    <hyperlink ref="P70" r:id="rId67"/>
    <hyperlink ref="P71" r:id="rId68"/>
    <hyperlink ref="P72" r:id="rId69"/>
    <hyperlink ref="P73" r:id="rId70"/>
    <hyperlink ref="P78" r:id="rId71"/>
    <hyperlink ref="P79" r:id="rId72"/>
    <hyperlink ref="P80" r:id="rId73"/>
    <hyperlink ref="P81" r:id="rId74"/>
    <hyperlink ref="P74" r:id="rId75"/>
    <hyperlink ref="P75" r:id="rId76"/>
    <hyperlink ref="P76" r:id="rId77"/>
    <hyperlink ref="P77" r:id="rId78"/>
    <hyperlink ref="P82" r:id="rId79"/>
    <hyperlink ref="P83" r:id="rId80"/>
    <hyperlink ref="P84" r:id="rId81"/>
    <hyperlink ref="P85" r:id="rId82"/>
    <hyperlink ref="P86" r:id="rId83"/>
    <hyperlink ref="P87" r:id="rId84"/>
    <hyperlink ref="P88" r:id="rId85"/>
    <hyperlink ref="P89" r:id="rId86"/>
    <hyperlink ref="P90" r:id="rId87"/>
    <hyperlink ref="P93" r:id="rId88"/>
    <hyperlink ref="P94" r:id="rId89"/>
    <hyperlink ref="P95" r:id="rId90"/>
    <hyperlink ref="P92" r:id="rId91"/>
    <hyperlink ref="P25" r:id="rId92"/>
    <hyperlink ref="P91" r:id="rId93"/>
    <hyperlink ref="P96" r:id="rId94"/>
    <hyperlink ref="P97" r:id="rId95"/>
    <hyperlink ref="P98" r:id="rId96"/>
    <hyperlink ref="P99" r:id="rId97"/>
    <hyperlink ref="P100" r:id="rId98"/>
    <hyperlink ref="P101" r:id="rId99"/>
    <hyperlink ref="P102" r:id="rId100"/>
    <hyperlink ref="P103" r:id="rId101"/>
    <hyperlink ref="P104" r:id="rId102"/>
    <hyperlink ref="P105" r:id="rId103"/>
    <hyperlink ref="P107" r:id="rId104"/>
    <hyperlink ref="P109" r:id="rId105"/>
    <hyperlink ref="P110" r:id="rId106"/>
    <hyperlink ref="P111" r:id="rId107"/>
    <hyperlink ref="P112" r:id="rId108"/>
    <hyperlink ref="P113" r:id="rId109"/>
    <hyperlink ref="P114" r:id="rId110"/>
    <hyperlink ref="P115" r:id="rId111"/>
    <hyperlink ref="P116" r:id="rId112"/>
    <hyperlink ref="P117" r:id="rId113"/>
    <hyperlink ref="P118" r:id="rId114"/>
    <hyperlink ref="P119" r:id="rId115"/>
    <hyperlink ref="P120" r:id="rId116"/>
    <hyperlink ref="P121" r:id="rId117"/>
    <hyperlink ref="P122" r:id="rId118"/>
    <hyperlink ref="P123" r:id="rId119"/>
    <hyperlink ref="P124" r:id="rId120"/>
    <hyperlink ref="P125" r:id="rId121"/>
    <hyperlink ref="P126" r:id="rId122"/>
    <hyperlink ref="P127" r:id="rId123"/>
    <hyperlink ref="P128" r:id="rId124"/>
    <hyperlink ref="P106" r:id="rId125"/>
    <hyperlink ref="P129" r:id="rId126"/>
    <hyperlink ref="P131" r:id="rId127"/>
    <hyperlink ref="P130" r:id="rId128"/>
    <hyperlink ref="P108" r:id="rId129"/>
    <hyperlink ref="P132" r:id="rId130"/>
    <hyperlink ref="P133" r:id="rId131"/>
    <hyperlink ref="P134" r:id="rId132"/>
    <hyperlink ref="P135" r:id="rId133"/>
    <hyperlink ref="P136" r:id="rId134"/>
    <hyperlink ref="P137" r:id="rId135"/>
    <hyperlink ref="P138" r:id="rId136"/>
    <hyperlink ref="P139" r:id="rId137"/>
    <hyperlink ref="P140" r:id="rId138"/>
    <hyperlink ref="P141" r:id="rId139"/>
    <hyperlink ref="P142" r:id="rId140"/>
    <hyperlink ref="P143" r:id="rId141"/>
    <hyperlink ref="P144" r:id="rId142"/>
    <hyperlink ref="P145" r:id="rId143"/>
    <hyperlink ref="P146" r:id="rId144"/>
    <hyperlink ref="P147" r:id="rId145"/>
    <hyperlink ref="P148" r:id="rId146"/>
    <hyperlink ref="P149" r:id="rId147"/>
    <hyperlink ref="P150" r:id="rId148"/>
    <hyperlink ref="P151" r:id="rId149"/>
    <hyperlink ref="P152" r:id="rId150"/>
    <hyperlink ref="P153" r:id="rId151"/>
    <hyperlink ref="P154" r:id="rId152"/>
    <hyperlink ref="P155" r:id="rId153"/>
    <hyperlink ref="P156" r:id="rId154"/>
    <hyperlink ref="P157" r:id="rId155"/>
    <hyperlink ref="P158" r:id="rId156"/>
    <hyperlink ref="P159" r:id="rId157"/>
    <hyperlink ref="P160" r:id="rId158"/>
    <hyperlink ref="P161" r:id="rId159"/>
    <hyperlink ref="P163" r:id="rId160"/>
    <hyperlink ref="P162" r:id="rId161"/>
    <hyperlink ref="P164" r:id="rId162"/>
    <hyperlink ref="P165" r:id="rId163"/>
    <hyperlink ref="P166" r:id="rId164"/>
    <hyperlink ref="P167" r:id="rId165"/>
    <hyperlink ref="P168" r:id="rId166"/>
    <hyperlink ref="P169" r:id="rId167"/>
    <hyperlink ref="P170" r:id="rId168"/>
    <hyperlink ref="P171" r:id="rId169"/>
    <hyperlink ref="P172" r:id="rId170"/>
    <hyperlink ref="P173" r:id="rId171"/>
    <hyperlink ref="P174" r:id="rId172"/>
    <hyperlink ref="P175" r:id="rId173"/>
    <hyperlink ref="P176" r:id="rId174"/>
    <hyperlink ref="P177" r:id="rId175"/>
    <hyperlink ref="P178" r:id="rId176"/>
    <hyperlink ref="P179" r:id="rId177"/>
    <hyperlink ref="P180" r:id="rId178"/>
    <hyperlink ref="P181" r:id="rId179"/>
    <hyperlink ref="P182" r:id="rId180"/>
    <hyperlink ref="P183" r:id="rId181"/>
    <hyperlink ref="P184" r:id="rId182"/>
    <hyperlink ref="P185" r:id="rId183"/>
    <hyperlink ref="P186" r:id="rId184"/>
    <hyperlink ref="P187" r:id="rId185"/>
    <hyperlink ref="P189" r:id="rId186"/>
    <hyperlink ref="P190" r:id="rId187"/>
    <hyperlink ref="P196" r:id="rId188"/>
    <hyperlink ref="P188" r:id="rId189"/>
    <hyperlink ref="P192" r:id="rId190"/>
    <hyperlink ref="P193" r:id="rId191"/>
    <hyperlink ref="P194" r:id="rId192"/>
    <hyperlink ref="P195" r:id="rId193"/>
    <hyperlink ref="P197" r:id="rId194"/>
    <hyperlink ref="P198" r:id="rId195"/>
    <hyperlink ref="P199" r:id="rId196"/>
    <hyperlink ref="P200" r:id="rId197"/>
    <hyperlink ref="P201" r:id="rId198"/>
    <hyperlink ref="P202" r:id="rId199"/>
    <hyperlink ref="P203" r:id="rId200"/>
    <hyperlink ref="P204" r:id="rId201"/>
    <hyperlink ref="P205" r:id="rId202"/>
    <hyperlink ref="P206" r:id="rId203"/>
    <hyperlink ref="P207" r:id="rId204"/>
    <hyperlink ref="P208" r:id="rId205"/>
    <hyperlink ref="P209" r:id="rId206"/>
    <hyperlink ref="P210" r:id="rId207"/>
    <hyperlink ref="P211" r:id="rId208"/>
    <hyperlink ref="P212" r:id="rId209"/>
    <hyperlink ref="P216" r:id="rId210"/>
    <hyperlink ref="P213" r:id="rId211"/>
    <hyperlink ref="P214" r:id="rId212"/>
    <hyperlink ref="P215" r:id="rId213"/>
    <hyperlink ref="P217" r:id="rId214"/>
    <hyperlink ref="P219" r:id="rId215"/>
    <hyperlink ref="P220" r:id="rId216"/>
    <hyperlink ref="P221" r:id="rId217"/>
    <hyperlink ref="P222" r:id="rId218"/>
    <hyperlink ref="P223" r:id="rId219"/>
    <hyperlink ref="P225" r:id="rId220"/>
    <hyperlink ref="P227" r:id="rId221"/>
    <hyperlink ref="P228" r:id="rId222"/>
    <hyperlink ref="P229" r:id="rId223"/>
    <hyperlink ref="P230" r:id="rId224"/>
    <hyperlink ref="P191" r:id="rId225"/>
    <hyperlink ref="P218" r:id="rId226"/>
    <hyperlink ref="P224" r:id="rId227"/>
    <hyperlink ref="P250" r:id="rId228"/>
    <hyperlink ref="P231" r:id="rId229"/>
    <hyperlink ref="P232" r:id="rId230"/>
    <hyperlink ref="P233" r:id="rId231"/>
    <hyperlink ref="P234" r:id="rId232"/>
    <hyperlink ref="P235" r:id="rId233"/>
    <hyperlink ref="P236" r:id="rId234"/>
    <hyperlink ref="P237" r:id="rId235"/>
    <hyperlink ref="P238" r:id="rId236"/>
    <hyperlink ref="P239" r:id="rId237"/>
    <hyperlink ref="P240" r:id="rId238"/>
    <hyperlink ref="P241" r:id="rId239"/>
    <hyperlink ref="P242" r:id="rId240"/>
    <hyperlink ref="P243" r:id="rId241"/>
    <hyperlink ref="P244" r:id="rId242"/>
    <hyperlink ref="P245" r:id="rId243"/>
    <hyperlink ref="P246" r:id="rId244"/>
    <hyperlink ref="P247" r:id="rId245"/>
    <hyperlink ref="P248" r:id="rId246"/>
    <hyperlink ref="P249" r:id="rId247"/>
    <hyperlink ref="P251" r:id="rId248"/>
    <hyperlink ref="P252" r:id="rId249"/>
    <hyperlink ref="P253" r:id="rId250"/>
    <hyperlink ref="P254" r:id="rId251"/>
    <hyperlink ref="P255" r:id="rId252"/>
    <hyperlink ref="P257" r:id="rId253"/>
    <hyperlink ref="P258" r:id="rId254"/>
    <hyperlink ref="P259" r:id="rId255"/>
    <hyperlink ref="P262" r:id="rId256"/>
    <hyperlink ref="P263" r:id="rId257"/>
    <hyperlink ref="P264" r:id="rId258"/>
    <hyperlink ref="P265" r:id="rId259"/>
    <hyperlink ref="P266" r:id="rId260"/>
    <hyperlink ref="P267" r:id="rId261"/>
    <hyperlink ref="P270" r:id="rId262"/>
    <hyperlink ref="P271" r:id="rId263"/>
    <hyperlink ref="P274" r:id="rId264"/>
    <hyperlink ref="P280" r:id="rId265"/>
    <hyperlink ref="P281" r:id="rId266"/>
    <hyperlink ref="P282" r:id="rId267"/>
    <hyperlink ref="P283" r:id="rId268"/>
    <hyperlink ref="P284" r:id="rId269"/>
    <hyperlink ref="P285" r:id="rId270"/>
    <hyperlink ref="P286" r:id="rId271"/>
    <hyperlink ref="P287" r:id="rId272"/>
    <hyperlink ref="P226" r:id="rId273"/>
    <hyperlink ref="P260" r:id="rId274"/>
    <hyperlink ref="P261" r:id="rId275"/>
    <hyperlink ref="P268" r:id="rId276"/>
    <hyperlink ref="P269" r:id="rId277"/>
    <hyperlink ref="P272" r:id="rId278"/>
    <hyperlink ref="P273" r:id="rId279"/>
    <hyperlink ref="P275" r:id="rId280"/>
    <hyperlink ref="P276" r:id="rId281"/>
    <hyperlink ref="P277" r:id="rId282"/>
    <hyperlink ref="P278" r:id="rId283"/>
    <hyperlink ref="P279" r:id="rId284"/>
    <hyperlink ref="P288" r:id="rId285"/>
    <hyperlink ref="P289" r:id="rId286"/>
    <hyperlink ref="P290" r:id="rId287"/>
    <hyperlink ref="P291" r:id="rId288"/>
    <hyperlink ref="P292" r:id="rId289"/>
    <hyperlink ref="P293" r:id="rId290"/>
    <hyperlink ref="P294" r:id="rId291"/>
    <hyperlink ref="P295" r:id="rId292"/>
    <hyperlink ref="P296" r:id="rId293"/>
    <hyperlink ref="P298" r:id="rId294"/>
    <hyperlink ref="P299" r:id="rId295"/>
    <hyperlink ref="P300" r:id="rId296"/>
    <hyperlink ref="P301" r:id="rId297"/>
    <hyperlink ref="P297" r:id="rId298"/>
    <hyperlink ref="P302" r:id="rId299"/>
    <hyperlink ref="P303" r:id="rId300"/>
    <hyperlink ref="P308" r:id="rId301"/>
    <hyperlink ref="P310" r:id="rId302"/>
    <hyperlink ref="P256" r:id="rId303"/>
    <hyperlink ref="P304" r:id="rId304"/>
    <hyperlink ref="P305" r:id="rId305"/>
    <hyperlink ref="P306" r:id="rId306"/>
    <hyperlink ref="P307" r:id="rId307"/>
    <hyperlink ref="P311" r:id="rId308"/>
    <hyperlink ref="P313" r:id="rId309"/>
    <hyperlink ref="P314" r:id="rId310"/>
    <hyperlink ref="P309" r:id="rId311"/>
    <hyperlink ref="P312" r:id="rId312"/>
    <hyperlink ref="P315" r:id="rId313"/>
    <hyperlink ref="P316" r:id="rId314"/>
    <hyperlink ref="P317" r:id="rId315"/>
    <hyperlink ref="P318" r:id="rId316"/>
    <hyperlink ref="P319" r:id="rId317"/>
    <hyperlink ref="P321" r:id="rId318"/>
    <hyperlink ref="P322" r:id="rId319"/>
    <hyperlink ref="P323" r:id="rId320"/>
    <hyperlink ref="P324" r:id="rId321"/>
    <hyperlink ref="P320" r:id="rId322"/>
    <hyperlink ref="P331" r:id="rId323"/>
    <hyperlink ref="P326" r:id="rId324"/>
    <hyperlink ref="P327" r:id="rId325"/>
    <hyperlink ref="P328" r:id="rId326"/>
    <hyperlink ref="P329" r:id="rId327"/>
    <hyperlink ref="P330" r:id="rId328"/>
    <hyperlink ref="P332" r:id="rId329"/>
    <hyperlink ref="P333" r:id="rId330"/>
    <hyperlink ref="P334" r:id="rId331"/>
    <hyperlink ref="P335" r:id="rId332"/>
    <hyperlink ref="P325" r:id="rId333"/>
    <hyperlink ref="P336" r:id="rId334"/>
    <hyperlink ref="P337" r:id="rId335"/>
    <hyperlink ref="P338" r:id="rId336"/>
    <hyperlink ref="P339" r:id="rId337"/>
    <hyperlink ref="P340" r:id="rId338"/>
    <hyperlink ref="P341" r:id="rId339"/>
    <hyperlink ref="P342" r:id="rId340"/>
    <hyperlink ref="P343" r:id="rId341"/>
    <hyperlink ref="P344" r:id="rId342"/>
    <hyperlink ref="P345" r:id="rId343"/>
    <hyperlink ref="P346" r:id="rId344"/>
    <hyperlink ref="P348" r:id="rId345"/>
    <hyperlink ref="P349" r:id="rId346"/>
    <hyperlink ref="P350" r:id="rId347"/>
    <hyperlink ref="P347" r:id="rId348"/>
    <hyperlink ref="P353" r:id="rId349"/>
    <hyperlink ref="P354" r:id="rId350"/>
    <hyperlink ref="P351" r:id="rId351"/>
    <hyperlink ref="P352" r:id="rId352"/>
    <hyperlink ref="P355" r:id="rId353"/>
    <hyperlink ref="P356" r:id="rId354"/>
    <hyperlink ref="P357" r:id="rId355"/>
    <hyperlink ref="P358" r:id="rId356"/>
    <hyperlink ref="P359" r:id="rId357"/>
    <hyperlink ref="P360" r:id="rId358"/>
    <hyperlink ref="P361" r:id="rId359"/>
    <hyperlink ref="P362" r:id="rId360"/>
    <hyperlink ref="P363" r:id="rId361"/>
    <hyperlink ref="P364" r:id="rId362"/>
    <hyperlink ref="P365" r:id="rId363"/>
    <hyperlink ref="P367" r:id="rId364"/>
    <hyperlink ref="P368" r:id="rId365"/>
    <hyperlink ref="P369" r:id="rId366"/>
    <hyperlink ref="P366" r:id="rId367"/>
    <hyperlink ref="P370" r:id="rId368"/>
    <hyperlink ref="P371" r:id="rId369"/>
    <hyperlink ref="P372" r:id="rId370"/>
    <hyperlink ref="P373" r:id="rId371"/>
    <hyperlink ref="P374" r:id="rId372"/>
    <hyperlink ref="P375" r:id="rId373"/>
    <hyperlink ref="P376" r:id="rId374"/>
    <hyperlink ref="P377" r:id="rId375"/>
    <hyperlink ref="P378" r:id="rId376"/>
    <hyperlink ref="P379" r:id="rId377"/>
    <hyperlink ref="P380" r:id="rId378"/>
    <hyperlink ref="P383" r:id="rId379"/>
    <hyperlink ref="P384" r:id="rId380"/>
    <hyperlink ref="P385" r:id="rId381"/>
    <hyperlink ref="P386" r:id="rId382"/>
    <hyperlink ref="P388" r:id="rId383"/>
    <hyperlink ref="P389" r:id="rId384"/>
    <hyperlink ref="P390" r:id="rId385"/>
    <hyperlink ref="P391" r:id="rId386"/>
    <hyperlink ref="P392" r:id="rId387"/>
    <hyperlink ref="P393" r:id="rId388"/>
    <hyperlink ref="P387" r:id="rId389"/>
    <hyperlink ref="P394" r:id="rId390"/>
    <hyperlink ref="P398" r:id="rId391"/>
    <hyperlink ref="P399" r:id="rId392"/>
    <hyperlink ref="P400" r:id="rId393"/>
    <hyperlink ref="P402" r:id="rId394"/>
    <hyperlink ref="P403" r:id="rId395"/>
    <hyperlink ref="P396" r:id="rId396"/>
    <hyperlink ref="P397" r:id="rId397"/>
    <hyperlink ref="P395" r:id="rId398"/>
    <hyperlink ref="P401" r:id="rId399"/>
    <hyperlink ref="P404" r:id="rId400"/>
    <hyperlink ref="P405" r:id="rId401"/>
    <hyperlink ref="P406" r:id="rId402"/>
    <hyperlink ref="P407" r:id="rId403"/>
    <hyperlink ref="P408" r:id="rId404"/>
    <hyperlink ref="P409" r:id="rId405"/>
    <hyperlink ref="P410" r:id="rId406"/>
    <hyperlink ref="P411" r:id="rId407"/>
    <hyperlink ref="P412" r:id="rId408"/>
    <hyperlink ref="P413" r:id="rId409"/>
    <hyperlink ref="P414" r:id="rId410"/>
    <hyperlink ref="P416" r:id="rId411"/>
    <hyperlink ref="P417" r:id="rId412"/>
    <hyperlink ref="P418" r:id="rId413"/>
    <hyperlink ref="P419" r:id="rId414"/>
    <hyperlink ref="P420" r:id="rId415"/>
    <hyperlink ref="P415" r:id="rId416"/>
    <hyperlink ref="F396" r:id="rId417"/>
    <hyperlink ref="F397" r:id="rId418"/>
    <hyperlink ref="F398" r:id="rId419"/>
    <hyperlink ref="F399" r:id="rId420"/>
    <hyperlink ref="F400" r:id="rId421"/>
    <hyperlink ref="F401" r:id="rId422"/>
    <hyperlink ref="F402" r:id="rId423"/>
    <hyperlink ref="F403" r:id="rId424"/>
    <hyperlink ref="F404" r:id="rId425"/>
    <hyperlink ref="F406" r:id="rId426"/>
    <hyperlink ref="F407" r:id="rId427"/>
    <hyperlink ref="F408" r:id="rId428"/>
    <hyperlink ref="F409" r:id="rId429"/>
    <hyperlink ref="F411" r:id="rId430"/>
    <hyperlink ref="F412" r:id="rId431"/>
    <hyperlink ref="F413" r:id="rId432"/>
    <hyperlink ref="F414" r:id="rId433"/>
    <hyperlink ref="F416" r:id="rId434"/>
    <hyperlink ref="F417" r:id="rId435"/>
    <hyperlink ref="F420" r:id="rId436"/>
    <hyperlink ref="P381" r:id="rId437"/>
    <hyperlink ref="P382" r:id="rId438"/>
  </hyperlinks>
  <pageMargins left="0.7" right="0.7" top="0.75" bottom="0.75" header="0.3" footer="0.3"/>
  <pageSetup paperSize="9" orientation="portrait" r:id="rId439"/>
</worksheet>
</file>

<file path=xl/worksheets/sheet2.xml><?xml version="1.0" encoding="utf-8"?>
<worksheet xmlns="http://schemas.openxmlformats.org/spreadsheetml/2006/main" xmlns:r="http://schemas.openxmlformats.org/officeDocument/2006/relationships">
  <sheetPr filterMode="1"/>
  <dimension ref="A1:I414"/>
  <sheetViews>
    <sheetView topLeftCell="A86" workbookViewId="0">
      <selection activeCell="A2" sqref="A2:I409"/>
    </sheetView>
  </sheetViews>
  <sheetFormatPr baseColWidth="10" defaultRowHeight="15"/>
  <cols>
    <col min="2" max="2" width="17" style="36" customWidth="1"/>
    <col min="3" max="3" width="17.42578125" style="36" customWidth="1"/>
    <col min="4" max="4" width="14.140625" style="36" customWidth="1"/>
    <col min="5" max="5" width="13.5703125" style="36" hidden="1" customWidth="1"/>
    <col min="6" max="7" width="32" style="36" hidden="1" customWidth="1"/>
    <col min="8" max="8" width="0" style="36" hidden="1" customWidth="1"/>
    <col min="9" max="9" width="16.7109375" style="36" customWidth="1"/>
  </cols>
  <sheetData>
    <row r="1" spans="1:9">
      <c r="B1" s="36" t="s">
        <v>1181</v>
      </c>
      <c r="C1" s="36" t="s">
        <v>1182</v>
      </c>
    </row>
    <row r="2" spans="1:9" s="37" customFormat="1" ht="36.75" customHeight="1">
      <c r="A2" s="37" t="s">
        <v>11</v>
      </c>
      <c r="B2" s="38" t="s">
        <v>7</v>
      </c>
      <c r="C2" s="38" t="s">
        <v>1184</v>
      </c>
      <c r="D2" s="39" t="s">
        <v>1183</v>
      </c>
      <c r="E2" s="38" t="s">
        <v>581</v>
      </c>
      <c r="F2" s="38" t="s">
        <v>1179</v>
      </c>
      <c r="G2" s="38" t="s">
        <v>1180</v>
      </c>
      <c r="H2" s="38" t="s">
        <v>1185</v>
      </c>
      <c r="I2" s="38" t="s">
        <v>1186</v>
      </c>
    </row>
    <row r="3" spans="1:9" hidden="1">
      <c r="A3">
        <v>1</v>
      </c>
      <c r="B3" s="36">
        <v>40002600</v>
      </c>
      <c r="C3" s="36">
        <f>VLOOKUP(A3,[2]Tabla!F$3:G$394,2,FALSE)</f>
        <v>40002600</v>
      </c>
      <c r="D3" s="36">
        <f>B3-C3</f>
        <v>0</v>
      </c>
      <c r="E3" s="40">
        <f>F3/C3</f>
        <v>0.30606060606060603</v>
      </c>
      <c r="F3" s="36">
        <f>VLOOKUP(A3,[2]Tabla!F$3:H$394,3,FALSE)</f>
        <v>12243220</v>
      </c>
      <c r="G3" s="36">
        <f>VLOOKUP(A3,[2]Tabla!F$3:I$394,4,FALSE)</f>
        <v>27759380</v>
      </c>
      <c r="H3" s="36">
        <f>F3+G3-C3</f>
        <v>0</v>
      </c>
    </row>
    <row r="4" spans="1:9" hidden="1">
      <c r="A4">
        <v>2</v>
      </c>
      <c r="B4" s="36">
        <v>86900000</v>
      </c>
      <c r="C4" s="36">
        <f>VLOOKUP(A4,[2]Tabla!F$3:G$394,2,FALSE)</f>
        <v>86900000</v>
      </c>
      <c r="D4" s="36">
        <f t="shared" ref="D4:D67" si="0">B4-C4</f>
        <v>0</v>
      </c>
      <c r="E4" s="40">
        <f t="shared" ref="E4:E67" si="1">F4/C4</f>
        <v>0.30606060989643269</v>
      </c>
      <c r="F4" s="36">
        <f>VLOOKUP(A4,[2]Tabla!F$3:H$394,3,FALSE)</f>
        <v>26596667</v>
      </c>
      <c r="G4" s="36">
        <f>VLOOKUP(A4,[2]Tabla!F$3:I$394,4,FALSE)</f>
        <v>60303333</v>
      </c>
      <c r="H4" s="36">
        <f t="shared" ref="H4:H67" si="2">F4+G4-C4</f>
        <v>0</v>
      </c>
    </row>
    <row r="5" spans="1:9" hidden="1">
      <c r="A5">
        <v>3</v>
      </c>
      <c r="B5" s="36">
        <v>46200000</v>
      </c>
      <c r="C5" s="36">
        <f>VLOOKUP(A5,[2]Tabla!F$3:G$394,2,FALSE)</f>
        <v>46200000</v>
      </c>
      <c r="D5" s="36">
        <f t="shared" si="0"/>
        <v>0</v>
      </c>
      <c r="E5" s="40">
        <f t="shared" si="1"/>
        <v>0.30606060606060603</v>
      </c>
      <c r="F5" s="36">
        <f>VLOOKUP(A5,[2]Tabla!F$3:H$394,3,FALSE)</f>
        <v>14140000</v>
      </c>
      <c r="G5" s="36">
        <f>VLOOKUP(A5,[2]Tabla!F$3:I$394,4,FALSE)</f>
        <v>32060000</v>
      </c>
      <c r="H5" s="36">
        <f t="shared" si="2"/>
        <v>0</v>
      </c>
    </row>
    <row r="6" spans="1:9" hidden="1">
      <c r="A6">
        <v>4</v>
      </c>
      <c r="B6" s="36">
        <v>24807310</v>
      </c>
      <c r="C6" s="36">
        <f>VLOOKUP(A6,[2]Tabla!F$3:G$394,2,FALSE)</f>
        <v>24807310</v>
      </c>
      <c r="D6" s="36">
        <f t="shared" si="0"/>
        <v>0</v>
      </c>
      <c r="E6" s="40">
        <f t="shared" si="1"/>
        <v>0.3060605926237065</v>
      </c>
      <c r="F6" s="36">
        <f>VLOOKUP(A6,[2]Tabla!F$3:H$394,3,FALSE)</f>
        <v>7592540</v>
      </c>
      <c r="G6" s="36">
        <f>VLOOKUP(A6,[2]Tabla!F$3:I$394,4,FALSE)</f>
        <v>17214770</v>
      </c>
      <c r="H6" s="36">
        <f t="shared" si="2"/>
        <v>0</v>
      </c>
    </row>
    <row r="7" spans="1:9" hidden="1">
      <c r="A7">
        <v>5</v>
      </c>
      <c r="B7" s="36">
        <v>57704900</v>
      </c>
      <c r="C7" s="36">
        <f>VLOOKUP(A7,[2]Tabla!F$3:G$394,2,FALSE)</f>
        <v>57704900</v>
      </c>
      <c r="D7" s="36">
        <f t="shared" si="0"/>
        <v>0</v>
      </c>
      <c r="E7" s="40">
        <f t="shared" si="1"/>
        <v>0.30606061183712302</v>
      </c>
      <c r="F7" s="36">
        <f>VLOOKUP(A7,[2]Tabla!F$3:H$394,3,FALSE)</f>
        <v>17661197</v>
      </c>
      <c r="G7" s="36">
        <f>VLOOKUP(A7,[2]Tabla!F$3:I$394,4,FALSE)</f>
        <v>40043703</v>
      </c>
      <c r="H7" s="36">
        <f t="shared" si="2"/>
        <v>0</v>
      </c>
    </row>
    <row r="8" spans="1:9" hidden="1">
      <c r="A8">
        <v>6</v>
      </c>
      <c r="B8" s="36">
        <v>55000000</v>
      </c>
      <c r="C8" s="36">
        <f>VLOOKUP(A8,[2]Tabla!F$3:G$394,2,FALSE)</f>
        <v>55000000</v>
      </c>
      <c r="D8" s="36">
        <f t="shared" si="0"/>
        <v>0</v>
      </c>
      <c r="E8" s="40">
        <f t="shared" si="1"/>
        <v>0.30606060000000002</v>
      </c>
      <c r="F8" s="36">
        <f>VLOOKUP(A8,[2]Tabla!F$3:H$394,3,FALSE)</f>
        <v>16833333</v>
      </c>
      <c r="G8" s="36">
        <f>VLOOKUP(A8,[2]Tabla!F$3:I$394,4,FALSE)</f>
        <v>38166667</v>
      </c>
      <c r="H8" s="36">
        <f t="shared" si="2"/>
        <v>0</v>
      </c>
    </row>
    <row r="9" spans="1:9" hidden="1">
      <c r="A9">
        <v>7</v>
      </c>
      <c r="B9" s="36">
        <v>82500000</v>
      </c>
      <c r="C9" s="36">
        <f>VLOOKUP(A9,[2]Tabla!F$3:G$394,2,FALSE)</f>
        <v>82500000</v>
      </c>
      <c r="D9" s="36">
        <f t="shared" si="0"/>
        <v>0</v>
      </c>
      <c r="E9" s="40">
        <f t="shared" si="1"/>
        <v>0.30606060606060603</v>
      </c>
      <c r="F9" s="36">
        <f>VLOOKUP(A9,[2]Tabla!F$3:H$394,3,FALSE)</f>
        <v>25250000</v>
      </c>
      <c r="G9" s="36">
        <f>VLOOKUP(A9,[2]Tabla!F$3:I$394,4,FALSE)</f>
        <v>57250000</v>
      </c>
      <c r="H9" s="36">
        <f t="shared" si="2"/>
        <v>0</v>
      </c>
    </row>
    <row r="10" spans="1:9" hidden="1">
      <c r="A10">
        <v>8</v>
      </c>
      <c r="B10" s="36">
        <v>49500000</v>
      </c>
      <c r="C10" s="36">
        <f>VLOOKUP(A10,[2]Tabla!F$3:G$394,2,FALSE)</f>
        <v>49500000</v>
      </c>
      <c r="D10" s="36">
        <f t="shared" si="0"/>
        <v>0</v>
      </c>
      <c r="E10" s="40">
        <f t="shared" si="1"/>
        <v>0.30606060606060603</v>
      </c>
      <c r="F10" s="36">
        <f>VLOOKUP(A10,[2]Tabla!F$3:H$394,3,FALSE)</f>
        <v>15150000</v>
      </c>
      <c r="G10" s="36">
        <f>VLOOKUP(A10,[2]Tabla!F$3:I$394,4,FALSE)</f>
        <v>34350000</v>
      </c>
      <c r="H10" s="36">
        <f t="shared" si="2"/>
        <v>0</v>
      </c>
    </row>
    <row r="11" spans="1:9" hidden="1">
      <c r="A11">
        <v>9</v>
      </c>
      <c r="B11" s="36">
        <v>71280000</v>
      </c>
      <c r="C11" s="36">
        <f>VLOOKUP(A11,[2]Tabla!F$3:G$394,2,FALSE)</f>
        <v>71280000</v>
      </c>
      <c r="D11" s="36">
        <f t="shared" si="0"/>
        <v>0</v>
      </c>
      <c r="E11" s="40">
        <f t="shared" si="1"/>
        <v>0.29090909090909089</v>
      </c>
      <c r="F11" s="36">
        <f>VLOOKUP(A11,[2]Tabla!F$3:H$394,3,FALSE)</f>
        <v>20736000</v>
      </c>
      <c r="G11" s="36">
        <f>VLOOKUP(A11,[2]Tabla!F$3:I$394,4,FALSE)</f>
        <v>50544000</v>
      </c>
      <c r="H11" s="36">
        <f t="shared" si="2"/>
        <v>0</v>
      </c>
    </row>
    <row r="12" spans="1:9" hidden="1">
      <c r="A12">
        <v>10</v>
      </c>
      <c r="B12" s="36">
        <v>62762700</v>
      </c>
      <c r="C12" s="36">
        <f>VLOOKUP(A12,[2]Tabla!F$3:G$394,2,FALSE)</f>
        <v>62762700</v>
      </c>
      <c r="D12" s="36">
        <f t="shared" si="0"/>
        <v>0</v>
      </c>
      <c r="E12" s="40">
        <f t="shared" si="1"/>
        <v>0.30303030303030304</v>
      </c>
      <c r="F12" s="36">
        <f>VLOOKUP(A12,[2]Tabla!F$3:H$394,3,FALSE)</f>
        <v>19019000</v>
      </c>
      <c r="G12" s="36">
        <f>VLOOKUP(A12,[2]Tabla!F$3:I$394,4,FALSE)</f>
        <v>43743700</v>
      </c>
      <c r="H12" s="36">
        <f t="shared" si="2"/>
        <v>0</v>
      </c>
    </row>
    <row r="13" spans="1:9" hidden="1">
      <c r="A13">
        <v>11</v>
      </c>
      <c r="B13" s="36">
        <v>77999900</v>
      </c>
      <c r="C13" s="36">
        <f>VLOOKUP(A13,[2]Tabla!F$3:G$394,2,FALSE)</f>
        <v>77999900</v>
      </c>
      <c r="D13" s="36">
        <f t="shared" si="0"/>
        <v>0</v>
      </c>
      <c r="E13" s="40">
        <f t="shared" si="1"/>
        <v>0.3060606103341158</v>
      </c>
      <c r="F13" s="36">
        <f>VLOOKUP(A13,[2]Tabla!F$3:H$394,3,FALSE)</f>
        <v>23872697</v>
      </c>
      <c r="G13" s="36">
        <f>VLOOKUP(A13,[2]Tabla!F$3:I$394,4,FALSE)</f>
        <v>54127203</v>
      </c>
      <c r="H13" s="36">
        <f t="shared" si="2"/>
        <v>0</v>
      </c>
    </row>
    <row r="14" spans="1:9" hidden="1">
      <c r="A14">
        <v>12</v>
      </c>
      <c r="B14" s="36">
        <v>62762700</v>
      </c>
      <c r="C14" s="36">
        <f>VLOOKUP(A14,[2]Tabla!F$3:G$394,2,FALSE)</f>
        <v>62762700</v>
      </c>
      <c r="D14" s="36">
        <f t="shared" si="0"/>
        <v>0</v>
      </c>
      <c r="E14" s="40">
        <f t="shared" si="1"/>
        <v>0.30606060606060603</v>
      </c>
      <c r="F14" s="36">
        <f>VLOOKUP(A14,[2]Tabla!F$3:H$394,3,FALSE)</f>
        <v>19209190</v>
      </c>
      <c r="G14" s="36">
        <f>VLOOKUP(A14,[2]Tabla!F$3:I$394,4,FALSE)</f>
        <v>43553510</v>
      </c>
      <c r="H14" s="36">
        <f t="shared" si="2"/>
        <v>0</v>
      </c>
    </row>
    <row r="15" spans="1:9" hidden="1">
      <c r="A15">
        <v>13</v>
      </c>
      <c r="B15" s="36">
        <v>35200000</v>
      </c>
      <c r="C15" s="36">
        <f>VLOOKUP(A15,[2]Tabla!F$3:G$394,2,FALSE)</f>
        <v>35200000</v>
      </c>
      <c r="D15" s="36">
        <f t="shared" si="0"/>
        <v>0</v>
      </c>
      <c r="E15" s="40">
        <f t="shared" si="1"/>
        <v>0.30303031250000001</v>
      </c>
      <c r="F15" s="36">
        <f>VLOOKUP(A15,[2]Tabla!F$3:H$394,3,FALSE)</f>
        <v>10666667</v>
      </c>
      <c r="G15" s="36">
        <f>VLOOKUP(A15,[2]Tabla!F$3:I$394,4,FALSE)</f>
        <v>24533333</v>
      </c>
      <c r="H15" s="36">
        <f t="shared" si="2"/>
        <v>0</v>
      </c>
    </row>
    <row r="16" spans="1:9" hidden="1">
      <c r="A16">
        <v>14</v>
      </c>
      <c r="B16" s="36">
        <v>48400000</v>
      </c>
      <c r="C16" s="36">
        <f>VLOOKUP(A16,[2]Tabla!F$3:G$394,2,FALSE)</f>
        <v>48400000</v>
      </c>
      <c r="D16" s="36">
        <f t="shared" si="0"/>
        <v>0</v>
      </c>
      <c r="E16" s="40">
        <f t="shared" si="1"/>
        <v>0.30606059917355372</v>
      </c>
      <c r="F16" s="36">
        <f>VLOOKUP(A16,[2]Tabla!F$3:H$394,3,FALSE)</f>
        <v>14813333</v>
      </c>
      <c r="G16" s="36">
        <f>VLOOKUP(A16,[2]Tabla!F$3:I$394,4,FALSE)</f>
        <v>33586667</v>
      </c>
      <c r="H16" s="36">
        <f t="shared" si="2"/>
        <v>0</v>
      </c>
    </row>
    <row r="17" spans="1:8" hidden="1">
      <c r="A17">
        <v>15</v>
      </c>
      <c r="B17" s="36">
        <v>41360000</v>
      </c>
      <c r="C17" s="36">
        <f>VLOOKUP(A17,[2]Tabla!F$3:G$394,2,FALSE)</f>
        <v>41360000</v>
      </c>
      <c r="D17" s="36">
        <f t="shared" si="0"/>
        <v>0</v>
      </c>
      <c r="E17" s="40">
        <f t="shared" si="1"/>
        <v>0.30606061411992264</v>
      </c>
      <c r="F17" s="36">
        <f>VLOOKUP(A17,[2]Tabla!F$3:H$394,3,FALSE)</f>
        <v>12658667</v>
      </c>
      <c r="G17" s="36">
        <f>VLOOKUP(A17,[2]Tabla!F$3:I$394,4,FALSE)</f>
        <v>28701333</v>
      </c>
      <c r="H17" s="36">
        <f t="shared" si="2"/>
        <v>0</v>
      </c>
    </row>
    <row r="18" spans="1:8" hidden="1">
      <c r="A18">
        <v>16</v>
      </c>
      <c r="B18" s="36">
        <v>71280000</v>
      </c>
      <c r="C18" s="36">
        <f>VLOOKUP(A18,[2]Tabla!F$3:G$394,2,FALSE)</f>
        <v>71280000</v>
      </c>
      <c r="D18" s="36">
        <f t="shared" si="0"/>
        <v>0</v>
      </c>
      <c r="E18" s="40">
        <f t="shared" si="1"/>
        <v>0.30606060606060603</v>
      </c>
      <c r="F18" s="36">
        <f>VLOOKUP(A18,[2]Tabla!F$3:H$394,3,FALSE)</f>
        <v>21816000</v>
      </c>
      <c r="G18" s="36">
        <f>VLOOKUP(A18,[2]Tabla!F$3:I$394,4,FALSE)</f>
        <v>49464000</v>
      </c>
      <c r="H18" s="36">
        <f t="shared" si="2"/>
        <v>0</v>
      </c>
    </row>
    <row r="19" spans="1:8" hidden="1">
      <c r="A19">
        <v>17</v>
      </c>
      <c r="B19" s="36">
        <v>35200000</v>
      </c>
      <c r="C19" s="36">
        <f>VLOOKUP(A19,[2]Tabla!F$3:G$394,2,FALSE)</f>
        <v>35200000</v>
      </c>
      <c r="D19" s="36">
        <f t="shared" si="0"/>
        <v>0</v>
      </c>
      <c r="E19" s="40">
        <f t="shared" si="1"/>
        <v>0.30606059659090912</v>
      </c>
      <c r="F19" s="36">
        <f>VLOOKUP(A19,[2]Tabla!F$3:H$394,3,FALSE)</f>
        <v>10773333</v>
      </c>
      <c r="G19" s="36">
        <f>VLOOKUP(A19,[2]Tabla!F$3:I$394,4,FALSE)</f>
        <v>24426667</v>
      </c>
      <c r="H19" s="36">
        <f t="shared" si="2"/>
        <v>0</v>
      </c>
    </row>
    <row r="20" spans="1:8" hidden="1">
      <c r="A20">
        <v>18</v>
      </c>
      <c r="B20" s="36">
        <v>35200000</v>
      </c>
      <c r="C20" s="36">
        <f>VLOOKUP(A20,[2]Tabla!F$3:G$394,2,FALSE)</f>
        <v>35200000</v>
      </c>
      <c r="D20" s="36">
        <f t="shared" si="0"/>
        <v>0</v>
      </c>
      <c r="E20" s="40">
        <f t="shared" si="1"/>
        <v>0.30606059659090912</v>
      </c>
      <c r="F20" s="36">
        <f>VLOOKUP(A20,[2]Tabla!F$3:H$394,3,FALSE)</f>
        <v>10773333</v>
      </c>
      <c r="G20" s="36">
        <f>VLOOKUP(A20,[2]Tabla!F$3:I$394,4,FALSE)</f>
        <v>24426667</v>
      </c>
      <c r="H20" s="36">
        <f t="shared" si="2"/>
        <v>0</v>
      </c>
    </row>
    <row r="21" spans="1:8" hidden="1">
      <c r="A21">
        <v>19</v>
      </c>
      <c r="B21" s="36">
        <v>80465000</v>
      </c>
      <c r="C21" s="36">
        <f>VLOOKUP(A21,[2]Tabla!F$3:G$394,2,FALSE)</f>
        <v>80465000</v>
      </c>
      <c r="D21" s="36">
        <f t="shared" si="0"/>
        <v>0</v>
      </c>
      <c r="E21" s="40">
        <f t="shared" si="1"/>
        <v>0.30606061020319392</v>
      </c>
      <c r="F21" s="36">
        <f>VLOOKUP(A21,[2]Tabla!F$3:H$394,3,FALSE)</f>
        <v>24627167</v>
      </c>
      <c r="G21" s="36">
        <f>VLOOKUP(A21,[2]Tabla!F$3:I$394,4,FALSE)</f>
        <v>55837833</v>
      </c>
      <c r="H21" s="36">
        <f t="shared" si="2"/>
        <v>0</v>
      </c>
    </row>
    <row r="22" spans="1:8" hidden="1">
      <c r="A22">
        <v>20</v>
      </c>
      <c r="B22" s="36">
        <v>31036500</v>
      </c>
      <c r="C22" s="36">
        <f>VLOOKUP(A22,[2]Tabla!F$3:G$394,2,FALSE)</f>
        <v>31036500</v>
      </c>
      <c r="D22" s="36">
        <f t="shared" si="0"/>
        <v>0</v>
      </c>
      <c r="E22" s="40">
        <f t="shared" si="1"/>
        <v>0.30606060606060603</v>
      </c>
      <c r="F22" s="36">
        <f>VLOOKUP(A22,[2]Tabla!F$3:H$394,3,FALSE)</f>
        <v>9499050</v>
      </c>
      <c r="G22" s="36">
        <f>VLOOKUP(A22,[2]Tabla!F$3:I$394,4,FALSE)</f>
        <v>21537450</v>
      </c>
      <c r="H22" s="36">
        <f t="shared" si="2"/>
        <v>0</v>
      </c>
    </row>
    <row r="23" spans="1:8" hidden="1">
      <c r="A23">
        <v>21</v>
      </c>
      <c r="B23" s="36">
        <v>31036500</v>
      </c>
      <c r="C23" s="36">
        <f>VLOOKUP(A23,[2]Tabla!F$3:G$394,2,FALSE)</f>
        <v>31036500</v>
      </c>
      <c r="D23" s="36">
        <f t="shared" si="0"/>
        <v>0</v>
      </c>
      <c r="E23" s="40">
        <f t="shared" si="1"/>
        <v>0.30606060606060603</v>
      </c>
      <c r="F23" s="36">
        <f>VLOOKUP(A23,[2]Tabla!F$3:H$394,3,FALSE)</f>
        <v>9499050</v>
      </c>
      <c r="G23" s="36">
        <f>VLOOKUP(A23,[2]Tabla!F$3:I$394,4,FALSE)</f>
        <v>21537450</v>
      </c>
      <c r="H23" s="36">
        <f t="shared" si="2"/>
        <v>0</v>
      </c>
    </row>
    <row r="24" spans="1:8" hidden="1">
      <c r="A24">
        <v>22</v>
      </c>
      <c r="B24" s="36">
        <v>44000000</v>
      </c>
      <c r="C24" s="36">
        <f>VLOOKUP(A24,[2]Tabla!F$3:G$394,2,FALSE)</f>
        <v>44000000</v>
      </c>
      <c r="D24" s="36">
        <f t="shared" si="0"/>
        <v>0</v>
      </c>
      <c r="E24" s="40">
        <f t="shared" si="1"/>
        <v>0.30606061363636361</v>
      </c>
      <c r="F24" s="36">
        <f>VLOOKUP(A24,[2]Tabla!F$3:H$394,3,FALSE)</f>
        <v>13466667</v>
      </c>
      <c r="G24" s="36">
        <f>VLOOKUP(A24,[2]Tabla!F$3:I$394,4,FALSE)</f>
        <v>30533333</v>
      </c>
      <c r="H24" s="36">
        <f t="shared" si="2"/>
        <v>0</v>
      </c>
    </row>
    <row r="25" spans="1:8" hidden="1">
      <c r="A25">
        <v>23</v>
      </c>
      <c r="B25" s="36">
        <v>60500000</v>
      </c>
      <c r="C25" s="36">
        <f>VLOOKUP(A25,[2]Tabla!F$3:G$394,2,FALSE)</f>
        <v>60500000</v>
      </c>
      <c r="D25" s="36">
        <f t="shared" si="0"/>
        <v>0</v>
      </c>
      <c r="E25" s="40">
        <f t="shared" si="1"/>
        <v>0.27878788429752066</v>
      </c>
      <c r="F25" s="36">
        <f>VLOOKUP(A25,[2]Tabla!F$3:H$394,3,FALSE)</f>
        <v>16866667</v>
      </c>
      <c r="G25" s="36">
        <f>VLOOKUP(A25,[2]Tabla!F$3:I$394,4,FALSE)</f>
        <v>43633333</v>
      </c>
      <c r="H25" s="36">
        <f t="shared" si="2"/>
        <v>0</v>
      </c>
    </row>
    <row r="26" spans="1:8" hidden="1">
      <c r="A26">
        <v>24</v>
      </c>
      <c r="B26" s="36">
        <v>78166000</v>
      </c>
      <c r="C26" s="36">
        <f>VLOOKUP(A26,[2]Tabla!F$3:G$394,2,FALSE)</f>
        <v>78166000</v>
      </c>
      <c r="D26" s="36">
        <f t="shared" si="0"/>
        <v>0</v>
      </c>
      <c r="E26" s="40">
        <f t="shared" si="1"/>
        <v>0.30606060179617739</v>
      </c>
      <c r="F26" s="36">
        <f>VLOOKUP(A26,[2]Tabla!F$3:H$394,3,FALSE)</f>
        <v>23923533</v>
      </c>
      <c r="G26" s="36">
        <f>VLOOKUP(A26,[2]Tabla!F$3:I$394,4,FALSE)</f>
        <v>54242467</v>
      </c>
      <c r="H26" s="36">
        <f t="shared" si="2"/>
        <v>0</v>
      </c>
    </row>
    <row r="27" spans="1:8" hidden="1">
      <c r="A27">
        <v>25</v>
      </c>
      <c r="B27" s="36">
        <v>55000000</v>
      </c>
      <c r="C27" s="36">
        <f>VLOOKUP(A27,[2]Tabla!F$3:G$394,2,FALSE)</f>
        <v>55000000</v>
      </c>
      <c r="D27" s="36">
        <f t="shared" si="0"/>
        <v>0</v>
      </c>
      <c r="E27" s="40">
        <f t="shared" si="1"/>
        <v>0.30303030909090911</v>
      </c>
      <c r="F27" s="36">
        <f>VLOOKUP(A27,[2]Tabla!F$3:H$394,3,FALSE)</f>
        <v>16666667</v>
      </c>
      <c r="G27" s="36">
        <f>VLOOKUP(A27,[2]Tabla!F$3:I$394,4,FALSE)</f>
        <v>38333333</v>
      </c>
      <c r="H27" s="36">
        <f t="shared" si="2"/>
        <v>0</v>
      </c>
    </row>
    <row r="28" spans="1:8" hidden="1">
      <c r="A28">
        <v>26</v>
      </c>
      <c r="B28" s="36">
        <v>62700000</v>
      </c>
      <c r="C28" s="36">
        <f>VLOOKUP(A28,[2]Tabla!F$3:G$394,2,FALSE)</f>
        <v>62700000</v>
      </c>
      <c r="D28" s="36">
        <f t="shared" si="0"/>
        <v>0</v>
      </c>
      <c r="E28" s="40">
        <f t="shared" si="1"/>
        <v>0.29090909090909089</v>
      </c>
      <c r="F28" s="36">
        <f>VLOOKUP(A28,[2]Tabla!F$3:H$394,3,FALSE)</f>
        <v>18240000</v>
      </c>
      <c r="G28" s="36">
        <f>VLOOKUP(A28,[2]Tabla!F$3:I$394,4,FALSE)</f>
        <v>44460000</v>
      </c>
      <c r="H28" s="36">
        <f t="shared" si="2"/>
        <v>0</v>
      </c>
    </row>
    <row r="29" spans="1:8" hidden="1">
      <c r="A29">
        <v>27</v>
      </c>
      <c r="B29" s="36">
        <v>35059750</v>
      </c>
      <c r="C29" s="36">
        <f>VLOOKUP(A29,[2]Tabla!F$3:G$394,2,FALSE)</f>
        <v>35059750</v>
      </c>
      <c r="D29" s="36">
        <f t="shared" si="0"/>
        <v>0</v>
      </c>
      <c r="E29" s="40">
        <f t="shared" si="1"/>
        <v>0.30606059655302731</v>
      </c>
      <c r="F29" s="36">
        <f>VLOOKUP(A29,[2]Tabla!F$3:H$394,3,FALSE)</f>
        <v>10730408</v>
      </c>
      <c r="G29" s="36">
        <f>VLOOKUP(A29,[2]Tabla!F$3:I$394,4,FALSE)</f>
        <v>24329342</v>
      </c>
      <c r="H29" s="36">
        <f t="shared" si="2"/>
        <v>0</v>
      </c>
    </row>
    <row r="30" spans="1:8" hidden="1">
      <c r="A30">
        <v>28</v>
      </c>
      <c r="B30" s="36">
        <v>44000000</v>
      </c>
      <c r="C30" s="36">
        <f>VLOOKUP(A30,[2]Tabla!F$3:G$394,2,FALSE)</f>
        <v>44000000</v>
      </c>
      <c r="D30" s="36">
        <f t="shared" si="0"/>
        <v>0</v>
      </c>
      <c r="E30" s="40">
        <f t="shared" si="1"/>
        <v>0.30303029545454546</v>
      </c>
      <c r="F30" s="36">
        <f>VLOOKUP(A30,[2]Tabla!F$3:H$394,3,FALSE)</f>
        <v>13333333</v>
      </c>
      <c r="G30" s="36">
        <f>VLOOKUP(A30,[2]Tabla!F$3:I$394,4,FALSE)</f>
        <v>30666667</v>
      </c>
      <c r="H30" s="36">
        <f t="shared" si="2"/>
        <v>0</v>
      </c>
    </row>
    <row r="31" spans="1:8" hidden="1">
      <c r="A31">
        <v>29</v>
      </c>
      <c r="B31" s="36">
        <v>80465000</v>
      </c>
      <c r="C31" s="36">
        <f>VLOOKUP(A31,[2]Tabla!F$3:G$394,2,FALSE)</f>
        <v>80465000</v>
      </c>
      <c r="D31" s="36">
        <f t="shared" si="0"/>
        <v>0</v>
      </c>
      <c r="E31" s="40">
        <f t="shared" si="1"/>
        <v>0.30606061020319392</v>
      </c>
      <c r="F31" s="36">
        <f>VLOOKUP(A31,[2]Tabla!F$3:H$394,3,FALSE)</f>
        <v>24627167</v>
      </c>
      <c r="G31" s="36">
        <f>VLOOKUP(A31,[2]Tabla!F$3:I$394,4,FALSE)</f>
        <v>55837833</v>
      </c>
      <c r="H31" s="36">
        <f t="shared" si="2"/>
        <v>0</v>
      </c>
    </row>
    <row r="32" spans="1:8" hidden="1">
      <c r="A32">
        <v>30</v>
      </c>
      <c r="B32" s="36">
        <v>40002600</v>
      </c>
      <c r="C32" s="36">
        <f>VLOOKUP(A32,[2]Tabla!F$3:G$394,2,FALSE)</f>
        <v>40002600</v>
      </c>
      <c r="D32" s="36">
        <f t="shared" si="0"/>
        <v>0</v>
      </c>
      <c r="E32" s="40">
        <f t="shared" si="1"/>
        <v>0.30303030303030304</v>
      </c>
      <c r="F32" s="36">
        <f>VLOOKUP(A32,[2]Tabla!F$3:H$394,3,FALSE)</f>
        <v>12122000</v>
      </c>
      <c r="G32" s="36">
        <f>VLOOKUP(A32,[2]Tabla!F$3:I$394,4,FALSE)</f>
        <v>27880600</v>
      </c>
      <c r="H32" s="36">
        <f t="shared" si="2"/>
        <v>0</v>
      </c>
    </row>
    <row r="33" spans="1:8" hidden="1">
      <c r="A33">
        <v>31</v>
      </c>
      <c r="B33" s="36">
        <v>75000000</v>
      </c>
      <c r="C33" s="36">
        <f>VLOOKUP(A33,[2]Tabla!F$3:G$394,2,FALSE)</f>
        <v>75000000</v>
      </c>
      <c r="D33" s="36">
        <f t="shared" si="0"/>
        <v>0</v>
      </c>
      <c r="E33" s="40">
        <f t="shared" si="1"/>
        <v>0.33666666666666667</v>
      </c>
      <c r="F33" s="36">
        <f>VLOOKUP(A33,[2]Tabla!F$3:H$394,3,FALSE)</f>
        <v>25250000</v>
      </c>
      <c r="G33" s="36">
        <f>VLOOKUP(A33,[2]Tabla!F$3:I$394,4,FALSE)</f>
        <v>49750000</v>
      </c>
      <c r="H33" s="36">
        <f t="shared" si="2"/>
        <v>0</v>
      </c>
    </row>
    <row r="34" spans="1:8" hidden="1">
      <c r="A34">
        <v>32</v>
      </c>
      <c r="B34" s="36">
        <v>26668400</v>
      </c>
      <c r="C34" s="36">
        <f>VLOOKUP(A34,[2]Tabla!F$3:G$394,2,FALSE)</f>
        <v>26668400</v>
      </c>
      <c r="D34" s="36">
        <f t="shared" si="0"/>
        <v>0</v>
      </c>
      <c r="E34" s="40">
        <f t="shared" si="1"/>
        <v>0.30303029053111546</v>
      </c>
      <c r="F34" s="36">
        <f>VLOOKUP(A34,[2]Tabla!F$3:H$394,3,FALSE)</f>
        <v>8081333</v>
      </c>
      <c r="G34" s="36">
        <f>VLOOKUP(A34,[2]Tabla!F$3:I$394,4,FALSE)</f>
        <v>18587067</v>
      </c>
      <c r="H34" s="36">
        <f t="shared" si="2"/>
        <v>0</v>
      </c>
    </row>
    <row r="35" spans="1:8" hidden="1">
      <c r="A35">
        <v>33</v>
      </c>
      <c r="B35" s="36">
        <v>65176650</v>
      </c>
      <c r="C35" s="36">
        <f>VLOOKUP(A35,[2]Tabla!F$3:G$394,2,FALSE)</f>
        <v>65176650</v>
      </c>
      <c r="D35" s="36">
        <f t="shared" si="0"/>
        <v>0</v>
      </c>
      <c r="E35" s="40">
        <f t="shared" si="1"/>
        <v>0.30303030303030304</v>
      </c>
      <c r="F35" s="36">
        <f>VLOOKUP(A35,[2]Tabla!F$3:H$394,3,FALSE)</f>
        <v>19750500</v>
      </c>
      <c r="G35" s="36">
        <f>VLOOKUP(A35,[2]Tabla!F$3:I$394,4,FALSE)</f>
        <v>45426150</v>
      </c>
      <c r="H35" s="36">
        <f t="shared" si="2"/>
        <v>0</v>
      </c>
    </row>
    <row r="36" spans="1:8" hidden="1">
      <c r="A36">
        <v>34</v>
      </c>
      <c r="B36" s="36">
        <v>49225000</v>
      </c>
      <c r="C36" s="36">
        <f>VLOOKUP(A36,[2]Tabla!F$3:G$394,2,FALSE)</f>
        <v>49225000</v>
      </c>
      <c r="D36" s="36">
        <f t="shared" si="0"/>
        <v>0</v>
      </c>
      <c r="E36" s="40">
        <f t="shared" si="1"/>
        <v>0.30303030980192991</v>
      </c>
      <c r="F36" s="36">
        <f>VLOOKUP(A36,[2]Tabla!F$3:H$394,3,FALSE)</f>
        <v>14916667</v>
      </c>
      <c r="G36" s="36">
        <f>VLOOKUP(A36,[2]Tabla!F$3:I$394,4,FALSE)</f>
        <v>34308333</v>
      </c>
      <c r="H36" s="36">
        <f t="shared" si="2"/>
        <v>0</v>
      </c>
    </row>
    <row r="37" spans="1:8" hidden="1">
      <c r="A37">
        <v>35</v>
      </c>
      <c r="B37" s="36">
        <v>57200000</v>
      </c>
      <c r="C37" s="36">
        <f>VLOOKUP(A37,[2]Tabla!F$3:G$394,2,FALSE)</f>
        <v>57200000</v>
      </c>
      <c r="D37" s="36">
        <f t="shared" si="0"/>
        <v>0</v>
      </c>
      <c r="E37" s="40">
        <f t="shared" si="1"/>
        <v>0.29090909090909089</v>
      </c>
      <c r="F37" s="36">
        <f>VLOOKUP(A37,[2]Tabla!F$3:H$394,3,FALSE)</f>
        <v>16640000</v>
      </c>
      <c r="G37" s="36">
        <f>VLOOKUP(A37,[2]Tabla!F$3:I$394,4,FALSE)</f>
        <v>40560000</v>
      </c>
      <c r="H37" s="36">
        <f t="shared" si="2"/>
        <v>0</v>
      </c>
    </row>
    <row r="38" spans="1:8" hidden="1">
      <c r="A38">
        <v>36</v>
      </c>
      <c r="B38" s="36">
        <v>40002600</v>
      </c>
      <c r="C38" s="36">
        <f>VLOOKUP(A38,[2]Tabla!F$3:G$394,2,FALSE)</f>
        <v>40002600</v>
      </c>
      <c r="D38" s="36">
        <f t="shared" si="0"/>
        <v>0</v>
      </c>
      <c r="E38" s="40">
        <f t="shared" si="1"/>
        <v>0.30303030303030304</v>
      </c>
      <c r="F38" s="36">
        <f>VLOOKUP(A38,[2]Tabla!F$3:H$394,3,FALSE)</f>
        <v>12122000</v>
      </c>
      <c r="G38" s="36">
        <f>VLOOKUP(A38,[2]Tabla!F$3:I$394,4,FALSE)</f>
        <v>27880600</v>
      </c>
      <c r="H38" s="36">
        <f t="shared" si="2"/>
        <v>0</v>
      </c>
    </row>
    <row r="39" spans="1:8" hidden="1">
      <c r="A39">
        <v>37</v>
      </c>
      <c r="B39" s="36">
        <v>104500000</v>
      </c>
      <c r="C39" s="36">
        <f>VLOOKUP(A39,[2]Tabla!F$3:G$394,2,FALSE)</f>
        <v>104500000</v>
      </c>
      <c r="D39" s="36">
        <f t="shared" si="0"/>
        <v>0</v>
      </c>
      <c r="E39" s="40">
        <f t="shared" si="1"/>
        <v>0.30303023923444977</v>
      </c>
      <c r="F39" s="36">
        <f>VLOOKUP(A39,[2]Tabla!F$3:H$394,3,FALSE)</f>
        <v>31666660</v>
      </c>
      <c r="G39" s="36">
        <f>VLOOKUP(A39,[2]Tabla!F$3:I$394,4,FALSE)</f>
        <v>72833340</v>
      </c>
      <c r="H39" s="36">
        <f t="shared" si="2"/>
        <v>0</v>
      </c>
    </row>
    <row r="40" spans="1:8" hidden="1">
      <c r="A40">
        <v>38</v>
      </c>
      <c r="B40" s="36">
        <v>44000000</v>
      </c>
      <c r="C40" s="36">
        <f>VLOOKUP(A40,[2]Tabla!F$3:G$394,2,FALSE)</f>
        <v>44000000</v>
      </c>
      <c r="D40" s="36">
        <f t="shared" si="0"/>
        <v>0</v>
      </c>
      <c r="E40" s="40">
        <f t="shared" si="1"/>
        <v>0.28787879545454548</v>
      </c>
      <c r="F40" s="36">
        <f>VLOOKUP(A40,[2]Tabla!F$3:H$394,3,FALSE)</f>
        <v>12666667</v>
      </c>
      <c r="G40" s="36">
        <f>VLOOKUP(A40,[2]Tabla!F$3:I$394,4,FALSE)</f>
        <v>31333333</v>
      </c>
      <c r="H40" s="36">
        <f t="shared" si="2"/>
        <v>0</v>
      </c>
    </row>
    <row r="41" spans="1:8" hidden="1">
      <c r="A41">
        <v>39</v>
      </c>
      <c r="B41" s="36">
        <v>42531000</v>
      </c>
      <c r="C41" s="36">
        <f>VLOOKUP(A41,[2]Tabla!F$3:G$394,2,FALSE)</f>
        <v>42531000</v>
      </c>
      <c r="D41" s="36">
        <f t="shared" si="0"/>
        <v>0</v>
      </c>
      <c r="E41" s="40">
        <f t="shared" si="1"/>
        <v>0.29090903105969762</v>
      </c>
      <c r="F41" s="36">
        <f>VLOOKUP(A41,[2]Tabla!F$3:H$394,3,FALSE)</f>
        <v>12372652</v>
      </c>
      <c r="G41" s="36">
        <f>VLOOKUP(A41,[2]Tabla!F$3:I$394,4,FALSE)</f>
        <v>30158348</v>
      </c>
      <c r="H41" s="36">
        <f t="shared" si="2"/>
        <v>0</v>
      </c>
    </row>
    <row r="42" spans="1:8" hidden="1">
      <c r="A42">
        <v>40</v>
      </c>
      <c r="B42" s="36">
        <v>35519550</v>
      </c>
      <c r="C42" s="36">
        <f>VLOOKUP(A42,[2]Tabla!F$3:G$394,2,FALSE)</f>
        <v>35519550</v>
      </c>
      <c r="D42" s="36">
        <f t="shared" si="0"/>
        <v>0</v>
      </c>
      <c r="E42" s="40">
        <f t="shared" si="1"/>
        <v>0.3</v>
      </c>
      <c r="F42" s="36">
        <f>VLOOKUP(A42,[2]Tabla!F$3:H$394,3,FALSE)</f>
        <v>10655865</v>
      </c>
      <c r="G42" s="36">
        <f>VLOOKUP(A42,[2]Tabla!F$3:I$394,4,FALSE)</f>
        <v>24863685</v>
      </c>
      <c r="H42" s="36">
        <f t="shared" si="2"/>
        <v>0</v>
      </c>
    </row>
    <row r="43" spans="1:8" hidden="1">
      <c r="A43">
        <v>41</v>
      </c>
      <c r="B43" s="36">
        <v>26668400</v>
      </c>
      <c r="C43" s="36">
        <f>VLOOKUP(A43,[2]Tabla!F$3:G$394,2,FALSE)</f>
        <v>26668400</v>
      </c>
      <c r="D43" s="36">
        <f t="shared" si="0"/>
        <v>0</v>
      </c>
      <c r="E43" s="40">
        <f t="shared" si="1"/>
        <v>0.19696967197132187</v>
      </c>
      <c r="F43" s="36">
        <f>VLOOKUP(A43,[2]Tabla!F$3:H$394,3,FALSE)</f>
        <v>5252866</v>
      </c>
      <c r="G43" s="36">
        <f>VLOOKUP(A43,[2]Tabla!F$3:I$394,4,FALSE)</f>
        <v>21415534</v>
      </c>
      <c r="H43" s="36">
        <f t="shared" si="2"/>
        <v>0</v>
      </c>
    </row>
    <row r="44" spans="1:8" hidden="1">
      <c r="A44">
        <v>42</v>
      </c>
      <c r="B44" s="36">
        <v>42531500</v>
      </c>
      <c r="C44" s="36">
        <f>VLOOKUP(A44,[2]Tabla!F$3:G$394,2,FALSE)</f>
        <v>42531500</v>
      </c>
      <c r="D44" s="36">
        <f t="shared" si="0"/>
        <v>0</v>
      </c>
      <c r="E44" s="40">
        <f t="shared" si="1"/>
        <v>0.3</v>
      </c>
      <c r="F44" s="36">
        <f>VLOOKUP(A44,[2]Tabla!F$3:H$394,3,FALSE)</f>
        <v>12759450</v>
      </c>
      <c r="G44" s="36">
        <f>VLOOKUP(A44,[2]Tabla!F$3:I$394,4,FALSE)</f>
        <v>29772050</v>
      </c>
      <c r="H44" s="36">
        <f t="shared" si="2"/>
        <v>0</v>
      </c>
    </row>
    <row r="45" spans="1:8" hidden="1">
      <c r="A45">
        <v>43</v>
      </c>
      <c r="B45" s="36">
        <v>62700000</v>
      </c>
      <c r="C45" s="36">
        <f>VLOOKUP(A45,[2]Tabla!F$3:G$394,2,FALSE)</f>
        <v>62700000</v>
      </c>
      <c r="D45" s="36">
        <f t="shared" si="0"/>
        <v>0</v>
      </c>
      <c r="E45" s="40">
        <f t="shared" si="1"/>
        <v>0.29090909090909089</v>
      </c>
      <c r="F45" s="36">
        <f>VLOOKUP(A45,[2]Tabla!F$3:H$394,3,FALSE)</f>
        <v>18240000</v>
      </c>
      <c r="G45" s="36">
        <f>VLOOKUP(A45,[2]Tabla!F$3:I$394,4,FALSE)</f>
        <v>44460000</v>
      </c>
      <c r="H45" s="36">
        <f t="shared" si="2"/>
        <v>0</v>
      </c>
    </row>
    <row r="46" spans="1:8" hidden="1">
      <c r="A46">
        <v>44</v>
      </c>
      <c r="B46" s="36">
        <v>55000000</v>
      </c>
      <c r="C46" s="36">
        <f>VLOOKUP(A46,[2]Tabla!F$3:G$394,2,FALSE)</f>
        <v>55000000</v>
      </c>
      <c r="D46" s="36">
        <f t="shared" si="0"/>
        <v>0</v>
      </c>
      <c r="E46" s="40">
        <f t="shared" si="1"/>
        <v>0.28787878181818183</v>
      </c>
      <c r="F46" s="36">
        <f>VLOOKUP(A46,[2]Tabla!F$3:H$394,3,FALSE)</f>
        <v>15833333</v>
      </c>
      <c r="G46" s="36">
        <f>VLOOKUP(A46,[2]Tabla!F$3:I$394,4,FALSE)</f>
        <v>39166667</v>
      </c>
      <c r="H46" s="36">
        <f t="shared" si="2"/>
        <v>0</v>
      </c>
    </row>
    <row r="47" spans="1:8" hidden="1">
      <c r="A47">
        <v>45</v>
      </c>
      <c r="B47" s="36">
        <v>26668400</v>
      </c>
      <c r="C47" s="36">
        <f>VLOOKUP(A47,[2]Tabla!F$3:G$394,2,FALSE)</f>
        <v>26668400</v>
      </c>
      <c r="D47" s="36">
        <f t="shared" si="0"/>
        <v>0</v>
      </c>
      <c r="E47" s="40">
        <f t="shared" si="1"/>
        <v>0.29090909090909089</v>
      </c>
      <c r="F47" s="36">
        <f>VLOOKUP(A47,[2]Tabla!F$3:H$394,3,FALSE)</f>
        <v>7758080</v>
      </c>
      <c r="G47" s="36">
        <f>VLOOKUP(A47,[2]Tabla!F$3:I$394,4,FALSE)</f>
        <v>18910320</v>
      </c>
      <c r="H47" s="36">
        <f t="shared" si="2"/>
        <v>0</v>
      </c>
    </row>
    <row r="48" spans="1:8" hidden="1">
      <c r="A48">
        <v>46</v>
      </c>
      <c r="B48" s="36">
        <v>44000000</v>
      </c>
      <c r="C48" s="36">
        <f>VLOOKUP(A48,[2]Tabla!F$3:G$394,2,FALSE)</f>
        <v>44000000</v>
      </c>
      <c r="D48" s="36">
        <f t="shared" si="0"/>
        <v>0</v>
      </c>
      <c r="E48" s="40">
        <f t="shared" si="1"/>
        <v>0.29090909090909089</v>
      </c>
      <c r="F48" s="36">
        <f>VLOOKUP(A48,[2]Tabla!F$3:H$394,3,FALSE)</f>
        <v>12800000</v>
      </c>
      <c r="G48" s="36">
        <f>VLOOKUP(A48,[2]Tabla!F$3:I$394,4,FALSE)</f>
        <v>31200000</v>
      </c>
      <c r="H48" s="36">
        <f t="shared" si="2"/>
        <v>0</v>
      </c>
    </row>
    <row r="49" spans="1:8" hidden="1">
      <c r="A49">
        <v>47</v>
      </c>
      <c r="B49" s="36">
        <v>44000000</v>
      </c>
      <c r="C49" s="36">
        <f>VLOOKUP(A49,[2]Tabla!F$3:G$394,2,FALSE)</f>
        <v>44000000</v>
      </c>
      <c r="D49" s="36">
        <f t="shared" si="0"/>
        <v>0</v>
      </c>
      <c r="E49" s="40">
        <f t="shared" si="1"/>
        <v>0.28787877272727275</v>
      </c>
      <c r="F49" s="36">
        <f>VLOOKUP(A49,[2]Tabla!F$3:H$394,3,FALSE)</f>
        <v>12666666</v>
      </c>
      <c r="G49" s="36">
        <f>VLOOKUP(A49,[2]Tabla!F$3:I$394,4,FALSE)</f>
        <v>31333334</v>
      </c>
      <c r="H49" s="36">
        <f t="shared" si="2"/>
        <v>0</v>
      </c>
    </row>
    <row r="50" spans="1:8" hidden="1">
      <c r="A50">
        <v>48</v>
      </c>
      <c r="B50" s="36">
        <v>37933500</v>
      </c>
      <c r="C50" s="36">
        <f>VLOOKUP(A50,[2]Tabla!F$3:G$394,2,FALSE)</f>
        <v>37933500</v>
      </c>
      <c r="D50" s="36">
        <f t="shared" si="0"/>
        <v>0</v>
      </c>
      <c r="E50" s="40">
        <f t="shared" si="1"/>
        <v>0.29090909090909089</v>
      </c>
      <c r="F50" s="36">
        <f>VLOOKUP(A50,[2]Tabla!F$3:H$394,3,FALSE)</f>
        <v>11035200</v>
      </c>
      <c r="G50" s="36">
        <f>VLOOKUP(A50,[2]Tabla!F$3:I$394,4,FALSE)</f>
        <v>26898300</v>
      </c>
      <c r="H50" s="36">
        <f t="shared" si="2"/>
        <v>0</v>
      </c>
    </row>
    <row r="51" spans="1:8" hidden="1">
      <c r="A51">
        <v>49</v>
      </c>
      <c r="B51" s="36">
        <v>35519550</v>
      </c>
      <c r="C51" s="36">
        <f>VLOOKUP(A51,[2]Tabla!F$3:G$394,2,FALSE)</f>
        <v>35519550</v>
      </c>
      <c r="D51" s="36">
        <f t="shared" si="0"/>
        <v>0</v>
      </c>
      <c r="E51" s="40">
        <f t="shared" si="1"/>
        <v>0.29090909090909089</v>
      </c>
      <c r="F51" s="36">
        <f>VLOOKUP(A51,[2]Tabla!F$3:H$394,3,FALSE)</f>
        <v>10332960</v>
      </c>
      <c r="G51" s="36">
        <f>VLOOKUP(A51,[2]Tabla!F$3:I$394,4,FALSE)</f>
        <v>25186590</v>
      </c>
      <c r="H51" s="36">
        <f t="shared" si="2"/>
        <v>0</v>
      </c>
    </row>
    <row r="52" spans="1:8" hidden="1">
      <c r="A52">
        <v>50</v>
      </c>
      <c r="B52" s="36">
        <v>37703600</v>
      </c>
      <c r="C52" s="36">
        <f>VLOOKUP(A52,[2]Tabla!F$3:G$394,2,FALSE)</f>
        <v>37703600</v>
      </c>
      <c r="D52" s="36">
        <f t="shared" si="0"/>
        <v>0</v>
      </c>
      <c r="E52" s="40">
        <f t="shared" si="1"/>
        <v>0.28787879671967664</v>
      </c>
      <c r="F52" s="36">
        <f>VLOOKUP(A52,[2]Tabla!F$3:H$394,3,FALSE)</f>
        <v>10854067</v>
      </c>
      <c r="G52" s="36">
        <f>VLOOKUP(A52,[2]Tabla!F$3:I$394,4,FALSE)</f>
        <v>26849533</v>
      </c>
      <c r="H52" s="36">
        <f t="shared" si="2"/>
        <v>0</v>
      </c>
    </row>
    <row r="53" spans="1:8" hidden="1">
      <c r="A53">
        <v>51</v>
      </c>
      <c r="B53" s="36">
        <v>115500000</v>
      </c>
      <c r="C53" s="36">
        <f>VLOOKUP(A53,[2]Tabla!F$3:G$394,2,FALSE)</f>
        <v>115500000</v>
      </c>
      <c r="D53" s="36">
        <f t="shared" si="0"/>
        <v>0</v>
      </c>
      <c r="E53" s="40">
        <f t="shared" si="1"/>
        <v>0.2878787878787879</v>
      </c>
      <c r="F53" s="36">
        <f>VLOOKUP(A53,[2]Tabla!F$3:H$394,3,FALSE)</f>
        <v>33250000</v>
      </c>
      <c r="G53" s="36">
        <f>VLOOKUP(A53,[2]Tabla!F$3:I$394,4,FALSE)</f>
        <v>82250000</v>
      </c>
      <c r="H53" s="36">
        <f t="shared" si="2"/>
        <v>0</v>
      </c>
    </row>
    <row r="54" spans="1:8" hidden="1">
      <c r="A54">
        <v>52</v>
      </c>
      <c r="B54" s="36">
        <v>44000000</v>
      </c>
      <c r="C54" s="36">
        <f>VLOOKUP(A54,[2]Tabla!F$3:G$394,2,FALSE)</f>
        <v>44000000</v>
      </c>
      <c r="D54" s="36">
        <f t="shared" si="0"/>
        <v>0</v>
      </c>
      <c r="E54" s="40">
        <f t="shared" si="1"/>
        <v>0.28787879545454548</v>
      </c>
      <c r="F54" s="36">
        <f>VLOOKUP(A54,[2]Tabla!F$3:H$394,3,FALSE)</f>
        <v>12666667</v>
      </c>
      <c r="G54" s="36">
        <f>VLOOKUP(A54,[2]Tabla!F$3:I$394,4,FALSE)</f>
        <v>31333333</v>
      </c>
      <c r="H54" s="36">
        <f t="shared" si="2"/>
        <v>0</v>
      </c>
    </row>
    <row r="55" spans="1:8" hidden="1">
      <c r="A55">
        <v>53</v>
      </c>
      <c r="B55" s="36">
        <v>44000000</v>
      </c>
      <c r="C55" s="36">
        <f>VLOOKUP(A55,[2]Tabla!F$3:G$394,2,FALSE)</f>
        <v>44000000</v>
      </c>
      <c r="D55" s="36">
        <f t="shared" si="0"/>
        <v>0</v>
      </c>
      <c r="E55" s="40">
        <f t="shared" si="1"/>
        <v>0.28787879545454548</v>
      </c>
      <c r="F55" s="36">
        <f>VLOOKUP(A55,[2]Tabla!F$3:H$394,3,FALSE)</f>
        <v>12666667</v>
      </c>
      <c r="G55" s="36">
        <f>VLOOKUP(A55,[2]Tabla!F$3:I$394,4,FALSE)</f>
        <v>31333333</v>
      </c>
      <c r="H55" s="36">
        <f t="shared" si="2"/>
        <v>0</v>
      </c>
    </row>
    <row r="56" spans="1:8" hidden="1">
      <c r="A56">
        <v>54</v>
      </c>
      <c r="B56" s="36">
        <v>80498000</v>
      </c>
      <c r="C56" s="36">
        <f>VLOOKUP(A56,[2]Tabla!F$3:G$394,2,FALSE)</f>
        <v>80498000</v>
      </c>
      <c r="D56" s="36">
        <f t="shared" si="0"/>
        <v>0</v>
      </c>
      <c r="E56" s="40">
        <f t="shared" si="1"/>
        <v>0.28787879201967753</v>
      </c>
      <c r="F56" s="36">
        <f>VLOOKUP(A56,[2]Tabla!F$3:H$394,3,FALSE)</f>
        <v>23173667</v>
      </c>
      <c r="G56" s="36">
        <f>VLOOKUP(A56,[2]Tabla!F$3:I$394,4,FALSE)</f>
        <v>57324333</v>
      </c>
      <c r="H56" s="36">
        <f t="shared" si="2"/>
        <v>0</v>
      </c>
    </row>
    <row r="57" spans="1:8" hidden="1">
      <c r="A57">
        <v>55</v>
      </c>
      <c r="B57" s="36">
        <v>82500000</v>
      </c>
      <c r="C57" s="36">
        <f>VLOOKUP(A57,[2]Tabla!F$3:G$394,2,FALSE)</f>
        <v>82500000</v>
      </c>
      <c r="D57" s="36">
        <f t="shared" si="0"/>
        <v>0</v>
      </c>
      <c r="E57" s="40">
        <f t="shared" si="1"/>
        <v>0.2878787878787879</v>
      </c>
      <c r="F57" s="36">
        <f>VLOOKUP(A57,[2]Tabla!F$3:H$394,3,FALSE)</f>
        <v>23750000</v>
      </c>
      <c r="G57" s="36">
        <f>VLOOKUP(A57,[2]Tabla!F$3:I$394,4,FALSE)</f>
        <v>58750000</v>
      </c>
      <c r="H57" s="36">
        <f t="shared" si="2"/>
        <v>0</v>
      </c>
    </row>
    <row r="58" spans="1:8" hidden="1">
      <c r="A58">
        <v>56</v>
      </c>
      <c r="B58" s="36">
        <v>47359400</v>
      </c>
      <c r="C58" s="36">
        <f>VLOOKUP(A58,[2]Tabla!F$3:G$394,2,FALSE)</f>
        <v>47359400</v>
      </c>
      <c r="D58" s="36">
        <f t="shared" si="0"/>
        <v>0</v>
      </c>
      <c r="E58" s="40">
        <f t="shared" si="1"/>
        <v>0.28787879491716534</v>
      </c>
      <c r="F58" s="36">
        <f>VLOOKUP(A58,[2]Tabla!F$3:H$394,3,FALSE)</f>
        <v>13633767</v>
      </c>
      <c r="G58" s="36">
        <f>VLOOKUP(A58,[2]Tabla!F$3:I$394,4,FALSE)</f>
        <v>33725633</v>
      </c>
      <c r="H58" s="36">
        <f t="shared" si="2"/>
        <v>0</v>
      </c>
    </row>
    <row r="59" spans="1:8" hidden="1">
      <c r="A59">
        <v>57</v>
      </c>
      <c r="B59" s="36">
        <v>30806600</v>
      </c>
      <c r="C59" s="36">
        <f>VLOOKUP(A59,[2]Tabla!F$3:G$394,2,FALSE)</f>
        <v>30806600</v>
      </c>
      <c r="D59" s="36">
        <f t="shared" si="0"/>
        <v>0</v>
      </c>
      <c r="E59" s="40">
        <f t="shared" si="1"/>
        <v>0.29090909090909089</v>
      </c>
      <c r="F59" s="36">
        <f>VLOOKUP(A59,[2]Tabla!F$3:H$394,3,FALSE)</f>
        <v>8961920</v>
      </c>
      <c r="G59" s="36">
        <f>VLOOKUP(A59,[2]Tabla!F$3:I$394,4,FALSE)</f>
        <v>21844680</v>
      </c>
      <c r="H59" s="36">
        <f t="shared" si="2"/>
        <v>0</v>
      </c>
    </row>
    <row r="60" spans="1:8" hidden="1">
      <c r="A60">
        <v>58</v>
      </c>
      <c r="B60" s="36">
        <v>49500000</v>
      </c>
      <c r="C60" s="36">
        <f>VLOOKUP(A60,[2]Tabla!F$3:G$394,2,FALSE)</f>
        <v>49500000</v>
      </c>
      <c r="D60" s="36">
        <f t="shared" si="0"/>
        <v>0</v>
      </c>
      <c r="E60" s="40">
        <f t="shared" si="1"/>
        <v>0.2878787878787879</v>
      </c>
      <c r="F60" s="36">
        <f>VLOOKUP(A60,[2]Tabla!F$3:H$394,3,FALSE)</f>
        <v>14250000</v>
      </c>
      <c r="G60" s="36">
        <f>VLOOKUP(A60,[2]Tabla!F$3:I$394,4,FALSE)</f>
        <v>35250000</v>
      </c>
      <c r="H60" s="36">
        <f t="shared" si="2"/>
        <v>0</v>
      </c>
    </row>
    <row r="61" spans="1:8" hidden="1">
      <c r="A61">
        <v>59</v>
      </c>
      <c r="B61" s="36">
        <v>38536117</v>
      </c>
      <c r="C61" s="36">
        <f>VLOOKUP(A61,[2]Tabla!F$3:G$394,2,FALSE)</f>
        <v>38536117</v>
      </c>
      <c r="D61" s="36">
        <f t="shared" si="0"/>
        <v>0</v>
      </c>
      <c r="E61" s="40">
        <f t="shared" si="1"/>
        <v>0.31438125953375118</v>
      </c>
      <c r="F61" s="36">
        <f>VLOOKUP(A61,[2]Tabla!F$3:H$394,3,FALSE)</f>
        <v>12115033</v>
      </c>
      <c r="G61" s="36">
        <f>VLOOKUP(A61,[2]Tabla!F$3:I$394,4,FALSE)</f>
        <v>26421084</v>
      </c>
      <c r="H61" s="36">
        <f t="shared" si="2"/>
        <v>0</v>
      </c>
    </row>
    <row r="62" spans="1:8" hidden="1">
      <c r="A62">
        <v>60</v>
      </c>
      <c r="B62" s="36">
        <v>49500000</v>
      </c>
      <c r="C62" s="36">
        <f>VLOOKUP(A62,[2]Tabla!F$3:G$394,2,FALSE)</f>
        <v>49500000</v>
      </c>
      <c r="D62" s="36">
        <f t="shared" si="0"/>
        <v>0</v>
      </c>
      <c r="E62" s="40">
        <f t="shared" si="1"/>
        <v>0.2878787878787879</v>
      </c>
      <c r="F62" s="36">
        <f>VLOOKUP(A62,[2]Tabla!F$3:H$394,3,FALSE)</f>
        <v>14250000</v>
      </c>
      <c r="G62" s="36">
        <f>VLOOKUP(A62,[2]Tabla!F$3:I$394,4,FALSE)</f>
        <v>35250000</v>
      </c>
      <c r="H62" s="36">
        <f t="shared" si="2"/>
        <v>0</v>
      </c>
    </row>
    <row r="63" spans="1:8" hidden="1">
      <c r="A63">
        <v>61</v>
      </c>
      <c r="B63" s="36">
        <v>44000000</v>
      </c>
      <c r="C63" s="36">
        <f>VLOOKUP(A63,[2]Tabla!F$3:G$394,2,FALSE)</f>
        <v>44000000</v>
      </c>
      <c r="D63" s="36">
        <f t="shared" si="0"/>
        <v>0</v>
      </c>
      <c r="E63" s="40">
        <f t="shared" si="1"/>
        <v>0.28787879545454548</v>
      </c>
      <c r="F63" s="36">
        <f>VLOOKUP(A63,[2]Tabla!F$3:H$394,3,FALSE)</f>
        <v>12666667</v>
      </c>
      <c r="G63" s="36">
        <f>VLOOKUP(A63,[2]Tabla!F$3:I$394,4,FALSE)</f>
        <v>31333333</v>
      </c>
      <c r="H63" s="36">
        <f t="shared" si="2"/>
        <v>0</v>
      </c>
    </row>
    <row r="64" spans="1:8" hidden="1">
      <c r="A64">
        <v>62</v>
      </c>
      <c r="B64" s="36">
        <v>26668400</v>
      </c>
      <c r="C64" s="36">
        <f>VLOOKUP(A64,[2]Tabla!F$3:G$394,2,FALSE)</f>
        <v>26668400</v>
      </c>
      <c r="D64" s="36">
        <f t="shared" si="0"/>
        <v>0</v>
      </c>
      <c r="E64" s="40">
        <f t="shared" si="1"/>
        <v>0.28787880037797542</v>
      </c>
      <c r="F64" s="36">
        <f>VLOOKUP(A64,[2]Tabla!F$3:H$394,3,FALSE)</f>
        <v>7677267</v>
      </c>
      <c r="G64" s="36">
        <f>VLOOKUP(A64,[2]Tabla!F$3:I$394,4,FALSE)</f>
        <v>18991133</v>
      </c>
      <c r="H64" s="36">
        <f t="shared" si="2"/>
        <v>0</v>
      </c>
    </row>
    <row r="65" spans="1:8" hidden="1">
      <c r="A65">
        <v>63</v>
      </c>
      <c r="B65" s="36">
        <v>42900000</v>
      </c>
      <c r="C65" s="36">
        <f>VLOOKUP(A65,[2]Tabla!F$3:G$394,2,FALSE)</f>
        <v>42900000</v>
      </c>
      <c r="D65" s="36">
        <f t="shared" si="0"/>
        <v>0</v>
      </c>
      <c r="E65" s="40">
        <f t="shared" si="1"/>
        <v>0.2878787878787879</v>
      </c>
      <c r="F65" s="36">
        <f>VLOOKUP(A65,[2]Tabla!F$3:H$394,3,FALSE)</f>
        <v>12350000</v>
      </c>
      <c r="G65" s="36">
        <f>VLOOKUP(A65,[2]Tabla!F$3:I$394,4,FALSE)</f>
        <v>30550000</v>
      </c>
      <c r="H65" s="36">
        <f t="shared" si="2"/>
        <v>0</v>
      </c>
    </row>
    <row r="66" spans="1:8" hidden="1">
      <c r="A66">
        <v>64</v>
      </c>
      <c r="B66" s="36">
        <v>66000000</v>
      </c>
      <c r="C66" s="36">
        <f>VLOOKUP(A66,[2]Tabla!F$3:G$394,2,FALSE)</f>
        <v>66000000</v>
      </c>
      <c r="D66" s="36">
        <f t="shared" si="0"/>
        <v>0</v>
      </c>
      <c r="E66" s="40">
        <f t="shared" si="1"/>
        <v>0.2878787878787879</v>
      </c>
      <c r="F66" s="36">
        <f>VLOOKUP(A66,[2]Tabla!F$3:H$394,3,FALSE)</f>
        <v>19000000</v>
      </c>
      <c r="G66" s="36">
        <f>VLOOKUP(A66,[2]Tabla!F$3:I$394,4,FALSE)</f>
        <v>47000000</v>
      </c>
      <c r="H66" s="36">
        <f t="shared" si="2"/>
        <v>0</v>
      </c>
    </row>
    <row r="67" spans="1:8" hidden="1">
      <c r="A67">
        <v>65</v>
      </c>
      <c r="B67" s="36">
        <v>49500000</v>
      </c>
      <c r="C67" s="36">
        <f>VLOOKUP(A67,[2]Tabla!F$3:G$394,2,FALSE)</f>
        <v>49500000</v>
      </c>
      <c r="D67" s="36">
        <f t="shared" si="0"/>
        <v>0</v>
      </c>
      <c r="E67" s="40">
        <f t="shared" si="1"/>
        <v>0.2818181818181818</v>
      </c>
      <c r="F67" s="36">
        <f>VLOOKUP(A67,[2]Tabla!F$3:H$394,3,FALSE)</f>
        <v>13950000</v>
      </c>
      <c r="G67" s="36">
        <f>VLOOKUP(A67,[2]Tabla!F$3:I$394,4,FALSE)</f>
        <v>35550000</v>
      </c>
      <c r="H67" s="36">
        <f t="shared" si="2"/>
        <v>0</v>
      </c>
    </row>
    <row r="68" spans="1:8" hidden="1">
      <c r="A68">
        <v>66</v>
      </c>
      <c r="B68" s="36">
        <v>55000000</v>
      </c>
      <c r="C68" s="36">
        <f>VLOOKUP(A68,[2]Tabla!F$3:G$394,2,FALSE)</f>
        <v>55000000</v>
      </c>
      <c r="D68" s="36">
        <f t="shared" ref="D68:D131" si="3">B68-C68</f>
        <v>0</v>
      </c>
      <c r="E68" s="40">
        <f t="shared" ref="E68:E131" si="4">F68/C68</f>
        <v>0.28484849090909092</v>
      </c>
      <c r="F68" s="36">
        <f>VLOOKUP(A68,[2]Tabla!F$3:H$394,3,FALSE)</f>
        <v>15666667</v>
      </c>
      <c r="G68" s="36">
        <f>VLOOKUP(A68,[2]Tabla!F$3:I$394,4,FALSE)</f>
        <v>39333333</v>
      </c>
      <c r="H68" s="36">
        <f t="shared" ref="H68:H131" si="5">F68+G68-C68</f>
        <v>0</v>
      </c>
    </row>
    <row r="69" spans="1:8" hidden="1">
      <c r="A69">
        <v>67</v>
      </c>
      <c r="B69" s="36">
        <v>32415900</v>
      </c>
      <c r="C69" s="36">
        <f>VLOOKUP(A69,[2]Tabla!F$3:G$394,2,FALSE)</f>
        <v>32415900</v>
      </c>
      <c r="D69" s="36">
        <f t="shared" si="3"/>
        <v>0</v>
      </c>
      <c r="E69" s="40">
        <f t="shared" si="4"/>
        <v>0.28484848484848485</v>
      </c>
      <c r="F69" s="36">
        <f>VLOOKUP(A69,[2]Tabla!F$3:H$394,3,FALSE)</f>
        <v>9233620</v>
      </c>
      <c r="G69" s="36">
        <f>VLOOKUP(A69,[2]Tabla!F$3:I$394,4,FALSE)</f>
        <v>23182280</v>
      </c>
      <c r="H69" s="36">
        <f t="shared" si="5"/>
        <v>0</v>
      </c>
    </row>
    <row r="70" spans="1:8" hidden="1">
      <c r="A70">
        <v>68</v>
      </c>
      <c r="B70" s="36">
        <v>24871000</v>
      </c>
      <c r="C70" s="36">
        <f>VLOOKUP(A70,[2]Tabla!F$3:G$394,2,FALSE)</f>
        <v>24871000</v>
      </c>
      <c r="D70" s="36">
        <f t="shared" si="3"/>
        <v>0</v>
      </c>
      <c r="E70" s="40">
        <f t="shared" si="4"/>
        <v>0.30666668006915687</v>
      </c>
      <c r="F70" s="36">
        <f>VLOOKUP(A70,[2]Tabla!F$3:H$394,3,FALSE)</f>
        <v>7627107</v>
      </c>
      <c r="G70" s="36">
        <f>VLOOKUP(A70,[2]Tabla!F$3:I$394,4,FALSE)</f>
        <v>17243893</v>
      </c>
      <c r="H70" s="36">
        <f t="shared" si="5"/>
        <v>0</v>
      </c>
    </row>
    <row r="71" spans="1:8" hidden="1">
      <c r="A71">
        <v>69</v>
      </c>
      <c r="B71" s="36">
        <v>44650000</v>
      </c>
      <c r="C71" s="36">
        <f>VLOOKUP(A71,[2]Tabla!F$3:G$394,2,FALSE)</f>
        <v>44650000</v>
      </c>
      <c r="D71" s="36">
        <f t="shared" si="3"/>
        <v>0</v>
      </c>
      <c r="E71" s="40">
        <f t="shared" si="4"/>
        <v>0.29507278835386336</v>
      </c>
      <c r="F71" s="36">
        <f>VLOOKUP(A71,[2]Tabla!F$3:H$394,3,FALSE)</f>
        <v>13175000</v>
      </c>
      <c r="G71" s="36">
        <f>VLOOKUP(A71,[2]Tabla!F$3:I$394,4,FALSE)</f>
        <v>31475000</v>
      </c>
      <c r="H71" s="36">
        <f t="shared" si="5"/>
        <v>0</v>
      </c>
    </row>
    <row r="72" spans="1:8" hidden="1">
      <c r="A72">
        <v>70</v>
      </c>
      <c r="B72" s="36">
        <v>57750000</v>
      </c>
      <c r="C72" s="36">
        <f>VLOOKUP(A72,[2]Tabla!F$3:G$394,2,FALSE)</f>
        <v>57750000</v>
      </c>
      <c r="D72" s="36">
        <f t="shared" si="3"/>
        <v>0</v>
      </c>
      <c r="E72" s="40">
        <f t="shared" si="4"/>
        <v>0.29523809523809524</v>
      </c>
      <c r="F72" s="36">
        <f>VLOOKUP(A72,[2]Tabla!F$3:H$394,3,FALSE)</f>
        <v>17050000</v>
      </c>
      <c r="G72" s="36">
        <f>VLOOKUP(A72,[2]Tabla!F$3:I$394,4,FALSE)</f>
        <v>40700000</v>
      </c>
      <c r="H72" s="36">
        <f t="shared" si="5"/>
        <v>0</v>
      </c>
    </row>
    <row r="73" spans="1:8" hidden="1">
      <c r="A73">
        <v>71</v>
      </c>
      <c r="B73" s="36">
        <v>68000000</v>
      </c>
      <c r="C73" s="36">
        <f>VLOOKUP(A73,[2]Tabla!F$3:G$394,2,FALSE)</f>
        <v>68000000</v>
      </c>
      <c r="D73" s="36">
        <f t="shared" si="3"/>
        <v>0</v>
      </c>
      <c r="E73" s="40">
        <f t="shared" si="4"/>
        <v>0.31</v>
      </c>
      <c r="F73" s="36">
        <f>VLOOKUP(A73,[2]Tabla!F$3:H$394,3,FALSE)</f>
        <v>21080000</v>
      </c>
      <c r="G73" s="36">
        <f>VLOOKUP(A73,[2]Tabla!F$3:I$394,4,FALSE)</f>
        <v>46920000</v>
      </c>
      <c r="H73" s="36">
        <f t="shared" si="5"/>
        <v>0</v>
      </c>
    </row>
    <row r="74" spans="1:8" hidden="1">
      <c r="A74">
        <v>72</v>
      </c>
      <c r="B74" s="36">
        <v>24871000</v>
      </c>
      <c r="C74" s="36">
        <f>VLOOKUP(A74,[2]Tabla!F$3:G$394,2,FALSE)</f>
        <v>24871000</v>
      </c>
      <c r="D74" s="36">
        <f t="shared" si="3"/>
        <v>0</v>
      </c>
      <c r="E74" s="40">
        <f t="shared" si="4"/>
        <v>0.31</v>
      </c>
      <c r="F74" s="36">
        <f>VLOOKUP(A74,[2]Tabla!F$3:H$394,3,FALSE)</f>
        <v>7710010</v>
      </c>
      <c r="G74" s="36">
        <f>VLOOKUP(A74,[2]Tabla!F$3:I$394,4,FALSE)</f>
        <v>17160990</v>
      </c>
      <c r="H74" s="36">
        <f t="shared" si="5"/>
        <v>0</v>
      </c>
    </row>
    <row r="75" spans="1:8" hidden="1">
      <c r="A75">
        <v>73</v>
      </c>
      <c r="B75" s="36">
        <v>64000000</v>
      </c>
      <c r="C75" s="36">
        <f>VLOOKUP(A75,[2]Tabla!F$3:G$394,2,FALSE)</f>
        <v>64000000</v>
      </c>
      <c r="D75" s="36">
        <f t="shared" si="3"/>
        <v>0</v>
      </c>
      <c r="E75" s="40">
        <f t="shared" si="4"/>
        <v>0.3</v>
      </c>
      <c r="F75" s="36">
        <f>VLOOKUP(A75,[2]Tabla!F$3:H$394,3,FALSE)</f>
        <v>19200000</v>
      </c>
      <c r="G75" s="36">
        <f>VLOOKUP(A75,[2]Tabla!F$3:I$394,4,FALSE)</f>
        <v>44800000</v>
      </c>
      <c r="H75" s="36">
        <f t="shared" si="5"/>
        <v>0</v>
      </c>
    </row>
    <row r="76" spans="1:8" hidden="1">
      <c r="A76">
        <v>74</v>
      </c>
      <c r="B76" s="36">
        <v>64000000</v>
      </c>
      <c r="C76" s="36">
        <f>VLOOKUP(A76,[2]Tabla!F$3:G$394,2,FALSE)</f>
        <v>64000000</v>
      </c>
      <c r="D76" s="36">
        <f t="shared" si="3"/>
        <v>0</v>
      </c>
      <c r="E76" s="40">
        <f t="shared" si="4"/>
        <v>0.31</v>
      </c>
      <c r="F76" s="36">
        <f>VLOOKUP(A76,[2]Tabla!F$3:H$394,3,FALSE)</f>
        <v>19840000</v>
      </c>
      <c r="G76" s="36">
        <f>VLOOKUP(A76,[2]Tabla!F$3:I$394,4,FALSE)</f>
        <v>44160000</v>
      </c>
      <c r="H76" s="36">
        <f t="shared" si="5"/>
        <v>0</v>
      </c>
    </row>
    <row r="77" spans="1:8" hidden="1">
      <c r="A77">
        <v>75</v>
      </c>
      <c r="B77" s="36">
        <v>36000000</v>
      </c>
      <c r="C77" s="36">
        <f>VLOOKUP(A77,[2]Tabla!F$3:G$394,2,FALSE)</f>
        <v>36000000</v>
      </c>
      <c r="D77" s="36">
        <f t="shared" si="3"/>
        <v>0</v>
      </c>
      <c r="E77" s="40">
        <f t="shared" si="4"/>
        <v>0.49444444444444446</v>
      </c>
      <c r="F77" s="36">
        <f>VLOOKUP(A77,[2]Tabla!F$3:H$394,3,FALSE)</f>
        <v>17800000</v>
      </c>
      <c r="G77" s="36">
        <f>VLOOKUP(A77,[2]Tabla!F$3:I$394,4,FALSE)</f>
        <v>18200000</v>
      </c>
      <c r="H77" s="36">
        <f t="shared" si="5"/>
        <v>0</v>
      </c>
    </row>
    <row r="78" spans="1:8" hidden="1">
      <c r="A78">
        <v>76</v>
      </c>
      <c r="B78" s="36">
        <v>55000000</v>
      </c>
      <c r="C78" s="36">
        <f>VLOOKUP(A78,[2]Tabla!F$3:G$394,2,FALSE)</f>
        <v>55000000</v>
      </c>
      <c r="D78" s="36">
        <f t="shared" si="3"/>
        <v>0</v>
      </c>
      <c r="E78" s="40">
        <f t="shared" si="4"/>
        <v>0.28787878181818183</v>
      </c>
      <c r="F78" s="36">
        <f>VLOOKUP(A78,[2]Tabla!F$3:H$394,3,FALSE)</f>
        <v>15833333</v>
      </c>
      <c r="G78" s="36">
        <f>VLOOKUP(A78,[2]Tabla!F$3:I$394,4,FALSE)</f>
        <v>39166667</v>
      </c>
      <c r="H78" s="36">
        <f t="shared" si="5"/>
        <v>0</v>
      </c>
    </row>
    <row r="79" spans="1:8" hidden="1">
      <c r="A79">
        <v>77</v>
      </c>
      <c r="B79" s="36">
        <v>85000000</v>
      </c>
      <c r="C79" s="36">
        <f>VLOOKUP(A79,[2]Tabla!F$3:G$394,2,FALSE)</f>
        <v>85000000</v>
      </c>
      <c r="D79" s="36">
        <f t="shared" si="3"/>
        <v>0</v>
      </c>
      <c r="E79" s="40">
        <f t="shared" si="4"/>
        <v>0.30666667058823527</v>
      </c>
      <c r="F79" s="36">
        <f>VLOOKUP(A79,[2]Tabla!F$3:H$394,3,FALSE)</f>
        <v>26066667</v>
      </c>
      <c r="G79" s="36">
        <f>VLOOKUP(A79,[2]Tabla!F$3:I$394,4,FALSE)</f>
        <v>58933333</v>
      </c>
      <c r="H79" s="36">
        <f t="shared" si="5"/>
        <v>0</v>
      </c>
    </row>
    <row r="80" spans="1:8" hidden="1">
      <c r="A80">
        <v>78</v>
      </c>
      <c r="B80" s="36">
        <v>63000000</v>
      </c>
      <c r="C80" s="36">
        <f>VLOOKUP(A80,[2]Tabla!F$3:G$394,2,FALSE)</f>
        <v>63000000</v>
      </c>
      <c r="D80" s="36">
        <f t="shared" si="3"/>
        <v>0</v>
      </c>
      <c r="E80" s="40">
        <f t="shared" si="4"/>
        <v>0.30666666666666664</v>
      </c>
      <c r="F80" s="36">
        <f>VLOOKUP(A80,[2]Tabla!F$3:H$394,3,FALSE)</f>
        <v>19320000</v>
      </c>
      <c r="G80" s="36">
        <f>VLOOKUP(A80,[2]Tabla!F$3:I$394,4,FALSE)</f>
        <v>43680000</v>
      </c>
      <c r="H80" s="36">
        <f t="shared" si="5"/>
        <v>0</v>
      </c>
    </row>
    <row r="81" spans="1:9" hidden="1">
      <c r="A81">
        <v>79</v>
      </c>
      <c r="B81" s="36">
        <v>27000000</v>
      </c>
      <c r="C81" s="36">
        <f>VLOOKUP(A81,[2]Tabla!F$3:G$394,2,FALSE)</f>
        <v>27000000</v>
      </c>
      <c r="D81" s="36">
        <f t="shared" si="3"/>
        <v>0</v>
      </c>
      <c r="E81" s="40">
        <f t="shared" si="4"/>
        <v>0.51666666666666672</v>
      </c>
      <c r="F81" s="36">
        <f>VLOOKUP(A81,[2]Tabla!F$3:H$394,3,FALSE)</f>
        <v>13950000</v>
      </c>
      <c r="G81" s="36">
        <f>VLOOKUP(A81,[2]Tabla!F$3:I$394,4,FALSE)</f>
        <v>13050000</v>
      </c>
      <c r="H81" s="36">
        <f t="shared" si="5"/>
        <v>0</v>
      </c>
    </row>
    <row r="82" spans="1:9" hidden="1">
      <c r="A82">
        <v>80</v>
      </c>
      <c r="B82" s="36">
        <v>63000000</v>
      </c>
      <c r="C82" s="36">
        <f>VLOOKUP(A82,[2]Tabla!F$3:G$394,2,FALSE)</f>
        <v>63000000</v>
      </c>
      <c r="D82" s="36">
        <f t="shared" si="3"/>
        <v>0</v>
      </c>
      <c r="E82" s="40">
        <f t="shared" si="4"/>
        <v>0.2857142857142857</v>
      </c>
      <c r="F82" s="36">
        <f>VLOOKUP(A82,[2]Tabla!F$3:H$394,3,FALSE)</f>
        <v>18000000</v>
      </c>
      <c r="G82" s="36">
        <f>VLOOKUP(A82,[2]Tabla!F$3:I$394,4,FALSE)</f>
        <v>45000000</v>
      </c>
      <c r="H82" s="36">
        <f t="shared" si="5"/>
        <v>0</v>
      </c>
    </row>
    <row r="83" spans="1:9" hidden="1">
      <c r="A83">
        <v>81</v>
      </c>
      <c r="B83" s="36">
        <v>68000000</v>
      </c>
      <c r="C83" s="36">
        <f>VLOOKUP(A83,[2]Tabla!F$3:G$394,2,FALSE)</f>
        <v>68000000</v>
      </c>
      <c r="D83" s="36">
        <f t="shared" si="3"/>
        <v>0</v>
      </c>
      <c r="E83" s="40">
        <f t="shared" si="4"/>
        <v>0.35294117647058826</v>
      </c>
      <c r="F83" s="36">
        <f>VLOOKUP(A83,[2]Tabla!F$3:H$394,3,FALSE)</f>
        <v>24000000</v>
      </c>
      <c r="G83" s="36">
        <f>VLOOKUP(A83,[2]Tabla!F$3:I$394,4,FALSE)</f>
        <v>44000000</v>
      </c>
      <c r="H83" s="36">
        <f t="shared" si="5"/>
        <v>0</v>
      </c>
    </row>
    <row r="84" spans="1:9" hidden="1">
      <c r="A84">
        <v>82</v>
      </c>
      <c r="B84" s="36">
        <v>39354700</v>
      </c>
      <c r="C84" s="36">
        <f>VLOOKUP(A84,[2]Tabla!F$3:G$394,2,FALSE)</f>
        <v>39354700</v>
      </c>
      <c r="D84" s="36">
        <f t="shared" si="3"/>
        <v>0</v>
      </c>
      <c r="E84" s="40">
        <f t="shared" si="4"/>
        <v>0.43809524656521331</v>
      </c>
      <c r="F84" s="36">
        <f>VLOOKUP(A84,[2]Tabla!F$3:H$394,3,FALSE)</f>
        <v>17241107</v>
      </c>
      <c r="G84" s="36">
        <f>VLOOKUP(A84,[2]Tabla!F$3:I$394,4,FALSE)</f>
        <v>22113593</v>
      </c>
      <c r="H84" s="36">
        <f t="shared" si="5"/>
        <v>0</v>
      </c>
    </row>
    <row r="85" spans="1:9" hidden="1">
      <c r="A85">
        <v>83</v>
      </c>
      <c r="B85" s="36">
        <v>65000000</v>
      </c>
      <c r="C85" s="36">
        <f>VLOOKUP(A85,[2]Tabla!F$3:G$394,2,FALSE)</f>
        <v>65000000</v>
      </c>
      <c r="D85" s="36">
        <f t="shared" si="3"/>
        <v>0</v>
      </c>
      <c r="E85" s="40">
        <f t="shared" si="4"/>
        <v>0.31</v>
      </c>
      <c r="F85" s="36">
        <f>VLOOKUP(A85,[2]Tabla!F$3:H$394,3,FALSE)</f>
        <v>20150000</v>
      </c>
      <c r="G85" s="36">
        <f>VLOOKUP(A85,[2]Tabla!F$3:I$394,4,FALSE)</f>
        <v>44850000</v>
      </c>
      <c r="H85" s="36">
        <f t="shared" si="5"/>
        <v>0</v>
      </c>
    </row>
    <row r="86" spans="1:9" s="41" customFormat="1">
      <c r="A86" s="41">
        <v>84</v>
      </c>
      <c r="B86" s="42">
        <v>100000000</v>
      </c>
      <c r="C86" s="42">
        <f>VLOOKUP(A86,[2]Tabla!F$3:G$394,2,FALSE)</f>
        <v>31000000</v>
      </c>
      <c r="D86" s="42">
        <f t="shared" si="3"/>
        <v>69000000</v>
      </c>
      <c r="E86" s="43">
        <f t="shared" si="4"/>
        <v>1</v>
      </c>
      <c r="F86" s="42">
        <f>VLOOKUP(A86,[2]Tabla!F$3:H$394,3,FALSE)</f>
        <v>31000000</v>
      </c>
      <c r="G86" s="42">
        <f>VLOOKUP(A86,[2]Tabla!F$3:I$394,4,FALSE)</f>
        <v>0</v>
      </c>
      <c r="H86" s="42">
        <f t="shared" si="5"/>
        <v>0</v>
      </c>
      <c r="I86" s="42" t="s">
        <v>1187</v>
      </c>
    </row>
    <row r="87" spans="1:9" hidden="1">
      <c r="A87">
        <v>85</v>
      </c>
      <c r="B87" s="36">
        <v>80000000</v>
      </c>
      <c r="C87" s="36">
        <f>VLOOKUP(A87,[2]Tabla!F$3:G$394,2,FALSE)</f>
        <v>80000000</v>
      </c>
      <c r="D87" s="36">
        <f t="shared" si="3"/>
        <v>0</v>
      </c>
      <c r="E87" s="40">
        <f t="shared" si="4"/>
        <v>0.3</v>
      </c>
      <c r="F87" s="36">
        <f>VLOOKUP(A87,[2]Tabla!F$3:H$394,3,FALSE)</f>
        <v>24000000</v>
      </c>
      <c r="G87" s="36">
        <f>VLOOKUP(A87,[2]Tabla!F$3:I$394,4,FALSE)</f>
        <v>56000000</v>
      </c>
      <c r="H87" s="36">
        <f t="shared" si="5"/>
        <v>0</v>
      </c>
    </row>
    <row r="88" spans="1:9" hidden="1">
      <c r="A88">
        <v>86</v>
      </c>
      <c r="B88" s="36">
        <v>65000000</v>
      </c>
      <c r="C88" s="36">
        <f>VLOOKUP(A88,[2]Tabla!F$3:G$394,2,FALSE)</f>
        <v>65000000</v>
      </c>
      <c r="D88" s="36">
        <f t="shared" si="3"/>
        <v>0</v>
      </c>
      <c r="E88" s="40">
        <f t="shared" si="4"/>
        <v>0.31</v>
      </c>
      <c r="F88" s="36">
        <f>VLOOKUP(A88,[2]Tabla!F$3:H$394,3,FALSE)</f>
        <v>20150000</v>
      </c>
      <c r="G88" s="36">
        <f>VLOOKUP(A88,[2]Tabla!F$3:I$394,4,FALSE)</f>
        <v>44850000</v>
      </c>
      <c r="H88" s="36">
        <f t="shared" si="5"/>
        <v>0</v>
      </c>
    </row>
    <row r="89" spans="1:9" hidden="1">
      <c r="A89">
        <v>87</v>
      </c>
      <c r="B89" s="36">
        <v>80000000</v>
      </c>
      <c r="C89" s="36">
        <f>VLOOKUP(A89,[2]Tabla!F$3:G$394,2,FALSE)</f>
        <v>80000000</v>
      </c>
      <c r="D89" s="36">
        <f t="shared" si="3"/>
        <v>0</v>
      </c>
      <c r="E89" s="40">
        <f t="shared" si="4"/>
        <v>0.31</v>
      </c>
      <c r="F89" s="36">
        <f>VLOOKUP(A89,[2]Tabla!F$3:H$394,3,FALSE)</f>
        <v>24800000</v>
      </c>
      <c r="G89" s="36">
        <f>VLOOKUP(A89,[2]Tabla!F$3:I$394,4,FALSE)</f>
        <v>55200000</v>
      </c>
      <c r="H89" s="36">
        <f t="shared" si="5"/>
        <v>0</v>
      </c>
    </row>
    <row r="90" spans="1:9" hidden="1">
      <c r="A90">
        <v>88</v>
      </c>
      <c r="B90" s="36">
        <v>36000000</v>
      </c>
      <c r="C90" s="36">
        <f>VLOOKUP(A90,[2]Tabla!F$3:G$394,2,FALSE)</f>
        <v>36000000</v>
      </c>
      <c r="D90" s="36">
        <f t="shared" si="3"/>
        <v>0</v>
      </c>
      <c r="E90" s="40">
        <f t="shared" si="4"/>
        <v>0.51111111111111107</v>
      </c>
      <c r="F90" s="36">
        <f>VLOOKUP(A90,[2]Tabla!F$3:H$394,3,FALSE)</f>
        <v>18400000</v>
      </c>
      <c r="G90" s="36">
        <f>VLOOKUP(A90,[2]Tabla!F$3:I$394,4,FALSE)</f>
        <v>17600000</v>
      </c>
      <c r="H90" s="36">
        <f t="shared" si="5"/>
        <v>0</v>
      </c>
    </row>
    <row r="91" spans="1:9" hidden="1">
      <c r="A91">
        <v>89</v>
      </c>
      <c r="B91" s="36">
        <v>47787850</v>
      </c>
      <c r="C91" s="36">
        <f>VLOOKUP(A91,[2]Tabla!F$3:G$394,2,FALSE)</f>
        <v>47787850</v>
      </c>
      <c r="D91" s="36">
        <f t="shared" si="3"/>
        <v>0</v>
      </c>
      <c r="E91" s="40">
        <f t="shared" si="4"/>
        <v>0.34901959389258985</v>
      </c>
      <c r="F91" s="36">
        <f>VLOOKUP(A91,[2]Tabla!F$3:H$394,3,FALSE)</f>
        <v>16678896</v>
      </c>
      <c r="G91" s="36">
        <f>VLOOKUP(A91,[2]Tabla!F$3:I$394,4,FALSE)</f>
        <v>31108954</v>
      </c>
      <c r="H91" s="36">
        <f t="shared" si="5"/>
        <v>0</v>
      </c>
    </row>
    <row r="92" spans="1:9" hidden="1">
      <c r="A92">
        <v>90</v>
      </c>
      <c r="B92" s="36">
        <v>27000000</v>
      </c>
      <c r="C92" s="36">
        <f>VLOOKUP(A92,[2]Tabla!F$3:G$394,2,FALSE)</f>
        <v>27000000</v>
      </c>
      <c r="D92" s="36">
        <f t="shared" si="3"/>
        <v>0</v>
      </c>
      <c r="E92" s="40">
        <f t="shared" si="4"/>
        <v>0.51111111111111107</v>
      </c>
      <c r="F92" s="36">
        <f>VLOOKUP(A92,[2]Tabla!F$3:H$394,3,FALSE)</f>
        <v>13800000</v>
      </c>
      <c r="G92" s="36">
        <f>VLOOKUP(A92,[2]Tabla!F$3:I$394,4,FALSE)</f>
        <v>13200000</v>
      </c>
      <c r="H92" s="36">
        <f t="shared" si="5"/>
        <v>0</v>
      </c>
    </row>
    <row r="93" spans="1:9" hidden="1">
      <c r="A93">
        <v>91</v>
      </c>
      <c r="B93" s="36">
        <v>105000000</v>
      </c>
      <c r="C93" s="36">
        <f>VLOOKUP(A93,[2]Tabla!F$3:G$394,2,FALSE)</f>
        <v>105000000</v>
      </c>
      <c r="D93" s="36">
        <f t="shared" si="3"/>
        <v>0</v>
      </c>
      <c r="E93" s="40">
        <f t="shared" si="4"/>
        <v>0.2857142857142857</v>
      </c>
      <c r="F93" s="36">
        <f>VLOOKUP(A93,[2]Tabla!F$3:H$394,3,FALSE)</f>
        <v>30000000</v>
      </c>
      <c r="G93" s="36">
        <f>VLOOKUP(A93,[2]Tabla!F$3:I$394,4,FALSE)</f>
        <v>75000000</v>
      </c>
      <c r="H93" s="36">
        <f t="shared" si="5"/>
        <v>0</v>
      </c>
    </row>
    <row r="94" spans="1:9" hidden="1">
      <c r="A94">
        <v>92</v>
      </c>
      <c r="B94" s="36">
        <v>50598900</v>
      </c>
      <c r="C94" s="36">
        <f>VLOOKUP(A94,[2]Tabla!F$3:G$394,2,FALSE)</f>
        <v>50598900</v>
      </c>
      <c r="D94" s="36">
        <f t="shared" si="3"/>
        <v>0</v>
      </c>
      <c r="E94" s="40">
        <f t="shared" si="4"/>
        <v>0.34074074732849924</v>
      </c>
      <c r="F94" s="36">
        <f>VLOOKUP(A94,[2]Tabla!F$3:H$394,3,FALSE)</f>
        <v>17241107</v>
      </c>
      <c r="G94" s="36">
        <f>VLOOKUP(A94,[2]Tabla!F$3:I$394,4,FALSE)</f>
        <v>33357793</v>
      </c>
      <c r="H94" s="36">
        <f t="shared" si="5"/>
        <v>0</v>
      </c>
    </row>
    <row r="95" spans="1:9" hidden="1">
      <c r="A95">
        <v>93</v>
      </c>
      <c r="B95" s="36">
        <v>38700000</v>
      </c>
      <c r="C95" s="36">
        <f>VLOOKUP(A95,[2]Tabla!F$3:G$394,2,FALSE)</f>
        <v>38700000</v>
      </c>
      <c r="D95" s="36">
        <f t="shared" si="3"/>
        <v>0</v>
      </c>
      <c r="E95" s="40">
        <f t="shared" si="4"/>
        <v>0.34074074935400517</v>
      </c>
      <c r="F95" s="36">
        <f>VLOOKUP(A95,[2]Tabla!F$3:H$394,3,FALSE)</f>
        <v>13186667</v>
      </c>
      <c r="G95" s="36">
        <f>VLOOKUP(A95,[2]Tabla!F$3:I$394,4,FALSE)</f>
        <v>25513333</v>
      </c>
      <c r="H95" s="36">
        <f t="shared" si="5"/>
        <v>0</v>
      </c>
    </row>
    <row r="96" spans="1:9" hidden="1">
      <c r="A96">
        <v>94</v>
      </c>
      <c r="B96" s="36">
        <v>58000000</v>
      </c>
      <c r="C96" s="36">
        <f>VLOOKUP(A96,[2]Tabla!F$3:G$394,2,FALSE)</f>
        <v>58000000</v>
      </c>
      <c r="D96" s="36">
        <f t="shared" si="3"/>
        <v>0</v>
      </c>
      <c r="E96" s="40">
        <f t="shared" si="4"/>
        <v>0.30666667241379308</v>
      </c>
      <c r="F96" s="36">
        <f>VLOOKUP(A96,[2]Tabla!F$3:H$394,3,FALSE)</f>
        <v>17786667</v>
      </c>
      <c r="G96" s="36">
        <f>VLOOKUP(A96,[2]Tabla!F$3:I$394,4,FALSE)</f>
        <v>40213333</v>
      </c>
      <c r="H96" s="36">
        <f t="shared" si="5"/>
        <v>0</v>
      </c>
    </row>
    <row r="97" spans="1:8" hidden="1">
      <c r="A97">
        <v>95</v>
      </c>
      <c r="B97" s="36">
        <v>53000000</v>
      </c>
      <c r="C97" s="36">
        <f>VLOOKUP(A97,[2]Tabla!F$3:G$394,2,FALSE)</f>
        <v>53000000</v>
      </c>
      <c r="D97" s="36">
        <f t="shared" si="3"/>
        <v>0</v>
      </c>
      <c r="E97" s="40">
        <f t="shared" si="4"/>
        <v>0.30666666037735851</v>
      </c>
      <c r="F97" s="36">
        <f>VLOOKUP(A97,[2]Tabla!F$3:H$394,3,FALSE)</f>
        <v>16253333</v>
      </c>
      <c r="G97" s="36">
        <f>VLOOKUP(A97,[2]Tabla!F$3:I$394,4,FALSE)</f>
        <v>36746667</v>
      </c>
      <c r="H97" s="36">
        <f t="shared" si="5"/>
        <v>0</v>
      </c>
    </row>
    <row r="98" spans="1:8" hidden="1">
      <c r="A98">
        <v>96</v>
      </c>
      <c r="B98" s="36">
        <v>11244200</v>
      </c>
      <c r="C98" s="36">
        <f>VLOOKUP(A98,[2]Tabla!F$3:G$394,2,FALSE)</f>
        <v>11244200</v>
      </c>
      <c r="D98" s="36">
        <f t="shared" si="3"/>
        <v>0</v>
      </c>
      <c r="E98" s="40">
        <f t="shared" si="4"/>
        <v>1</v>
      </c>
      <c r="F98" s="36">
        <f>VLOOKUP(A98,[2]Tabla!F$3:H$394,3,FALSE)</f>
        <v>11244200</v>
      </c>
      <c r="G98" s="36">
        <f>VLOOKUP(A98,[2]Tabla!F$3:I$394,4,FALSE)</f>
        <v>0</v>
      </c>
      <c r="H98" s="36">
        <f t="shared" si="5"/>
        <v>0</v>
      </c>
    </row>
    <row r="99" spans="1:8" hidden="1">
      <c r="A99">
        <v>97</v>
      </c>
      <c r="B99" s="36">
        <v>72418500</v>
      </c>
      <c r="C99" s="36">
        <f>VLOOKUP(A99,[2]Tabla!F$3:G$394,2,FALSE)</f>
        <v>72418500</v>
      </c>
      <c r="D99" s="36">
        <f t="shared" si="3"/>
        <v>0</v>
      </c>
      <c r="E99" s="40">
        <f t="shared" si="4"/>
        <v>0.2857142857142857</v>
      </c>
      <c r="F99" s="36">
        <f>VLOOKUP(A99,[2]Tabla!F$3:H$394,3,FALSE)</f>
        <v>20691000</v>
      </c>
      <c r="G99" s="36">
        <f>VLOOKUP(A99,[2]Tabla!F$3:I$394,4,FALSE)</f>
        <v>51727500</v>
      </c>
      <c r="H99" s="36">
        <f t="shared" si="5"/>
        <v>0</v>
      </c>
    </row>
    <row r="100" spans="1:8" hidden="1">
      <c r="A100">
        <v>98</v>
      </c>
      <c r="B100" s="36">
        <v>33732600</v>
      </c>
      <c r="C100" s="36">
        <f>VLOOKUP(A100,[2]Tabla!F$3:G$394,2,FALSE)</f>
        <v>33732600</v>
      </c>
      <c r="D100" s="36">
        <f t="shared" si="3"/>
        <v>0</v>
      </c>
      <c r="E100" s="40">
        <f t="shared" si="4"/>
        <v>0.5111111209927488</v>
      </c>
      <c r="F100" s="36">
        <f>VLOOKUP(A100,[2]Tabla!F$3:H$394,3,FALSE)</f>
        <v>17241107</v>
      </c>
      <c r="G100" s="36">
        <f>VLOOKUP(A100,[2]Tabla!F$3:I$394,4,FALSE)</f>
        <v>16491493</v>
      </c>
      <c r="H100" s="36">
        <f t="shared" si="5"/>
        <v>0</v>
      </c>
    </row>
    <row r="101" spans="1:8" hidden="1">
      <c r="A101">
        <v>99</v>
      </c>
      <c r="B101" s="36">
        <v>39354700</v>
      </c>
      <c r="C101" s="36">
        <f>VLOOKUP(A101,[2]Tabla!F$3:G$394,2,FALSE)</f>
        <v>39354700</v>
      </c>
      <c r="D101" s="36">
        <f t="shared" si="3"/>
        <v>0</v>
      </c>
      <c r="E101" s="40">
        <f t="shared" si="4"/>
        <v>0.42857142857142855</v>
      </c>
      <c r="F101" s="36">
        <f>VLOOKUP(A101,[2]Tabla!F$3:H$394,3,FALSE)</f>
        <v>16866300</v>
      </c>
      <c r="G101" s="36">
        <f>VLOOKUP(A101,[2]Tabla!F$3:I$394,4,FALSE)</f>
        <v>22488400</v>
      </c>
      <c r="H101" s="36">
        <f t="shared" si="5"/>
        <v>0</v>
      </c>
    </row>
    <row r="102" spans="1:8" hidden="1">
      <c r="A102">
        <v>100</v>
      </c>
      <c r="B102" s="36">
        <v>39354700</v>
      </c>
      <c r="C102" s="36">
        <f>VLOOKUP(A102,[2]Tabla!F$3:G$394,2,FALSE)</f>
        <v>39354700</v>
      </c>
      <c r="D102" s="36">
        <f t="shared" si="3"/>
        <v>0</v>
      </c>
      <c r="E102" s="40">
        <f t="shared" si="4"/>
        <v>0.42857142857142855</v>
      </c>
      <c r="F102" s="36">
        <f>VLOOKUP(A102,[2]Tabla!F$3:H$394,3,FALSE)</f>
        <v>16866300</v>
      </c>
      <c r="G102" s="36">
        <f>VLOOKUP(A102,[2]Tabla!F$3:I$394,4,FALSE)</f>
        <v>22488400</v>
      </c>
      <c r="H102" s="36">
        <f t="shared" si="5"/>
        <v>0</v>
      </c>
    </row>
    <row r="103" spans="1:8" hidden="1">
      <c r="A103">
        <v>101</v>
      </c>
      <c r="B103" s="36">
        <v>33732600</v>
      </c>
      <c r="C103" s="36">
        <f>VLOOKUP(A103,[2]Tabla!F$3:G$394,2,FALSE)</f>
        <v>33732600</v>
      </c>
      <c r="D103" s="36">
        <f t="shared" si="3"/>
        <v>0</v>
      </c>
      <c r="E103" s="40">
        <f t="shared" si="4"/>
        <v>0.5</v>
      </c>
      <c r="F103" s="36">
        <f>VLOOKUP(A103,[2]Tabla!F$3:H$394,3,FALSE)</f>
        <v>16866300</v>
      </c>
      <c r="G103" s="36">
        <f>VLOOKUP(A103,[2]Tabla!F$3:I$394,4,FALSE)</f>
        <v>16866300</v>
      </c>
      <c r="H103" s="36">
        <f t="shared" si="5"/>
        <v>0</v>
      </c>
    </row>
    <row r="104" spans="1:8" hidden="1">
      <c r="A104">
        <v>102</v>
      </c>
      <c r="B104" s="36">
        <v>59032050</v>
      </c>
      <c r="C104" s="36">
        <f>VLOOKUP(A104,[2]Tabla!F$3:G$394,2,FALSE)</f>
        <v>59032050</v>
      </c>
      <c r="D104" s="36">
        <f t="shared" si="3"/>
        <v>0</v>
      </c>
      <c r="E104" s="40">
        <f t="shared" si="4"/>
        <v>0.2857142857142857</v>
      </c>
      <c r="F104" s="36">
        <f>VLOOKUP(A104,[2]Tabla!F$3:H$394,3,FALSE)</f>
        <v>16866300</v>
      </c>
      <c r="G104" s="36">
        <f>VLOOKUP(A104,[2]Tabla!F$3:I$394,4,FALSE)</f>
        <v>42165750</v>
      </c>
      <c r="H104" s="36">
        <f t="shared" si="5"/>
        <v>0</v>
      </c>
    </row>
    <row r="105" spans="1:8" hidden="1">
      <c r="A105">
        <v>103</v>
      </c>
      <c r="B105" s="36">
        <v>38700000</v>
      </c>
      <c r="C105" s="36">
        <f>VLOOKUP(A105,[2]Tabla!F$3:G$394,2,FALSE)</f>
        <v>38700000</v>
      </c>
      <c r="D105" s="36">
        <f t="shared" si="3"/>
        <v>0</v>
      </c>
      <c r="E105" s="40">
        <f t="shared" si="4"/>
        <v>0.33333333333333331</v>
      </c>
      <c r="F105" s="36">
        <f>VLOOKUP(A105,[2]Tabla!F$3:H$394,3,FALSE)</f>
        <v>12900000</v>
      </c>
      <c r="G105" s="36">
        <f>VLOOKUP(A105,[2]Tabla!F$3:I$394,4,FALSE)</f>
        <v>25800000</v>
      </c>
      <c r="H105" s="36">
        <f t="shared" si="5"/>
        <v>0</v>
      </c>
    </row>
    <row r="106" spans="1:8" hidden="1">
      <c r="A106">
        <v>104</v>
      </c>
      <c r="B106" s="36">
        <v>60000000</v>
      </c>
      <c r="C106" s="36">
        <f>VLOOKUP(A106,[2]Tabla!F$3:G$394,2,FALSE)</f>
        <v>60000000</v>
      </c>
      <c r="D106" s="36">
        <f t="shared" si="3"/>
        <v>0</v>
      </c>
      <c r="E106" s="40">
        <f t="shared" si="4"/>
        <v>0.27</v>
      </c>
      <c r="F106" s="36">
        <f>VLOOKUP(A106,[2]Tabla!F$3:H$394,3,FALSE)</f>
        <v>16200000</v>
      </c>
      <c r="G106" s="36">
        <f>VLOOKUP(A106,[2]Tabla!F$3:I$394,4,FALSE)</f>
        <v>43800000</v>
      </c>
      <c r="H106" s="36">
        <f t="shared" si="5"/>
        <v>0</v>
      </c>
    </row>
    <row r="107" spans="1:8" hidden="1">
      <c r="A107">
        <v>105</v>
      </c>
      <c r="B107" s="36">
        <v>80000000</v>
      </c>
      <c r="C107" s="36">
        <f>VLOOKUP(A107,[2]Tabla!F$3:G$394,2,FALSE)</f>
        <v>80000000</v>
      </c>
      <c r="D107" s="36">
        <f t="shared" si="3"/>
        <v>0</v>
      </c>
      <c r="E107" s="40">
        <f t="shared" si="4"/>
        <v>0.30666666250000002</v>
      </c>
      <c r="F107" s="36">
        <f>VLOOKUP(A107,[2]Tabla!F$3:H$394,3,FALSE)</f>
        <v>24533333</v>
      </c>
      <c r="G107" s="36">
        <f>VLOOKUP(A107,[2]Tabla!F$3:I$394,4,FALSE)</f>
        <v>55466667</v>
      </c>
      <c r="H107" s="36">
        <f t="shared" si="5"/>
        <v>0</v>
      </c>
    </row>
    <row r="108" spans="1:8" hidden="1">
      <c r="A108">
        <v>106</v>
      </c>
      <c r="B108" s="36">
        <v>55000000</v>
      </c>
      <c r="C108" s="36">
        <f>VLOOKUP(A108,[2]Tabla!F$3:G$394,2,FALSE)</f>
        <v>55000000</v>
      </c>
      <c r="D108" s="36">
        <f t="shared" si="3"/>
        <v>0</v>
      </c>
      <c r="E108" s="40">
        <f t="shared" si="4"/>
        <v>0.27666667272727274</v>
      </c>
      <c r="F108" s="36">
        <f>VLOOKUP(A108,[2]Tabla!F$3:H$394,3,FALSE)</f>
        <v>15216667</v>
      </c>
      <c r="G108" s="36">
        <f>VLOOKUP(A108,[2]Tabla!F$3:I$394,4,FALSE)</f>
        <v>39783333</v>
      </c>
      <c r="H108" s="36">
        <f t="shared" si="5"/>
        <v>0</v>
      </c>
    </row>
    <row r="109" spans="1:8" hidden="1">
      <c r="A109">
        <v>107</v>
      </c>
      <c r="B109" s="36">
        <v>80000000</v>
      </c>
      <c r="C109" s="36">
        <f>VLOOKUP(A109,[2]Tabla!F$3:G$394,2,FALSE)</f>
        <v>80000000</v>
      </c>
      <c r="D109" s="36">
        <f t="shared" si="3"/>
        <v>0</v>
      </c>
      <c r="E109" s="40">
        <f t="shared" si="4"/>
        <v>0.3</v>
      </c>
      <c r="F109" s="36">
        <f>VLOOKUP(A109,[2]Tabla!F$3:H$394,3,FALSE)</f>
        <v>24000000</v>
      </c>
      <c r="G109" s="36">
        <f>VLOOKUP(A109,[2]Tabla!F$3:I$394,4,FALSE)</f>
        <v>56000000</v>
      </c>
      <c r="H109" s="36">
        <f t="shared" si="5"/>
        <v>0</v>
      </c>
    </row>
    <row r="110" spans="1:8" hidden="1">
      <c r="A110">
        <v>108</v>
      </c>
      <c r="B110" s="36">
        <v>24750000</v>
      </c>
      <c r="C110" s="36">
        <f>VLOOKUP(A110,[2]Tabla!F$3:G$394,2,FALSE)</f>
        <v>24750000</v>
      </c>
      <c r="D110" s="36">
        <f t="shared" si="3"/>
        <v>0</v>
      </c>
      <c r="E110" s="40">
        <f t="shared" si="4"/>
        <v>0.55757575757575761</v>
      </c>
      <c r="F110" s="36">
        <f>VLOOKUP(A110,[2]Tabla!F$3:H$394,3,FALSE)</f>
        <v>13800000</v>
      </c>
      <c r="G110" s="36">
        <f>VLOOKUP(A110,[2]Tabla!F$3:I$394,4,FALSE)</f>
        <v>10950000</v>
      </c>
      <c r="H110" s="36">
        <f t="shared" si="5"/>
        <v>0</v>
      </c>
    </row>
    <row r="111" spans="1:8" hidden="1">
      <c r="A111">
        <v>109</v>
      </c>
      <c r="B111" s="36">
        <v>27000000</v>
      </c>
      <c r="C111" s="36">
        <f>VLOOKUP(A111,[2]Tabla!F$3:G$394,2,FALSE)</f>
        <v>27000000</v>
      </c>
      <c r="D111" s="36">
        <f t="shared" si="3"/>
        <v>0</v>
      </c>
      <c r="E111" s="40">
        <f t="shared" si="4"/>
        <v>0.5</v>
      </c>
      <c r="F111" s="36">
        <f>VLOOKUP(A111,[2]Tabla!F$3:H$394,3,FALSE)</f>
        <v>13500000</v>
      </c>
      <c r="G111" s="36">
        <f>VLOOKUP(A111,[2]Tabla!F$3:I$394,4,FALSE)</f>
        <v>13500000</v>
      </c>
      <c r="H111" s="36">
        <f t="shared" si="5"/>
        <v>0</v>
      </c>
    </row>
    <row r="112" spans="1:8" hidden="1">
      <c r="A112">
        <v>110</v>
      </c>
      <c r="B112" s="36">
        <v>27000000</v>
      </c>
      <c r="C112" s="36">
        <f>VLOOKUP(A112,[2]Tabla!F$3:G$394,2,FALSE)</f>
        <v>27000000</v>
      </c>
      <c r="D112" s="36">
        <f t="shared" si="3"/>
        <v>0</v>
      </c>
      <c r="E112" s="40">
        <f t="shared" si="4"/>
        <v>0.5</v>
      </c>
      <c r="F112" s="36">
        <f>VLOOKUP(A112,[2]Tabla!F$3:H$394,3,FALSE)</f>
        <v>13500000</v>
      </c>
      <c r="G112" s="36">
        <f>VLOOKUP(A112,[2]Tabla!F$3:I$394,4,FALSE)</f>
        <v>13500000</v>
      </c>
      <c r="H112" s="36">
        <f t="shared" si="5"/>
        <v>0</v>
      </c>
    </row>
    <row r="113" spans="1:8" hidden="1">
      <c r="A113">
        <v>111</v>
      </c>
      <c r="B113" s="36">
        <v>24735150</v>
      </c>
      <c r="C113" s="36">
        <f>VLOOKUP(A113,[2]Tabla!F$3:G$394,2,FALSE)</f>
        <v>24735150</v>
      </c>
      <c r="D113" s="36">
        <f t="shared" si="3"/>
        <v>0</v>
      </c>
      <c r="E113" s="40">
        <f t="shared" si="4"/>
        <v>0.30740739393130828</v>
      </c>
      <c r="F113" s="36">
        <f>VLOOKUP(A113,[2]Tabla!F$3:H$394,3,FALSE)</f>
        <v>7603768</v>
      </c>
      <c r="G113" s="36">
        <f>VLOOKUP(A113,[2]Tabla!F$3:I$394,4,FALSE)</f>
        <v>17131382</v>
      </c>
      <c r="H113" s="36">
        <f t="shared" si="5"/>
        <v>0</v>
      </c>
    </row>
    <row r="114" spans="1:8" hidden="1">
      <c r="A114">
        <v>112</v>
      </c>
      <c r="B114" s="36">
        <v>39354700</v>
      </c>
      <c r="C114" s="36">
        <f>VLOOKUP(A114,[2]Tabla!F$3:G$394,2,FALSE)</f>
        <v>39354700</v>
      </c>
      <c r="D114" s="36">
        <f t="shared" si="3"/>
        <v>0</v>
      </c>
      <c r="E114" s="40">
        <f t="shared" si="4"/>
        <v>0.42380953227949902</v>
      </c>
      <c r="F114" s="36">
        <f>VLOOKUP(A114,[2]Tabla!F$3:H$394,3,FALSE)</f>
        <v>16678897</v>
      </c>
      <c r="G114" s="36">
        <f>VLOOKUP(A114,[2]Tabla!F$3:I$394,4,FALSE)</f>
        <v>22675803</v>
      </c>
      <c r="H114" s="36">
        <f t="shared" si="5"/>
        <v>0</v>
      </c>
    </row>
    <row r="115" spans="1:8" hidden="1">
      <c r="A115">
        <v>113</v>
      </c>
      <c r="B115" s="36">
        <v>47787850</v>
      </c>
      <c r="C115" s="36">
        <f>VLOOKUP(A115,[2]Tabla!F$3:G$394,2,FALSE)</f>
        <v>47787850</v>
      </c>
      <c r="D115" s="36">
        <f t="shared" si="3"/>
        <v>0</v>
      </c>
      <c r="E115" s="40">
        <f t="shared" si="4"/>
        <v>0.21960785011252859</v>
      </c>
      <c r="F115" s="36">
        <f>VLOOKUP(A115,[2]Tabla!F$3:H$394,3,FALSE)</f>
        <v>10494587</v>
      </c>
      <c r="G115" s="36">
        <f>VLOOKUP(A115,[2]Tabla!F$3:I$394,4,FALSE)</f>
        <v>37293263</v>
      </c>
      <c r="H115" s="36">
        <f t="shared" si="5"/>
        <v>0</v>
      </c>
    </row>
    <row r="116" spans="1:8" hidden="1">
      <c r="A116">
        <v>114</v>
      </c>
      <c r="B116" s="36">
        <v>29300000</v>
      </c>
      <c r="C116" s="36">
        <f>VLOOKUP(A116,[2]Tabla!F$3:G$394,2,FALSE)</f>
        <v>29300000</v>
      </c>
      <c r="D116" s="36">
        <f t="shared" si="3"/>
        <v>0</v>
      </c>
      <c r="E116" s="40">
        <f t="shared" si="4"/>
        <v>0.28666665529010238</v>
      </c>
      <c r="F116" s="36">
        <f>VLOOKUP(A116,[2]Tabla!F$3:H$394,3,FALSE)</f>
        <v>8399333</v>
      </c>
      <c r="G116" s="36">
        <f>VLOOKUP(A116,[2]Tabla!F$3:I$394,4,FALSE)</f>
        <v>20900667</v>
      </c>
      <c r="H116" s="36">
        <f t="shared" si="5"/>
        <v>0</v>
      </c>
    </row>
    <row r="117" spans="1:8" hidden="1">
      <c r="A117">
        <v>115</v>
      </c>
      <c r="B117" s="36">
        <v>47787850</v>
      </c>
      <c r="C117" s="36">
        <f>VLOOKUP(A117,[2]Tabla!F$3:G$394,2,FALSE)</f>
        <v>47787850</v>
      </c>
      <c r="D117" s="36">
        <f t="shared" si="3"/>
        <v>0</v>
      </c>
      <c r="E117" s="40">
        <f t="shared" si="4"/>
        <v>0.35294117647058826</v>
      </c>
      <c r="F117" s="36">
        <f>VLOOKUP(A117,[2]Tabla!F$3:H$394,3,FALSE)</f>
        <v>16866300</v>
      </c>
      <c r="G117" s="36">
        <f>VLOOKUP(A117,[2]Tabla!F$3:I$394,4,FALSE)</f>
        <v>30921550</v>
      </c>
      <c r="H117" s="36">
        <f t="shared" si="5"/>
        <v>0</v>
      </c>
    </row>
    <row r="118" spans="1:8" hidden="1">
      <c r="A118">
        <v>116</v>
      </c>
      <c r="B118" s="36">
        <v>18527850</v>
      </c>
      <c r="C118" s="36">
        <f>VLOOKUP(A118,[2]Tabla!F$3:G$394,2,FALSE)</f>
        <v>18527850</v>
      </c>
      <c r="D118" s="36">
        <f t="shared" si="3"/>
        <v>0</v>
      </c>
      <c r="E118" s="40">
        <f t="shared" si="4"/>
        <v>0.30740738941647305</v>
      </c>
      <c r="F118" s="36">
        <f>VLOOKUP(A118,[2]Tabla!F$3:H$394,3,FALSE)</f>
        <v>5695598</v>
      </c>
      <c r="G118" s="36">
        <f>VLOOKUP(A118,[2]Tabla!F$3:I$394,4,FALSE)</f>
        <v>12832252</v>
      </c>
      <c r="H118" s="36">
        <f t="shared" si="5"/>
        <v>0</v>
      </c>
    </row>
    <row r="119" spans="1:8" hidden="1">
      <c r="A119">
        <v>117</v>
      </c>
      <c r="B119" s="36">
        <v>44976800</v>
      </c>
      <c r="C119" s="36">
        <f>VLOOKUP(A119,[2]Tabla!F$3:G$394,2,FALSE)</f>
        <v>44976800</v>
      </c>
      <c r="D119" s="36">
        <f t="shared" si="3"/>
        <v>0</v>
      </c>
      <c r="E119" s="40">
        <f t="shared" si="4"/>
        <v>0.38333334074456166</v>
      </c>
      <c r="F119" s="36">
        <f>VLOOKUP(A119,[2]Tabla!F$3:H$394,3,FALSE)</f>
        <v>17241107</v>
      </c>
      <c r="G119" s="36">
        <f>VLOOKUP(A119,[2]Tabla!F$3:I$394,4,FALSE)</f>
        <v>27735693</v>
      </c>
      <c r="H119" s="36">
        <f t="shared" si="5"/>
        <v>0</v>
      </c>
    </row>
    <row r="120" spans="1:8" hidden="1">
      <c r="A120">
        <v>118</v>
      </c>
      <c r="B120" s="36">
        <v>33732600</v>
      </c>
      <c r="C120" s="36">
        <f>VLOOKUP(A120,[2]Tabla!F$3:G$394,2,FALSE)</f>
        <v>33732600</v>
      </c>
      <c r="D120" s="36">
        <f t="shared" si="3"/>
        <v>0</v>
      </c>
      <c r="E120" s="40">
        <f t="shared" si="4"/>
        <v>0.49444445432608219</v>
      </c>
      <c r="F120" s="36">
        <f>VLOOKUP(A120,[2]Tabla!F$3:H$394,3,FALSE)</f>
        <v>16678897</v>
      </c>
      <c r="G120" s="36">
        <f>VLOOKUP(A120,[2]Tabla!F$3:I$394,4,FALSE)</f>
        <v>17053703</v>
      </c>
      <c r="H120" s="36">
        <f t="shared" si="5"/>
        <v>0</v>
      </c>
    </row>
    <row r="121" spans="1:8" hidden="1">
      <c r="A121">
        <v>119</v>
      </c>
      <c r="B121" s="36">
        <v>18527850</v>
      </c>
      <c r="C121" s="36">
        <f>VLOOKUP(A121,[2]Tabla!F$3:G$394,2,FALSE)</f>
        <v>18527850</v>
      </c>
      <c r="D121" s="36">
        <f t="shared" si="3"/>
        <v>0</v>
      </c>
      <c r="E121" s="40">
        <f t="shared" si="4"/>
        <v>0.33333333333333331</v>
      </c>
      <c r="F121" s="36">
        <f>VLOOKUP(A121,[2]Tabla!F$3:H$394,3,FALSE)</f>
        <v>6175950</v>
      </c>
      <c r="G121" s="36">
        <f>VLOOKUP(A121,[2]Tabla!F$3:I$394,4,FALSE)</f>
        <v>12351900</v>
      </c>
      <c r="H121" s="36">
        <f t="shared" si="5"/>
        <v>0</v>
      </c>
    </row>
    <row r="122" spans="1:8" hidden="1">
      <c r="A122">
        <v>120</v>
      </c>
      <c r="B122" s="36">
        <v>18527850</v>
      </c>
      <c r="C122" s="36">
        <f>VLOOKUP(A122,[2]Tabla!F$3:G$394,2,FALSE)</f>
        <v>18527850</v>
      </c>
      <c r="D122" s="36">
        <f t="shared" si="3"/>
        <v>0</v>
      </c>
      <c r="E122" s="40">
        <f t="shared" si="4"/>
        <v>0.33333333333333331</v>
      </c>
      <c r="F122" s="36">
        <f>VLOOKUP(A122,[2]Tabla!F$3:H$394,3,FALSE)</f>
        <v>6175950</v>
      </c>
      <c r="G122" s="36">
        <f>VLOOKUP(A122,[2]Tabla!F$3:I$394,4,FALSE)</f>
        <v>12351900</v>
      </c>
      <c r="H122" s="36">
        <f t="shared" si="5"/>
        <v>0</v>
      </c>
    </row>
    <row r="123" spans="1:8" hidden="1">
      <c r="A123">
        <v>121</v>
      </c>
      <c r="B123" s="36">
        <v>18527850</v>
      </c>
      <c r="C123" s="36">
        <f>VLOOKUP(A123,[2]Tabla!F$3:G$394,2,FALSE)</f>
        <v>18527850</v>
      </c>
      <c r="D123" s="36">
        <f t="shared" si="3"/>
        <v>0</v>
      </c>
      <c r="E123" s="40">
        <f t="shared" si="4"/>
        <v>0.33333333333333331</v>
      </c>
      <c r="F123" s="36">
        <f>VLOOKUP(A123,[2]Tabla!F$3:H$394,3,FALSE)</f>
        <v>6175950</v>
      </c>
      <c r="G123" s="36">
        <f>VLOOKUP(A123,[2]Tabla!F$3:I$394,4,FALSE)</f>
        <v>12351900</v>
      </c>
      <c r="H123" s="36">
        <f t="shared" si="5"/>
        <v>0</v>
      </c>
    </row>
    <row r="124" spans="1:8" hidden="1">
      <c r="A124">
        <v>122</v>
      </c>
      <c r="B124" s="36">
        <v>42531500</v>
      </c>
      <c r="C124" s="36">
        <f>VLOOKUP(A124,[2]Tabla!F$3:G$394,2,FALSE)</f>
        <v>42531500</v>
      </c>
      <c r="D124" s="36">
        <f t="shared" si="3"/>
        <v>0</v>
      </c>
      <c r="E124" s="40">
        <f t="shared" si="4"/>
        <v>0.2787878866252072</v>
      </c>
      <c r="F124" s="36">
        <f>VLOOKUP(A124,[2]Tabla!F$3:H$394,3,FALSE)</f>
        <v>11857267</v>
      </c>
      <c r="G124" s="36">
        <f>VLOOKUP(A124,[2]Tabla!F$3:I$394,4,FALSE)</f>
        <v>30674233</v>
      </c>
      <c r="H124" s="36">
        <f t="shared" si="5"/>
        <v>0</v>
      </c>
    </row>
    <row r="125" spans="1:8" hidden="1">
      <c r="A125">
        <v>123</v>
      </c>
      <c r="B125" s="36">
        <v>18527850</v>
      </c>
      <c r="C125" s="36">
        <f>VLOOKUP(A125,[2]Tabla!F$3:G$394,2,FALSE)</f>
        <v>18527850</v>
      </c>
      <c r="D125" s="36">
        <f t="shared" si="3"/>
        <v>0</v>
      </c>
      <c r="E125" s="40">
        <f t="shared" si="4"/>
        <v>0.33333333333333331</v>
      </c>
      <c r="F125" s="36">
        <f>VLOOKUP(A125,[2]Tabla!F$3:H$394,3,FALSE)</f>
        <v>6175950</v>
      </c>
      <c r="G125" s="36">
        <f>VLOOKUP(A125,[2]Tabla!F$3:I$394,4,FALSE)</f>
        <v>12351900</v>
      </c>
      <c r="H125" s="36">
        <f t="shared" si="5"/>
        <v>0</v>
      </c>
    </row>
    <row r="126" spans="1:8" hidden="1">
      <c r="A126">
        <v>124</v>
      </c>
      <c r="B126" s="36">
        <v>59032050</v>
      </c>
      <c r="C126" s="36">
        <f>VLOOKUP(A126,[2]Tabla!F$3:G$394,2,FALSE)</f>
        <v>59032050</v>
      </c>
      <c r="D126" s="36">
        <f t="shared" si="3"/>
        <v>0</v>
      </c>
      <c r="E126" s="40">
        <f t="shared" si="4"/>
        <v>0.28253968818633268</v>
      </c>
      <c r="F126" s="36">
        <f>VLOOKUP(A126,[2]Tabla!F$3:H$394,3,FALSE)</f>
        <v>16678897</v>
      </c>
      <c r="G126" s="36">
        <f>VLOOKUP(A126,[2]Tabla!F$3:I$394,4,FALSE)</f>
        <v>42353153</v>
      </c>
      <c r="H126" s="36">
        <f t="shared" si="5"/>
        <v>0</v>
      </c>
    </row>
    <row r="127" spans="1:8" hidden="1">
      <c r="A127">
        <v>125</v>
      </c>
      <c r="B127" s="36">
        <v>73903200</v>
      </c>
      <c r="C127" s="36">
        <f>VLOOKUP(A127,[2]Tabla!F$3:G$394,2,FALSE)</f>
        <v>73903200</v>
      </c>
      <c r="D127" s="36">
        <f t="shared" si="3"/>
        <v>0</v>
      </c>
      <c r="E127" s="40">
        <f t="shared" si="4"/>
        <v>0.28253968705008714</v>
      </c>
      <c r="F127" s="36">
        <f>VLOOKUP(A127,[2]Tabla!F$3:H$394,3,FALSE)</f>
        <v>20880587</v>
      </c>
      <c r="G127" s="36">
        <f>VLOOKUP(A127,[2]Tabla!F$3:I$394,4,FALSE)</f>
        <v>53022613</v>
      </c>
      <c r="H127" s="36">
        <f t="shared" si="5"/>
        <v>0</v>
      </c>
    </row>
    <row r="128" spans="1:8" hidden="1">
      <c r="A128">
        <v>126</v>
      </c>
      <c r="B128" s="36">
        <v>56221000</v>
      </c>
      <c r="C128" s="36">
        <f>VLOOKUP(A128,[2]Tabla!F$3:G$394,2,FALSE)</f>
        <v>56221000</v>
      </c>
      <c r="D128" s="36">
        <f t="shared" si="3"/>
        <v>0</v>
      </c>
      <c r="E128" s="40">
        <f t="shared" si="4"/>
        <v>0.27333332740435068</v>
      </c>
      <c r="F128" s="36">
        <f>VLOOKUP(A128,[2]Tabla!F$3:H$394,3,FALSE)</f>
        <v>15367073</v>
      </c>
      <c r="G128" s="36">
        <f>VLOOKUP(A128,[2]Tabla!F$3:I$394,4,FALSE)</f>
        <v>40853927</v>
      </c>
      <c r="H128" s="36">
        <f t="shared" si="5"/>
        <v>0</v>
      </c>
    </row>
    <row r="129" spans="1:8" hidden="1">
      <c r="A129">
        <v>127</v>
      </c>
      <c r="B129" s="36">
        <v>29300000</v>
      </c>
      <c r="C129" s="36">
        <f>VLOOKUP(A129,[2]Tabla!F$3:G$394,2,FALSE)</f>
        <v>29300000</v>
      </c>
      <c r="D129" s="36">
        <f t="shared" si="3"/>
        <v>0</v>
      </c>
      <c r="E129" s="40">
        <f t="shared" si="4"/>
        <v>0.29333334470989764</v>
      </c>
      <c r="F129" s="36">
        <f>VLOOKUP(A129,[2]Tabla!F$3:H$394,3,FALSE)</f>
        <v>8594667</v>
      </c>
      <c r="G129" s="36">
        <f>VLOOKUP(A129,[2]Tabla!F$3:I$394,4,FALSE)</f>
        <v>20705333</v>
      </c>
      <c r="H129" s="36">
        <f t="shared" si="5"/>
        <v>0</v>
      </c>
    </row>
    <row r="130" spans="1:8" hidden="1">
      <c r="A130">
        <v>128</v>
      </c>
      <c r="B130" s="36">
        <v>29300000</v>
      </c>
      <c r="C130" s="36">
        <f>VLOOKUP(A130,[2]Tabla!F$3:G$394,2,FALSE)</f>
        <v>29300000</v>
      </c>
      <c r="D130" s="36">
        <f t="shared" si="3"/>
        <v>0</v>
      </c>
      <c r="E130" s="40">
        <f t="shared" si="4"/>
        <v>0.29333334470989764</v>
      </c>
      <c r="F130" s="36">
        <f>VLOOKUP(A130,[2]Tabla!F$3:H$394,3,FALSE)</f>
        <v>8594667</v>
      </c>
      <c r="G130" s="36">
        <f>VLOOKUP(A130,[2]Tabla!F$3:I$394,4,FALSE)</f>
        <v>20705333</v>
      </c>
      <c r="H130" s="36">
        <f t="shared" si="5"/>
        <v>0</v>
      </c>
    </row>
    <row r="131" spans="1:8" hidden="1">
      <c r="A131">
        <v>129</v>
      </c>
      <c r="B131" s="36">
        <v>29300000</v>
      </c>
      <c r="C131" s="36">
        <f>VLOOKUP(A131,[2]Tabla!F$3:G$394,2,FALSE)</f>
        <v>29300000</v>
      </c>
      <c r="D131" s="36">
        <f t="shared" si="3"/>
        <v>0</v>
      </c>
      <c r="E131" s="40">
        <f t="shared" si="4"/>
        <v>0.29333334470989764</v>
      </c>
      <c r="F131" s="36">
        <f>VLOOKUP(A131,[2]Tabla!F$3:H$394,3,FALSE)</f>
        <v>8594667</v>
      </c>
      <c r="G131" s="36">
        <f>VLOOKUP(A131,[2]Tabla!F$3:I$394,4,FALSE)</f>
        <v>20705333</v>
      </c>
      <c r="H131" s="36">
        <f t="shared" si="5"/>
        <v>0</v>
      </c>
    </row>
    <row r="132" spans="1:8" hidden="1">
      <c r="A132">
        <v>130</v>
      </c>
      <c r="B132" s="36">
        <v>80000000</v>
      </c>
      <c r="C132" s="36">
        <f>VLOOKUP(A132,[2]Tabla!F$3:G$394,2,FALSE)</f>
        <v>80000000</v>
      </c>
      <c r="D132" s="36">
        <f t="shared" ref="D132:D195" si="6">B132-C132</f>
        <v>0</v>
      </c>
      <c r="E132" s="40">
        <f t="shared" ref="E132:E195" si="7">F132/C132</f>
        <v>0.2866666625</v>
      </c>
      <c r="F132" s="36">
        <f>VLOOKUP(A132,[2]Tabla!F$3:H$394,3,FALSE)</f>
        <v>22933333</v>
      </c>
      <c r="G132" s="36">
        <f>VLOOKUP(A132,[2]Tabla!F$3:I$394,4,FALSE)</f>
        <v>57066667</v>
      </c>
      <c r="H132" s="36">
        <f t="shared" ref="H132:H195" si="8">F132+G132-C132</f>
        <v>0</v>
      </c>
    </row>
    <row r="133" spans="1:8" hidden="1">
      <c r="A133">
        <v>131</v>
      </c>
      <c r="B133" s="36">
        <v>86000000</v>
      </c>
      <c r="C133" s="36">
        <f>VLOOKUP(A133,[2]Tabla!F$3:G$394,2,FALSE)</f>
        <v>86000000</v>
      </c>
      <c r="D133" s="36">
        <f t="shared" si="6"/>
        <v>0</v>
      </c>
      <c r="E133" s="40">
        <f t="shared" si="7"/>
        <v>0.28666666279069769</v>
      </c>
      <c r="F133" s="36">
        <f>VLOOKUP(A133,[2]Tabla!F$3:H$394,3,FALSE)</f>
        <v>24653333</v>
      </c>
      <c r="G133" s="36">
        <f>VLOOKUP(A133,[2]Tabla!F$3:I$394,4,FALSE)</f>
        <v>61346667</v>
      </c>
      <c r="H133" s="36">
        <f t="shared" si="8"/>
        <v>0</v>
      </c>
    </row>
    <row r="134" spans="1:8" hidden="1">
      <c r="A134">
        <v>132</v>
      </c>
      <c r="B134" s="36">
        <v>35060800</v>
      </c>
      <c r="C134" s="36">
        <f>VLOOKUP(A134,[2]Tabla!F$3:G$394,2,FALSE)</f>
        <v>35060800</v>
      </c>
      <c r="D134" s="36">
        <f t="shared" si="6"/>
        <v>0</v>
      </c>
      <c r="E134" s="40">
        <f t="shared" si="7"/>
        <v>0.33725491146807829</v>
      </c>
      <c r="F134" s="36">
        <f>VLOOKUP(A134,[2]Tabla!F$3:H$394,3,FALSE)</f>
        <v>11824427</v>
      </c>
      <c r="G134" s="36">
        <f>VLOOKUP(A134,[2]Tabla!F$3:I$394,4,FALSE)</f>
        <v>23236373</v>
      </c>
      <c r="H134" s="36">
        <f t="shared" si="8"/>
        <v>0</v>
      </c>
    </row>
    <row r="135" spans="1:8" hidden="1">
      <c r="A135">
        <v>133</v>
      </c>
      <c r="B135" s="36">
        <v>52250000</v>
      </c>
      <c r="C135" s="36">
        <f>VLOOKUP(A135,[2]Tabla!F$3:G$394,2,FALSE)</f>
        <v>52250000</v>
      </c>
      <c r="D135" s="36">
        <f t="shared" si="6"/>
        <v>0</v>
      </c>
      <c r="E135" s="40">
        <f t="shared" si="7"/>
        <v>0.3122807081339713</v>
      </c>
      <c r="F135" s="36">
        <f>VLOOKUP(A135,[2]Tabla!F$3:H$394,3,FALSE)</f>
        <v>16316667</v>
      </c>
      <c r="G135" s="36">
        <f>VLOOKUP(A135,[2]Tabla!F$3:I$394,4,FALSE)</f>
        <v>35933333</v>
      </c>
      <c r="H135" s="36">
        <f t="shared" si="8"/>
        <v>0</v>
      </c>
    </row>
    <row r="136" spans="1:8" hidden="1">
      <c r="A136">
        <v>134</v>
      </c>
      <c r="B136" s="36">
        <v>45000000</v>
      </c>
      <c r="C136" s="36">
        <f>VLOOKUP(A136,[2]Tabla!F$3:G$394,2,FALSE)</f>
        <v>45000000</v>
      </c>
      <c r="D136" s="36">
        <f t="shared" si="6"/>
        <v>0</v>
      </c>
      <c r="E136" s="40">
        <f t="shared" si="7"/>
        <v>0.29666666666666669</v>
      </c>
      <c r="F136" s="36">
        <f>VLOOKUP(A136,[2]Tabla!F$3:H$394,3,FALSE)</f>
        <v>13350000</v>
      </c>
      <c r="G136" s="36">
        <f>VLOOKUP(A136,[2]Tabla!F$3:I$394,4,FALSE)</f>
        <v>31650000</v>
      </c>
      <c r="H136" s="36">
        <f t="shared" si="8"/>
        <v>0</v>
      </c>
    </row>
    <row r="137" spans="1:8" hidden="1">
      <c r="A137">
        <v>135</v>
      </c>
      <c r="B137" s="36">
        <v>70000000</v>
      </c>
      <c r="C137" s="36">
        <f>VLOOKUP(A137,[2]Tabla!F$3:G$394,2,FALSE)</f>
        <v>70000000</v>
      </c>
      <c r="D137" s="36">
        <f t="shared" si="6"/>
        <v>0</v>
      </c>
      <c r="E137" s="40">
        <f t="shared" si="7"/>
        <v>0.28666667142857144</v>
      </c>
      <c r="F137" s="36">
        <f>VLOOKUP(A137,[2]Tabla!F$3:H$394,3,FALSE)</f>
        <v>20066667</v>
      </c>
      <c r="G137" s="36">
        <f>VLOOKUP(A137,[2]Tabla!F$3:I$394,4,FALSE)</f>
        <v>49933333</v>
      </c>
      <c r="H137" s="36">
        <f t="shared" si="8"/>
        <v>0</v>
      </c>
    </row>
    <row r="138" spans="1:8" hidden="1">
      <c r="A138">
        <v>136</v>
      </c>
      <c r="B138" s="36">
        <v>80000000</v>
      </c>
      <c r="C138" s="36">
        <f>VLOOKUP(A138,[2]Tabla!F$3:G$394,2,FALSE)</f>
        <v>80000000</v>
      </c>
      <c r="D138" s="36">
        <f t="shared" si="6"/>
        <v>0</v>
      </c>
      <c r="E138" s="40">
        <f t="shared" si="7"/>
        <v>0.27666666249999999</v>
      </c>
      <c r="F138" s="36">
        <f>VLOOKUP(A138,[2]Tabla!F$3:H$394,3,FALSE)</f>
        <v>22133333</v>
      </c>
      <c r="G138" s="36">
        <f>VLOOKUP(A138,[2]Tabla!F$3:I$394,4,FALSE)</f>
        <v>57866667</v>
      </c>
      <c r="H138" s="36">
        <f t="shared" si="8"/>
        <v>0</v>
      </c>
    </row>
    <row r="139" spans="1:8" hidden="1">
      <c r="A139">
        <v>137</v>
      </c>
      <c r="B139" s="36">
        <v>36000000</v>
      </c>
      <c r="C139" s="36">
        <f>VLOOKUP(A139,[2]Tabla!F$3:G$394,2,FALSE)</f>
        <v>36000000</v>
      </c>
      <c r="D139" s="36">
        <f t="shared" si="6"/>
        <v>0</v>
      </c>
      <c r="E139" s="40">
        <f t="shared" si="7"/>
        <v>0.4777777777777778</v>
      </c>
      <c r="F139" s="36">
        <f>VLOOKUP(A139,[2]Tabla!F$3:H$394,3,FALSE)</f>
        <v>17200000</v>
      </c>
      <c r="G139" s="36">
        <f>VLOOKUP(A139,[2]Tabla!F$3:I$394,4,FALSE)</f>
        <v>18800000</v>
      </c>
      <c r="H139" s="36">
        <f t="shared" si="8"/>
        <v>0</v>
      </c>
    </row>
    <row r="140" spans="1:8" hidden="1">
      <c r="A140">
        <v>138</v>
      </c>
      <c r="B140" s="36">
        <v>65000000</v>
      </c>
      <c r="C140" s="36">
        <f>VLOOKUP(A140,[2]Tabla!F$3:G$394,2,FALSE)</f>
        <v>65000000</v>
      </c>
      <c r="D140" s="36">
        <f t="shared" si="6"/>
        <v>0</v>
      </c>
      <c r="E140" s="40">
        <f t="shared" si="7"/>
        <v>0.27666666153846153</v>
      </c>
      <c r="F140" s="36">
        <f>VLOOKUP(A140,[2]Tabla!F$3:H$394,3,FALSE)</f>
        <v>17983333</v>
      </c>
      <c r="G140" s="36">
        <f>VLOOKUP(A140,[2]Tabla!F$3:I$394,4,FALSE)</f>
        <v>47016667</v>
      </c>
      <c r="H140" s="36">
        <f t="shared" si="8"/>
        <v>0</v>
      </c>
    </row>
    <row r="141" spans="1:8" hidden="1">
      <c r="A141">
        <v>139</v>
      </c>
      <c r="B141" s="36">
        <v>60000000</v>
      </c>
      <c r="C141" s="36">
        <f>VLOOKUP(A141,[2]Tabla!F$3:G$394,2,FALSE)</f>
        <v>60000000</v>
      </c>
      <c r="D141" s="36">
        <f t="shared" si="6"/>
        <v>0</v>
      </c>
      <c r="E141" s="40">
        <f t="shared" si="7"/>
        <v>0.27666666666666667</v>
      </c>
      <c r="F141" s="36">
        <f>VLOOKUP(A141,[2]Tabla!F$3:H$394,3,FALSE)</f>
        <v>16600000</v>
      </c>
      <c r="G141" s="36">
        <f>VLOOKUP(A141,[2]Tabla!F$3:I$394,4,FALSE)</f>
        <v>43400000</v>
      </c>
      <c r="H141" s="36">
        <f t="shared" si="8"/>
        <v>0</v>
      </c>
    </row>
    <row r="142" spans="1:8" hidden="1">
      <c r="A142">
        <v>140</v>
      </c>
      <c r="B142" s="36">
        <v>50000000</v>
      </c>
      <c r="C142" s="36">
        <f>VLOOKUP(A142,[2]Tabla!F$3:G$394,2,FALSE)</f>
        <v>50000000</v>
      </c>
      <c r="D142" s="36">
        <f t="shared" si="6"/>
        <v>0</v>
      </c>
      <c r="E142" s="40">
        <f t="shared" si="7"/>
        <v>0.28666666000000002</v>
      </c>
      <c r="F142" s="36">
        <f>VLOOKUP(A142,[2]Tabla!F$3:H$394,3,FALSE)</f>
        <v>14333333</v>
      </c>
      <c r="G142" s="36">
        <f>VLOOKUP(A142,[2]Tabla!F$3:I$394,4,FALSE)</f>
        <v>35666667</v>
      </c>
      <c r="H142" s="36">
        <f t="shared" si="8"/>
        <v>0</v>
      </c>
    </row>
    <row r="143" spans="1:8" hidden="1">
      <c r="A143">
        <v>141</v>
      </c>
      <c r="B143" s="36">
        <v>27600000</v>
      </c>
      <c r="C143" s="36">
        <f>VLOOKUP(A143,[2]Tabla!F$3:G$394,2,FALSE)</f>
        <v>27600000</v>
      </c>
      <c r="D143" s="36">
        <f t="shared" si="6"/>
        <v>0</v>
      </c>
      <c r="E143" s="40">
        <f t="shared" si="7"/>
        <v>0.47777778985507247</v>
      </c>
      <c r="F143" s="36">
        <f>VLOOKUP(A143,[2]Tabla!F$3:H$394,3,FALSE)</f>
        <v>13186667</v>
      </c>
      <c r="G143" s="36">
        <f>VLOOKUP(A143,[2]Tabla!F$3:I$394,4,FALSE)</f>
        <v>14413333</v>
      </c>
      <c r="H143" s="36">
        <f t="shared" si="8"/>
        <v>0</v>
      </c>
    </row>
    <row r="144" spans="1:8" hidden="1">
      <c r="A144">
        <v>142</v>
      </c>
      <c r="B144" s="36">
        <v>30000000</v>
      </c>
      <c r="C144" s="36">
        <f>VLOOKUP(A144,[2]Tabla!F$3:G$394,2,FALSE)</f>
        <v>30000000</v>
      </c>
      <c r="D144" s="36">
        <f t="shared" si="6"/>
        <v>0</v>
      </c>
      <c r="E144" s="40">
        <f t="shared" si="7"/>
        <v>0.71666666666666667</v>
      </c>
      <c r="F144" s="36">
        <f>VLOOKUP(A144,[2]Tabla!F$3:H$394,3,FALSE)</f>
        <v>21500000</v>
      </c>
      <c r="G144" s="36">
        <f>VLOOKUP(A144,[2]Tabla!F$3:I$394,4,FALSE)</f>
        <v>8500000</v>
      </c>
      <c r="H144" s="36">
        <f t="shared" si="8"/>
        <v>0</v>
      </c>
    </row>
    <row r="145" spans="1:9" hidden="1">
      <c r="A145">
        <v>143</v>
      </c>
      <c r="B145" s="36">
        <v>20000000</v>
      </c>
      <c r="C145" s="36">
        <f>VLOOKUP(A145,[2]Tabla!F$3:G$394,2,FALSE)</f>
        <v>20000000</v>
      </c>
      <c r="D145" s="36">
        <f t="shared" si="6"/>
        <v>0</v>
      </c>
      <c r="E145" s="40">
        <f t="shared" si="7"/>
        <v>0.71666664999999996</v>
      </c>
      <c r="F145" s="36">
        <f>VLOOKUP(A145,[2]Tabla!F$3:H$394,3,FALSE)</f>
        <v>14333333</v>
      </c>
      <c r="G145" s="36">
        <f>VLOOKUP(A145,[2]Tabla!F$3:I$394,4,FALSE)</f>
        <v>5666667</v>
      </c>
      <c r="H145" s="36">
        <f t="shared" si="8"/>
        <v>0</v>
      </c>
    </row>
    <row r="146" spans="1:9" hidden="1">
      <c r="A146">
        <v>144</v>
      </c>
      <c r="B146" s="36">
        <v>42000000</v>
      </c>
      <c r="C146" s="36">
        <f>VLOOKUP(A146,[2]Tabla!F$3:G$394,2,FALSE)</f>
        <v>42000000</v>
      </c>
      <c r="D146" s="36">
        <f t="shared" si="6"/>
        <v>0</v>
      </c>
      <c r="E146" s="40">
        <f t="shared" si="7"/>
        <v>0.4555555476190476</v>
      </c>
      <c r="F146" s="36">
        <f>VLOOKUP(A146,[2]Tabla!F$3:H$394,3,FALSE)</f>
        <v>19133333</v>
      </c>
      <c r="G146" s="36">
        <f>VLOOKUP(A146,[2]Tabla!F$3:I$394,4,FALSE)</f>
        <v>22866667</v>
      </c>
      <c r="H146" s="36">
        <f t="shared" si="8"/>
        <v>0</v>
      </c>
    </row>
    <row r="147" spans="1:9" hidden="1">
      <c r="A147">
        <v>145</v>
      </c>
      <c r="B147" s="36">
        <v>47787850</v>
      </c>
      <c r="C147" s="36">
        <f>VLOOKUP(A147,[2]Tabla!F$3:G$394,2,FALSE)</f>
        <v>47787850</v>
      </c>
      <c r="D147" s="36">
        <f t="shared" si="6"/>
        <v>0</v>
      </c>
      <c r="E147" s="40">
        <f t="shared" si="7"/>
        <v>0.31372549717135212</v>
      </c>
      <c r="F147" s="36">
        <f>VLOOKUP(A147,[2]Tabla!F$3:H$394,3,FALSE)</f>
        <v>14992267</v>
      </c>
      <c r="G147" s="36">
        <f>VLOOKUP(A147,[2]Tabla!F$3:I$394,4,FALSE)</f>
        <v>32795583</v>
      </c>
      <c r="H147" s="36">
        <f t="shared" si="8"/>
        <v>0</v>
      </c>
    </row>
    <row r="148" spans="1:9" hidden="1">
      <c r="A148">
        <v>146</v>
      </c>
      <c r="B148" s="36">
        <v>54000000</v>
      </c>
      <c r="C148" s="36">
        <f>VLOOKUP(A148,[2]Tabla!F$3:G$394,2,FALSE)</f>
        <v>54000000</v>
      </c>
      <c r="D148" s="36">
        <f t="shared" si="6"/>
        <v>0</v>
      </c>
      <c r="E148" s="40">
        <f t="shared" si="7"/>
        <v>0.30740740740740741</v>
      </c>
      <c r="F148" s="36">
        <f>VLOOKUP(A148,[2]Tabla!F$3:H$394,3,FALSE)</f>
        <v>16600000</v>
      </c>
      <c r="G148" s="36">
        <f>VLOOKUP(A148,[2]Tabla!F$3:I$394,4,FALSE)</f>
        <v>37400000</v>
      </c>
      <c r="H148" s="36">
        <f t="shared" si="8"/>
        <v>0</v>
      </c>
    </row>
    <row r="149" spans="1:9" hidden="1">
      <c r="A149">
        <v>147</v>
      </c>
      <c r="B149" s="36">
        <v>52000000</v>
      </c>
      <c r="C149" s="36">
        <f>VLOOKUP(A149,[2]Tabla!F$3:G$394,2,FALSE)</f>
        <v>52000000</v>
      </c>
      <c r="D149" s="36">
        <f t="shared" si="6"/>
        <v>0</v>
      </c>
      <c r="E149" s="40">
        <f t="shared" si="7"/>
        <v>0.34583332692307694</v>
      </c>
      <c r="F149" s="36">
        <f>VLOOKUP(A149,[2]Tabla!F$3:H$394,3,FALSE)</f>
        <v>17983333</v>
      </c>
      <c r="G149" s="36">
        <f>VLOOKUP(A149,[2]Tabla!F$3:I$394,4,FALSE)</f>
        <v>34016667</v>
      </c>
      <c r="H149" s="36">
        <f t="shared" si="8"/>
        <v>0</v>
      </c>
    </row>
    <row r="150" spans="1:9" hidden="1">
      <c r="A150">
        <v>148</v>
      </c>
      <c r="B150" s="36">
        <v>42000000</v>
      </c>
      <c r="C150" s="36">
        <f>VLOOKUP(A150,[2]Tabla!F$3:G$394,2,FALSE)</f>
        <v>42000000</v>
      </c>
      <c r="D150" s="36">
        <f t="shared" si="6"/>
        <v>0</v>
      </c>
      <c r="E150" s="40">
        <f t="shared" si="7"/>
        <v>0.39523809523809522</v>
      </c>
      <c r="F150" s="36">
        <f>VLOOKUP(A150,[2]Tabla!F$3:H$394,3,FALSE)</f>
        <v>16600000</v>
      </c>
      <c r="G150" s="36">
        <f>VLOOKUP(A150,[2]Tabla!F$3:I$394,4,FALSE)</f>
        <v>25400000</v>
      </c>
      <c r="H150" s="36">
        <f t="shared" si="8"/>
        <v>0</v>
      </c>
    </row>
    <row r="151" spans="1:9" hidden="1">
      <c r="A151">
        <v>149</v>
      </c>
      <c r="B151" s="36">
        <v>36000000</v>
      </c>
      <c r="C151" s="36">
        <f>VLOOKUP(A151,[2]Tabla!F$3:G$394,2,FALSE)</f>
        <v>36000000</v>
      </c>
      <c r="D151" s="36">
        <f t="shared" si="6"/>
        <v>0</v>
      </c>
      <c r="E151" s="40">
        <f t="shared" si="7"/>
        <v>0.34583333333333333</v>
      </c>
      <c r="F151" s="36">
        <f>VLOOKUP(A151,[2]Tabla!F$3:H$394,3,FALSE)</f>
        <v>12450000</v>
      </c>
      <c r="G151" s="36">
        <f>VLOOKUP(A151,[2]Tabla!F$3:I$394,4,FALSE)</f>
        <v>23550000</v>
      </c>
      <c r="H151" s="36">
        <f t="shared" si="8"/>
        <v>0</v>
      </c>
    </row>
    <row r="152" spans="1:9" hidden="1">
      <c r="A152">
        <v>150</v>
      </c>
      <c r="B152" s="36">
        <v>36000000</v>
      </c>
      <c r="C152" s="36">
        <f>VLOOKUP(A152,[2]Tabla!F$3:G$394,2,FALSE)</f>
        <v>36000000</v>
      </c>
      <c r="D152" s="36">
        <f t="shared" si="6"/>
        <v>0</v>
      </c>
      <c r="E152" s="40">
        <f t="shared" si="7"/>
        <v>0.4777777777777778</v>
      </c>
      <c r="F152" s="36">
        <f>VLOOKUP(A152,[2]Tabla!F$3:H$394,3,FALSE)</f>
        <v>17200000</v>
      </c>
      <c r="G152" s="36">
        <f>VLOOKUP(A152,[2]Tabla!F$3:I$394,4,FALSE)</f>
        <v>18800000</v>
      </c>
      <c r="H152" s="36">
        <f t="shared" si="8"/>
        <v>0</v>
      </c>
    </row>
    <row r="153" spans="1:9" hidden="1">
      <c r="A153">
        <v>151</v>
      </c>
      <c r="B153" s="36">
        <v>22500000</v>
      </c>
      <c r="C153" s="36">
        <f>VLOOKUP(A153,[2]Tabla!F$3:G$394,2,FALSE)</f>
        <v>22500000</v>
      </c>
      <c r="D153" s="36">
        <f t="shared" si="6"/>
        <v>0</v>
      </c>
      <c r="E153" s="40">
        <f t="shared" si="7"/>
        <v>0.31851853333333335</v>
      </c>
      <c r="F153" s="36">
        <f>VLOOKUP(A153,[2]Tabla!F$3:H$394,3,FALSE)</f>
        <v>7166667</v>
      </c>
      <c r="G153" s="36">
        <f>VLOOKUP(A153,[2]Tabla!F$3:I$394,4,FALSE)</f>
        <v>15333333</v>
      </c>
      <c r="H153" s="36">
        <f t="shared" si="8"/>
        <v>0</v>
      </c>
    </row>
    <row r="154" spans="1:9" hidden="1">
      <c r="A154">
        <v>152</v>
      </c>
      <c r="B154" s="36">
        <v>48000000</v>
      </c>
      <c r="C154" s="36">
        <f>VLOOKUP(A154,[2]Tabla!F$3:G$394,2,FALSE)</f>
        <v>48000000</v>
      </c>
      <c r="D154" s="36">
        <f t="shared" si="6"/>
        <v>0</v>
      </c>
      <c r="E154" s="40">
        <f t="shared" si="7"/>
        <v>0.47777777083333334</v>
      </c>
      <c r="F154" s="36">
        <f>VLOOKUP(A154,[2]Tabla!F$3:H$394,3,FALSE)</f>
        <v>22933333</v>
      </c>
      <c r="G154" s="36">
        <f>VLOOKUP(A154,[2]Tabla!F$3:I$394,4,FALSE)</f>
        <v>25066667</v>
      </c>
      <c r="H154" s="36">
        <f t="shared" si="8"/>
        <v>0</v>
      </c>
    </row>
    <row r="155" spans="1:9" hidden="1">
      <c r="A155">
        <v>154</v>
      </c>
      <c r="B155" s="36">
        <v>42000000</v>
      </c>
      <c r="C155" s="36">
        <f>VLOOKUP(A155,[2]Tabla!F$3:G$394,2,FALSE)</f>
        <v>42000000</v>
      </c>
      <c r="D155" s="36">
        <f t="shared" si="6"/>
        <v>0</v>
      </c>
      <c r="E155" s="40">
        <f t="shared" si="7"/>
        <v>0.39047619047619048</v>
      </c>
      <c r="F155" s="36">
        <f>VLOOKUP(A155,[2]Tabla!F$3:H$394,3,FALSE)</f>
        <v>16400000</v>
      </c>
      <c r="G155" s="36">
        <f>VLOOKUP(A155,[2]Tabla!F$3:I$394,4,FALSE)</f>
        <v>25600000</v>
      </c>
      <c r="H155" s="36">
        <f t="shared" si="8"/>
        <v>0</v>
      </c>
    </row>
    <row r="156" spans="1:9" hidden="1">
      <c r="A156">
        <v>155</v>
      </c>
      <c r="B156" s="36">
        <v>30000000</v>
      </c>
      <c r="C156" s="36">
        <f>VLOOKUP(A156,[2]Tabla!F$3:G$394,2,FALSE)</f>
        <v>30000000</v>
      </c>
      <c r="D156" s="36">
        <f t="shared" si="6"/>
        <v>0</v>
      </c>
      <c r="E156" s="40">
        <f t="shared" si="7"/>
        <v>0.67500000000000004</v>
      </c>
      <c r="F156" s="36">
        <f>VLOOKUP(A156,[2]Tabla!F$3:H$394,3,FALSE)</f>
        <v>20250000</v>
      </c>
      <c r="G156" s="36">
        <f>VLOOKUP(A156,[2]Tabla!F$3:I$394,4,FALSE)</f>
        <v>9750000</v>
      </c>
      <c r="H156" s="36">
        <f t="shared" si="8"/>
        <v>0</v>
      </c>
    </row>
    <row r="157" spans="1:9" hidden="1">
      <c r="A157">
        <v>156</v>
      </c>
      <c r="B157" s="36">
        <v>38700000</v>
      </c>
      <c r="C157" s="36">
        <f>VLOOKUP(A157,[2]Tabla!F$3:G$394,2,FALSE)</f>
        <v>38700000</v>
      </c>
      <c r="D157" s="36">
        <f t="shared" si="6"/>
        <v>0</v>
      </c>
      <c r="E157" s="40">
        <f t="shared" si="7"/>
        <v>0.3</v>
      </c>
      <c r="F157" s="36">
        <f>VLOOKUP(A157,[2]Tabla!F$3:H$394,3,FALSE)</f>
        <v>11610000</v>
      </c>
      <c r="G157" s="36">
        <f>VLOOKUP(A157,[2]Tabla!F$3:I$394,4,FALSE)</f>
        <v>27090000</v>
      </c>
      <c r="H157" s="36">
        <f t="shared" si="8"/>
        <v>0</v>
      </c>
    </row>
    <row r="158" spans="1:9" hidden="1">
      <c r="A158">
        <v>157</v>
      </c>
      <c r="B158" s="36">
        <v>32400000</v>
      </c>
      <c r="C158" s="36">
        <f>VLOOKUP(A158,[2]Tabla!F$3:G$394,2,FALSE)</f>
        <v>32400000</v>
      </c>
      <c r="D158" s="36">
        <f t="shared" si="6"/>
        <v>0</v>
      </c>
      <c r="E158" s="40">
        <f t="shared" si="7"/>
        <v>0.27666666666666667</v>
      </c>
      <c r="F158" s="36">
        <f>VLOOKUP(A158,[2]Tabla!F$3:H$394,3,FALSE)</f>
        <v>8964000</v>
      </c>
      <c r="G158" s="36">
        <f>VLOOKUP(A158,[2]Tabla!F$3:I$394,4,FALSE)</f>
        <v>23436000</v>
      </c>
      <c r="H158" s="36">
        <f t="shared" si="8"/>
        <v>0</v>
      </c>
    </row>
    <row r="159" spans="1:9" hidden="1">
      <c r="A159">
        <v>158</v>
      </c>
      <c r="B159" s="36">
        <v>60000000</v>
      </c>
      <c r="C159" s="36">
        <f>VLOOKUP(A159,[2]Tabla!F$3:G$394,2,FALSE)</f>
        <v>60000000</v>
      </c>
      <c r="D159" s="36">
        <f t="shared" si="6"/>
        <v>0</v>
      </c>
      <c r="E159" s="40">
        <f t="shared" si="7"/>
        <v>0.26666666666666666</v>
      </c>
      <c r="F159" s="36">
        <f>VLOOKUP(A159,[2]Tabla!F$3:H$394,3,FALSE)</f>
        <v>16000000</v>
      </c>
      <c r="G159" s="36">
        <f>VLOOKUP(A159,[2]Tabla!F$3:I$394,4,FALSE)</f>
        <v>44000000</v>
      </c>
      <c r="H159" s="36">
        <f t="shared" si="8"/>
        <v>0</v>
      </c>
    </row>
    <row r="160" spans="1:9" s="41" customFormat="1">
      <c r="A160" s="41">
        <v>159</v>
      </c>
      <c r="B160" s="42">
        <v>70000000</v>
      </c>
      <c r="C160" s="42">
        <f>VLOOKUP(A160,[2]Tabla!F$3:G$394,2,FALSE)</f>
        <v>23566667</v>
      </c>
      <c r="D160" s="42">
        <f t="shared" si="6"/>
        <v>46433333</v>
      </c>
      <c r="E160" s="43">
        <f t="shared" si="7"/>
        <v>0.821782180738583</v>
      </c>
      <c r="F160" s="42">
        <f>VLOOKUP(A160,[2]Tabla!F$3:H$394,3,FALSE)</f>
        <v>19366667</v>
      </c>
      <c r="G160" s="42">
        <f>VLOOKUP(A160,[2]Tabla!F$3:I$394,4,FALSE)</f>
        <v>4200000</v>
      </c>
      <c r="H160" s="42">
        <f t="shared" si="8"/>
        <v>0</v>
      </c>
      <c r="I160" s="42" t="s">
        <v>1187</v>
      </c>
    </row>
    <row r="161" spans="1:9" hidden="1">
      <c r="A161">
        <v>160</v>
      </c>
      <c r="B161" s="36">
        <v>53817500</v>
      </c>
      <c r="C161" s="36">
        <f>VLOOKUP(A161,[2]Tabla!F$3:G$394,2,FALSE)</f>
        <v>53817500</v>
      </c>
      <c r="D161" s="36">
        <f t="shared" si="6"/>
        <v>0</v>
      </c>
      <c r="E161" s="40">
        <f t="shared" si="7"/>
        <v>0.28666666047289452</v>
      </c>
      <c r="F161" s="36">
        <f>VLOOKUP(A161,[2]Tabla!F$3:H$394,3,FALSE)</f>
        <v>15427683</v>
      </c>
      <c r="G161" s="36">
        <f>VLOOKUP(A161,[2]Tabla!F$3:I$394,4,FALSE)</f>
        <v>38389817</v>
      </c>
      <c r="H161" s="36">
        <f t="shared" si="8"/>
        <v>0</v>
      </c>
    </row>
    <row r="162" spans="1:9" hidden="1">
      <c r="A162">
        <v>161</v>
      </c>
      <c r="B162" s="36">
        <v>33858000</v>
      </c>
      <c r="C162" s="36">
        <f>VLOOKUP(A162,[2]Tabla!F$3:G$394,2,FALSE)</f>
        <v>33858000</v>
      </c>
      <c r="D162" s="36">
        <f t="shared" si="6"/>
        <v>0</v>
      </c>
      <c r="E162" s="40">
        <f t="shared" si="7"/>
        <v>0.29629629629629628</v>
      </c>
      <c r="F162" s="36">
        <f>VLOOKUP(A162,[2]Tabla!F$3:H$394,3,FALSE)</f>
        <v>10032000</v>
      </c>
      <c r="G162" s="36">
        <f>VLOOKUP(A162,[2]Tabla!F$3:I$394,4,FALSE)</f>
        <v>23826000</v>
      </c>
      <c r="H162" s="36">
        <f t="shared" si="8"/>
        <v>0</v>
      </c>
    </row>
    <row r="163" spans="1:9" hidden="1">
      <c r="A163">
        <v>162</v>
      </c>
      <c r="B163" s="36">
        <v>29070000</v>
      </c>
      <c r="C163" s="36">
        <f>VLOOKUP(A163,[2]Tabla!F$3:G$394,2,FALSE)</f>
        <v>29070000</v>
      </c>
      <c r="D163" s="36">
        <f t="shared" si="6"/>
        <v>0</v>
      </c>
      <c r="E163" s="40">
        <f t="shared" si="7"/>
        <v>0.28771929824561404</v>
      </c>
      <c r="F163" s="36">
        <f>VLOOKUP(A163,[2]Tabla!F$3:H$394,3,FALSE)</f>
        <v>8364000</v>
      </c>
      <c r="G163" s="36">
        <f>VLOOKUP(A163,[2]Tabla!F$3:I$394,4,FALSE)</f>
        <v>20706000</v>
      </c>
      <c r="H163" s="36">
        <f t="shared" si="8"/>
        <v>0</v>
      </c>
    </row>
    <row r="164" spans="1:9" hidden="1">
      <c r="A164">
        <v>163</v>
      </c>
      <c r="B164" s="36">
        <v>24735150</v>
      </c>
      <c r="C164" s="36">
        <f>VLOOKUP(A164,[2]Tabla!F$3:G$394,2,FALSE)</f>
        <v>24735150</v>
      </c>
      <c r="D164" s="36">
        <f t="shared" si="6"/>
        <v>0</v>
      </c>
      <c r="E164" s="40">
        <f t="shared" si="7"/>
        <v>0.30370371717980282</v>
      </c>
      <c r="F164" s="36">
        <f>VLOOKUP(A164,[2]Tabla!F$3:H$394,3,FALSE)</f>
        <v>7512157</v>
      </c>
      <c r="G164" s="36">
        <f>VLOOKUP(A164,[2]Tabla!F$3:I$394,4,FALSE)</f>
        <v>17222993</v>
      </c>
      <c r="H164" s="36">
        <f t="shared" si="8"/>
        <v>0</v>
      </c>
    </row>
    <row r="165" spans="1:9" hidden="1">
      <c r="A165">
        <v>164</v>
      </c>
      <c r="B165" s="36">
        <v>29300000</v>
      </c>
      <c r="C165" s="36">
        <f>VLOOKUP(A165,[2]Tabla!F$3:G$394,2,FALSE)</f>
        <v>29300000</v>
      </c>
      <c r="D165" s="36">
        <f t="shared" si="6"/>
        <v>0</v>
      </c>
      <c r="E165" s="40">
        <f t="shared" si="7"/>
        <v>0.27333334470989762</v>
      </c>
      <c r="F165" s="36">
        <f>VLOOKUP(A165,[2]Tabla!F$3:H$394,3,FALSE)</f>
        <v>8008667</v>
      </c>
      <c r="G165" s="36">
        <f>VLOOKUP(A165,[2]Tabla!F$3:I$394,4,FALSE)</f>
        <v>21291333</v>
      </c>
      <c r="H165" s="36">
        <f t="shared" si="8"/>
        <v>0</v>
      </c>
    </row>
    <row r="166" spans="1:9" hidden="1">
      <c r="A166">
        <v>165</v>
      </c>
      <c r="B166" s="36">
        <v>59032050</v>
      </c>
      <c r="C166" s="36">
        <f>VLOOKUP(A166,[2]Tabla!F$3:G$394,2,FALSE)</f>
        <v>59032050</v>
      </c>
      <c r="D166" s="36">
        <f t="shared" si="6"/>
        <v>0</v>
      </c>
      <c r="E166" s="40">
        <f t="shared" si="7"/>
        <v>0.25714285714285712</v>
      </c>
      <c r="F166" s="36">
        <f>VLOOKUP(A166,[2]Tabla!F$3:H$394,3,FALSE)</f>
        <v>15179670</v>
      </c>
      <c r="G166" s="36">
        <f>VLOOKUP(A166,[2]Tabla!F$3:I$394,4,FALSE)</f>
        <v>43852380</v>
      </c>
      <c r="H166" s="36">
        <f t="shared" si="8"/>
        <v>0</v>
      </c>
    </row>
    <row r="167" spans="1:9" hidden="1">
      <c r="A167">
        <v>166</v>
      </c>
      <c r="B167" s="36">
        <v>52317925</v>
      </c>
      <c r="C167" s="36">
        <f>VLOOKUP(A167,[2]Tabla!F$3:G$394,2,FALSE)</f>
        <v>52317925</v>
      </c>
      <c r="D167" s="36">
        <f t="shared" si="6"/>
        <v>0</v>
      </c>
      <c r="E167" s="40">
        <f t="shared" si="7"/>
        <v>0.31764705882352939</v>
      </c>
      <c r="F167" s="36">
        <f>VLOOKUP(A167,[2]Tabla!F$3:H$394,3,FALSE)</f>
        <v>16618635</v>
      </c>
      <c r="G167" s="36">
        <f>VLOOKUP(A167,[2]Tabla!F$3:I$394,4,FALSE)</f>
        <v>35699290</v>
      </c>
      <c r="H167" s="36">
        <f t="shared" si="8"/>
        <v>0</v>
      </c>
    </row>
    <row r="168" spans="1:9" hidden="1">
      <c r="A168">
        <v>167</v>
      </c>
      <c r="B168" s="36">
        <v>52317925</v>
      </c>
      <c r="C168" s="36">
        <f>VLOOKUP(A168,[2]Tabla!F$3:G$394,2,FALSE)</f>
        <v>52317925</v>
      </c>
      <c r="D168" s="36">
        <f t="shared" si="6"/>
        <v>0</v>
      </c>
      <c r="E168" s="40">
        <f t="shared" si="7"/>
        <v>0.29019608480267517</v>
      </c>
      <c r="F168" s="36">
        <f>VLOOKUP(A168,[2]Tabla!F$3:H$394,3,FALSE)</f>
        <v>15182457</v>
      </c>
      <c r="G168" s="36">
        <f>VLOOKUP(A168,[2]Tabla!F$3:I$394,4,FALSE)</f>
        <v>37135468</v>
      </c>
      <c r="H168" s="36">
        <f t="shared" si="8"/>
        <v>0</v>
      </c>
    </row>
    <row r="169" spans="1:9" hidden="1">
      <c r="A169">
        <v>168</v>
      </c>
      <c r="B169" s="36">
        <v>40603500</v>
      </c>
      <c r="C169" s="36">
        <f>VLOOKUP(A169,[2]Tabla!F$3:G$394,2,FALSE)</f>
        <v>40603500</v>
      </c>
      <c r="D169" s="36">
        <f t="shared" si="6"/>
        <v>0</v>
      </c>
      <c r="E169" s="40">
        <f t="shared" si="7"/>
        <v>0.25079365079365079</v>
      </c>
      <c r="F169" s="36">
        <f>VLOOKUP(A169,[2]Tabla!F$3:H$394,3,FALSE)</f>
        <v>10183100</v>
      </c>
      <c r="G169" s="36">
        <f>VLOOKUP(A169,[2]Tabla!F$3:I$394,4,FALSE)</f>
        <v>30420400</v>
      </c>
      <c r="H169" s="36">
        <f t="shared" si="8"/>
        <v>0</v>
      </c>
    </row>
    <row r="170" spans="1:9" hidden="1">
      <c r="A170">
        <v>169</v>
      </c>
      <c r="B170" s="36">
        <v>39501000</v>
      </c>
      <c r="C170" s="36">
        <f>VLOOKUP(A170,[2]Tabla!F$3:G$394,2,FALSE)</f>
        <v>39501000</v>
      </c>
      <c r="D170" s="36">
        <f t="shared" si="6"/>
        <v>0</v>
      </c>
      <c r="E170" s="40">
        <f t="shared" si="7"/>
        <v>0.24126984126984127</v>
      </c>
      <c r="F170" s="36">
        <f>VLOOKUP(A170,[2]Tabla!F$3:H$394,3,FALSE)</f>
        <v>9530400</v>
      </c>
      <c r="G170" s="36">
        <f>VLOOKUP(A170,[2]Tabla!F$3:I$394,4,FALSE)</f>
        <v>29970600</v>
      </c>
      <c r="H170" s="36">
        <f t="shared" si="8"/>
        <v>0</v>
      </c>
    </row>
    <row r="171" spans="1:9" hidden="1">
      <c r="A171">
        <v>170</v>
      </c>
      <c r="B171" s="36">
        <v>80000000</v>
      </c>
      <c r="C171" s="36">
        <f>VLOOKUP(A171,[2]Tabla!F$3:G$394,2,FALSE)</f>
        <v>80000000</v>
      </c>
      <c r="D171" s="36">
        <f t="shared" si="6"/>
        <v>0</v>
      </c>
      <c r="E171" s="40">
        <f t="shared" si="7"/>
        <v>0.2433333375</v>
      </c>
      <c r="F171" s="36">
        <f>VLOOKUP(A171,[2]Tabla!F$3:H$394,3,FALSE)</f>
        <v>19466667</v>
      </c>
      <c r="G171" s="36">
        <f>VLOOKUP(A171,[2]Tabla!F$3:I$394,4,FALSE)</f>
        <v>60533333</v>
      </c>
      <c r="H171" s="36">
        <f t="shared" si="8"/>
        <v>0</v>
      </c>
    </row>
    <row r="172" spans="1:9" hidden="1">
      <c r="A172">
        <v>171</v>
      </c>
      <c r="B172" s="36">
        <v>18527850</v>
      </c>
      <c r="C172" s="36">
        <f>VLOOKUP(A172,[2]Tabla!F$3:G$394,2,FALSE)</f>
        <v>18527850</v>
      </c>
      <c r="D172" s="36">
        <f t="shared" si="6"/>
        <v>0</v>
      </c>
      <c r="E172" s="40">
        <f t="shared" si="7"/>
        <v>0.29629627830536193</v>
      </c>
      <c r="F172" s="36">
        <f>VLOOKUP(A172,[2]Tabla!F$3:H$394,3,FALSE)</f>
        <v>5489733</v>
      </c>
      <c r="G172" s="36">
        <f>VLOOKUP(A172,[2]Tabla!F$3:I$394,4,FALSE)</f>
        <v>13038117</v>
      </c>
      <c r="H172" s="36">
        <f t="shared" si="8"/>
        <v>0</v>
      </c>
    </row>
    <row r="173" spans="1:9" hidden="1">
      <c r="A173">
        <v>172</v>
      </c>
      <c r="B173" s="36">
        <v>30096000</v>
      </c>
      <c r="C173" s="36">
        <f>VLOOKUP(A173,[2]Tabla!F$3:G$394,2,FALSE)</f>
        <v>30096000</v>
      </c>
      <c r="D173" s="36">
        <f t="shared" si="6"/>
        <v>0</v>
      </c>
      <c r="E173" s="40">
        <f t="shared" si="7"/>
        <v>0.32916666666666666</v>
      </c>
      <c r="F173" s="36">
        <f>VLOOKUP(A173,[2]Tabla!F$3:H$394,3,FALSE)</f>
        <v>9906600</v>
      </c>
      <c r="G173" s="36">
        <f>VLOOKUP(A173,[2]Tabla!F$3:I$394,4,FALSE)</f>
        <v>20189400</v>
      </c>
      <c r="H173" s="36">
        <f t="shared" si="8"/>
        <v>0</v>
      </c>
    </row>
    <row r="174" spans="1:9" hidden="1">
      <c r="A174">
        <v>173</v>
      </c>
      <c r="B174" s="36">
        <v>33732600</v>
      </c>
      <c r="C174" s="36">
        <f>VLOOKUP(A174,[2]Tabla!F$3:G$394,2,FALSE)</f>
        <v>33732600</v>
      </c>
      <c r="D174" s="36">
        <f t="shared" si="6"/>
        <v>0</v>
      </c>
      <c r="E174" s="40">
        <f t="shared" si="7"/>
        <v>0.44444445432608221</v>
      </c>
      <c r="F174" s="36">
        <f>VLOOKUP(A174,[2]Tabla!F$3:H$394,3,FALSE)</f>
        <v>14992267</v>
      </c>
      <c r="G174" s="36">
        <f>VLOOKUP(A174,[2]Tabla!F$3:I$394,4,FALSE)</f>
        <v>18740333</v>
      </c>
      <c r="H174" s="36">
        <f t="shared" si="8"/>
        <v>0</v>
      </c>
    </row>
    <row r="175" spans="1:9" s="41" customFormat="1">
      <c r="A175" s="41">
        <v>174</v>
      </c>
      <c r="B175" s="42">
        <v>72000000</v>
      </c>
      <c r="C175" s="42">
        <f>VLOOKUP(A175,[2]Tabla!F$3:G$394,2,FALSE)</f>
        <v>26400000</v>
      </c>
      <c r="D175" s="42">
        <f t="shared" si="6"/>
        <v>45600000</v>
      </c>
      <c r="E175" s="43">
        <f t="shared" si="7"/>
        <v>0.81818181818181823</v>
      </c>
      <c r="F175" s="42">
        <f>VLOOKUP(A175,[2]Tabla!F$3:H$394,3,FALSE)</f>
        <v>21600000</v>
      </c>
      <c r="G175" s="42">
        <f>VLOOKUP(A175,[2]Tabla!F$3:I$394,4,FALSE)</f>
        <v>4800000</v>
      </c>
      <c r="H175" s="42">
        <f t="shared" si="8"/>
        <v>0</v>
      </c>
      <c r="I175" s="42" t="s">
        <v>1187</v>
      </c>
    </row>
    <row r="176" spans="1:9" hidden="1">
      <c r="A176">
        <v>175</v>
      </c>
      <c r="B176" s="36">
        <v>86000000</v>
      </c>
      <c r="C176" s="36">
        <f>VLOOKUP(A176,[2]Tabla!F$3:G$394,2,FALSE)</f>
        <v>86000000</v>
      </c>
      <c r="D176" s="36">
        <f t="shared" si="6"/>
        <v>0</v>
      </c>
      <c r="E176" s="40">
        <f t="shared" si="7"/>
        <v>0.27</v>
      </c>
      <c r="F176" s="36">
        <f>VLOOKUP(A176,[2]Tabla!F$3:H$394,3,FALSE)</f>
        <v>23220000</v>
      </c>
      <c r="G176" s="36">
        <f>VLOOKUP(A176,[2]Tabla!F$3:I$394,4,FALSE)</f>
        <v>62780000</v>
      </c>
      <c r="H176" s="36">
        <f t="shared" si="8"/>
        <v>0</v>
      </c>
    </row>
    <row r="177" spans="1:8" hidden="1">
      <c r="A177">
        <v>176</v>
      </c>
      <c r="B177" s="36">
        <v>63000000</v>
      </c>
      <c r="C177" s="36">
        <f>VLOOKUP(A177,[2]Tabla!F$3:G$394,2,FALSE)</f>
        <v>63000000</v>
      </c>
      <c r="D177" s="36">
        <f t="shared" si="6"/>
        <v>0</v>
      </c>
      <c r="E177" s="40">
        <f t="shared" si="7"/>
        <v>0.3</v>
      </c>
      <c r="F177" s="36">
        <f>VLOOKUP(A177,[2]Tabla!F$3:H$394,3,FALSE)</f>
        <v>18900000</v>
      </c>
      <c r="G177" s="36">
        <f>VLOOKUP(A177,[2]Tabla!F$3:I$394,4,FALSE)</f>
        <v>44100000</v>
      </c>
      <c r="H177" s="36">
        <f t="shared" si="8"/>
        <v>0</v>
      </c>
    </row>
    <row r="178" spans="1:8" hidden="1">
      <c r="A178">
        <v>177</v>
      </c>
      <c r="B178" s="36">
        <v>65000000</v>
      </c>
      <c r="C178" s="36">
        <f>VLOOKUP(A178,[2]Tabla!F$3:G$394,2,FALSE)</f>
        <v>65000000</v>
      </c>
      <c r="D178" s="36">
        <f t="shared" si="6"/>
        <v>0</v>
      </c>
      <c r="E178" s="40">
        <f t="shared" si="7"/>
        <v>0.27</v>
      </c>
      <c r="F178" s="36">
        <f>VLOOKUP(A178,[2]Tabla!F$3:H$394,3,FALSE)</f>
        <v>17550000</v>
      </c>
      <c r="G178" s="36">
        <f>VLOOKUP(A178,[2]Tabla!F$3:I$394,4,FALSE)</f>
        <v>47450000</v>
      </c>
      <c r="H178" s="36">
        <f t="shared" si="8"/>
        <v>0</v>
      </c>
    </row>
    <row r="179" spans="1:8" hidden="1">
      <c r="A179">
        <v>178</v>
      </c>
      <c r="B179" s="36">
        <v>40000000</v>
      </c>
      <c r="C179" s="36">
        <f>VLOOKUP(A179,[2]Tabla!F$3:G$394,2,FALSE)</f>
        <v>40000000</v>
      </c>
      <c r="D179" s="36">
        <f t="shared" si="6"/>
        <v>0</v>
      </c>
      <c r="E179" s="40">
        <f t="shared" si="7"/>
        <v>0.32916667500000002</v>
      </c>
      <c r="F179" s="36">
        <f>VLOOKUP(A179,[2]Tabla!F$3:H$394,3,FALSE)</f>
        <v>13166667</v>
      </c>
      <c r="G179" s="36">
        <f>VLOOKUP(A179,[2]Tabla!F$3:I$394,4,FALSE)</f>
        <v>26833333</v>
      </c>
      <c r="H179" s="36">
        <f t="shared" si="8"/>
        <v>0</v>
      </c>
    </row>
    <row r="180" spans="1:8" hidden="1">
      <c r="A180">
        <v>179</v>
      </c>
      <c r="B180" s="36">
        <v>15048000</v>
      </c>
      <c r="C180" s="36">
        <f>VLOOKUP(A180,[2]Tabla!F$3:G$394,2,FALSE)</f>
        <v>15048000</v>
      </c>
      <c r="D180" s="36">
        <f t="shared" si="6"/>
        <v>0</v>
      </c>
      <c r="E180" s="40">
        <f t="shared" si="7"/>
        <v>0.28148145933014351</v>
      </c>
      <c r="F180" s="36">
        <f>VLOOKUP(A180,[2]Tabla!F$3:H$394,3,FALSE)</f>
        <v>4235733</v>
      </c>
      <c r="G180" s="36">
        <f>VLOOKUP(A180,[2]Tabla!F$3:I$394,4,FALSE)</f>
        <v>10812267</v>
      </c>
      <c r="H180" s="36">
        <f t="shared" si="8"/>
        <v>0</v>
      </c>
    </row>
    <row r="181" spans="1:8" hidden="1">
      <c r="A181">
        <v>180</v>
      </c>
      <c r="B181" s="36">
        <v>37620000</v>
      </c>
      <c r="C181" s="36">
        <f>VLOOKUP(A181,[2]Tabla!F$3:G$394,2,FALSE)</f>
        <v>37620000</v>
      </c>
      <c r="D181" s="36">
        <f t="shared" si="6"/>
        <v>0</v>
      </c>
      <c r="E181" s="40">
        <f t="shared" si="7"/>
        <v>0.26666666666666666</v>
      </c>
      <c r="F181" s="36">
        <f>VLOOKUP(A181,[2]Tabla!F$3:H$394,3,FALSE)</f>
        <v>10032000</v>
      </c>
      <c r="G181" s="36">
        <f>VLOOKUP(A181,[2]Tabla!F$3:I$394,4,FALSE)</f>
        <v>27588000</v>
      </c>
      <c r="H181" s="36">
        <f t="shared" si="8"/>
        <v>0</v>
      </c>
    </row>
    <row r="182" spans="1:8" hidden="1">
      <c r="A182">
        <v>181</v>
      </c>
      <c r="B182" s="36">
        <v>38670000</v>
      </c>
      <c r="C182" s="36">
        <f>VLOOKUP(A182,[2]Tabla!F$3:G$394,2,FALSE)</f>
        <v>38670000</v>
      </c>
      <c r="D182" s="36">
        <f t="shared" si="6"/>
        <v>0</v>
      </c>
      <c r="E182" s="40">
        <f t="shared" si="7"/>
        <v>0.24</v>
      </c>
      <c r="F182" s="36">
        <f>VLOOKUP(A182,[2]Tabla!F$3:H$394,3,FALSE)</f>
        <v>9280800</v>
      </c>
      <c r="G182" s="36">
        <f>VLOOKUP(A182,[2]Tabla!F$3:I$394,4,FALSE)</f>
        <v>29389200</v>
      </c>
      <c r="H182" s="36">
        <f t="shared" si="8"/>
        <v>0</v>
      </c>
    </row>
    <row r="183" spans="1:8" hidden="1">
      <c r="A183">
        <v>182</v>
      </c>
      <c r="B183" s="36">
        <v>54000000</v>
      </c>
      <c r="C183" s="36">
        <f>VLOOKUP(A183,[2]Tabla!F$3:G$394,2,FALSE)</f>
        <v>54000000</v>
      </c>
      <c r="D183" s="36">
        <f t="shared" si="6"/>
        <v>0</v>
      </c>
      <c r="E183" s="40">
        <f t="shared" si="7"/>
        <v>0.44444444444444442</v>
      </c>
      <c r="F183" s="36">
        <f>VLOOKUP(A183,[2]Tabla!F$3:H$394,3,FALSE)</f>
        <v>24000000</v>
      </c>
      <c r="G183" s="36">
        <f>VLOOKUP(A183,[2]Tabla!F$3:I$394,4,FALSE)</f>
        <v>30000000</v>
      </c>
      <c r="H183" s="36">
        <f t="shared" si="8"/>
        <v>0</v>
      </c>
    </row>
    <row r="184" spans="1:8" hidden="1">
      <c r="A184">
        <v>183</v>
      </c>
      <c r="B184" s="36">
        <v>39354700</v>
      </c>
      <c r="C184" s="36">
        <f>VLOOKUP(A184,[2]Tabla!F$3:G$394,2,FALSE)</f>
        <v>39354700</v>
      </c>
      <c r="D184" s="36">
        <f t="shared" si="6"/>
        <v>0</v>
      </c>
      <c r="E184" s="40">
        <f t="shared" si="7"/>
        <v>0.38095238942235615</v>
      </c>
      <c r="F184" s="36">
        <f>VLOOKUP(A184,[2]Tabla!F$3:H$394,3,FALSE)</f>
        <v>14992267</v>
      </c>
      <c r="G184" s="36">
        <f>VLOOKUP(A184,[2]Tabla!F$3:I$394,4,FALSE)</f>
        <v>24362433</v>
      </c>
      <c r="H184" s="36">
        <f t="shared" si="8"/>
        <v>0</v>
      </c>
    </row>
    <row r="185" spans="1:8" hidden="1">
      <c r="A185">
        <v>184</v>
      </c>
      <c r="B185" s="36">
        <v>59032050</v>
      </c>
      <c r="C185" s="36">
        <f>VLOOKUP(A185,[2]Tabla!F$3:G$394,2,FALSE)</f>
        <v>59032050</v>
      </c>
      <c r="D185" s="36">
        <f t="shared" si="6"/>
        <v>0</v>
      </c>
      <c r="E185" s="40">
        <f t="shared" si="7"/>
        <v>0.23809523809523808</v>
      </c>
      <c r="F185" s="36">
        <f>VLOOKUP(A185,[2]Tabla!F$3:H$394,3,FALSE)</f>
        <v>14055250</v>
      </c>
      <c r="G185" s="36">
        <f>VLOOKUP(A185,[2]Tabla!F$3:I$394,4,FALSE)</f>
        <v>44976800</v>
      </c>
      <c r="H185" s="36">
        <f t="shared" si="8"/>
        <v>0</v>
      </c>
    </row>
    <row r="186" spans="1:8" hidden="1">
      <c r="A186">
        <v>185</v>
      </c>
      <c r="B186" s="36">
        <v>42294000</v>
      </c>
      <c r="C186" s="36">
        <f>VLOOKUP(A186,[2]Tabla!F$3:G$394,2,FALSE)</f>
        <v>42294000</v>
      </c>
      <c r="D186" s="36">
        <f t="shared" si="6"/>
        <v>0</v>
      </c>
      <c r="E186" s="40">
        <f t="shared" si="7"/>
        <v>0.30833333333333335</v>
      </c>
      <c r="F186" s="36">
        <f>VLOOKUP(A186,[2]Tabla!F$3:H$394,3,FALSE)</f>
        <v>13040650</v>
      </c>
      <c r="G186" s="36">
        <f>VLOOKUP(A186,[2]Tabla!F$3:I$394,4,FALSE)</f>
        <v>29253350</v>
      </c>
      <c r="H186" s="36">
        <f t="shared" si="8"/>
        <v>0</v>
      </c>
    </row>
    <row r="187" spans="1:8" hidden="1">
      <c r="A187">
        <v>186</v>
      </c>
      <c r="B187" s="36">
        <v>4155332</v>
      </c>
      <c r="C187" s="36">
        <f>VLOOKUP(A187,[2]Tabla!F$3:G$394,2,FALSE)</f>
        <v>4155332</v>
      </c>
      <c r="D187" s="36">
        <f t="shared" si="6"/>
        <v>0</v>
      </c>
      <c r="E187" s="40">
        <f t="shared" si="7"/>
        <v>1</v>
      </c>
      <c r="F187" s="36">
        <f>VLOOKUP(A187,[2]Tabla!F$3:H$394,3,FALSE)</f>
        <v>4155332</v>
      </c>
      <c r="G187" s="36">
        <f>VLOOKUP(A187,[2]Tabla!F$3:I$394,4,FALSE)</f>
        <v>0</v>
      </c>
      <c r="H187" s="36">
        <f t="shared" si="8"/>
        <v>0</v>
      </c>
    </row>
    <row r="188" spans="1:8" hidden="1">
      <c r="A188">
        <v>187</v>
      </c>
      <c r="B188" s="36">
        <v>27000000</v>
      </c>
      <c r="C188" s="36">
        <f>VLOOKUP(A188,[2]Tabla!F$3:G$394,2,FALSE)</f>
        <v>27000000</v>
      </c>
      <c r="D188" s="36">
        <f t="shared" si="6"/>
        <v>0</v>
      </c>
      <c r="E188" s="40">
        <f t="shared" si="7"/>
        <v>0.37777777777777777</v>
      </c>
      <c r="F188" s="36">
        <f>VLOOKUP(A188,[2]Tabla!F$3:H$394,3,FALSE)</f>
        <v>10200000</v>
      </c>
      <c r="G188" s="36">
        <f>VLOOKUP(A188,[2]Tabla!F$3:I$394,4,FALSE)</f>
        <v>16800000</v>
      </c>
      <c r="H188" s="36">
        <f t="shared" si="8"/>
        <v>0</v>
      </c>
    </row>
    <row r="189" spans="1:8" hidden="1">
      <c r="A189">
        <v>188</v>
      </c>
      <c r="B189" s="36">
        <v>63000000</v>
      </c>
      <c r="C189" s="36">
        <f>VLOOKUP(A189,[2]Tabla!F$3:G$394,2,FALSE)</f>
        <v>63000000</v>
      </c>
      <c r="D189" s="36">
        <f t="shared" si="6"/>
        <v>0</v>
      </c>
      <c r="E189" s="40">
        <f t="shared" si="7"/>
        <v>0.23</v>
      </c>
      <c r="F189" s="36">
        <f>VLOOKUP(A189,[2]Tabla!F$3:H$394,3,FALSE)</f>
        <v>14490000</v>
      </c>
      <c r="G189" s="36">
        <f>VLOOKUP(A189,[2]Tabla!F$3:I$394,4,FALSE)</f>
        <v>48510000</v>
      </c>
      <c r="H189" s="36">
        <f t="shared" si="8"/>
        <v>0</v>
      </c>
    </row>
    <row r="190" spans="1:8" hidden="1">
      <c r="A190">
        <v>189</v>
      </c>
      <c r="B190" s="36">
        <v>63000000</v>
      </c>
      <c r="C190" s="36">
        <f>VLOOKUP(A190,[2]Tabla!F$3:G$394,2,FALSE)</f>
        <v>63000000</v>
      </c>
      <c r="D190" s="36">
        <f t="shared" si="6"/>
        <v>0</v>
      </c>
      <c r="E190" s="40">
        <f t="shared" si="7"/>
        <v>0.25555555555555554</v>
      </c>
      <c r="F190" s="36">
        <f>VLOOKUP(A190,[2]Tabla!F$3:H$394,3,FALSE)</f>
        <v>16100000</v>
      </c>
      <c r="G190" s="36">
        <f>VLOOKUP(A190,[2]Tabla!F$3:I$394,4,FALSE)</f>
        <v>46900000</v>
      </c>
      <c r="H190" s="36">
        <f t="shared" si="8"/>
        <v>0</v>
      </c>
    </row>
    <row r="191" spans="1:8" hidden="1">
      <c r="A191">
        <v>190</v>
      </c>
      <c r="B191" s="36">
        <v>58624500</v>
      </c>
      <c r="C191" s="36">
        <f>VLOOKUP(A191,[2]Tabla!F$3:G$394,2,FALSE)</f>
        <v>58624500</v>
      </c>
      <c r="D191" s="36">
        <f t="shared" si="6"/>
        <v>0</v>
      </c>
      <c r="E191" s="40">
        <f t="shared" si="7"/>
        <v>0.20392156862745098</v>
      </c>
      <c r="F191" s="36">
        <f>VLOOKUP(A191,[2]Tabla!F$3:H$394,3,FALSE)</f>
        <v>11954800</v>
      </c>
      <c r="G191" s="36">
        <f>VLOOKUP(A191,[2]Tabla!F$3:I$394,4,FALSE)</f>
        <v>46669700</v>
      </c>
      <c r="H191" s="36">
        <f t="shared" si="8"/>
        <v>0</v>
      </c>
    </row>
    <row r="192" spans="1:8" hidden="1">
      <c r="A192">
        <v>191</v>
      </c>
      <c r="B192" s="36">
        <v>63000000</v>
      </c>
      <c r="C192" s="36">
        <f>VLOOKUP(A192,[2]Tabla!F$3:G$394,2,FALSE)</f>
        <v>63000000</v>
      </c>
      <c r="D192" s="36">
        <f t="shared" si="6"/>
        <v>0</v>
      </c>
      <c r="E192" s="40">
        <f t="shared" si="7"/>
        <v>0.24814814285714284</v>
      </c>
      <c r="F192" s="36">
        <f>VLOOKUP(A192,[2]Tabla!F$3:H$394,3,FALSE)</f>
        <v>15633333</v>
      </c>
      <c r="G192" s="36">
        <f>VLOOKUP(A192,[2]Tabla!F$3:I$394,4,FALSE)</f>
        <v>47366667</v>
      </c>
      <c r="H192" s="36">
        <f t="shared" si="8"/>
        <v>0</v>
      </c>
    </row>
    <row r="193" spans="1:8" hidden="1">
      <c r="A193">
        <v>192</v>
      </c>
      <c r="B193" s="36">
        <v>80750000</v>
      </c>
      <c r="C193" s="36">
        <f>VLOOKUP(A193,[2]Tabla!F$3:G$394,2,FALSE)</f>
        <v>80750000</v>
      </c>
      <c r="D193" s="36">
        <f t="shared" si="6"/>
        <v>0</v>
      </c>
      <c r="E193" s="40">
        <f t="shared" si="7"/>
        <v>0.23508771517027863</v>
      </c>
      <c r="F193" s="36">
        <f>VLOOKUP(A193,[2]Tabla!F$3:H$394,3,FALSE)</f>
        <v>18983333</v>
      </c>
      <c r="G193" s="36">
        <f>VLOOKUP(A193,[2]Tabla!F$3:I$394,4,FALSE)</f>
        <v>61766667</v>
      </c>
      <c r="H193" s="36">
        <f t="shared" si="8"/>
        <v>0</v>
      </c>
    </row>
    <row r="194" spans="1:8" hidden="1">
      <c r="A194">
        <v>193</v>
      </c>
      <c r="B194" s="36">
        <v>38100000</v>
      </c>
      <c r="C194" s="36">
        <f>VLOOKUP(A194,[2]Tabla!F$3:G$394,2,FALSE)</f>
        <v>38100000</v>
      </c>
      <c r="D194" s="36">
        <f t="shared" si="6"/>
        <v>0</v>
      </c>
      <c r="E194" s="40">
        <f t="shared" si="7"/>
        <v>0.37222220472440942</v>
      </c>
      <c r="F194" s="36">
        <f>VLOOKUP(A194,[2]Tabla!F$3:H$394,3,FALSE)</f>
        <v>14181666</v>
      </c>
      <c r="G194" s="36">
        <f>VLOOKUP(A194,[2]Tabla!F$3:I$394,4,FALSE)</f>
        <v>23918334</v>
      </c>
      <c r="H194" s="36">
        <f t="shared" si="8"/>
        <v>0</v>
      </c>
    </row>
    <row r="195" spans="1:8" hidden="1">
      <c r="A195">
        <v>194</v>
      </c>
      <c r="B195" s="36">
        <v>48000000</v>
      </c>
      <c r="C195" s="36">
        <f>VLOOKUP(A195,[2]Tabla!F$3:G$394,2,FALSE)</f>
        <v>48000000</v>
      </c>
      <c r="D195" s="36">
        <f t="shared" si="6"/>
        <v>0</v>
      </c>
      <c r="E195" s="40">
        <f t="shared" si="7"/>
        <v>0.22333333333333333</v>
      </c>
      <c r="F195" s="36">
        <f>VLOOKUP(A195,[2]Tabla!F$3:H$394,3,FALSE)</f>
        <v>10720000</v>
      </c>
      <c r="G195" s="36">
        <f>VLOOKUP(A195,[2]Tabla!F$3:I$394,4,FALSE)</f>
        <v>37280000</v>
      </c>
      <c r="H195" s="36">
        <f t="shared" si="8"/>
        <v>0</v>
      </c>
    </row>
    <row r="196" spans="1:8" hidden="1">
      <c r="A196">
        <v>195</v>
      </c>
      <c r="B196" s="36">
        <v>4356000</v>
      </c>
      <c r="C196" s="36">
        <f>VLOOKUP(A196,[2]Tabla!F$3:G$394,2,FALSE)</f>
        <v>4356000</v>
      </c>
      <c r="D196" s="36">
        <f t="shared" ref="D196:D259" si="9">B196-C196</f>
        <v>0</v>
      </c>
      <c r="E196" s="40">
        <f t="shared" ref="E196:E259" si="10">F196/C196</f>
        <v>0</v>
      </c>
      <c r="F196" s="36">
        <f>VLOOKUP(A196,[2]Tabla!F$3:H$394,3,FALSE)</f>
        <v>0</v>
      </c>
      <c r="G196" s="36">
        <f>VLOOKUP(A196,[2]Tabla!F$3:I$394,4,FALSE)</f>
        <v>4356000</v>
      </c>
      <c r="H196" s="36">
        <f t="shared" ref="H196:H259" si="11">F196+G196-C196</f>
        <v>0</v>
      </c>
    </row>
    <row r="197" spans="1:8" hidden="1">
      <c r="A197">
        <v>196</v>
      </c>
      <c r="B197" s="36">
        <v>70300000</v>
      </c>
      <c r="C197" s="36">
        <f>VLOOKUP(A197,[2]Tabla!F$3:G$394,2,FALSE)</f>
        <v>70300000</v>
      </c>
      <c r="D197" s="36">
        <f t="shared" si="9"/>
        <v>0</v>
      </c>
      <c r="E197" s="40">
        <f t="shared" si="10"/>
        <v>0.2350877240398293</v>
      </c>
      <c r="F197" s="36">
        <f>VLOOKUP(A197,[2]Tabla!F$3:H$394,3,FALSE)</f>
        <v>16526667</v>
      </c>
      <c r="G197" s="36">
        <f>VLOOKUP(A197,[2]Tabla!F$3:I$394,4,FALSE)</f>
        <v>53773333</v>
      </c>
      <c r="H197" s="36">
        <f t="shared" si="11"/>
        <v>0</v>
      </c>
    </row>
    <row r="198" spans="1:8" hidden="1">
      <c r="A198">
        <v>197</v>
      </c>
      <c r="B198" s="36">
        <v>45000000</v>
      </c>
      <c r="C198" s="36">
        <f>VLOOKUP(A198,[2]Tabla!F$3:G$394,2,FALSE)</f>
        <v>45000000</v>
      </c>
      <c r="D198" s="36">
        <f t="shared" si="9"/>
        <v>0</v>
      </c>
      <c r="E198" s="40">
        <f t="shared" si="10"/>
        <v>0.24444444444444444</v>
      </c>
      <c r="F198" s="36">
        <f>VLOOKUP(A198,[2]Tabla!F$3:H$394,3,FALSE)</f>
        <v>11000000</v>
      </c>
      <c r="G198" s="36">
        <f>VLOOKUP(A198,[2]Tabla!F$3:I$394,4,FALSE)</f>
        <v>34000000</v>
      </c>
      <c r="H198" s="36">
        <f t="shared" si="11"/>
        <v>0</v>
      </c>
    </row>
    <row r="199" spans="1:8" hidden="1">
      <c r="A199">
        <v>198</v>
      </c>
      <c r="B199" s="36">
        <v>41400000</v>
      </c>
      <c r="C199" s="36">
        <f>VLOOKUP(A199,[2]Tabla!F$3:G$394,2,FALSE)</f>
        <v>41400000</v>
      </c>
      <c r="D199" s="36">
        <f t="shared" si="9"/>
        <v>0</v>
      </c>
      <c r="E199" s="40">
        <f t="shared" si="10"/>
        <v>0.2185185265700483</v>
      </c>
      <c r="F199" s="36">
        <f>VLOOKUP(A199,[2]Tabla!F$3:H$394,3,FALSE)</f>
        <v>9046667</v>
      </c>
      <c r="G199" s="36">
        <f>VLOOKUP(A199,[2]Tabla!F$3:I$394,4,FALSE)</f>
        <v>32353333</v>
      </c>
      <c r="H199" s="36">
        <f t="shared" si="11"/>
        <v>0</v>
      </c>
    </row>
    <row r="200" spans="1:8" hidden="1">
      <c r="A200">
        <v>199</v>
      </c>
      <c r="B200" s="36">
        <v>39900000</v>
      </c>
      <c r="C200" s="36">
        <f>VLOOKUP(A200,[2]Tabla!F$3:G$394,2,FALSE)</f>
        <v>39900000</v>
      </c>
      <c r="D200" s="36">
        <f t="shared" si="9"/>
        <v>0</v>
      </c>
      <c r="E200" s="40">
        <f t="shared" si="10"/>
        <v>0.2857142857142857</v>
      </c>
      <c r="F200" s="36">
        <f>VLOOKUP(A200,[2]Tabla!F$3:H$394,3,FALSE)</f>
        <v>11400000</v>
      </c>
      <c r="G200" s="36">
        <f>VLOOKUP(A200,[2]Tabla!F$3:I$394,4,FALSE)</f>
        <v>28500000</v>
      </c>
      <c r="H200" s="36">
        <f t="shared" si="11"/>
        <v>0</v>
      </c>
    </row>
    <row r="201" spans="1:8" hidden="1">
      <c r="A201">
        <v>200</v>
      </c>
      <c r="B201" s="36">
        <v>36000000</v>
      </c>
      <c r="C201" s="36">
        <f>VLOOKUP(A201,[2]Tabla!F$3:G$394,2,FALSE)</f>
        <v>36000000</v>
      </c>
      <c r="D201" s="36">
        <f t="shared" si="9"/>
        <v>0</v>
      </c>
      <c r="E201" s="40">
        <f t="shared" si="10"/>
        <v>0.27500000000000002</v>
      </c>
      <c r="F201" s="36">
        <f>VLOOKUP(A201,[2]Tabla!F$3:H$394,3,FALSE)</f>
        <v>9900000</v>
      </c>
      <c r="G201" s="36">
        <f>VLOOKUP(A201,[2]Tabla!F$3:I$394,4,FALSE)</f>
        <v>26100000</v>
      </c>
      <c r="H201" s="36">
        <f t="shared" si="11"/>
        <v>0</v>
      </c>
    </row>
    <row r="202" spans="1:8" hidden="1">
      <c r="A202">
        <v>201</v>
      </c>
      <c r="B202" s="36">
        <v>22500000</v>
      </c>
      <c r="C202" s="36">
        <f>VLOOKUP(A202,[2]Tabla!F$3:G$394,2,FALSE)</f>
        <v>22500000</v>
      </c>
      <c r="D202" s="36">
        <f t="shared" si="9"/>
        <v>0</v>
      </c>
      <c r="E202" s="40">
        <f t="shared" si="10"/>
        <v>0.2148148</v>
      </c>
      <c r="F202" s="36">
        <f>VLOOKUP(A202,[2]Tabla!F$3:H$394,3,FALSE)</f>
        <v>4833333</v>
      </c>
      <c r="G202" s="36">
        <f>VLOOKUP(A202,[2]Tabla!F$3:I$394,4,FALSE)</f>
        <v>17666667</v>
      </c>
      <c r="H202" s="36">
        <f t="shared" si="11"/>
        <v>0</v>
      </c>
    </row>
    <row r="203" spans="1:8" hidden="1">
      <c r="A203">
        <v>202</v>
      </c>
      <c r="B203" s="36">
        <v>51637296</v>
      </c>
      <c r="C203" s="36">
        <f>VLOOKUP(A203,[2]Tabla!F$3:G$394,2,FALSE)</f>
        <v>51637296</v>
      </c>
      <c r="D203" s="36">
        <f t="shared" si="9"/>
        <v>0</v>
      </c>
      <c r="E203" s="40">
        <f t="shared" si="10"/>
        <v>0</v>
      </c>
      <c r="F203" s="36">
        <f>VLOOKUP(A203,[2]Tabla!F$3:H$394,3,FALSE)</f>
        <v>0</v>
      </c>
      <c r="G203" s="36">
        <f>VLOOKUP(A203,[2]Tabla!F$3:I$394,4,FALSE)</f>
        <v>51637296</v>
      </c>
      <c r="H203" s="36">
        <f t="shared" si="11"/>
        <v>0</v>
      </c>
    </row>
    <row r="204" spans="1:8" hidden="1">
      <c r="A204">
        <v>203</v>
      </c>
      <c r="B204" s="36">
        <v>42000000</v>
      </c>
      <c r="C204" s="36">
        <f>VLOOKUP(A204,[2]Tabla!F$3:G$394,2,FALSE)</f>
        <v>42000000</v>
      </c>
      <c r="D204" s="36">
        <f t="shared" si="9"/>
        <v>0</v>
      </c>
      <c r="E204" s="40">
        <f t="shared" si="10"/>
        <v>0.2857142857142857</v>
      </c>
      <c r="F204" s="36">
        <f>VLOOKUP(A204,[2]Tabla!F$3:H$394,3,FALSE)</f>
        <v>12000000</v>
      </c>
      <c r="G204" s="36">
        <f>VLOOKUP(A204,[2]Tabla!F$3:I$394,4,FALSE)</f>
        <v>30000000</v>
      </c>
      <c r="H204" s="36">
        <f t="shared" si="11"/>
        <v>0</v>
      </c>
    </row>
    <row r="205" spans="1:8" hidden="1">
      <c r="A205">
        <v>204</v>
      </c>
      <c r="B205" s="36">
        <v>42000000</v>
      </c>
      <c r="C205" s="36">
        <f>VLOOKUP(A205,[2]Tabla!F$3:G$394,2,FALSE)</f>
        <v>42000000</v>
      </c>
      <c r="D205" s="36">
        <f t="shared" si="9"/>
        <v>0</v>
      </c>
      <c r="E205" s="40">
        <f t="shared" si="10"/>
        <v>0.33333333333333331</v>
      </c>
      <c r="F205" s="36">
        <f>VLOOKUP(A205,[2]Tabla!F$3:H$394,3,FALSE)</f>
        <v>14000000</v>
      </c>
      <c r="G205" s="36">
        <f>VLOOKUP(A205,[2]Tabla!F$3:I$394,4,FALSE)</f>
        <v>28000000</v>
      </c>
      <c r="H205" s="36">
        <f t="shared" si="11"/>
        <v>0</v>
      </c>
    </row>
    <row r="206" spans="1:8" hidden="1">
      <c r="A206">
        <v>205</v>
      </c>
      <c r="B206" s="36">
        <v>36000000</v>
      </c>
      <c r="C206" s="36">
        <f>VLOOKUP(A206,[2]Tabla!F$3:G$394,2,FALSE)</f>
        <v>36000000</v>
      </c>
      <c r="D206" s="36">
        <f t="shared" si="9"/>
        <v>0</v>
      </c>
      <c r="E206" s="40">
        <f t="shared" si="10"/>
        <v>0.21851852777777778</v>
      </c>
      <c r="F206" s="36">
        <f>VLOOKUP(A206,[2]Tabla!F$3:H$394,3,FALSE)</f>
        <v>7866667</v>
      </c>
      <c r="G206" s="36">
        <f>VLOOKUP(A206,[2]Tabla!F$3:I$394,4,FALSE)</f>
        <v>28133333</v>
      </c>
      <c r="H206" s="36">
        <f t="shared" si="11"/>
        <v>0</v>
      </c>
    </row>
    <row r="207" spans="1:8" hidden="1">
      <c r="A207">
        <v>206</v>
      </c>
      <c r="B207" s="36">
        <v>55000000</v>
      </c>
      <c r="C207" s="36">
        <f>VLOOKUP(A207,[2]Tabla!F$3:G$394,2,FALSE)</f>
        <v>55000000</v>
      </c>
      <c r="D207" s="36">
        <f t="shared" si="9"/>
        <v>0</v>
      </c>
      <c r="E207" s="40">
        <f t="shared" si="10"/>
        <v>0.19666667272727273</v>
      </c>
      <c r="F207" s="36">
        <f>VLOOKUP(A207,[2]Tabla!F$3:H$394,3,FALSE)</f>
        <v>10816667</v>
      </c>
      <c r="G207" s="36">
        <f>VLOOKUP(A207,[2]Tabla!F$3:I$394,4,FALSE)</f>
        <v>44183333</v>
      </c>
      <c r="H207" s="36">
        <f t="shared" si="11"/>
        <v>0</v>
      </c>
    </row>
    <row r="208" spans="1:8" hidden="1">
      <c r="A208">
        <v>207</v>
      </c>
      <c r="B208" s="36">
        <v>76000000</v>
      </c>
      <c r="C208" s="36">
        <f>VLOOKUP(A208,[2]Tabla!F$3:G$394,2,FALSE)</f>
        <v>76000000</v>
      </c>
      <c r="D208" s="36">
        <f t="shared" si="9"/>
        <v>0</v>
      </c>
      <c r="E208" s="40">
        <f t="shared" si="10"/>
        <v>0.22456140789473683</v>
      </c>
      <c r="F208" s="36">
        <f>VLOOKUP(A208,[2]Tabla!F$3:H$394,3,FALSE)</f>
        <v>17066667</v>
      </c>
      <c r="G208" s="36">
        <f>VLOOKUP(A208,[2]Tabla!F$3:I$394,4,FALSE)</f>
        <v>58933333</v>
      </c>
      <c r="H208" s="36">
        <f t="shared" si="11"/>
        <v>0</v>
      </c>
    </row>
    <row r="209" spans="1:8" hidden="1">
      <c r="A209">
        <v>208</v>
      </c>
      <c r="B209" s="36">
        <v>48000000</v>
      </c>
      <c r="C209" s="36">
        <f>VLOOKUP(A209,[2]Tabla!F$3:G$394,2,FALSE)</f>
        <v>48000000</v>
      </c>
      <c r="D209" s="36">
        <f t="shared" si="9"/>
        <v>0</v>
      </c>
      <c r="E209" s="40">
        <f t="shared" si="10"/>
        <v>0.22083333333333333</v>
      </c>
      <c r="F209" s="36">
        <f>VLOOKUP(A209,[2]Tabla!F$3:H$394,3,FALSE)</f>
        <v>10600000</v>
      </c>
      <c r="G209" s="36">
        <f>VLOOKUP(A209,[2]Tabla!F$3:I$394,4,FALSE)</f>
        <v>37400000</v>
      </c>
      <c r="H209" s="36">
        <f t="shared" si="11"/>
        <v>0</v>
      </c>
    </row>
    <row r="210" spans="1:8" hidden="1">
      <c r="A210">
        <v>209</v>
      </c>
      <c r="B210" s="36">
        <v>36000000</v>
      </c>
      <c r="C210" s="36">
        <f>VLOOKUP(A210,[2]Tabla!F$3:G$394,2,FALSE)</f>
        <v>36000000</v>
      </c>
      <c r="D210" s="36">
        <f t="shared" si="9"/>
        <v>0</v>
      </c>
      <c r="E210" s="40">
        <f t="shared" si="10"/>
        <v>0.22222222222222221</v>
      </c>
      <c r="F210" s="36">
        <f>VLOOKUP(A210,[2]Tabla!F$3:H$394,3,FALSE)</f>
        <v>8000000</v>
      </c>
      <c r="G210" s="36">
        <f>VLOOKUP(A210,[2]Tabla!F$3:I$394,4,FALSE)</f>
        <v>28000000</v>
      </c>
      <c r="H210" s="36">
        <f t="shared" si="11"/>
        <v>0</v>
      </c>
    </row>
    <row r="211" spans="1:8" hidden="1">
      <c r="A211">
        <v>210</v>
      </c>
      <c r="B211" s="36">
        <v>38700000</v>
      </c>
      <c r="C211" s="36">
        <f>VLOOKUP(A211,[2]Tabla!F$3:G$394,2,FALSE)</f>
        <v>38700000</v>
      </c>
      <c r="D211" s="36">
        <f t="shared" si="9"/>
        <v>0</v>
      </c>
      <c r="E211" s="40">
        <f t="shared" si="10"/>
        <v>0.22222222222222221</v>
      </c>
      <c r="F211" s="36">
        <f>VLOOKUP(A211,[2]Tabla!F$3:H$394,3,FALSE)</f>
        <v>8600000</v>
      </c>
      <c r="G211" s="36">
        <f>VLOOKUP(A211,[2]Tabla!F$3:I$394,4,FALSE)</f>
        <v>30100000</v>
      </c>
      <c r="H211" s="36">
        <f t="shared" si="11"/>
        <v>0</v>
      </c>
    </row>
    <row r="212" spans="1:8" hidden="1">
      <c r="A212">
        <v>211</v>
      </c>
      <c r="B212" s="36">
        <v>72000000</v>
      </c>
      <c r="C212" s="36">
        <f>VLOOKUP(A212,[2]Tabla!F$3:G$394,2,FALSE)</f>
        <v>72000000</v>
      </c>
      <c r="D212" s="36">
        <f t="shared" si="9"/>
        <v>0</v>
      </c>
      <c r="E212" s="40">
        <f t="shared" si="10"/>
        <v>0.21851851388888888</v>
      </c>
      <c r="F212" s="36">
        <f>VLOOKUP(A212,[2]Tabla!F$3:H$394,3,FALSE)</f>
        <v>15733333</v>
      </c>
      <c r="G212" s="36">
        <f>VLOOKUP(A212,[2]Tabla!F$3:I$394,4,FALSE)</f>
        <v>56266667</v>
      </c>
      <c r="H212" s="36">
        <f t="shared" si="11"/>
        <v>0</v>
      </c>
    </row>
    <row r="213" spans="1:8" hidden="1">
      <c r="A213">
        <v>212</v>
      </c>
      <c r="B213" s="36">
        <v>38700000</v>
      </c>
      <c r="C213" s="36">
        <f>VLOOKUP(A213,[2]Tabla!F$3:G$394,2,FALSE)</f>
        <v>38700000</v>
      </c>
      <c r="D213" s="36">
        <f t="shared" si="9"/>
        <v>0</v>
      </c>
      <c r="E213" s="40">
        <f t="shared" si="10"/>
        <v>0.21851852713178294</v>
      </c>
      <c r="F213" s="36">
        <f>VLOOKUP(A213,[2]Tabla!F$3:H$394,3,FALSE)</f>
        <v>8456667</v>
      </c>
      <c r="G213" s="36">
        <f>VLOOKUP(A213,[2]Tabla!F$3:I$394,4,FALSE)</f>
        <v>30243333</v>
      </c>
      <c r="H213" s="36">
        <f t="shared" si="11"/>
        <v>0</v>
      </c>
    </row>
    <row r="214" spans="1:8" hidden="1">
      <c r="A214">
        <v>213</v>
      </c>
      <c r="B214" s="36">
        <v>38700000</v>
      </c>
      <c r="C214" s="36">
        <f>VLOOKUP(A214,[2]Tabla!F$3:G$394,2,FALSE)</f>
        <v>38700000</v>
      </c>
      <c r="D214" s="36">
        <f t="shared" si="9"/>
        <v>0</v>
      </c>
      <c r="E214" s="40">
        <f t="shared" si="10"/>
        <v>0.21851852713178294</v>
      </c>
      <c r="F214" s="36">
        <f>VLOOKUP(A214,[2]Tabla!F$3:H$394,3,FALSE)</f>
        <v>8456667</v>
      </c>
      <c r="G214" s="36">
        <f>VLOOKUP(A214,[2]Tabla!F$3:I$394,4,FALSE)</f>
        <v>30243333</v>
      </c>
      <c r="H214" s="36">
        <f t="shared" si="11"/>
        <v>0</v>
      </c>
    </row>
    <row r="215" spans="1:8" hidden="1">
      <c r="A215">
        <v>214</v>
      </c>
      <c r="B215" s="36">
        <v>38700000</v>
      </c>
      <c r="C215" s="36">
        <f>VLOOKUP(A215,[2]Tabla!F$3:G$394,2,FALSE)</f>
        <v>38700000</v>
      </c>
      <c r="D215" s="36">
        <f t="shared" si="9"/>
        <v>0</v>
      </c>
      <c r="E215" s="40">
        <f t="shared" si="10"/>
        <v>0.21851852713178294</v>
      </c>
      <c r="F215" s="36">
        <f>VLOOKUP(A215,[2]Tabla!F$3:H$394,3,FALSE)</f>
        <v>8456667</v>
      </c>
      <c r="G215" s="36">
        <f>VLOOKUP(A215,[2]Tabla!F$3:I$394,4,FALSE)</f>
        <v>30243333</v>
      </c>
      <c r="H215" s="36">
        <f t="shared" si="11"/>
        <v>0</v>
      </c>
    </row>
    <row r="216" spans="1:8" hidden="1">
      <c r="A216">
        <v>215</v>
      </c>
      <c r="B216" s="36">
        <v>26037917</v>
      </c>
      <c r="C216" s="36">
        <f>VLOOKUP(A216,[2]Tabla!F$3:G$394,2,FALSE)</f>
        <v>26037917</v>
      </c>
      <c r="D216" s="36">
        <f t="shared" si="9"/>
        <v>0</v>
      </c>
      <c r="E216" s="40">
        <f t="shared" si="10"/>
        <v>0.19732442499144612</v>
      </c>
      <c r="F216" s="36">
        <f>VLOOKUP(A216,[2]Tabla!F$3:H$394,3,FALSE)</f>
        <v>5137917</v>
      </c>
      <c r="G216" s="36">
        <f>VLOOKUP(A216,[2]Tabla!F$3:I$394,4,FALSE)</f>
        <v>20900000</v>
      </c>
      <c r="H216" s="36">
        <f t="shared" si="11"/>
        <v>0</v>
      </c>
    </row>
    <row r="217" spans="1:8" hidden="1">
      <c r="A217">
        <v>216</v>
      </c>
      <c r="B217" s="36">
        <v>26037917</v>
      </c>
      <c r="C217" s="36">
        <f>VLOOKUP(A217,[2]Tabla!F$3:G$394,2,FALSE)</f>
        <v>26037917</v>
      </c>
      <c r="D217" s="36">
        <f t="shared" si="9"/>
        <v>0</v>
      </c>
      <c r="E217" s="40">
        <f t="shared" si="10"/>
        <v>0.19732442499144612</v>
      </c>
      <c r="F217" s="36">
        <f>VLOOKUP(A217,[2]Tabla!F$3:H$394,3,FALSE)</f>
        <v>5137917</v>
      </c>
      <c r="G217" s="36">
        <f>VLOOKUP(A217,[2]Tabla!F$3:I$394,4,FALSE)</f>
        <v>20900000</v>
      </c>
      <c r="H217" s="36">
        <f t="shared" si="11"/>
        <v>0</v>
      </c>
    </row>
    <row r="218" spans="1:8" hidden="1">
      <c r="A218">
        <v>217</v>
      </c>
      <c r="B218" s="36">
        <v>18847764</v>
      </c>
      <c r="C218" s="36">
        <f>VLOOKUP(A218,[2]Tabla!F$3:G$394,2,FALSE)</f>
        <v>18847764</v>
      </c>
      <c r="D218" s="36">
        <f t="shared" si="9"/>
        <v>0</v>
      </c>
      <c r="E218" s="40">
        <f t="shared" si="10"/>
        <v>0.19732441471571907</v>
      </c>
      <c r="F218" s="36">
        <f>VLOOKUP(A218,[2]Tabla!F$3:H$394,3,FALSE)</f>
        <v>3719124</v>
      </c>
      <c r="G218" s="36">
        <f>VLOOKUP(A218,[2]Tabla!F$3:I$394,4,FALSE)</f>
        <v>15128640</v>
      </c>
      <c r="H218" s="36">
        <f t="shared" si="11"/>
        <v>0</v>
      </c>
    </row>
    <row r="219" spans="1:8" hidden="1">
      <c r="A219">
        <v>218</v>
      </c>
      <c r="B219" s="36">
        <v>45600000</v>
      </c>
      <c r="C219" s="36">
        <f>VLOOKUP(A219,[2]Tabla!F$3:G$394,2,FALSE)</f>
        <v>45600000</v>
      </c>
      <c r="D219" s="36">
        <f t="shared" si="9"/>
        <v>0</v>
      </c>
      <c r="E219" s="40">
        <f t="shared" si="10"/>
        <v>0.25</v>
      </c>
      <c r="F219" s="36">
        <f>VLOOKUP(A219,[2]Tabla!F$3:H$394,3,FALSE)</f>
        <v>11400000</v>
      </c>
      <c r="G219" s="36">
        <f>VLOOKUP(A219,[2]Tabla!F$3:I$394,4,FALSE)</f>
        <v>34200000</v>
      </c>
      <c r="H219" s="36">
        <f t="shared" si="11"/>
        <v>0</v>
      </c>
    </row>
    <row r="220" spans="1:8" hidden="1">
      <c r="A220">
        <v>219</v>
      </c>
      <c r="B220" s="36">
        <v>38700000</v>
      </c>
      <c r="C220" s="36">
        <f>VLOOKUP(A220,[2]Tabla!F$3:G$394,2,FALSE)</f>
        <v>38700000</v>
      </c>
      <c r="D220" s="36">
        <f t="shared" si="9"/>
        <v>0</v>
      </c>
      <c r="E220" s="40">
        <f t="shared" si="10"/>
        <v>0.21851852713178294</v>
      </c>
      <c r="F220" s="36">
        <f>VLOOKUP(A220,[2]Tabla!F$3:H$394,3,FALSE)</f>
        <v>8456667</v>
      </c>
      <c r="G220" s="36">
        <f>VLOOKUP(A220,[2]Tabla!F$3:I$394,4,FALSE)</f>
        <v>30243333</v>
      </c>
      <c r="H220" s="36">
        <f t="shared" si="11"/>
        <v>0</v>
      </c>
    </row>
    <row r="221" spans="1:8" hidden="1">
      <c r="A221">
        <v>220</v>
      </c>
      <c r="B221" s="36">
        <v>38700000</v>
      </c>
      <c r="C221" s="36">
        <f>VLOOKUP(A221,[2]Tabla!F$3:G$394,2,FALSE)</f>
        <v>38700000</v>
      </c>
      <c r="D221" s="36">
        <f t="shared" si="9"/>
        <v>0</v>
      </c>
      <c r="E221" s="40">
        <f t="shared" si="10"/>
        <v>0.21111111111111111</v>
      </c>
      <c r="F221" s="36">
        <f>VLOOKUP(A221,[2]Tabla!F$3:H$394,3,FALSE)</f>
        <v>8170000</v>
      </c>
      <c r="G221" s="36">
        <f>VLOOKUP(A221,[2]Tabla!F$3:I$394,4,FALSE)</f>
        <v>30530000</v>
      </c>
      <c r="H221" s="36">
        <f t="shared" si="11"/>
        <v>0</v>
      </c>
    </row>
    <row r="222" spans="1:8" hidden="1">
      <c r="A222">
        <v>221</v>
      </c>
      <c r="B222" s="36">
        <v>38700000</v>
      </c>
      <c r="C222" s="36">
        <f>VLOOKUP(A222,[2]Tabla!F$3:G$394,2,FALSE)</f>
        <v>38700000</v>
      </c>
      <c r="D222" s="36">
        <f t="shared" si="9"/>
        <v>0</v>
      </c>
      <c r="E222" s="40">
        <f t="shared" si="10"/>
        <v>0.21111111111111111</v>
      </c>
      <c r="F222" s="36">
        <f>VLOOKUP(A222,[2]Tabla!F$3:H$394,3,FALSE)</f>
        <v>8170000</v>
      </c>
      <c r="G222" s="36">
        <f>VLOOKUP(A222,[2]Tabla!F$3:I$394,4,FALSE)</f>
        <v>30530000</v>
      </c>
      <c r="H222" s="36">
        <f t="shared" si="11"/>
        <v>0</v>
      </c>
    </row>
    <row r="223" spans="1:8" hidden="1">
      <c r="A223">
        <v>222</v>
      </c>
      <c r="B223" s="36">
        <v>72000000</v>
      </c>
      <c r="C223" s="36">
        <f>VLOOKUP(A223,[2]Tabla!F$3:G$394,2,FALSE)</f>
        <v>72000000</v>
      </c>
      <c r="D223" s="36">
        <f t="shared" si="9"/>
        <v>0</v>
      </c>
      <c r="E223" s="40">
        <f t="shared" si="10"/>
        <v>0.21111111111111111</v>
      </c>
      <c r="F223" s="36">
        <f>VLOOKUP(A223,[2]Tabla!F$3:H$394,3,FALSE)</f>
        <v>15200000</v>
      </c>
      <c r="G223" s="36">
        <f>VLOOKUP(A223,[2]Tabla!F$3:I$394,4,FALSE)</f>
        <v>56800000</v>
      </c>
      <c r="H223" s="36">
        <f t="shared" si="11"/>
        <v>0</v>
      </c>
    </row>
    <row r="224" spans="1:8" hidden="1">
      <c r="A224">
        <v>223</v>
      </c>
      <c r="B224" s="36">
        <v>63345600</v>
      </c>
      <c r="C224" s="36">
        <f>VLOOKUP(A224,[2]Tabla!F$3:G$394,2,FALSE)</f>
        <v>63345600</v>
      </c>
      <c r="D224" s="36">
        <f t="shared" si="9"/>
        <v>0</v>
      </c>
      <c r="E224" s="40">
        <f t="shared" si="10"/>
        <v>0.21851852378065723</v>
      </c>
      <c r="F224" s="36">
        <f>VLOOKUP(A224,[2]Tabla!F$3:H$394,3,FALSE)</f>
        <v>13842187</v>
      </c>
      <c r="G224" s="36">
        <f>VLOOKUP(A224,[2]Tabla!F$3:I$394,4,FALSE)</f>
        <v>49503413</v>
      </c>
      <c r="H224" s="36">
        <f t="shared" si="11"/>
        <v>0</v>
      </c>
    </row>
    <row r="225" spans="1:8" hidden="1">
      <c r="A225">
        <v>224</v>
      </c>
      <c r="B225" s="36">
        <v>24000000</v>
      </c>
      <c r="C225" s="36">
        <f>VLOOKUP(A225,[2]Tabla!F$3:G$394,2,FALSE)</f>
        <v>24000000</v>
      </c>
      <c r="D225" s="36">
        <f t="shared" si="9"/>
        <v>0</v>
      </c>
      <c r="E225" s="40">
        <f t="shared" si="10"/>
        <v>0.47499999999999998</v>
      </c>
      <c r="F225" s="36">
        <f>VLOOKUP(A225,[2]Tabla!F$3:H$394,3,FALSE)</f>
        <v>11400000</v>
      </c>
      <c r="G225" s="36">
        <f>VLOOKUP(A225,[2]Tabla!F$3:I$394,4,FALSE)</f>
        <v>12600000</v>
      </c>
      <c r="H225" s="36">
        <f t="shared" si="11"/>
        <v>0</v>
      </c>
    </row>
    <row r="226" spans="1:8" hidden="1">
      <c r="A226">
        <v>225</v>
      </c>
      <c r="B226" s="36">
        <v>47787850</v>
      </c>
      <c r="C226" s="36">
        <f>VLOOKUP(A226,[2]Tabla!F$3:G$394,2,FALSE)</f>
        <v>47787850</v>
      </c>
      <c r="D226" s="36">
        <f t="shared" si="9"/>
        <v>0</v>
      </c>
      <c r="E226" s="40">
        <f t="shared" si="10"/>
        <v>0.2</v>
      </c>
      <c r="F226" s="36">
        <f>VLOOKUP(A226,[2]Tabla!F$3:H$394,3,FALSE)</f>
        <v>9557570</v>
      </c>
      <c r="G226" s="36">
        <f>VLOOKUP(A226,[2]Tabla!F$3:I$394,4,FALSE)</f>
        <v>38230280</v>
      </c>
      <c r="H226" s="36">
        <f t="shared" si="11"/>
        <v>0</v>
      </c>
    </row>
    <row r="227" spans="1:8" hidden="1">
      <c r="A227">
        <v>226</v>
      </c>
      <c r="B227" s="36">
        <v>47787850</v>
      </c>
      <c r="C227" s="36">
        <f>VLOOKUP(A227,[2]Tabla!F$3:G$394,2,FALSE)</f>
        <v>47787850</v>
      </c>
      <c r="D227" s="36">
        <f t="shared" si="9"/>
        <v>0</v>
      </c>
      <c r="E227" s="40">
        <f t="shared" si="10"/>
        <v>0.22352941176470589</v>
      </c>
      <c r="F227" s="36">
        <f>VLOOKUP(A227,[2]Tabla!F$3:H$394,3,FALSE)</f>
        <v>10681990</v>
      </c>
      <c r="G227" s="36">
        <f>VLOOKUP(A227,[2]Tabla!F$3:I$394,4,FALSE)</f>
        <v>37105860</v>
      </c>
      <c r="H227" s="36">
        <f t="shared" si="11"/>
        <v>0</v>
      </c>
    </row>
    <row r="228" spans="1:8" hidden="1">
      <c r="A228">
        <v>227</v>
      </c>
      <c r="B228" s="36">
        <v>63345600</v>
      </c>
      <c r="C228" s="36">
        <f>VLOOKUP(A228,[2]Tabla!F$3:G$394,2,FALSE)</f>
        <v>63345600</v>
      </c>
      <c r="D228" s="36">
        <f t="shared" si="9"/>
        <v>0</v>
      </c>
      <c r="E228" s="40">
        <f t="shared" si="10"/>
        <v>0.21111111111111111</v>
      </c>
      <c r="F228" s="36">
        <f>VLOOKUP(A228,[2]Tabla!F$3:H$394,3,FALSE)</f>
        <v>13372960</v>
      </c>
      <c r="G228" s="36">
        <f>VLOOKUP(A228,[2]Tabla!F$3:I$394,4,FALSE)</f>
        <v>49972640</v>
      </c>
      <c r="H228" s="36">
        <f t="shared" si="11"/>
        <v>0</v>
      </c>
    </row>
    <row r="229" spans="1:8" hidden="1">
      <c r="A229">
        <v>228</v>
      </c>
      <c r="B229" s="36">
        <v>47787850</v>
      </c>
      <c r="C229" s="36">
        <f>VLOOKUP(A229,[2]Tabla!F$3:G$394,2,FALSE)</f>
        <v>47787850</v>
      </c>
      <c r="D229" s="36">
        <f t="shared" si="9"/>
        <v>0</v>
      </c>
      <c r="E229" s="40">
        <f t="shared" si="10"/>
        <v>0.22352941176470589</v>
      </c>
      <c r="F229" s="36">
        <f>VLOOKUP(A229,[2]Tabla!F$3:H$394,3,FALSE)</f>
        <v>10681990</v>
      </c>
      <c r="G229" s="36">
        <f>VLOOKUP(A229,[2]Tabla!F$3:I$394,4,FALSE)</f>
        <v>37105860</v>
      </c>
      <c r="H229" s="36">
        <f t="shared" si="11"/>
        <v>0</v>
      </c>
    </row>
    <row r="230" spans="1:8" hidden="1">
      <c r="A230">
        <v>229</v>
      </c>
      <c r="B230" s="36">
        <v>42000000</v>
      </c>
      <c r="C230" s="36">
        <f>VLOOKUP(A230,[2]Tabla!F$3:G$394,2,FALSE)</f>
        <v>42000000</v>
      </c>
      <c r="D230" s="36">
        <f t="shared" si="9"/>
        <v>0</v>
      </c>
      <c r="E230" s="40">
        <f t="shared" si="10"/>
        <v>0.31666666666666665</v>
      </c>
      <c r="F230" s="36">
        <f>VLOOKUP(A230,[2]Tabla!F$3:H$394,3,FALSE)</f>
        <v>13300000</v>
      </c>
      <c r="G230" s="36">
        <f>VLOOKUP(A230,[2]Tabla!F$3:I$394,4,FALSE)</f>
        <v>28700000</v>
      </c>
      <c r="H230" s="36">
        <f t="shared" si="11"/>
        <v>0</v>
      </c>
    </row>
    <row r="231" spans="1:8" hidden="1">
      <c r="A231">
        <v>230</v>
      </c>
      <c r="B231" s="36">
        <v>91597000</v>
      </c>
      <c r="C231" s="36">
        <f>VLOOKUP(A231,[2]Tabla!F$3:G$394,2,FALSE)</f>
        <v>91597000</v>
      </c>
      <c r="D231" s="36">
        <f t="shared" si="9"/>
        <v>0</v>
      </c>
      <c r="E231" s="40">
        <f t="shared" si="10"/>
        <v>0</v>
      </c>
      <c r="F231" s="36">
        <f>VLOOKUP(A231,[2]Tabla!F$3:H$394,3,FALSE)</f>
        <v>0</v>
      </c>
      <c r="G231" s="36">
        <f>VLOOKUP(A231,[2]Tabla!F$3:I$394,4,FALSE)</f>
        <v>91597000</v>
      </c>
      <c r="H231" s="36">
        <f t="shared" si="11"/>
        <v>0</v>
      </c>
    </row>
    <row r="232" spans="1:8" hidden="1">
      <c r="A232">
        <v>231</v>
      </c>
      <c r="B232" s="36">
        <v>31224600</v>
      </c>
      <c r="C232" s="36">
        <f>VLOOKUP(A232,[2]Tabla!F$3:G$394,2,FALSE)</f>
        <v>31224600</v>
      </c>
      <c r="D232" s="36">
        <f t="shared" si="9"/>
        <v>0</v>
      </c>
      <c r="E232" s="40">
        <f t="shared" si="10"/>
        <v>0.20740739673206382</v>
      </c>
      <c r="F232" s="36">
        <f>VLOOKUP(A232,[2]Tabla!F$3:H$394,3,FALSE)</f>
        <v>6476213</v>
      </c>
      <c r="G232" s="36">
        <f>VLOOKUP(A232,[2]Tabla!F$3:I$394,4,FALSE)</f>
        <v>24748387</v>
      </c>
      <c r="H232" s="36">
        <f t="shared" si="11"/>
        <v>0</v>
      </c>
    </row>
    <row r="233" spans="1:8" hidden="1">
      <c r="A233">
        <v>232</v>
      </c>
      <c r="B233" s="36">
        <v>31224600</v>
      </c>
      <c r="C233" s="36">
        <f>VLOOKUP(A233,[2]Tabla!F$3:G$394,2,FALSE)</f>
        <v>31224600</v>
      </c>
      <c r="D233" s="36">
        <f t="shared" si="9"/>
        <v>0</v>
      </c>
      <c r="E233" s="40">
        <f t="shared" si="10"/>
        <v>0.20740739673206382</v>
      </c>
      <c r="F233" s="36">
        <f>VLOOKUP(A233,[2]Tabla!F$3:H$394,3,FALSE)</f>
        <v>6476213</v>
      </c>
      <c r="G233" s="36">
        <f>VLOOKUP(A233,[2]Tabla!F$3:I$394,4,FALSE)</f>
        <v>24748387</v>
      </c>
      <c r="H233" s="36">
        <f t="shared" si="11"/>
        <v>0</v>
      </c>
    </row>
    <row r="234" spans="1:8" hidden="1">
      <c r="A234">
        <v>233</v>
      </c>
      <c r="B234" s="36">
        <v>44976800</v>
      </c>
      <c r="C234" s="36">
        <f>VLOOKUP(A234,[2]Tabla!F$3:G$394,2,FALSE)</f>
        <v>44976800</v>
      </c>
      <c r="D234" s="36">
        <f t="shared" si="9"/>
        <v>0</v>
      </c>
      <c r="E234" s="40">
        <f t="shared" si="10"/>
        <v>0.23333334074456163</v>
      </c>
      <c r="F234" s="36">
        <f>VLOOKUP(A234,[2]Tabla!F$3:H$394,3,FALSE)</f>
        <v>10494587</v>
      </c>
      <c r="G234" s="36">
        <f>VLOOKUP(A234,[2]Tabla!F$3:I$394,4,FALSE)</f>
        <v>34482213</v>
      </c>
      <c r="H234" s="36">
        <f t="shared" si="11"/>
        <v>0</v>
      </c>
    </row>
    <row r="235" spans="1:8" hidden="1">
      <c r="A235">
        <v>234</v>
      </c>
      <c r="B235" s="36">
        <v>82293750</v>
      </c>
      <c r="C235" s="36">
        <f>VLOOKUP(A235,[2]Tabla!F$3:G$394,2,FALSE)</f>
        <v>82293750</v>
      </c>
      <c r="D235" s="36">
        <f t="shared" si="9"/>
        <v>0</v>
      </c>
      <c r="E235" s="40">
        <f t="shared" si="10"/>
        <v>0.18148148553201185</v>
      </c>
      <c r="F235" s="36">
        <f>VLOOKUP(A235,[2]Tabla!F$3:H$394,3,FALSE)</f>
        <v>14934792</v>
      </c>
      <c r="G235" s="36">
        <f>VLOOKUP(A235,[2]Tabla!F$3:I$394,4,FALSE)</f>
        <v>67358958</v>
      </c>
      <c r="H235" s="36">
        <f t="shared" si="11"/>
        <v>0</v>
      </c>
    </row>
    <row r="236" spans="1:8" hidden="1">
      <c r="A236">
        <v>235</v>
      </c>
      <c r="B236" s="36">
        <v>50598900</v>
      </c>
      <c r="C236" s="36">
        <f>VLOOKUP(A236,[2]Tabla!F$3:G$394,2,FALSE)</f>
        <v>50598900</v>
      </c>
      <c r="D236" s="36">
        <f t="shared" si="9"/>
        <v>0</v>
      </c>
      <c r="E236" s="40">
        <f t="shared" si="10"/>
        <v>0.20740741399516591</v>
      </c>
      <c r="F236" s="36">
        <f>VLOOKUP(A236,[2]Tabla!F$3:H$394,3,FALSE)</f>
        <v>10494587</v>
      </c>
      <c r="G236" s="36">
        <f>VLOOKUP(A236,[2]Tabla!F$3:I$394,4,FALSE)</f>
        <v>40104313</v>
      </c>
      <c r="H236" s="36">
        <f t="shared" si="11"/>
        <v>0</v>
      </c>
    </row>
    <row r="237" spans="1:8" hidden="1">
      <c r="A237">
        <v>236</v>
      </c>
      <c r="B237" s="36">
        <v>42000000</v>
      </c>
      <c r="C237" s="36">
        <f>VLOOKUP(A237,[2]Tabla!F$3:G$394,2,FALSE)</f>
        <v>42000000</v>
      </c>
      <c r="D237" s="36">
        <f t="shared" si="9"/>
        <v>0</v>
      </c>
      <c r="E237" s="40">
        <f t="shared" si="10"/>
        <v>0.31666666666666665</v>
      </c>
      <c r="F237" s="36">
        <f>VLOOKUP(A237,[2]Tabla!F$3:H$394,3,FALSE)</f>
        <v>13300000</v>
      </c>
      <c r="G237" s="36">
        <f>VLOOKUP(A237,[2]Tabla!F$3:I$394,4,FALSE)</f>
        <v>28700000</v>
      </c>
      <c r="H237" s="36">
        <f t="shared" si="11"/>
        <v>0</v>
      </c>
    </row>
    <row r="238" spans="1:8" hidden="1">
      <c r="A238">
        <v>237</v>
      </c>
      <c r="B238" s="36">
        <v>58500000</v>
      </c>
      <c r="C238" s="36">
        <f>VLOOKUP(A238,[2]Tabla!F$3:G$394,2,FALSE)</f>
        <v>58500000</v>
      </c>
      <c r="D238" s="36">
        <f t="shared" si="9"/>
        <v>0</v>
      </c>
      <c r="E238" s="40">
        <f t="shared" si="10"/>
        <v>0.21111111111111111</v>
      </c>
      <c r="F238" s="36">
        <f>VLOOKUP(A238,[2]Tabla!F$3:H$394,3,FALSE)</f>
        <v>12350000</v>
      </c>
      <c r="G238" s="36">
        <f>VLOOKUP(A238,[2]Tabla!F$3:I$394,4,FALSE)</f>
        <v>46150000</v>
      </c>
      <c r="H238" s="36">
        <f t="shared" si="11"/>
        <v>0</v>
      </c>
    </row>
    <row r="239" spans="1:8" hidden="1">
      <c r="A239">
        <v>238</v>
      </c>
      <c r="B239" s="36">
        <v>26037917</v>
      </c>
      <c r="C239" s="36">
        <f>VLOOKUP(A239,[2]Tabla!F$3:G$394,2,FALSE)</f>
        <v>26037917</v>
      </c>
      <c r="D239" s="36">
        <f t="shared" si="9"/>
        <v>0</v>
      </c>
      <c r="E239" s="40">
        <f t="shared" si="10"/>
        <v>0.19732442499144612</v>
      </c>
      <c r="F239" s="36">
        <f>VLOOKUP(A239,[2]Tabla!F$3:H$394,3,FALSE)</f>
        <v>5137917</v>
      </c>
      <c r="G239" s="36">
        <f>VLOOKUP(A239,[2]Tabla!F$3:I$394,4,FALSE)</f>
        <v>20900000</v>
      </c>
      <c r="H239" s="36">
        <f t="shared" si="11"/>
        <v>0</v>
      </c>
    </row>
    <row r="240" spans="1:8" hidden="1">
      <c r="A240">
        <v>239</v>
      </c>
      <c r="B240" s="36">
        <v>44976800</v>
      </c>
      <c r="C240" s="36">
        <f>VLOOKUP(A240,[2]Tabla!F$3:G$394,2,FALSE)</f>
        <v>44976800</v>
      </c>
      <c r="D240" s="36">
        <f t="shared" si="9"/>
        <v>0</v>
      </c>
      <c r="E240" s="40">
        <f t="shared" si="10"/>
        <v>0.23749999999999999</v>
      </c>
      <c r="F240" s="36">
        <f>VLOOKUP(A240,[2]Tabla!F$3:H$394,3,FALSE)</f>
        <v>10681990</v>
      </c>
      <c r="G240" s="36">
        <f>VLOOKUP(A240,[2]Tabla!F$3:I$394,4,FALSE)</f>
        <v>34294810</v>
      </c>
      <c r="H240" s="36">
        <f t="shared" si="11"/>
        <v>0</v>
      </c>
    </row>
    <row r="241" spans="1:8" hidden="1">
      <c r="A241">
        <v>240</v>
      </c>
      <c r="B241" s="36">
        <v>47787850</v>
      </c>
      <c r="C241" s="36">
        <f>VLOOKUP(A241,[2]Tabla!F$3:G$394,2,FALSE)</f>
        <v>47787850</v>
      </c>
      <c r="D241" s="36">
        <f t="shared" si="9"/>
        <v>0</v>
      </c>
      <c r="E241" s="40">
        <f t="shared" si="10"/>
        <v>0.22352941176470589</v>
      </c>
      <c r="F241" s="36">
        <f>VLOOKUP(A241,[2]Tabla!F$3:H$394,3,FALSE)</f>
        <v>10681990</v>
      </c>
      <c r="G241" s="36">
        <f>VLOOKUP(A241,[2]Tabla!F$3:I$394,4,FALSE)</f>
        <v>37105860</v>
      </c>
      <c r="H241" s="36">
        <f t="shared" si="11"/>
        <v>0</v>
      </c>
    </row>
    <row r="242" spans="1:8" hidden="1">
      <c r="A242">
        <v>241</v>
      </c>
      <c r="B242" s="36">
        <v>70537500</v>
      </c>
      <c r="C242" s="36">
        <f>VLOOKUP(A242,[2]Tabla!F$3:G$394,2,FALSE)</f>
        <v>70537500</v>
      </c>
      <c r="D242" s="36">
        <f t="shared" si="9"/>
        <v>0</v>
      </c>
      <c r="E242" s="40">
        <f t="shared" si="10"/>
        <v>0.17037037037037037</v>
      </c>
      <c r="F242" s="36">
        <f>VLOOKUP(A242,[2]Tabla!F$3:H$394,3,FALSE)</f>
        <v>12017500</v>
      </c>
      <c r="G242" s="36">
        <f>VLOOKUP(A242,[2]Tabla!F$3:I$394,4,FALSE)</f>
        <v>58520000</v>
      </c>
      <c r="H242" s="36">
        <f t="shared" si="11"/>
        <v>0</v>
      </c>
    </row>
    <row r="243" spans="1:8" hidden="1">
      <c r="A243">
        <v>242</v>
      </c>
      <c r="B243" s="36">
        <v>47787850</v>
      </c>
      <c r="C243" s="36">
        <f>VLOOKUP(A243,[2]Tabla!F$3:G$394,2,FALSE)</f>
        <v>47787850</v>
      </c>
      <c r="D243" s="36">
        <f t="shared" si="9"/>
        <v>0</v>
      </c>
      <c r="E243" s="40">
        <f t="shared" si="10"/>
        <v>0.22352941176470589</v>
      </c>
      <c r="F243" s="36">
        <f>VLOOKUP(A243,[2]Tabla!F$3:H$394,3,FALSE)</f>
        <v>10681990</v>
      </c>
      <c r="G243" s="36">
        <f>VLOOKUP(A243,[2]Tabla!F$3:I$394,4,FALSE)</f>
        <v>37105860</v>
      </c>
      <c r="H243" s="36">
        <f t="shared" si="11"/>
        <v>0</v>
      </c>
    </row>
    <row r="244" spans="1:8" hidden="1">
      <c r="A244">
        <v>243</v>
      </c>
      <c r="B244" s="36">
        <v>42500000</v>
      </c>
      <c r="C244" s="36">
        <f>VLOOKUP(A244,[2]Tabla!F$3:G$394,2,FALSE)</f>
        <v>42500000</v>
      </c>
      <c r="D244" s="36">
        <f t="shared" si="9"/>
        <v>0</v>
      </c>
      <c r="E244" s="40">
        <f t="shared" si="10"/>
        <v>0.22352941176470589</v>
      </c>
      <c r="F244" s="36">
        <f>VLOOKUP(A244,[2]Tabla!F$3:H$394,3,FALSE)</f>
        <v>9500000</v>
      </c>
      <c r="G244" s="36">
        <f>VLOOKUP(A244,[2]Tabla!F$3:I$394,4,FALSE)</f>
        <v>33000000</v>
      </c>
      <c r="H244" s="36">
        <f t="shared" si="11"/>
        <v>0</v>
      </c>
    </row>
    <row r="245" spans="1:8" hidden="1">
      <c r="A245">
        <v>244</v>
      </c>
      <c r="B245" s="36">
        <v>47787850</v>
      </c>
      <c r="C245" s="36">
        <f>VLOOKUP(A245,[2]Tabla!F$3:G$394,2,FALSE)</f>
        <v>47787850</v>
      </c>
      <c r="D245" s="36">
        <f t="shared" si="9"/>
        <v>0</v>
      </c>
      <c r="E245" s="40">
        <f t="shared" si="10"/>
        <v>0.20784314423017566</v>
      </c>
      <c r="F245" s="36">
        <f>VLOOKUP(A245,[2]Tabla!F$3:H$394,3,FALSE)</f>
        <v>9932377</v>
      </c>
      <c r="G245" s="36">
        <f>VLOOKUP(A245,[2]Tabla!F$3:I$394,4,FALSE)</f>
        <v>37855473</v>
      </c>
      <c r="H245" s="36">
        <f t="shared" si="11"/>
        <v>0</v>
      </c>
    </row>
    <row r="246" spans="1:8" hidden="1">
      <c r="A246">
        <v>245</v>
      </c>
      <c r="B246" s="36">
        <v>39971250</v>
      </c>
      <c r="C246" s="36">
        <f>VLOOKUP(A246,[2]Tabla!F$3:G$394,2,FALSE)</f>
        <v>39971250</v>
      </c>
      <c r="D246" s="36">
        <f t="shared" si="9"/>
        <v>0</v>
      </c>
      <c r="E246" s="40">
        <f t="shared" si="10"/>
        <v>0.20392156862745098</v>
      </c>
      <c r="F246" s="36">
        <f>VLOOKUP(A246,[2]Tabla!F$3:H$394,3,FALSE)</f>
        <v>8151000</v>
      </c>
      <c r="G246" s="36">
        <f>VLOOKUP(A246,[2]Tabla!F$3:I$394,4,FALSE)</f>
        <v>31820250</v>
      </c>
      <c r="H246" s="36">
        <f t="shared" si="11"/>
        <v>0</v>
      </c>
    </row>
    <row r="247" spans="1:8" hidden="1">
      <c r="A247">
        <v>246</v>
      </c>
      <c r="B247" s="36">
        <v>63345600</v>
      </c>
      <c r="C247" s="36">
        <f>VLOOKUP(A247,[2]Tabla!F$3:G$394,2,FALSE)</f>
        <v>63345600</v>
      </c>
      <c r="D247" s="36">
        <f t="shared" si="9"/>
        <v>0</v>
      </c>
      <c r="E247" s="40">
        <f t="shared" si="10"/>
        <v>0.21111111111111111</v>
      </c>
      <c r="F247" s="36">
        <f>VLOOKUP(A247,[2]Tabla!F$3:H$394,3,FALSE)</f>
        <v>13372960</v>
      </c>
      <c r="G247" s="36">
        <f>VLOOKUP(A247,[2]Tabla!F$3:I$394,4,FALSE)</f>
        <v>49972640</v>
      </c>
      <c r="H247" s="36">
        <f t="shared" si="11"/>
        <v>0</v>
      </c>
    </row>
    <row r="248" spans="1:8" hidden="1">
      <c r="A248">
        <v>247</v>
      </c>
      <c r="B248" s="36">
        <v>63345600</v>
      </c>
      <c r="C248" s="36">
        <f>VLOOKUP(A248,[2]Tabla!F$3:G$394,2,FALSE)</f>
        <v>63345600</v>
      </c>
      <c r="D248" s="36">
        <f t="shared" si="9"/>
        <v>0</v>
      </c>
      <c r="E248" s="40">
        <f t="shared" si="10"/>
        <v>0.17037036510823167</v>
      </c>
      <c r="F248" s="36">
        <f>VLOOKUP(A248,[2]Tabla!F$3:H$394,3,FALSE)</f>
        <v>10792213</v>
      </c>
      <c r="G248" s="36">
        <f>VLOOKUP(A248,[2]Tabla!F$3:I$394,4,FALSE)</f>
        <v>52553387</v>
      </c>
      <c r="H248" s="36">
        <f t="shared" si="11"/>
        <v>0</v>
      </c>
    </row>
    <row r="249" spans="1:8" hidden="1">
      <c r="A249">
        <v>248</v>
      </c>
      <c r="B249" s="36">
        <v>63345600</v>
      </c>
      <c r="C249" s="36">
        <f>VLOOKUP(A249,[2]Tabla!F$3:G$394,2,FALSE)</f>
        <v>63345600</v>
      </c>
      <c r="D249" s="36">
        <f t="shared" si="9"/>
        <v>0</v>
      </c>
      <c r="E249" s="40">
        <f t="shared" si="10"/>
        <v>0.196296301558435</v>
      </c>
      <c r="F249" s="36">
        <f>VLOOKUP(A249,[2]Tabla!F$3:H$394,3,FALSE)</f>
        <v>12434507</v>
      </c>
      <c r="G249" s="36">
        <f>VLOOKUP(A249,[2]Tabla!F$3:I$394,4,FALSE)</f>
        <v>50911093</v>
      </c>
      <c r="H249" s="36">
        <f t="shared" si="11"/>
        <v>0</v>
      </c>
    </row>
    <row r="250" spans="1:8" hidden="1">
      <c r="A250">
        <v>249</v>
      </c>
      <c r="B250" s="36">
        <v>93391650</v>
      </c>
      <c r="C250" s="36">
        <f>VLOOKUP(A250,[2]Tabla!F$3:G$394,2,FALSE)</f>
        <v>93391650</v>
      </c>
      <c r="D250" s="36">
        <f t="shared" si="9"/>
        <v>0</v>
      </c>
      <c r="E250" s="40">
        <f t="shared" si="10"/>
        <v>0.1962962962962963</v>
      </c>
      <c r="F250" s="36">
        <f>VLOOKUP(A250,[2]Tabla!F$3:H$394,3,FALSE)</f>
        <v>18332435</v>
      </c>
      <c r="G250" s="36">
        <f>VLOOKUP(A250,[2]Tabla!F$3:I$394,4,FALSE)</f>
        <v>75059215</v>
      </c>
      <c r="H250" s="36">
        <f t="shared" si="11"/>
        <v>0</v>
      </c>
    </row>
    <row r="251" spans="1:8" hidden="1">
      <c r="A251">
        <v>250</v>
      </c>
      <c r="B251" s="36">
        <v>42500000</v>
      </c>
      <c r="C251" s="36">
        <f>VLOOKUP(A251,[2]Tabla!F$3:G$394,2,FALSE)</f>
        <v>42500000</v>
      </c>
      <c r="D251" s="36">
        <f t="shared" si="9"/>
        <v>0</v>
      </c>
      <c r="E251" s="40">
        <f t="shared" si="10"/>
        <v>0.22352941176470589</v>
      </c>
      <c r="F251" s="36">
        <f>VLOOKUP(A251,[2]Tabla!F$3:H$394,3,FALSE)</f>
        <v>9500000</v>
      </c>
      <c r="G251" s="36">
        <f>VLOOKUP(A251,[2]Tabla!F$3:I$394,4,FALSE)</f>
        <v>33000000</v>
      </c>
      <c r="H251" s="36">
        <f t="shared" si="11"/>
        <v>0</v>
      </c>
    </row>
    <row r="252" spans="1:8" hidden="1">
      <c r="A252">
        <v>251</v>
      </c>
      <c r="B252" s="36">
        <v>50598900</v>
      </c>
      <c r="C252" s="36">
        <f>VLOOKUP(A252,[2]Tabla!F$3:G$394,2,FALSE)</f>
        <v>50598900</v>
      </c>
      <c r="D252" s="36">
        <f t="shared" si="9"/>
        <v>0</v>
      </c>
      <c r="E252" s="40">
        <f t="shared" si="10"/>
        <v>0.20740741399516591</v>
      </c>
      <c r="F252" s="36">
        <f>VLOOKUP(A252,[2]Tabla!F$3:H$394,3,FALSE)</f>
        <v>10494587</v>
      </c>
      <c r="G252" s="36">
        <f>VLOOKUP(A252,[2]Tabla!F$3:I$394,4,FALSE)</f>
        <v>40104313</v>
      </c>
      <c r="H252" s="36">
        <f t="shared" si="11"/>
        <v>0</v>
      </c>
    </row>
    <row r="253" spans="1:8" hidden="1">
      <c r="A253">
        <v>252</v>
      </c>
      <c r="B253" s="36">
        <v>44976800</v>
      </c>
      <c r="C253" s="36">
        <f>VLOOKUP(A253,[2]Tabla!F$3:G$394,2,FALSE)</f>
        <v>44976800</v>
      </c>
      <c r="D253" s="36">
        <f t="shared" si="9"/>
        <v>0</v>
      </c>
      <c r="E253" s="40">
        <f t="shared" si="10"/>
        <v>0.22083334074456165</v>
      </c>
      <c r="F253" s="36">
        <f>VLOOKUP(A253,[2]Tabla!F$3:H$394,3,FALSE)</f>
        <v>9932377</v>
      </c>
      <c r="G253" s="36">
        <f>VLOOKUP(A253,[2]Tabla!F$3:I$394,4,FALSE)</f>
        <v>35044423</v>
      </c>
      <c r="H253" s="36">
        <f t="shared" si="11"/>
        <v>0</v>
      </c>
    </row>
    <row r="254" spans="1:8" hidden="1">
      <c r="A254">
        <v>253</v>
      </c>
      <c r="B254" s="36">
        <v>72000000</v>
      </c>
      <c r="C254" s="36">
        <f>VLOOKUP(A254,[2]Tabla!F$3:G$394,2,FALSE)</f>
        <v>72000000</v>
      </c>
      <c r="D254" s="36">
        <f t="shared" si="9"/>
        <v>0</v>
      </c>
      <c r="E254" s="40">
        <f t="shared" si="10"/>
        <v>0.21111111111111111</v>
      </c>
      <c r="F254" s="36">
        <f>VLOOKUP(A254,[2]Tabla!F$3:H$394,3,FALSE)</f>
        <v>15200000</v>
      </c>
      <c r="G254" s="36">
        <f>VLOOKUP(A254,[2]Tabla!F$3:I$394,4,FALSE)</f>
        <v>56800000</v>
      </c>
      <c r="H254" s="36">
        <f t="shared" si="11"/>
        <v>0</v>
      </c>
    </row>
    <row r="255" spans="1:8" hidden="1">
      <c r="A255">
        <v>254</v>
      </c>
      <c r="B255" s="36">
        <v>34154083</v>
      </c>
      <c r="C255" s="36">
        <f>VLOOKUP(A255,[2]Tabla!F$3:G$394,2,FALSE)</f>
        <v>34154083</v>
      </c>
      <c r="D255" s="36">
        <f t="shared" si="9"/>
        <v>0</v>
      </c>
      <c r="E255" s="40">
        <f t="shared" si="10"/>
        <v>0.21509434172189604</v>
      </c>
      <c r="F255" s="36">
        <f>VLOOKUP(A255,[2]Tabla!F$3:H$394,3,FALSE)</f>
        <v>7346350</v>
      </c>
      <c r="G255" s="36">
        <f>VLOOKUP(A255,[2]Tabla!F$3:I$394,4,FALSE)</f>
        <v>26807733</v>
      </c>
      <c r="H255" s="36">
        <f t="shared" si="11"/>
        <v>0</v>
      </c>
    </row>
    <row r="256" spans="1:8" hidden="1">
      <c r="A256">
        <v>255</v>
      </c>
      <c r="B256" s="36">
        <v>22950000</v>
      </c>
      <c r="C256" s="36">
        <f>VLOOKUP(A256,[2]Tabla!F$3:G$394,2,FALSE)</f>
        <v>22950000</v>
      </c>
      <c r="D256" s="36">
        <f t="shared" si="9"/>
        <v>0</v>
      </c>
      <c r="E256" s="40">
        <f t="shared" si="10"/>
        <v>0.19607843137254902</v>
      </c>
      <c r="F256" s="36">
        <f>VLOOKUP(A256,[2]Tabla!F$3:H$394,3,FALSE)</f>
        <v>4500000</v>
      </c>
      <c r="G256" s="36">
        <f>VLOOKUP(A256,[2]Tabla!F$3:I$394,4,FALSE)</f>
        <v>18450000</v>
      </c>
      <c r="H256" s="36">
        <f t="shared" si="11"/>
        <v>0</v>
      </c>
    </row>
    <row r="257" spans="1:8" hidden="1">
      <c r="A257">
        <v>256</v>
      </c>
      <c r="B257" s="36">
        <v>36731750</v>
      </c>
      <c r="C257" s="36">
        <f>VLOOKUP(A257,[2]Tabla!F$3:G$394,2,FALSE)</f>
        <v>36731750</v>
      </c>
      <c r="D257" s="36">
        <f t="shared" si="9"/>
        <v>0</v>
      </c>
      <c r="E257" s="40">
        <f t="shared" si="10"/>
        <v>0.2</v>
      </c>
      <c r="F257" s="36">
        <f>VLOOKUP(A257,[2]Tabla!F$3:H$394,3,FALSE)</f>
        <v>7346350</v>
      </c>
      <c r="G257" s="36">
        <f>VLOOKUP(A257,[2]Tabla!F$3:I$394,4,FALSE)</f>
        <v>29385400</v>
      </c>
      <c r="H257" s="36">
        <f t="shared" si="11"/>
        <v>0</v>
      </c>
    </row>
    <row r="258" spans="1:8" hidden="1">
      <c r="A258">
        <v>257</v>
      </c>
      <c r="B258" s="36">
        <v>38000000</v>
      </c>
      <c r="C258" s="36">
        <f>VLOOKUP(A258,[2]Tabla!F$3:G$394,2,FALSE)</f>
        <v>38000000</v>
      </c>
      <c r="D258" s="36">
        <f t="shared" si="9"/>
        <v>0</v>
      </c>
      <c r="E258" s="40">
        <f t="shared" si="10"/>
        <v>0.18596492105263157</v>
      </c>
      <c r="F258" s="36">
        <f>VLOOKUP(A258,[2]Tabla!F$3:H$394,3,FALSE)</f>
        <v>7066667</v>
      </c>
      <c r="G258" s="36">
        <f>VLOOKUP(A258,[2]Tabla!F$3:I$394,4,FALSE)</f>
        <v>30933333</v>
      </c>
      <c r="H258" s="36">
        <f t="shared" si="11"/>
        <v>0</v>
      </c>
    </row>
    <row r="259" spans="1:8" hidden="1">
      <c r="A259">
        <v>258</v>
      </c>
      <c r="B259" s="36">
        <v>20510000</v>
      </c>
      <c r="C259" s="36">
        <f>VLOOKUP(A259,[2]Tabla!F$3:G$394,2,FALSE)</f>
        <v>20510000</v>
      </c>
      <c r="D259" s="36">
        <f t="shared" si="9"/>
        <v>0</v>
      </c>
      <c r="E259" s="40">
        <f t="shared" si="10"/>
        <v>0.2523809361287177</v>
      </c>
      <c r="F259" s="36">
        <f>VLOOKUP(A259,[2]Tabla!F$3:H$394,3,FALSE)</f>
        <v>5176333</v>
      </c>
      <c r="G259" s="36">
        <f>VLOOKUP(A259,[2]Tabla!F$3:I$394,4,FALSE)</f>
        <v>15333667</v>
      </c>
      <c r="H259" s="36">
        <f t="shared" si="11"/>
        <v>0</v>
      </c>
    </row>
    <row r="260" spans="1:8" hidden="1">
      <c r="A260">
        <v>259</v>
      </c>
      <c r="B260" s="36">
        <v>61950000</v>
      </c>
      <c r="C260" s="36">
        <f>VLOOKUP(A260,[2]Tabla!F$3:G$394,2,FALSE)</f>
        <v>61950000</v>
      </c>
      <c r="D260" s="36">
        <f t="shared" ref="D260:D323" si="12">B260-C260</f>
        <v>0</v>
      </c>
      <c r="E260" s="40">
        <f t="shared" ref="E260:E323" si="13">F260/C260</f>
        <v>0.17966101694915254</v>
      </c>
      <c r="F260" s="36">
        <f>VLOOKUP(A260,[2]Tabla!F$3:H$394,3,FALSE)</f>
        <v>11130000</v>
      </c>
      <c r="G260" s="36">
        <f>VLOOKUP(A260,[2]Tabla!F$3:I$394,4,FALSE)</f>
        <v>50820000</v>
      </c>
      <c r="H260" s="36">
        <f t="shared" ref="H260:H323" si="14">F260+G260-C260</f>
        <v>0</v>
      </c>
    </row>
    <row r="261" spans="1:8" hidden="1">
      <c r="A261">
        <v>260</v>
      </c>
      <c r="B261" s="36">
        <v>53295000</v>
      </c>
      <c r="C261" s="36">
        <f>VLOOKUP(A261,[2]Tabla!F$3:G$394,2,FALSE)</f>
        <v>53295000</v>
      </c>
      <c r="D261" s="36">
        <f t="shared" si="12"/>
        <v>0</v>
      </c>
      <c r="E261" s="40">
        <f t="shared" si="13"/>
        <v>0.19215686274509805</v>
      </c>
      <c r="F261" s="36">
        <f>VLOOKUP(A261,[2]Tabla!F$3:H$394,3,FALSE)</f>
        <v>10241000</v>
      </c>
      <c r="G261" s="36">
        <f>VLOOKUP(A261,[2]Tabla!F$3:I$394,4,FALSE)</f>
        <v>43054000</v>
      </c>
      <c r="H261" s="36">
        <f t="shared" si="14"/>
        <v>0</v>
      </c>
    </row>
    <row r="262" spans="1:8" hidden="1">
      <c r="A262">
        <v>261</v>
      </c>
      <c r="B262" s="36">
        <v>47787850</v>
      </c>
      <c r="C262" s="36">
        <f>VLOOKUP(A262,[2]Tabla!F$3:G$394,2,FALSE)</f>
        <v>47787850</v>
      </c>
      <c r="D262" s="36">
        <f t="shared" si="12"/>
        <v>0</v>
      </c>
      <c r="E262" s="40">
        <f t="shared" si="13"/>
        <v>0.1803921498874714</v>
      </c>
      <c r="F262" s="36">
        <f>VLOOKUP(A262,[2]Tabla!F$3:H$394,3,FALSE)</f>
        <v>8620553</v>
      </c>
      <c r="G262" s="36">
        <f>VLOOKUP(A262,[2]Tabla!F$3:I$394,4,FALSE)</f>
        <v>39167297</v>
      </c>
      <c r="H262" s="36">
        <f t="shared" si="14"/>
        <v>0</v>
      </c>
    </row>
    <row r="263" spans="1:8" hidden="1">
      <c r="A263">
        <v>262</v>
      </c>
      <c r="B263" s="36">
        <v>82293750</v>
      </c>
      <c r="C263" s="36">
        <f>VLOOKUP(A263,[2]Tabla!F$3:G$394,2,FALSE)</f>
        <v>82293750</v>
      </c>
      <c r="D263" s="36">
        <f t="shared" si="12"/>
        <v>0</v>
      </c>
      <c r="E263" s="40">
        <f t="shared" si="13"/>
        <v>0.18888888888888888</v>
      </c>
      <c r="F263" s="36">
        <f>VLOOKUP(A263,[2]Tabla!F$3:H$394,3,FALSE)</f>
        <v>15544375</v>
      </c>
      <c r="G263" s="36">
        <f>VLOOKUP(A263,[2]Tabla!F$3:I$394,4,FALSE)</f>
        <v>66749375</v>
      </c>
      <c r="H263" s="36">
        <f t="shared" si="14"/>
        <v>0</v>
      </c>
    </row>
    <row r="264" spans="1:8" hidden="1">
      <c r="A264">
        <v>263</v>
      </c>
      <c r="B264" s="36">
        <v>58624500</v>
      </c>
      <c r="C264" s="36">
        <f>VLOOKUP(A264,[2]Tabla!F$3:G$394,2,FALSE)</f>
        <v>58624500</v>
      </c>
      <c r="D264" s="36">
        <f t="shared" si="12"/>
        <v>0</v>
      </c>
      <c r="E264" s="40">
        <f t="shared" si="13"/>
        <v>0.2</v>
      </c>
      <c r="F264" s="36">
        <f>VLOOKUP(A264,[2]Tabla!F$3:H$394,3,FALSE)</f>
        <v>11724900</v>
      </c>
      <c r="G264" s="36">
        <f>VLOOKUP(A264,[2]Tabla!F$3:I$394,4,FALSE)</f>
        <v>46899600</v>
      </c>
      <c r="H264" s="36">
        <f t="shared" si="14"/>
        <v>0</v>
      </c>
    </row>
    <row r="265" spans="1:8" hidden="1">
      <c r="A265">
        <v>264</v>
      </c>
      <c r="B265" s="36">
        <v>47787850</v>
      </c>
      <c r="C265" s="36">
        <f>VLOOKUP(A265,[2]Tabla!F$3:G$394,2,FALSE)</f>
        <v>47787850</v>
      </c>
      <c r="D265" s="36">
        <f t="shared" si="12"/>
        <v>0</v>
      </c>
      <c r="E265" s="40">
        <f t="shared" si="13"/>
        <v>0.20784314423017566</v>
      </c>
      <c r="F265" s="36">
        <f>VLOOKUP(A265,[2]Tabla!F$3:H$394,3,FALSE)</f>
        <v>9932377</v>
      </c>
      <c r="G265" s="36">
        <f>VLOOKUP(A265,[2]Tabla!F$3:I$394,4,FALSE)</f>
        <v>37855473</v>
      </c>
      <c r="H265" s="36">
        <f t="shared" si="14"/>
        <v>0</v>
      </c>
    </row>
    <row r="266" spans="1:8" hidden="1">
      <c r="A266">
        <v>265</v>
      </c>
      <c r="B266" s="36">
        <v>47787850</v>
      </c>
      <c r="C266" s="36">
        <f>VLOOKUP(A266,[2]Tabla!F$3:G$394,2,FALSE)</f>
        <v>47787850</v>
      </c>
      <c r="D266" s="36">
        <f t="shared" si="12"/>
        <v>0</v>
      </c>
      <c r="E266" s="40">
        <f t="shared" si="13"/>
        <v>0.2</v>
      </c>
      <c r="F266" s="36">
        <f>VLOOKUP(A266,[2]Tabla!F$3:H$394,3,FALSE)</f>
        <v>9557570</v>
      </c>
      <c r="G266" s="36">
        <f>VLOOKUP(A266,[2]Tabla!F$3:I$394,4,FALSE)</f>
        <v>38230280</v>
      </c>
      <c r="H266" s="36">
        <f t="shared" si="14"/>
        <v>0</v>
      </c>
    </row>
    <row r="267" spans="1:8" hidden="1">
      <c r="A267">
        <v>266</v>
      </c>
      <c r="B267" s="36">
        <v>47787850</v>
      </c>
      <c r="C267" s="36">
        <f>VLOOKUP(A267,[2]Tabla!F$3:G$394,2,FALSE)</f>
        <v>47787850</v>
      </c>
      <c r="D267" s="36">
        <f t="shared" si="12"/>
        <v>0</v>
      </c>
      <c r="E267" s="40">
        <f t="shared" si="13"/>
        <v>0.19215685576982433</v>
      </c>
      <c r="F267" s="36">
        <f>VLOOKUP(A267,[2]Tabla!F$3:H$394,3,FALSE)</f>
        <v>9182763</v>
      </c>
      <c r="G267" s="36">
        <f>VLOOKUP(A267,[2]Tabla!F$3:I$394,4,FALSE)</f>
        <v>38605087</v>
      </c>
      <c r="H267" s="36">
        <f t="shared" si="14"/>
        <v>0</v>
      </c>
    </row>
    <row r="268" spans="1:8" hidden="1">
      <c r="A268">
        <v>267</v>
      </c>
      <c r="B268" s="36">
        <v>47787850</v>
      </c>
      <c r="C268" s="36">
        <f>VLOOKUP(A268,[2]Tabla!F$3:G$394,2,FALSE)</f>
        <v>47787850</v>
      </c>
      <c r="D268" s="36">
        <f t="shared" si="12"/>
        <v>0</v>
      </c>
      <c r="E268" s="40">
        <f t="shared" si="13"/>
        <v>0.2</v>
      </c>
      <c r="F268" s="36">
        <f>VLOOKUP(A268,[2]Tabla!F$3:H$394,3,FALSE)</f>
        <v>9557570</v>
      </c>
      <c r="G268" s="36">
        <f>VLOOKUP(A268,[2]Tabla!F$3:I$394,4,FALSE)</f>
        <v>38230280</v>
      </c>
      <c r="H268" s="36">
        <f t="shared" si="14"/>
        <v>0</v>
      </c>
    </row>
    <row r="269" spans="1:8" hidden="1">
      <c r="A269">
        <v>268</v>
      </c>
      <c r="B269" s="36">
        <v>31008000</v>
      </c>
      <c r="C269" s="36">
        <f>VLOOKUP(A269,[2]Tabla!F$3:G$394,2,FALSE)</f>
        <v>31008000</v>
      </c>
      <c r="D269" s="36">
        <f t="shared" si="12"/>
        <v>0</v>
      </c>
      <c r="E269" s="40">
        <f t="shared" si="13"/>
        <v>0.21666666666666667</v>
      </c>
      <c r="F269" s="36">
        <f>VLOOKUP(A269,[2]Tabla!F$3:H$394,3,FALSE)</f>
        <v>6718400</v>
      </c>
      <c r="G269" s="36">
        <f>VLOOKUP(A269,[2]Tabla!F$3:I$394,4,FALSE)</f>
        <v>24289600</v>
      </c>
      <c r="H269" s="36">
        <f t="shared" si="14"/>
        <v>0</v>
      </c>
    </row>
    <row r="270" spans="1:8" hidden="1">
      <c r="A270">
        <v>269</v>
      </c>
      <c r="B270" s="36">
        <v>32000000</v>
      </c>
      <c r="C270" s="36">
        <f>VLOOKUP(A270,[2]Tabla!F$3:G$394,2,FALSE)</f>
        <v>32000000</v>
      </c>
      <c r="D270" s="36">
        <f t="shared" si="12"/>
        <v>0</v>
      </c>
      <c r="E270" s="40">
        <f t="shared" si="13"/>
        <v>0.21249999999999999</v>
      </c>
      <c r="F270" s="36">
        <f>VLOOKUP(A270,[2]Tabla!F$3:H$394,3,FALSE)</f>
        <v>6800000</v>
      </c>
      <c r="G270" s="36">
        <f>VLOOKUP(A270,[2]Tabla!F$3:I$394,4,FALSE)</f>
        <v>25200000</v>
      </c>
      <c r="H270" s="36">
        <f t="shared" si="14"/>
        <v>0</v>
      </c>
    </row>
    <row r="271" spans="1:8" hidden="1">
      <c r="A271">
        <v>270</v>
      </c>
      <c r="B271" s="36">
        <v>40500000</v>
      </c>
      <c r="C271" s="36">
        <f>VLOOKUP(A271,[2]Tabla!F$3:G$394,2,FALSE)</f>
        <v>40500000</v>
      </c>
      <c r="D271" s="36">
        <f t="shared" si="12"/>
        <v>0</v>
      </c>
      <c r="E271" s="40">
        <f t="shared" si="13"/>
        <v>0.18888888888888888</v>
      </c>
      <c r="F271" s="36">
        <f>VLOOKUP(A271,[2]Tabla!F$3:H$394,3,FALSE)</f>
        <v>7650000</v>
      </c>
      <c r="G271" s="36">
        <f>VLOOKUP(A271,[2]Tabla!F$3:I$394,4,FALSE)</f>
        <v>32850000</v>
      </c>
      <c r="H271" s="36">
        <f t="shared" si="14"/>
        <v>0</v>
      </c>
    </row>
    <row r="272" spans="1:8" hidden="1">
      <c r="A272">
        <v>271</v>
      </c>
      <c r="B272" s="36">
        <v>39354700</v>
      </c>
      <c r="C272" s="36">
        <f>VLOOKUP(A272,[2]Tabla!F$3:G$394,2,FALSE)</f>
        <v>39354700</v>
      </c>
      <c r="D272" s="36">
        <f t="shared" si="12"/>
        <v>0</v>
      </c>
      <c r="E272" s="40">
        <f t="shared" si="13"/>
        <v>0.20952381799378472</v>
      </c>
      <c r="F272" s="36">
        <f>VLOOKUP(A272,[2]Tabla!F$3:H$394,3,FALSE)</f>
        <v>8245747</v>
      </c>
      <c r="G272" s="36">
        <f>VLOOKUP(A272,[2]Tabla!F$3:I$394,4,FALSE)</f>
        <v>31108953</v>
      </c>
      <c r="H272" s="36">
        <f t="shared" si="14"/>
        <v>0</v>
      </c>
    </row>
    <row r="273" spans="1:8" hidden="1">
      <c r="A273">
        <v>272</v>
      </c>
      <c r="B273" s="36">
        <v>47787850</v>
      </c>
      <c r="C273" s="36">
        <f>VLOOKUP(A273,[2]Tabla!F$3:G$394,2,FALSE)</f>
        <v>47787850</v>
      </c>
      <c r="D273" s="36">
        <f t="shared" si="12"/>
        <v>0</v>
      </c>
      <c r="E273" s="40">
        <f t="shared" si="13"/>
        <v>0.20392156165217729</v>
      </c>
      <c r="F273" s="36">
        <f>VLOOKUP(A273,[2]Tabla!F$3:H$394,3,FALSE)</f>
        <v>9744973</v>
      </c>
      <c r="G273" s="36">
        <f>VLOOKUP(A273,[2]Tabla!F$3:I$394,4,FALSE)</f>
        <v>38042877</v>
      </c>
      <c r="H273" s="36">
        <f t="shared" si="14"/>
        <v>0</v>
      </c>
    </row>
    <row r="274" spans="1:8" hidden="1">
      <c r="A274">
        <v>273</v>
      </c>
      <c r="B274" s="36">
        <v>47787850</v>
      </c>
      <c r="C274" s="36">
        <f>VLOOKUP(A274,[2]Tabla!F$3:G$394,2,FALSE)</f>
        <v>47787850</v>
      </c>
      <c r="D274" s="36">
        <f t="shared" si="12"/>
        <v>0</v>
      </c>
      <c r="E274" s="40">
        <f t="shared" si="13"/>
        <v>0.20392156165217729</v>
      </c>
      <c r="F274" s="36">
        <f>VLOOKUP(A274,[2]Tabla!F$3:H$394,3,FALSE)</f>
        <v>9744973</v>
      </c>
      <c r="G274" s="36">
        <f>VLOOKUP(A274,[2]Tabla!F$3:I$394,4,FALSE)</f>
        <v>38042877</v>
      </c>
      <c r="H274" s="36">
        <f t="shared" si="14"/>
        <v>0</v>
      </c>
    </row>
    <row r="275" spans="1:8" hidden="1">
      <c r="A275">
        <v>274</v>
      </c>
      <c r="B275" s="36">
        <v>3594800</v>
      </c>
      <c r="C275" s="36">
        <f>VLOOKUP(A275,[2]Tabla!F$3:G$394,2,FALSE)</f>
        <v>3594800</v>
      </c>
      <c r="D275" s="36">
        <f t="shared" si="12"/>
        <v>0</v>
      </c>
      <c r="E275" s="40">
        <f t="shared" si="13"/>
        <v>1</v>
      </c>
      <c r="F275" s="36">
        <f>VLOOKUP(A275,[2]Tabla!F$3:H$394,3,FALSE)</f>
        <v>3594800</v>
      </c>
      <c r="G275" s="36">
        <f>VLOOKUP(A275,[2]Tabla!F$3:I$394,4,FALSE)</f>
        <v>0</v>
      </c>
      <c r="H275" s="36">
        <f t="shared" si="14"/>
        <v>0</v>
      </c>
    </row>
    <row r="276" spans="1:8" hidden="1">
      <c r="A276">
        <v>275</v>
      </c>
      <c r="B276" s="36">
        <v>3594800</v>
      </c>
      <c r="C276" s="36">
        <f>VLOOKUP(A276,[2]Tabla!F$3:G$394,2,FALSE)</f>
        <v>3594800</v>
      </c>
      <c r="D276" s="36">
        <f t="shared" si="12"/>
        <v>0</v>
      </c>
      <c r="E276" s="40">
        <f t="shared" si="13"/>
        <v>1</v>
      </c>
      <c r="F276" s="36">
        <f>VLOOKUP(A276,[2]Tabla!F$3:H$394,3,FALSE)</f>
        <v>3594800</v>
      </c>
      <c r="G276" s="36">
        <f>VLOOKUP(A276,[2]Tabla!F$3:I$394,4,FALSE)</f>
        <v>0</v>
      </c>
      <c r="H276" s="36">
        <f t="shared" si="14"/>
        <v>0</v>
      </c>
    </row>
    <row r="277" spans="1:8" hidden="1">
      <c r="A277">
        <v>276</v>
      </c>
      <c r="B277" s="36">
        <v>3594800</v>
      </c>
      <c r="C277" s="36">
        <f>VLOOKUP(A277,[2]Tabla!F$3:G$394,2,FALSE)</f>
        <v>3594800</v>
      </c>
      <c r="D277" s="36">
        <f t="shared" si="12"/>
        <v>0</v>
      </c>
      <c r="E277" s="40">
        <f t="shared" si="13"/>
        <v>1</v>
      </c>
      <c r="F277" s="36">
        <f>VLOOKUP(A277,[2]Tabla!F$3:H$394,3,FALSE)</f>
        <v>3594800</v>
      </c>
      <c r="G277" s="36">
        <f>VLOOKUP(A277,[2]Tabla!F$3:I$394,4,FALSE)</f>
        <v>0</v>
      </c>
      <c r="H277" s="36">
        <f t="shared" si="14"/>
        <v>0</v>
      </c>
    </row>
    <row r="278" spans="1:8" hidden="1">
      <c r="A278">
        <v>277</v>
      </c>
      <c r="B278" s="36">
        <v>3594800</v>
      </c>
      <c r="C278" s="36">
        <f>VLOOKUP(A278,[2]Tabla!F$3:G$394,2,FALSE)</f>
        <v>3594800</v>
      </c>
      <c r="D278" s="36">
        <f t="shared" si="12"/>
        <v>0</v>
      </c>
      <c r="E278" s="40">
        <f t="shared" si="13"/>
        <v>1</v>
      </c>
      <c r="F278" s="36">
        <f>VLOOKUP(A278,[2]Tabla!F$3:H$394,3,FALSE)</f>
        <v>3594800</v>
      </c>
      <c r="G278" s="36">
        <f>VLOOKUP(A278,[2]Tabla!F$3:I$394,4,FALSE)</f>
        <v>0</v>
      </c>
      <c r="H278" s="36">
        <f t="shared" si="14"/>
        <v>0</v>
      </c>
    </row>
    <row r="279" spans="1:8" hidden="1">
      <c r="A279">
        <v>278</v>
      </c>
      <c r="B279" s="36">
        <v>3594800</v>
      </c>
      <c r="C279" s="36">
        <f>VLOOKUP(A279,[2]Tabla!F$3:G$394,2,FALSE)</f>
        <v>3594800</v>
      </c>
      <c r="D279" s="36">
        <f t="shared" si="12"/>
        <v>0</v>
      </c>
      <c r="E279" s="40">
        <f t="shared" si="13"/>
        <v>1</v>
      </c>
      <c r="F279" s="36">
        <f>VLOOKUP(A279,[2]Tabla!F$3:H$394,3,FALSE)</f>
        <v>3594800</v>
      </c>
      <c r="G279" s="36">
        <f>VLOOKUP(A279,[2]Tabla!F$3:I$394,4,FALSE)</f>
        <v>0</v>
      </c>
      <c r="H279" s="36">
        <f t="shared" si="14"/>
        <v>0</v>
      </c>
    </row>
    <row r="280" spans="1:8" hidden="1">
      <c r="A280">
        <v>279</v>
      </c>
      <c r="B280" s="36">
        <v>3594800</v>
      </c>
      <c r="C280" s="36">
        <f>VLOOKUP(A280,[2]Tabla!F$3:G$394,2,FALSE)</f>
        <v>3594800</v>
      </c>
      <c r="D280" s="36">
        <f t="shared" si="12"/>
        <v>0</v>
      </c>
      <c r="E280" s="40">
        <f t="shared" si="13"/>
        <v>1</v>
      </c>
      <c r="F280" s="36">
        <f>VLOOKUP(A280,[2]Tabla!F$3:H$394,3,FALSE)</f>
        <v>3594800</v>
      </c>
      <c r="G280" s="36">
        <f>VLOOKUP(A280,[2]Tabla!F$3:I$394,4,FALSE)</f>
        <v>0</v>
      </c>
      <c r="H280" s="36">
        <f t="shared" si="14"/>
        <v>0</v>
      </c>
    </row>
    <row r="281" spans="1:8" hidden="1">
      <c r="A281">
        <v>280</v>
      </c>
      <c r="B281" s="36">
        <v>3594800</v>
      </c>
      <c r="C281" s="36">
        <f>VLOOKUP(A281,[2]Tabla!F$3:G$394,2,FALSE)</f>
        <v>3594800</v>
      </c>
      <c r="D281" s="36">
        <f t="shared" si="12"/>
        <v>0</v>
      </c>
      <c r="E281" s="40">
        <f t="shared" si="13"/>
        <v>1</v>
      </c>
      <c r="F281" s="36">
        <f>VLOOKUP(A281,[2]Tabla!F$3:H$394,3,FALSE)</f>
        <v>3594800</v>
      </c>
      <c r="G281" s="36">
        <f>VLOOKUP(A281,[2]Tabla!F$3:I$394,4,FALSE)</f>
        <v>0</v>
      </c>
      <c r="H281" s="36">
        <f t="shared" si="14"/>
        <v>0</v>
      </c>
    </row>
    <row r="282" spans="1:8" hidden="1">
      <c r="A282">
        <v>281</v>
      </c>
      <c r="B282" s="36">
        <v>3594800</v>
      </c>
      <c r="C282" s="36">
        <f>VLOOKUP(A282,[2]Tabla!F$3:G$394,2,FALSE)</f>
        <v>3594800</v>
      </c>
      <c r="D282" s="36">
        <f t="shared" si="12"/>
        <v>0</v>
      </c>
      <c r="E282" s="40">
        <f t="shared" si="13"/>
        <v>1</v>
      </c>
      <c r="F282" s="36">
        <f>VLOOKUP(A282,[2]Tabla!F$3:H$394,3,FALSE)</f>
        <v>3594800</v>
      </c>
      <c r="G282" s="36">
        <f>VLOOKUP(A282,[2]Tabla!F$3:I$394,4,FALSE)</f>
        <v>0</v>
      </c>
      <c r="H282" s="36">
        <f t="shared" si="14"/>
        <v>0</v>
      </c>
    </row>
    <row r="283" spans="1:8" hidden="1">
      <c r="A283">
        <v>282</v>
      </c>
      <c r="B283" s="36">
        <v>3594800</v>
      </c>
      <c r="C283" s="36">
        <f>VLOOKUP(A283,[2]Tabla!F$3:G$394,2,FALSE)</f>
        <v>3594800</v>
      </c>
      <c r="D283" s="36">
        <f t="shared" si="12"/>
        <v>0</v>
      </c>
      <c r="E283" s="40">
        <f t="shared" si="13"/>
        <v>1</v>
      </c>
      <c r="F283" s="36">
        <f>VLOOKUP(A283,[2]Tabla!F$3:H$394,3,FALSE)</f>
        <v>3594800</v>
      </c>
      <c r="G283" s="36">
        <f>VLOOKUP(A283,[2]Tabla!F$3:I$394,4,FALSE)</f>
        <v>0</v>
      </c>
      <c r="H283" s="36">
        <f t="shared" si="14"/>
        <v>0</v>
      </c>
    </row>
    <row r="284" spans="1:8" hidden="1">
      <c r="A284">
        <v>283</v>
      </c>
      <c r="B284" s="36">
        <v>47787850</v>
      </c>
      <c r="C284" s="36">
        <f>VLOOKUP(A284,[2]Tabla!F$3:G$394,2,FALSE)</f>
        <v>47787850</v>
      </c>
      <c r="D284" s="36">
        <f t="shared" si="12"/>
        <v>0</v>
      </c>
      <c r="E284" s="40">
        <f t="shared" si="13"/>
        <v>0.20784314423017566</v>
      </c>
      <c r="F284" s="36">
        <f>VLOOKUP(A284,[2]Tabla!F$3:H$394,3,FALSE)</f>
        <v>9932377</v>
      </c>
      <c r="G284" s="36">
        <f>VLOOKUP(A284,[2]Tabla!F$3:I$394,4,FALSE)</f>
        <v>37855473</v>
      </c>
      <c r="H284" s="36">
        <f t="shared" si="14"/>
        <v>0</v>
      </c>
    </row>
    <row r="285" spans="1:8" hidden="1">
      <c r="A285">
        <v>284</v>
      </c>
      <c r="B285" s="36">
        <v>47787850</v>
      </c>
      <c r="C285" s="36">
        <f>VLOOKUP(A285,[2]Tabla!F$3:G$394,2,FALSE)</f>
        <v>47787850</v>
      </c>
      <c r="D285" s="36">
        <f t="shared" si="12"/>
        <v>0</v>
      </c>
      <c r="E285" s="40">
        <f t="shared" si="13"/>
        <v>0.20784314423017566</v>
      </c>
      <c r="F285" s="36">
        <f>VLOOKUP(A285,[2]Tabla!F$3:H$394,3,FALSE)</f>
        <v>9932377</v>
      </c>
      <c r="G285" s="36">
        <f>VLOOKUP(A285,[2]Tabla!F$3:I$394,4,FALSE)</f>
        <v>37855473</v>
      </c>
      <c r="H285" s="36">
        <f t="shared" si="14"/>
        <v>0</v>
      </c>
    </row>
    <row r="286" spans="1:8" hidden="1">
      <c r="A286">
        <v>285</v>
      </c>
      <c r="B286" s="36">
        <v>47787850</v>
      </c>
      <c r="C286" s="36">
        <f>VLOOKUP(A286,[2]Tabla!F$3:G$394,2,FALSE)</f>
        <v>47787850</v>
      </c>
      <c r="D286" s="36">
        <f t="shared" si="12"/>
        <v>0</v>
      </c>
      <c r="E286" s="40">
        <f t="shared" si="13"/>
        <v>0.20392156165217729</v>
      </c>
      <c r="F286" s="36">
        <f>VLOOKUP(A286,[2]Tabla!F$3:H$394,3,FALSE)</f>
        <v>9744973</v>
      </c>
      <c r="G286" s="36">
        <f>VLOOKUP(A286,[2]Tabla!F$3:I$394,4,FALSE)</f>
        <v>38042877</v>
      </c>
      <c r="H286" s="36">
        <f t="shared" si="14"/>
        <v>0</v>
      </c>
    </row>
    <row r="287" spans="1:8" hidden="1">
      <c r="A287">
        <v>286</v>
      </c>
      <c r="B287" s="36">
        <v>27069000</v>
      </c>
      <c r="C287" s="36">
        <f>VLOOKUP(A287,[2]Tabla!F$3:G$394,2,FALSE)</f>
        <v>27069000</v>
      </c>
      <c r="D287" s="36">
        <f t="shared" si="12"/>
        <v>0</v>
      </c>
      <c r="E287" s="40">
        <f t="shared" si="13"/>
        <v>0.24761904761904763</v>
      </c>
      <c r="F287" s="36">
        <f>VLOOKUP(A287,[2]Tabla!F$3:H$394,3,FALSE)</f>
        <v>6702800</v>
      </c>
      <c r="G287" s="36">
        <f>VLOOKUP(A287,[2]Tabla!F$3:I$394,4,FALSE)</f>
        <v>20366200</v>
      </c>
      <c r="H287" s="36">
        <f t="shared" si="14"/>
        <v>0</v>
      </c>
    </row>
    <row r="288" spans="1:8" hidden="1">
      <c r="A288">
        <v>287</v>
      </c>
      <c r="B288" s="36">
        <v>47787850</v>
      </c>
      <c r="C288" s="36">
        <f>VLOOKUP(A288,[2]Tabla!F$3:G$394,2,FALSE)</f>
        <v>47787850</v>
      </c>
      <c r="D288" s="36">
        <f t="shared" si="12"/>
        <v>0</v>
      </c>
      <c r="E288" s="40">
        <f t="shared" si="13"/>
        <v>0.19215685576982433</v>
      </c>
      <c r="F288" s="36">
        <f>VLOOKUP(A288,[2]Tabla!F$3:H$394,3,FALSE)</f>
        <v>9182763</v>
      </c>
      <c r="G288" s="36">
        <f>VLOOKUP(A288,[2]Tabla!F$3:I$394,4,FALSE)</f>
        <v>38605087</v>
      </c>
      <c r="H288" s="36">
        <f t="shared" si="14"/>
        <v>0</v>
      </c>
    </row>
    <row r="289" spans="1:8" hidden="1">
      <c r="A289">
        <v>288</v>
      </c>
      <c r="B289" s="36">
        <v>47787850</v>
      </c>
      <c r="C289" s="36">
        <f>VLOOKUP(A289,[2]Tabla!F$3:G$394,2,FALSE)</f>
        <v>47787850</v>
      </c>
      <c r="D289" s="36">
        <f t="shared" si="12"/>
        <v>0</v>
      </c>
      <c r="E289" s="40">
        <f t="shared" si="13"/>
        <v>0.19215685576982433</v>
      </c>
      <c r="F289" s="36">
        <f>VLOOKUP(A289,[2]Tabla!F$3:H$394,3,FALSE)</f>
        <v>9182763</v>
      </c>
      <c r="G289" s="36">
        <f>VLOOKUP(A289,[2]Tabla!F$3:I$394,4,FALSE)</f>
        <v>38605087</v>
      </c>
      <c r="H289" s="36">
        <f t="shared" si="14"/>
        <v>0</v>
      </c>
    </row>
    <row r="290" spans="1:8" hidden="1">
      <c r="A290">
        <v>289</v>
      </c>
      <c r="B290" s="36">
        <v>3594800</v>
      </c>
      <c r="C290" s="36">
        <f>VLOOKUP(A290,[2]Tabla!F$3:G$394,2,FALSE)</f>
        <v>3594800</v>
      </c>
      <c r="D290" s="36">
        <f t="shared" si="12"/>
        <v>0</v>
      </c>
      <c r="E290" s="40">
        <f t="shared" si="13"/>
        <v>1</v>
      </c>
      <c r="F290" s="36">
        <f>VLOOKUP(A290,[2]Tabla!F$3:H$394,3,FALSE)</f>
        <v>3594800</v>
      </c>
      <c r="G290" s="36">
        <f>VLOOKUP(A290,[2]Tabla!F$3:I$394,4,FALSE)</f>
        <v>0</v>
      </c>
      <c r="H290" s="36">
        <f t="shared" si="14"/>
        <v>0</v>
      </c>
    </row>
    <row r="291" spans="1:8" hidden="1">
      <c r="A291">
        <v>290</v>
      </c>
      <c r="B291" s="36">
        <v>3594800</v>
      </c>
      <c r="C291" s="36">
        <f>VLOOKUP(A291,[2]Tabla!F$3:G$394,2,FALSE)</f>
        <v>3594800</v>
      </c>
      <c r="D291" s="36">
        <f t="shared" si="12"/>
        <v>0</v>
      </c>
      <c r="E291" s="40">
        <f t="shared" si="13"/>
        <v>1</v>
      </c>
      <c r="F291" s="36">
        <f>VLOOKUP(A291,[2]Tabla!F$3:H$394,3,FALSE)</f>
        <v>3594800</v>
      </c>
      <c r="G291" s="36">
        <f>VLOOKUP(A291,[2]Tabla!F$3:I$394,4,FALSE)</f>
        <v>0</v>
      </c>
      <c r="H291" s="36">
        <f t="shared" si="14"/>
        <v>0</v>
      </c>
    </row>
    <row r="292" spans="1:8" hidden="1">
      <c r="A292">
        <v>291</v>
      </c>
      <c r="B292" s="36">
        <v>3594800</v>
      </c>
      <c r="C292" s="36">
        <f>VLOOKUP(A292,[2]Tabla!F$3:G$394,2,FALSE)</f>
        <v>3594800</v>
      </c>
      <c r="D292" s="36">
        <f t="shared" si="12"/>
        <v>0</v>
      </c>
      <c r="E292" s="40">
        <f t="shared" si="13"/>
        <v>1</v>
      </c>
      <c r="F292" s="36">
        <f>VLOOKUP(A292,[2]Tabla!F$3:H$394,3,FALSE)</f>
        <v>3594800</v>
      </c>
      <c r="G292" s="36">
        <f>VLOOKUP(A292,[2]Tabla!F$3:I$394,4,FALSE)</f>
        <v>0</v>
      </c>
      <c r="H292" s="36">
        <f t="shared" si="14"/>
        <v>0</v>
      </c>
    </row>
    <row r="293" spans="1:8" hidden="1">
      <c r="A293">
        <v>292</v>
      </c>
      <c r="B293" s="36">
        <v>47787850</v>
      </c>
      <c r="C293" s="36">
        <f>VLOOKUP(A293,[2]Tabla!F$3:G$394,2,FALSE)</f>
        <v>47787850</v>
      </c>
      <c r="D293" s="36">
        <f t="shared" si="12"/>
        <v>0</v>
      </c>
      <c r="E293" s="40">
        <f t="shared" si="13"/>
        <v>0.2</v>
      </c>
      <c r="F293" s="36">
        <f>VLOOKUP(A293,[2]Tabla!F$3:H$394,3,FALSE)</f>
        <v>9557570</v>
      </c>
      <c r="G293" s="36">
        <f>VLOOKUP(A293,[2]Tabla!F$3:I$394,4,FALSE)</f>
        <v>38230280</v>
      </c>
      <c r="H293" s="36">
        <f t="shared" si="14"/>
        <v>0</v>
      </c>
    </row>
    <row r="294" spans="1:8" hidden="1">
      <c r="A294">
        <v>293</v>
      </c>
      <c r="B294" s="36">
        <v>47787850</v>
      </c>
      <c r="C294" s="36">
        <f>VLOOKUP(A294,[2]Tabla!F$3:G$394,2,FALSE)</f>
        <v>47787850</v>
      </c>
      <c r="D294" s="36">
        <f t="shared" si="12"/>
        <v>0</v>
      </c>
      <c r="E294" s="40">
        <f t="shared" si="13"/>
        <v>0.19607843834782271</v>
      </c>
      <c r="F294" s="36">
        <f>VLOOKUP(A294,[2]Tabla!F$3:H$394,3,FALSE)</f>
        <v>9370167</v>
      </c>
      <c r="G294" s="36">
        <f>VLOOKUP(A294,[2]Tabla!F$3:I$394,4,FALSE)</f>
        <v>38417683</v>
      </c>
      <c r="H294" s="36">
        <f t="shared" si="14"/>
        <v>0</v>
      </c>
    </row>
    <row r="295" spans="1:8" hidden="1">
      <c r="A295">
        <v>294</v>
      </c>
      <c r="B295" s="36">
        <v>47787850</v>
      </c>
      <c r="C295" s="36">
        <f>VLOOKUP(A295,[2]Tabla!F$3:G$394,2,FALSE)</f>
        <v>47787850</v>
      </c>
      <c r="D295" s="36">
        <f t="shared" si="12"/>
        <v>0</v>
      </c>
      <c r="E295" s="40">
        <f t="shared" si="13"/>
        <v>0.2</v>
      </c>
      <c r="F295" s="36">
        <f>VLOOKUP(A295,[2]Tabla!F$3:H$394,3,FALSE)</f>
        <v>9557570</v>
      </c>
      <c r="G295" s="36">
        <f>VLOOKUP(A295,[2]Tabla!F$3:I$394,4,FALSE)</f>
        <v>38230280</v>
      </c>
      <c r="H295" s="36">
        <f t="shared" si="14"/>
        <v>0</v>
      </c>
    </row>
    <row r="296" spans="1:8" hidden="1">
      <c r="A296">
        <v>295</v>
      </c>
      <c r="B296" s="36">
        <v>44976800</v>
      </c>
      <c r="C296" s="36">
        <f>VLOOKUP(A296,[2]Tabla!F$3:G$394,2,FALSE)</f>
        <v>44976800</v>
      </c>
      <c r="D296" s="36">
        <f t="shared" si="12"/>
        <v>0</v>
      </c>
      <c r="E296" s="40">
        <f t="shared" si="13"/>
        <v>0.21249999999999999</v>
      </c>
      <c r="F296" s="36">
        <f>VLOOKUP(A296,[2]Tabla!F$3:H$394,3,FALSE)</f>
        <v>9557570</v>
      </c>
      <c r="G296" s="36">
        <f>VLOOKUP(A296,[2]Tabla!F$3:I$394,4,FALSE)</f>
        <v>35419230</v>
      </c>
      <c r="H296" s="36">
        <f t="shared" si="14"/>
        <v>0</v>
      </c>
    </row>
    <row r="297" spans="1:8" hidden="1">
      <c r="A297">
        <v>296</v>
      </c>
      <c r="B297" s="36">
        <v>52200000</v>
      </c>
      <c r="C297" s="36">
        <f>VLOOKUP(A297,[2]Tabla!F$3:G$394,2,FALSE)</f>
        <v>52200000</v>
      </c>
      <c r="D297" s="36">
        <f t="shared" si="12"/>
        <v>0</v>
      </c>
      <c r="E297" s="40">
        <f t="shared" si="13"/>
        <v>0.18518519157088123</v>
      </c>
      <c r="F297" s="36">
        <f>VLOOKUP(A297,[2]Tabla!F$3:H$394,3,FALSE)</f>
        <v>9666667</v>
      </c>
      <c r="G297" s="36">
        <f>VLOOKUP(A297,[2]Tabla!F$3:I$394,4,FALSE)</f>
        <v>42533333</v>
      </c>
      <c r="H297" s="36">
        <f t="shared" si="14"/>
        <v>0</v>
      </c>
    </row>
    <row r="298" spans="1:8" hidden="1">
      <c r="A298">
        <v>297</v>
      </c>
      <c r="B298" s="36">
        <v>58500000</v>
      </c>
      <c r="C298" s="36">
        <f>VLOOKUP(A298,[2]Tabla!F$3:G$394,2,FALSE)</f>
        <v>58500000</v>
      </c>
      <c r="D298" s="36">
        <f t="shared" si="12"/>
        <v>0</v>
      </c>
      <c r="E298" s="40">
        <f t="shared" si="13"/>
        <v>0.18888888888888888</v>
      </c>
      <c r="F298" s="36">
        <f>VLOOKUP(A298,[2]Tabla!F$3:H$394,3,FALSE)</f>
        <v>11050000</v>
      </c>
      <c r="G298" s="36">
        <f>VLOOKUP(A298,[2]Tabla!F$3:I$394,4,FALSE)</f>
        <v>47450000</v>
      </c>
      <c r="H298" s="36">
        <f t="shared" si="14"/>
        <v>0</v>
      </c>
    </row>
    <row r="299" spans="1:8" hidden="1">
      <c r="A299">
        <v>298</v>
      </c>
      <c r="B299" s="36">
        <v>68000000</v>
      </c>
      <c r="C299" s="36">
        <f>VLOOKUP(A299,[2]Tabla!F$3:G$394,2,FALSE)</f>
        <v>68000000</v>
      </c>
      <c r="D299" s="36">
        <f t="shared" si="12"/>
        <v>0</v>
      </c>
      <c r="E299" s="40">
        <f t="shared" si="13"/>
        <v>0.2</v>
      </c>
      <c r="F299" s="36">
        <f>VLOOKUP(A299,[2]Tabla!F$3:H$394,3,FALSE)</f>
        <v>13600000</v>
      </c>
      <c r="G299" s="36">
        <f>VLOOKUP(A299,[2]Tabla!F$3:I$394,4,FALSE)</f>
        <v>54400000</v>
      </c>
      <c r="H299" s="36">
        <f t="shared" si="14"/>
        <v>0</v>
      </c>
    </row>
    <row r="300" spans="1:8" hidden="1">
      <c r="A300">
        <v>299</v>
      </c>
      <c r="B300" s="36">
        <v>42300000</v>
      </c>
      <c r="C300" s="36">
        <f>VLOOKUP(A300,[2]Tabla!F$3:G$394,2,FALSE)</f>
        <v>42300000</v>
      </c>
      <c r="D300" s="36">
        <f t="shared" si="12"/>
        <v>0</v>
      </c>
      <c r="E300" s="40">
        <f t="shared" si="13"/>
        <v>0.18148148936170214</v>
      </c>
      <c r="F300" s="36">
        <f>VLOOKUP(A300,[2]Tabla!F$3:H$394,3,FALSE)</f>
        <v>7676667</v>
      </c>
      <c r="G300" s="36">
        <f>VLOOKUP(A300,[2]Tabla!F$3:I$394,4,FALSE)</f>
        <v>34623333</v>
      </c>
      <c r="H300" s="36">
        <f t="shared" si="14"/>
        <v>0</v>
      </c>
    </row>
    <row r="301" spans="1:8" hidden="1">
      <c r="A301">
        <v>300</v>
      </c>
      <c r="B301" s="36">
        <v>42000000</v>
      </c>
      <c r="C301" s="36">
        <f>VLOOKUP(A301,[2]Tabla!F$3:G$394,2,FALSE)</f>
        <v>42000000</v>
      </c>
      <c r="D301" s="36">
        <f t="shared" si="12"/>
        <v>0</v>
      </c>
      <c r="E301" s="40">
        <f t="shared" si="13"/>
        <v>0.25555554761904764</v>
      </c>
      <c r="F301" s="36">
        <f>VLOOKUP(A301,[2]Tabla!F$3:H$394,3,FALSE)</f>
        <v>10733333</v>
      </c>
      <c r="G301" s="36">
        <f>VLOOKUP(A301,[2]Tabla!F$3:I$394,4,FALSE)</f>
        <v>31266667</v>
      </c>
      <c r="H301" s="36">
        <f t="shared" si="14"/>
        <v>0</v>
      </c>
    </row>
    <row r="302" spans="1:8" hidden="1">
      <c r="A302">
        <v>301</v>
      </c>
      <c r="B302" s="36">
        <v>47787850</v>
      </c>
      <c r="C302" s="36">
        <f>VLOOKUP(A302,[2]Tabla!F$3:G$394,2,FALSE)</f>
        <v>47787850</v>
      </c>
      <c r="D302" s="36">
        <f t="shared" si="12"/>
        <v>0</v>
      </c>
      <c r="E302" s="40">
        <f t="shared" si="13"/>
        <v>0.19607843834782271</v>
      </c>
      <c r="F302" s="36">
        <f>VLOOKUP(A302,[2]Tabla!F$3:H$394,3,FALSE)</f>
        <v>9370167</v>
      </c>
      <c r="G302" s="36">
        <f>VLOOKUP(A302,[2]Tabla!F$3:I$394,4,FALSE)</f>
        <v>38417683</v>
      </c>
      <c r="H302" s="36">
        <f t="shared" si="14"/>
        <v>0</v>
      </c>
    </row>
    <row r="303" spans="1:8" hidden="1">
      <c r="A303">
        <v>302</v>
      </c>
      <c r="B303" s="36">
        <v>48000000</v>
      </c>
      <c r="C303" s="36">
        <f>VLOOKUP(A303,[2]Tabla!F$3:G$394,2,FALSE)</f>
        <v>48000000</v>
      </c>
      <c r="D303" s="36">
        <f t="shared" si="12"/>
        <v>0</v>
      </c>
      <c r="E303" s="40">
        <f t="shared" si="13"/>
        <v>0.27777777083333333</v>
      </c>
      <c r="F303" s="36">
        <f>VLOOKUP(A303,[2]Tabla!F$3:H$394,3,FALSE)</f>
        <v>13333333</v>
      </c>
      <c r="G303" s="36">
        <f>VLOOKUP(A303,[2]Tabla!F$3:I$394,4,FALSE)</f>
        <v>34666667</v>
      </c>
      <c r="H303" s="36">
        <f t="shared" si="14"/>
        <v>0</v>
      </c>
    </row>
    <row r="304" spans="1:8" hidden="1">
      <c r="A304">
        <v>303</v>
      </c>
      <c r="B304" s="36">
        <v>40375000</v>
      </c>
      <c r="C304" s="36">
        <f>VLOOKUP(A304,[2]Tabla!F$3:G$394,2,FALSE)</f>
        <v>40375000</v>
      </c>
      <c r="D304" s="36">
        <f t="shared" si="12"/>
        <v>0</v>
      </c>
      <c r="E304" s="40">
        <f t="shared" si="13"/>
        <v>0.17192983281733745</v>
      </c>
      <c r="F304" s="36">
        <f>VLOOKUP(A304,[2]Tabla!F$3:H$394,3,FALSE)</f>
        <v>6941667</v>
      </c>
      <c r="G304" s="36">
        <f>VLOOKUP(A304,[2]Tabla!F$3:I$394,4,FALSE)</f>
        <v>33433333</v>
      </c>
      <c r="H304" s="36">
        <f t="shared" si="14"/>
        <v>0</v>
      </c>
    </row>
    <row r="305" spans="1:8" hidden="1">
      <c r="A305">
        <v>304</v>
      </c>
      <c r="B305" s="36">
        <v>63000000</v>
      </c>
      <c r="C305" s="36">
        <f>VLOOKUP(A305,[2]Tabla!F$3:G$394,2,FALSE)</f>
        <v>63000000</v>
      </c>
      <c r="D305" s="36">
        <f t="shared" si="12"/>
        <v>0</v>
      </c>
      <c r="E305" s="40">
        <f t="shared" si="13"/>
        <v>0.18148147619047619</v>
      </c>
      <c r="F305" s="36">
        <f>VLOOKUP(A305,[2]Tabla!F$3:H$394,3,FALSE)</f>
        <v>11433333</v>
      </c>
      <c r="G305" s="36">
        <f>VLOOKUP(A305,[2]Tabla!F$3:I$394,4,FALSE)</f>
        <v>51566667</v>
      </c>
      <c r="H305" s="36">
        <f t="shared" si="14"/>
        <v>0</v>
      </c>
    </row>
    <row r="306" spans="1:8" hidden="1">
      <c r="A306">
        <v>305</v>
      </c>
      <c r="B306" s="36">
        <v>72000000</v>
      </c>
      <c r="C306" s="36">
        <f>VLOOKUP(A306,[2]Tabla!F$3:G$394,2,FALSE)</f>
        <v>72000000</v>
      </c>
      <c r="D306" s="36">
        <f t="shared" si="12"/>
        <v>0</v>
      </c>
      <c r="E306" s="40">
        <f t="shared" si="13"/>
        <v>0.16666666666666666</v>
      </c>
      <c r="F306" s="36">
        <f>VLOOKUP(A306,[2]Tabla!F$3:H$394,3,FALSE)</f>
        <v>12000000</v>
      </c>
      <c r="G306" s="36">
        <f>VLOOKUP(A306,[2]Tabla!F$3:I$394,4,FALSE)</f>
        <v>60000000</v>
      </c>
      <c r="H306" s="36">
        <f t="shared" si="14"/>
        <v>0</v>
      </c>
    </row>
    <row r="307" spans="1:8" hidden="1">
      <c r="A307">
        <v>306</v>
      </c>
      <c r="B307" s="36">
        <v>52250000</v>
      </c>
      <c r="C307" s="36">
        <f>VLOOKUP(A307,[2]Tabla!F$3:G$394,2,FALSE)</f>
        <v>52250000</v>
      </c>
      <c r="D307" s="36">
        <f t="shared" si="12"/>
        <v>0</v>
      </c>
      <c r="E307" s="40">
        <f t="shared" si="13"/>
        <v>0.17192981818181818</v>
      </c>
      <c r="F307" s="36">
        <f>VLOOKUP(A307,[2]Tabla!F$3:H$394,3,FALSE)</f>
        <v>8983333</v>
      </c>
      <c r="G307" s="36">
        <f>VLOOKUP(A307,[2]Tabla!F$3:I$394,4,FALSE)</f>
        <v>43266667</v>
      </c>
      <c r="H307" s="36">
        <f t="shared" si="14"/>
        <v>0</v>
      </c>
    </row>
    <row r="308" spans="1:8" hidden="1">
      <c r="A308">
        <v>307</v>
      </c>
      <c r="B308" s="36">
        <v>41400000</v>
      </c>
      <c r="C308" s="36">
        <f>VLOOKUP(A308,[2]Tabla!F$3:G$394,2,FALSE)</f>
        <v>41400000</v>
      </c>
      <c r="D308" s="36">
        <f t="shared" si="12"/>
        <v>0</v>
      </c>
      <c r="E308" s="40">
        <f t="shared" si="13"/>
        <v>0.17037036231884059</v>
      </c>
      <c r="F308" s="36">
        <f>VLOOKUP(A308,[2]Tabla!F$3:H$394,3,FALSE)</f>
        <v>7053333</v>
      </c>
      <c r="G308" s="36">
        <f>VLOOKUP(A308,[2]Tabla!F$3:I$394,4,FALSE)</f>
        <v>34346667</v>
      </c>
      <c r="H308" s="36">
        <f t="shared" si="14"/>
        <v>0</v>
      </c>
    </row>
    <row r="309" spans="1:8" hidden="1">
      <c r="A309">
        <v>308</v>
      </c>
      <c r="B309" s="36">
        <v>72000000</v>
      </c>
      <c r="C309" s="36">
        <f>VLOOKUP(A309,[2]Tabla!F$3:G$394,2,FALSE)</f>
        <v>72000000</v>
      </c>
      <c r="D309" s="36">
        <f t="shared" si="12"/>
        <v>0</v>
      </c>
      <c r="E309" s="40">
        <f t="shared" si="13"/>
        <v>0.15925926388888889</v>
      </c>
      <c r="F309" s="36">
        <f>VLOOKUP(A309,[2]Tabla!F$3:H$394,3,FALSE)</f>
        <v>11466667</v>
      </c>
      <c r="G309" s="36">
        <f>VLOOKUP(A309,[2]Tabla!F$3:I$394,4,FALSE)</f>
        <v>60533333</v>
      </c>
      <c r="H309" s="36">
        <f t="shared" si="14"/>
        <v>0</v>
      </c>
    </row>
    <row r="310" spans="1:8" hidden="1">
      <c r="A310">
        <v>309</v>
      </c>
      <c r="B310" s="36">
        <v>45000000</v>
      </c>
      <c r="C310" s="36">
        <f>VLOOKUP(A310,[2]Tabla!F$3:G$394,2,FALSE)</f>
        <v>45000000</v>
      </c>
      <c r="D310" s="36">
        <f t="shared" si="12"/>
        <v>0</v>
      </c>
      <c r="E310" s="40">
        <f t="shared" si="13"/>
        <v>0.25333333333333335</v>
      </c>
      <c r="F310" s="36">
        <f>VLOOKUP(A310,[2]Tabla!F$3:H$394,3,FALSE)</f>
        <v>11400000</v>
      </c>
      <c r="G310" s="36">
        <f>VLOOKUP(A310,[2]Tabla!F$3:I$394,4,FALSE)</f>
        <v>33600000</v>
      </c>
      <c r="H310" s="36">
        <f t="shared" si="14"/>
        <v>0</v>
      </c>
    </row>
    <row r="311" spans="1:8" hidden="1">
      <c r="A311">
        <v>310</v>
      </c>
      <c r="B311" s="36">
        <v>90000000</v>
      </c>
      <c r="C311" s="36">
        <f>VLOOKUP(A311,[2]Tabla!F$3:G$394,2,FALSE)</f>
        <v>90000000</v>
      </c>
      <c r="D311" s="36">
        <f t="shared" si="12"/>
        <v>0</v>
      </c>
      <c r="E311" s="40">
        <f t="shared" si="13"/>
        <v>0.17037036666666666</v>
      </c>
      <c r="F311" s="36">
        <f>VLOOKUP(A311,[2]Tabla!F$3:H$394,3,FALSE)</f>
        <v>15333333</v>
      </c>
      <c r="G311" s="36">
        <f>VLOOKUP(A311,[2]Tabla!F$3:I$394,4,FALSE)</f>
        <v>74666667</v>
      </c>
      <c r="H311" s="36">
        <f t="shared" si="14"/>
        <v>0</v>
      </c>
    </row>
    <row r="312" spans="1:8" hidden="1">
      <c r="A312">
        <v>311</v>
      </c>
      <c r="B312" s="36">
        <v>12350000</v>
      </c>
      <c r="C312" s="36">
        <f>VLOOKUP(A312,[2]Tabla!F$3:G$394,2,FALSE)</f>
        <v>12350000</v>
      </c>
      <c r="D312" s="36">
        <f t="shared" si="12"/>
        <v>0</v>
      </c>
      <c r="E312" s="40">
        <f t="shared" si="13"/>
        <v>0.13813319838056681</v>
      </c>
      <c r="F312" s="36">
        <f>VLOOKUP(A312,[2]Tabla!F$3:H$394,3,FALSE)</f>
        <v>1705945</v>
      </c>
      <c r="G312" s="36">
        <f>VLOOKUP(A312,[2]Tabla!F$3:I$394,4,FALSE)</f>
        <v>10644055</v>
      </c>
      <c r="H312" s="36">
        <f t="shared" si="14"/>
        <v>0</v>
      </c>
    </row>
    <row r="313" spans="1:8" hidden="1">
      <c r="A313">
        <v>312</v>
      </c>
      <c r="B313" s="36">
        <v>19944797</v>
      </c>
      <c r="C313" s="36">
        <f>VLOOKUP(A313,[2]Tabla!F$3:G$394,2,FALSE)</f>
        <v>19944797</v>
      </c>
      <c r="D313" s="36">
        <f t="shared" si="12"/>
        <v>0</v>
      </c>
      <c r="E313" s="40">
        <f t="shared" si="13"/>
        <v>0</v>
      </c>
      <c r="F313" s="36">
        <f>VLOOKUP(A313,[2]Tabla!F$3:H$394,3,FALSE)</f>
        <v>0</v>
      </c>
      <c r="G313" s="36">
        <f>VLOOKUP(A313,[2]Tabla!F$3:I$394,4,FALSE)</f>
        <v>19944797</v>
      </c>
      <c r="H313" s="36">
        <f t="shared" si="14"/>
        <v>0</v>
      </c>
    </row>
    <row r="314" spans="1:8" hidden="1">
      <c r="A314">
        <v>313</v>
      </c>
      <c r="B314" s="36">
        <v>8500000</v>
      </c>
      <c r="C314" s="36">
        <f>VLOOKUP(A314,[2]Tabla!F$3:G$394,2,FALSE)</f>
        <v>8500000</v>
      </c>
      <c r="D314" s="36">
        <f t="shared" si="12"/>
        <v>0</v>
      </c>
      <c r="E314" s="40">
        <f t="shared" si="13"/>
        <v>0.75</v>
      </c>
      <c r="F314" s="36">
        <f>VLOOKUP(A314,[2]Tabla!F$3:H$394,3,FALSE)</f>
        <v>6375000</v>
      </c>
      <c r="G314" s="36">
        <f>VLOOKUP(A314,[2]Tabla!F$3:I$394,4,FALSE)</f>
        <v>2125000</v>
      </c>
      <c r="H314" s="36">
        <f t="shared" si="14"/>
        <v>0</v>
      </c>
    </row>
    <row r="315" spans="1:8" hidden="1">
      <c r="A315">
        <v>314</v>
      </c>
      <c r="B315" s="36">
        <v>36082667</v>
      </c>
      <c r="C315" s="36">
        <f>VLOOKUP(A315,[2]Tabla!F$3:G$394,2,FALSE)</f>
        <v>36082667</v>
      </c>
      <c r="D315" s="36">
        <f t="shared" si="12"/>
        <v>0</v>
      </c>
      <c r="E315" s="40">
        <f t="shared" si="13"/>
        <v>0.16071428422959977</v>
      </c>
      <c r="F315" s="36">
        <f>VLOOKUP(A315,[2]Tabla!F$3:H$394,3,FALSE)</f>
        <v>5799000</v>
      </c>
      <c r="G315" s="36">
        <f>VLOOKUP(A315,[2]Tabla!F$3:I$394,4,FALSE)</f>
        <v>30283667</v>
      </c>
      <c r="H315" s="36">
        <f t="shared" si="14"/>
        <v>0</v>
      </c>
    </row>
    <row r="316" spans="1:8" hidden="1">
      <c r="A316">
        <v>315</v>
      </c>
      <c r="B316" s="36">
        <v>56307200</v>
      </c>
      <c r="C316" s="36">
        <f>VLOOKUP(A316,[2]Tabla!F$3:G$394,2,FALSE)</f>
        <v>56307200</v>
      </c>
      <c r="D316" s="36">
        <f t="shared" si="12"/>
        <v>0</v>
      </c>
      <c r="E316" s="40">
        <f t="shared" si="13"/>
        <v>0.15833333925323936</v>
      </c>
      <c r="F316" s="36">
        <f>VLOOKUP(A316,[2]Tabla!F$3:H$394,3,FALSE)</f>
        <v>8915307</v>
      </c>
      <c r="G316" s="36">
        <f>VLOOKUP(A316,[2]Tabla!F$3:I$394,4,FALSE)</f>
        <v>47391893</v>
      </c>
      <c r="H316" s="36">
        <f t="shared" si="14"/>
        <v>0</v>
      </c>
    </row>
    <row r="317" spans="1:8" hidden="1">
      <c r="A317">
        <v>316</v>
      </c>
      <c r="B317" s="36">
        <v>5574149</v>
      </c>
      <c r="C317" s="36">
        <f>VLOOKUP(A317,[2]Tabla!F$3:G$394,2,FALSE)</f>
        <v>5574149</v>
      </c>
      <c r="D317" s="36">
        <f t="shared" si="12"/>
        <v>0</v>
      </c>
      <c r="E317" s="40">
        <f t="shared" si="13"/>
        <v>0</v>
      </c>
      <c r="F317" s="36">
        <f>VLOOKUP(A317,[2]Tabla!F$3:H$394,3,FALSE)</f>
        <v>0</v>
      </c>
      <c r="G317" s="36">
        <f>VLOOKUP(A317,[2]Tabla!F$3:I$394,4,FALSE)</f>
        <v>5574149</v>
      </c>
      <c r="H317" s="36">
        <f t="shared" si="14"/>
        <v>0</v>
      </c>
    </row>
    <row r="318" spans="1:8" hidden="1">
      <c r="A318">
        <v>317</v>
      </c>
      <c r="B318" s="36">
        <v>423237</v>
      </c>
      <c r="C318" s="36">
        <f>VLOOKUP(A318,[2]Tabla!F$3:G$394,2,FALSE)</f>
        <v>423237</v>
      </c>
      <c r="D318" s="36">
        <f t="shared" si="12"/>
        <v>0</v>
      </c>
      <c r="E318" s="40">
        <f t="shared" si="13"/>
        <v>0</v>
      </c>
      <c r="F318" s="36">
        <f>VLOOKUP(A318,[2]Tabla!F$3:H$394,3,FALSE)</f>
        <v>0</v>
      </c>
      <c r="G318" s="36">
        <f>VLOOKUP(A318,[2]Tabla!F$3:I$394,4,FALSE)</f>
        <v>423237</v>
      </c>
      <c r="H318" s="36">
        <f t="shared" si="14"/>
        <v>0</v>
      </c>
    </row>
    <row r="319" spans="1:8" hidden="1">
      <c r="A319">
        <v>318</v>
      </c>
      <c r="B319" s="36">
        <v>36125000</v>
      </c>
      <c r="C319" s="36">
        <f>VLOOKUP(A319,[2]Tabla!F$3:G$394,2,FALSE)</f>
        <v>36125000</v>
      </c>
      <c r="D319" s="36">
        <f t="shared" si="12"/>
        <v>0</v>
      </c>
      <c r="E319" s="40">
        <f t="shared" si="13"/>
        <v>0.16470588235294117</v>
      </c>
      <c r="F319" s="36">
        <f>VLOOKUP(A319,[2]Tabla!F$3:H$394,3,FALSE)</f>
        <v>5950000</v>
      </c>
      <c r="G319" s="36">
        <f>VLOOKUP(A319,[2]Tabla!F$3:I$394,4,FALSE)</f>
        <v>30175000</v>
      </c>
      <c r="H319" s="36">
        <f t="shared" si="14"/>
        <v>0</v>
      </c>
    </row>
    <row r="320" spans="1:8" hidden="1">
      <c r="A320">
        <v>319</v>
      </c>
      <c r="B320" s="36">
        <v>43350000</v>
      </c>
      <c r="C320" s="36">
        <f>VLOOKUP(A320,[2]Tabla!F$3:G$394,2,FALSE)</f>
        <v>43350000</v>
      </c>
      <c r="D320" s="36">
        <f t="shared" si="12"/>
        <v>0</v>
      </c>
      <c r="E320" s="40">
        <f t="shared" si="13"/>
        <v>0.14509803921568629</v>
      </c>
      <c r="F320" s="36">
        <f>VLOOKUP(A320,[2]Tabla!F$3:H$394,3,FALSE)</f>
        <v>6290000</v>
      </c>
      <c r="G320" s="36">
        <f>VLOOKUP(A320,[2]Tabla!F$3:I$394,4,FALSE)</f>
        <v>37060000</v>
      </c>
      <c r="H320" s="36">
        <f t="shared" si="14"/>
        <v>0</v>
      </c>
    </row>
    <row r="321" spans="1:8" hidden="1">
      <c r="A321">
        <v>320</v>
      </c>
      <c r="B321" s="36">
        <v>49300000</v>
      </c>
      <c r="C321" s="36">
        <f>VLOOKUP(A321,[2]Tabla!F$3:G$394,2,FALSE)</f>
        <v>49300000</v>
      </c>
      <c r="D321" s="36">
        <f t="shared" si="12"/>
        <v>0</v>
      </c>
      <c r="E321" s="40">
        <f t="shared" si="13"/>
        <v>0.14901961460446247</v>
      </c>
      <c r="F321" s="36">
        <f>VLOOKUP(A321,[2]Tabla!F$3:H$394,3,FALSE)</f>
        <v>7346667</v>
      </c>
      <c r="G321" s="36">
        <f>VLOOKUP(A321,[2]Tabla!F$3:I$394,4,FALSE)</f>
        <v>41953333</v>
      </c>
      <c r="H321" s="36">
        <f t="shared" si="14"/>
        <v>0</v>
      </c>
    </row>
    <row r="322" spans="1:8" hidden="1">
      <c r="A322">
        <v>321</v>
      </c>
      <c r="B322" s="36">
        <v>24650000</v>
      </c>
      <c r="C322" s="36">
        <f>VLOOKUP(A322,[2]Tabla!F$3:G$394,2,FALSE)</f>
        <v>24650000</v>
      </c>
      <c r="D322" s="36">
        <f t="shared" si="12"/>
        <v>0</v>
      </c>
      <c r="E322" s="40">
        <f t="shared" si="13"/>
        <v>0.16470588235294117</v>
      </c>
      <c r="F322" s="36">
        <f>VLOOKUP(A322,[2]Tabla!F$3:H$394,3,FALSE)</f>
        <v>4060000</v>
      </c>
      <c r="G322" s="36">
        <f>VLOOKUP(A322,[2]Tabla!F$3:I$394,4,FALSE)</f>
        <v>20590000</v>
      </c>
      <c r="H322" s="36">
        <f t="shared" si="14"/>
        <v>0</v>
      </c>
    </row>
    <row r="323" spans="1:8" hidden="1">
      <c r="A323">
        <v>322</v>
      </c>
      <c r="B323" s="36">
        <v>72000000</v>
      </c>
      <c r="C323" s="36">
        <f>VLOOKUP(A323,[2]Tabla!F$3:G$394,2,FALSE)</f>
        <v>72000000</v>
      </c>
      <c r="D323" s="36">
        <f t="shared" si="12"/>
        <v>0</v>
      </c>
      <c r="E323" s="40">
        <f t="shared" si="13"/>
        <v>0.15555555555555556</v>
      </c>
      <c r="F323" s="36">
        <f>VLOOKUP(A323,[2]Tabla!F$3:H$394,3,FALSE)</f>
        <v>11200000</v>
      </c>
      <c r="G323" s="36">
        <f>VLOOKUP(A323,[2]Tabla!F$3:I$394,4,FALSE)</f>
        <v>60800000</v>
      </c>
      <c r="H323" s="36">
        <f t="shared" si="14"/>
        <v>0</v>
      </c>
    </row>
    <row r="324" spans="1:8" hidden="1">
      <c r="A324">
        <v>323</v>
      </c>
      <c r="B324" s="36">
        <v>49500000</v>
      </c>
      <c r="C324" s="36">
        <f>VLOOKUP(A324,[2]Tabla!F$3:G$394,2,FALSE)</f>
        <v>49500000</v>
      </c>
      <c r="D324" s="36">
        <f t="shared" ref="D324:D387" si="15">B324-C324</f>
        <v>0</v>
      </c>
      <c r="E324" s="40">
        <f t="shared" ref="E324:E387" si="16">F324/C324</f>
        <v>0.1111111111111111</v>
      </c>
      <c r="F324" s="36">
        <f>VLOOKUP(A324,[2]Tabla!F$3:H$394,3,FALSE)</f>
        <v>5500000</v>
      </c>
      <c r="G324" s="36">
        <f>VLOOKUP(A324,[2]Tabla!F$3:I$394,4,FALSE)</f>
        <v>44000000</v>
      </c>
      <c r="H324" s="36">
        <f t="shared" ref="H324:H387" si="17">F324+G324-C324</f>
        <v>0</v>
      </c>
    </row>
    <row r="325" spans="1:8" hidden="1">
      <c r="A325">
        <v>324</v>
      </c>
      <c r="B325" s="36">
        <v>248225720</v>
      </c>
      <c r="C325" s="36">
        <f>VLOOKUP(A325,[2]Tabla!F$3:G$394,2,FALSE)</f>
        <v>248225720</v>
      </c>
      <c r="D325" s="36">
        <f t="shared" si="15"/>
        <v>0</v>
      </c>
      <c r="E325" s="40">
        <f t="shared" si="16"/>
        <v>0.1059515065562102</v>
      </c>
      <c r="F325" s="36">
        <f>VLOOKUP(A325,[2]Tabla!F$3:H$394,3,FALSE)</f>
        <v>26299889</v>
      </c>
      <c r="G325" s="36">
        <f>VLOOKUP(A325,[2]Tabla!F$3:I$394,4,FALSE)</f>
        <v>221925831</v>
      </c>
      <c r="H325" s="36">
        <f t="shared" si="17"/>
        <v>0</v>
      </c>
    </row>
    <row r="326" spans="1:8" hidden="1">
      <c r="A326">
        <v>325</v>
      </c>
      <c r="B326" s="36">
        <v>53550000</v>
      </c>
      <c r="C326" s="36">
        <f>VLOOKUP(A326,[2]Tabla!F$3:G$394,2,FALSE)</f>
        <v>53550000</v>
      </c>
      <c r="D326" s="36">
        <f t="shared" si="15"/>
        <v>0</v>
      </c>
      <c r="E326" s="40">
        <f t="shared" si="16"/>
        <v>0.14509803921568629</v>
      </c>
      <c r="F326" s="36">
        <f>VLOOKUP(A326,[2]Tabla!F$3:H$394,3,FALSE)</f>
        <v>7770000</v>
      </c>
      <c r="G326" s="36">
        <f>VLOOKUP(A326,[2]Tabla!F$3:I$394,4,FALSE)</f>
        <v>45780000</v>
      </c>
      <c r="H326" s="36">
        <f t="shared" si="17"/>
        <v>0</v>
      </c>
    </row>
    <row r="327" spans="1:8" hidden="1">
      <c r="A327">
        <v>326</v>
      </c>
      <c r="B327" s="36">
        <v>50400000</v>
      </c>
      <c r="C327" s="36">
        <f>VLOOKUP(A327,[2]Tabla!F$3:G$394,2,FALSE)</f>
        <v>50400000</v>
      </c>
      <c r="D327" s="36">
        <f t="shared" si="15"/>
        <v>0</v>
      </c>
      <c r="E327" s="40">
        <f t="shared" si="16"/>
        <v>0.15416666666666667</v>
      </c>
      <c r="F327" s="36">
        <f>VLOOKUP(A327,[2]Tabla!F$3:H$394,3,FALSE)</f>
        <v>7770000</v>
      </c>
      <c r="G327" s="36">
        <f>VLOOKUP(A327,[2]Tabla!F$3:I$394,4,FALSE)</f>
        <v>42630000</v>
      </c>
      <c r="H327" s="36">
        <f t="shared" si="17"/>
        <v>0</v>
      </c>
    </row>
    <row r="328" spans="1:8" hidden="1">
      <c r="A328">
        <v>327</v>
      </c>
      <c r="B328" s="36">
        <v>53550000</v>
      </c>
      <c r="C328" s="36">
        <f>VLOOKUP(A328,[2]Tabla!F$3:G$394,2,FALSE)</f>
        <v>53550000</v>
      </c>
      <c r="D328" s="36">
        <f t="shared" si="15"/>
        <v>0</v>
      </c>
      <c r="E328" s="40">
        <f t="shared" si="16"/>
        <v>0.14509803921568629</v>
      </c>
      <c r="F328" s="36">
        <f>VLOOKUP(A328,[2]Tabla!F$3:H$394,3,FALSE)</f>
        <v>7770000</v>
      </c>
      <c r="G328" s="36">
        <f>VLOOKUP(A328,[2]Tabla!F$3:I$394,4,FALSE)</f>
        <v>45780000</v>
      </c>
      <c r="H328" s="36">
        <f t="shared" si="17"/>
        <v>0</v>
      </c>
    </row>
    <row r="329" spans="1:8" hidden="1">
      <c r="A329">
        <v>328</v>
      </c>
      <c r="B329" s="36">
        <v>31450000</v>
      </c>
      <c r="C329" s="36">
        <f>VLOOKUP(A329,[2]Tabla!F$3:G$394,2,FALSE)</f>
        <v>31450000</v>
      </c>
      <c r="D329" s="36">
        <f t="shared" si="15"/>
        <v>0</v>
      </c>
      <c r="E329" s="40">
        <f t="shared" si="16"/>
        <v>0.14117647058823529</v>
      </c>
      <c r="F329" s="36">
        <f>VLOOKUP(A329,[2]Tabla!F$3:H$394,3,FALSE)</f>
        <v>4440000</v>
      </c>
      <c r="G329" s="36">
        <f>VLOOKUP(A329,[2]Tabla!F$3:I$394,4,FALSE)</f>
        <v>27010000</v>
      </c>
      <c r="H329" s="36">
        <f t="shared" si="17"/>
        <v>0</v>
      </c>
    </row>
    <row r="330" spans="1:8" hidden="1">
      <c r="A330">
        <v>329</v>
      </c>
      <c r="B330" s="36">
        <v>53550000</v>
      </c>
      <c r="C330" s="36">
        <f>VLOOKUP(A330,[2]Tabla!F$3:G$394,2,FALSE)</f>
        <v>53550000</v>
      </c>
      <c r="D330" s="36">
        <f t="shared" si="15"/>
        <v>0</v>
      </c>
      <c r="E330" s="40">
        <f t="shared" si="16"/>
        <v>0.14117647058823529</v>
      </c>
      <c r="F330" s="36">
        <f>VLOOKUP(A330,[2]Tabla!F$3:H$394,3,FALSE)</f>
        <v>7560000</v>
      </c>
      <c r="G330" s="36">
        <f>VLOOKUP(A330,[2]Tabla!F$3:I$394,4,FALSE)</f>
        <v>45990000</v>
      </c>
      <c r="H330" s="36">
        <f t="shared" si="17"/>
        <v>0</v>
      </c>
    </row>
    <row r="331" spans="1:8" hidden="1">
      <c r="A331">
        <v>330</v>
      </c>
      <c r="B331" s="36">
        <v>56000000</v>
      </c>
      <c r="C331" s="36">
        <f>VLOOKUP(A331,[2]Tabla!F$3:G$394,2,FALSE)</f>
        <v>56000000</v>
      </c>
      <c r="D331" s="36">
        <f t="shared" si="15"/>
        <v>0</v>
      </c>
      <c r="E331" s="40">
        <f t="shared" si="16"/>
        <v>0.15</v>
      </c>
      <c r="F331" s="36">
        <f>VLOOKUP(A331,[2]Tabla!F$3:H$394,3,FALSE)</f>
        <v>8400000</v>
      </c>
      <c r="G331" s="36">
        <f>VLOOKUP(A331,[2]Tabla!F$3:I$394,4,FALSE)</f>
        <v>47600000</v>
      </c>
      <c r="H331" s="36">
        <f t="shared" si="17"/>
        <v>0</v>
      </c>
    </row>
    <row r="332" spans="1:8" hidden="1">
      <c r="A332">
        <v>331</v>
      </c>
      <c r="B332" s="36">
        <v>20000000</v>
      </c>
      <c r="C332" s="36">
        <f>VLOOKUP(A332,[2]Tabla!F$3:G$394,2,FALSE)</f>
        <v>20000000</v>
      </c>
      <c r="D332" s="36">
        <f t="shared" si="15"/>
        <v>0</v>
      </c>
      <c r="E332" s="40">
        <f t="shared" si="16"/>
        <v>0.3</v>
      </c>
      <c r="F332" s="36">
        <f>VLOOKUP(A332,[2]Tabla!F$3:H$394,3,FALSE)</f>
        <v>6000000</v>
      </c>
      <c r="G332" s="36">
        <f>VLOOKUP(A332,[2]Tabla!F$3:I$394,4,FALSE)</f>
        <v>14000000</v>
      </c>
      <c r="H332" s="36">
        <f t="shared" si="17"/>
        <v>0</v>
      </c>
    </row>
    <row r="333" spans="1:8" hidden="1">
      <c r="A333">
        <v>332</v>
      </c>
      <c r="B333" s="36">
        <v>56000000</v>
      </c>
      <c r="C333" s="36">
        <f>VLOOKUP(A333,[2]Tabla!F$3:G$394,2,FALSE)</f>
        <v>56000000</v>
      </c>
      <c r="D333" s="36">
        <f t="shared" si="15"/>
        <v>0</v>
      </c>
      <c r="E333" s="40">
        <f t="shared" si="16"/>
        <v>0.17142857142857143</v>
      </c>
      <c r="F333" s="36">
        <f>VLOOKUP(A333,[2]Tabla!F$3:H$394,3,FALSE)</f>
        <v>9600000</v>
      </c>
      <c r="G333" s="36">
        <f>VLOOKUP(A333,[2]Tabla!F$3:I$394,4,FALSE)</f>
        <v>46400000</v>
      </c>
      <c r="H333" s="36">
        <f t="shared" si="17"/>
        <v>0</v>
      </c>
    </row>
    <row r="334" spans="1:8" hidden="1">
      <c r="A334">
        <v>333</v>
      </c>
      <c r="B334" s="36">
        <v>72000000</v>
      </c>
      <c r="C334" s="36">
        <f>VLOOKUP(A334,[2]Tabla!F$3:G$394,2,FALSE)</f>
        <v>72000000</v>
      </c>
      <c r="D334" s="36">
        <f t="shared" si="15"/>
        <v>0</v>
      </c>
      <c r="E334" s="40">
        <f t="shared" si="16"/>
        <v>0.13333333333333333</v>
      </c>
      <c r="F334" s="36">
        <f>VLOOKUP(A334,[2]Tabla!F$3:H$394,3,FALSE)</f>
        <v>9600000</v>
      </c>
      <c r="G334" s="36">
        <f>VLOOKUP(A334,[2]Tabla!F$3:I$394,4,FALSE)</f>
        <v>62400000</v>
      </c>
      <c r="H334" s="36">
        <f t="shared" si="17"/>
        <v>0</v>
      </c>
    </row>
    <row r="335" spans="1:8" hidden="1">
      <c r="A335">
        <v>334</v>
      </c>
      <c r="B335" s="36">
        <v>16176600</v>
      </c>
      <c r="C335" s="36">
        <f>VLOOKUP(A335,[2]Tabla!F$3:G$394,2,FALSE)</f>
        <v>16176600</v>
      </c>
      <c r="D335" s="36">
        <f t="shared" si="15"/>
        <v>0</v>
      </c>
      <c r="E335" s="40">
        <f t="shared" si="16"/>
        <v>0.13333333333333333</v>
      </c>
      <c r="F335" s="36">
        <f>VLOOKUP(A335,[2]Tabla!F$3:H$394,3,FALSE)</f>
        <v>2156880</v>
      </c>
      <c r="G335" s="36">
        <f>VLOOKUP(A335,[2]Tabla!F$3:I$394,4,FALSE)</f>
        <v>14019720</v>
      </c>
      <c r="H335" s="36">
        <f t="shared" si="17"/>
        <v>0</v>
      </c>
    </row>
    <row r="336" spans="1:8" hidden="1">
      <c r="A336">
        <v>335</v>
      </c>
      <c r="B336" s="36">
        <v>44937375</v>
      </c>
      <c r="C336" s="36">
        <f>VLOOKUP(A336,[2]Tabla!F$3:G$394,2,FALSE)</f>
        <v>44937375</v>
      </c>
      <c r="D336" s="36">
        <f t="shared" si="15"/>
        <v>0</v>
      </c>
      <c r="E336" s="40">
        <f t="shared" si="16"/>
        <v>0.12156862745098039</v>
      </c>
      <c r="F336" s="36">
        <f>VLOOKUP(A336,[2]Tabla!F$3:H$394,3,FALSE)</f>
        <v>5462975</v>
      </c>
      <c r="G336" s="36">
        <f>VLOOKUP(A336,[2]Tabla!F$3:I$394,4,FALSE)</f>
        <v>39474400</v>
      </c>
      <c r="H336" s="36">
        <f t="shared" si="17"/>
        <v>0</v>
      </c>
    </row>
    <row r="337" spans="1:9" hidden="1">
      <c r="A337">
        <v>336</v>
      </c>
      <c r="B337" s="36">
        <v>45000000</v>
      </c>
      <c r="C337" s="36">
        <f>VLOOKUP(A337,[2]Tabla!F$3:G$394,2,FALSE)</f>
        <v>45000000</v>
      </c>
      <c r="D337" s="36">
        <f t="shared" si="15"/>
        <v>0</v>
      </c>
      <c r="E337" s="40">
        <f t="shared" si="16"/>
        <v>0.13333333333333333</v>
      </c>
      <c r="F337" s="36">
        <f>VLOOKUP(A337,[2]Tabla!F$3:H$394,3,FALSE)</f>
        <v>6000000</v>
      </c>
      <c r="G337" s="36">
        <f>VLOOKUP(A337,[2]Tabla!F$3:I$394,4,FALSE)</f>
        <v>39000000</v>
      </c>
      <c r="H337" s="36">
        <f t="shared" si="17"/>
        <v>0</v>
      </c>
    </row>
    <row r="338" spans="1:9" hidden="1">
      <c r="A338">
        <v>337</v>
      </c>
      <c r="B338" s="36">
        <v>53550000</v>
      </c>
      <c r="C338" s="36">
        <f>VLOOKUP(A338,[2]Tabla!F$3:G$394,2,FALSE)</f>
        <v>53550000</v>
      </c>
      <c r="D338" s="36">
        <f t="shared" si="15"/>
        <v>0</v>
      </c>
      <c r="E338" s="40">
        <f t="shared" si="16"/>
        <v>0.14117647058823529</v>
      </c>
      <c r="F338" s="36">
        <f>VLOOKUP(A338,[2]Tabla!F$3:H$394,3,FALSE)</f>
        <v>7560000</v>
      </c>
      <c r="G338" s="36">
        <f>VLOOKUP(A338,[2]Tabla!F$3:I$394,4,FALSE)</f>
        <v>45990000</v>
      </c>
      <c r="H338" s="36">
        <f t="shared" si="17"/>
        <v>0</v>
      </c>
    </row>
    <row r="339" spans="1:9" hidden="1">
      <c r="A339">
        <v>338</v>
      </c>
      <c r="B339" s="36">
        <v>39000000</v>
      </c>
      <c r="C339" s="36">
        <f>VLOOKUP(A339,[2]Tabla!F$3:G$394,2,FALSE)</f>
        <v>39000000</v>
      </c>
      <c r="D339" s="36">
        <f t="shared" si="15"/>
        <v>0</v>
      </c>
      <c r="E339" s="40">
        <f t="shared" si="16"/>
        <v>0.17777776923076924</v>
      </c>
      <c r="F339" s="36">
        <f>VLOOKUP(A339,[2]Tabla!F$3:H$394,3,FALSE)</f>
        <v>6933333</v>
      </c>
      <c r="G339" s="36">
        <f>VLOOKUP(A339,[2]Tabla!F$3:I$394,4,FALSE)</f>
        <v>32066667</v>
      </c>
      <c r="H339" s="36">
        <f t="shared" si="17"/>
        <v>0</v>
      </c>
    </row>
    <row r="340" spans="1:9" hidden="1">
      <c r="A340">
        <v>339</v>
      </c>
      <c r="B340" s="36">
        <v>17221600</v>
      </c>
      <c r="C340" s="36">
        <f>VLOOKUP(A340,[2]Tabla!F$3:G$394,2,FALSE)</f>
        <v>17221600</v>
      </c>
      <c r="D340" s="36">
        <f t="shared" si="15"/>
        <v>0</v>
      </c>
      <c r="E340" s="40">
        <f t="shared" si="16"/>
        <v>0.13333331397779533</v>
      </c>
      <c r="F340" s="36">
        <f>VLOOKUP(A340,[2]Tabla!F$3:H$394,3,FALSE)</f>
        <v>2296213</v>
      </c>
      <c r="G340" s="36">
        <f>VLOOKUP(A340,[2]Tabla!F$3:I$394,4,FALSE)</f>
        <v>14925387</v>
      </c>
      <c r="H340" s="36">
        <f t="shared" si="17"/>
        <v>0</v>
      </c>
    </row>
    <row r="341" spans="1:9" hidden="1">
      <c r="A341">
        <v>340</v>
      </c>
      <c r="B341" s="36">
        <v>38250000</v>
      </c>
      <c r="C341" s="36">
        <f>VLOOKUP(A341,[2]Tabla!F$3:G$394,2,FALSE)</f>
        <v>38250000</v>
      </c>
      <c r="D341" s="36">
        <f t="shared" si="15"/>
        <v>0</v>
      </c>
      <c r="E341" s="40">
        <f t="shared" si="16"/>
        <v>0.11481482352941176</v>
      </c>
      <c r="F341" s="36">
        <f>VLOOKUP(A341,[2]Tabla!F$3:H$394,3,FALSE)</f>
        <v>4391667</v>
      </c>
      <c r="G341" s="36">
        <f>VLOOKUP(A341,[2]Tabla!F$3:I$394,4,FALSE)</f>
        <v>33858333</v>
      </c>
      <c r="H341" s="36">
        <f t="shared" si="17"/>
        <v>0</v>
      </c>
    </row>
    <row r="342" spans="1:9" hidden="1">
      <c r="A342">
        <v>341</v>
      </c>
      <c r="B342" s="36">
        <v>64000000</v>
      </c>
      <c r="C342" s="36">
        <f>VLOOKUP(A342,[2]Tabla!F$3:G$394,2,FALSE)</f>
        <v>64000000</v>
      </c>
      <c r="D342" s="36">
        <f t="shared" si="15"/>
        <v>0</v>
      </c>
      <c r="E342" s="40">
        <f t="shared" si="16"/>
        <v>0.129166671875</v>
      </c>
      <c r="F342" s="36">
        <f>VLOOKUP(A342,[2]Tabla!F$3:H$394,3,FALSE)</f>
        <v>8266667</v>
      </c>
      <c r="G342" s="36">
        <f>VLOOKUP(A342,[2]Tabla!F$3:I$394,4,FALSE)</f>
        <v>55733333</v>
      </c>
      <c r="H342" s="36">
        <f t="shared" si="17"/>
        <v>0</v>
      </c>
    </row>
    <row r="343" spans="1:9" hidden="1">
      <c r="A343">
        <v>342</v>
      </c>
      <c r="B343" s="36">
        <v>24212650</v>
      </c>
      <c r="C343" s="36">
        <f>VLOOKUP(A343,[2]Tabla!F$3:G$394,2,FALSE)</f>
        <v>24212650</v>
      </c>
      <c r="D343" s="36">
        <f t="shared" si="15"/>
        <v>0</v>
      </c>
      <c r="E343" s="40">
        <f t="shared" si="16"/>
        <v>0</v>
      </c>
      <c r="F343" s="36">
        <f>VLOOKUP(A343,[2]Tabla!F$3:H$394,3,FALSE)</f>
        <v>0</v>
      </c>
      <c r="G343" s="36">
        <f>VLOOKUP(A343,[2]Tabla!F$3:I$394,4,FALSE)</f>
        <v>24212650</v>
      </c>
      <c r="H343" s="36">
        <f t="shared" si="17"/>
        <v>0</v>
      </c>
    </row>
    <row r="344" spans="1:9" hidden="1">
      <c r="A344">
        <v>343</v>
      </c>
      <c r="B344" s="36">
        <v>20115000</v>
      </c>
      <c r="C344" s="36">
        <f>VLOOKUP(A344,[2]Tabla!F$3:G$394,2,FALSE)</f>
        <v>20115000</v>
      </c>
      <c r="D344" s="36">
        <f t="shared" si="15"/>
        <v>0</v>
      </c>
      <c r="E344" s="40">
        <f t="shared" si="16"/>
        <v>0</v>
      </c>
      <c r="F344" s="36">
        <f>VLOOKUP(A344,[2]Tabla!F$3:H$394,3,FALSE)</f>
        <v>0</v>
      </c>
      <c r="G344" s="36">
        <f>VLOOKUP(A344,[2]Tabla!F$3:I$394,4,FALSE)</f>
        <v>20115000</v>
      </c>
      <c r="H344" s="36">
        <f t="shared" si="17"/>
        <v>0</v>
      </c>
    </row>
    <row r="345" spans="1:9" hidden="1">
      <c r="A345">
        <v>344</v>
      </c>
      <c r="B345" s="36">
        <v>47787850</v>
      </c>
      <c r="C345" s="36">
        <f>VLOOKUP(A345,[2]Tabla!F$3:G$394,2,FALSE)</f>
        <v>47787850</v>
      </c>
      <c r="D345" s="36">
        <f t="shared" si="15"/>
        <v>0</v>
      </c>
      <c r="E345" s="40">
        <f t="shared" si="16"/>
        <v>0.11764705882352941</v>
      </c>
      <c r="F345" s="36">
        <f>VLOOKUP(A345,[2]Tabla!F$3:H$394,3,FALSE)</f>
        <v>5622100</v>
      </c>
      <c r="G345" s="36">
        <f>VLOOKUP(A345,[2]Tabla!F$3:I$394,4,FALSE)</f>
        <v>42165750</v>
      </c>
      <c r="H345" s="36">
        <f t="shared" si="17"/>
        <v>0</v>
      </c>
    </row>
    <row r="346" spans="1:9" hidden="1">
      <c r="A346">
        <v>345</v>
      </c>
      <c r="B346" s="36">
        <v>39900000</v>
      </c>
      <c r="C346" s="36">
        <f>VLOOKUP(A346,[2]Tabla!F$3:G$394,2,FALSE)</f>
        <v>39900000</v>
      </c>
      <c r="D346" s="36">
        <f t="shared" si="15"/>
        <v>0</v>
      </c>
      <c r="E346" s="40">
        <f t="shared" si="16"/>
        <v>0.14761904761904762</v>
      </c>
      <c r="F346" s="36">
        <f>VLOOKUP(A346,[2]Tabla!F$3:H$394,3,FALSE)</f>
        <v>5890000</v>
      </c>
      <c r="G346" s="36">
        <f>VLOOKUP(A346,[2]Tabla!F$3:I$394,4,FALSE)</f>
        <v>34010000</v>
      </c>
      <c r="H346" s="36">
        <f t="shared" si="17"/>
        <v>0</v>
      </c>
    </row>
    <row r="347" spans="1:9" hidden="1">
      <c r="A347">
        <v>346</v>
      </c>
      <c r="B347" s="36">
        <v>2629800</v>
      </c>
      <c r="C347" s="36">
        <f>VLOOKUP(A347,[2]Tabla!F$3:G$394,2,FALSE)</f>
        <v>2629800</v>
      </c>
      <c r="D347" s="36">
        <f t="shared" si="15"/>
        <v>0</v>
      </c>
      <c r="E347" s="40">
        <f t="shared" si="16"/>
        <v>1</v>
      </c>
      <c r="F347" s="36">
        <f>VLOOKUP(A347,[2]Tabla!F$3:H$394,3,FALSE)</f>
        <v>2629800</v>
      </c>
      <c r="G347" s="36">
        <f>VLOOKUP(A347,[2]Tabla!F$3:I$394,4,FALSE)</f>
        <v>0</v>
      </c>
      <c r="H347" s="36">
        <f t="shared" si="17"/>
        <v>0</v>
      </c>
    </row>
    <row r="348" spans="1:9" hidden="1">
      <c r="A348">
        <v>347</v>
      </c>
      <c r="B348" s="36">
        <v>30000000</v>
      </c>
      <c r="C348" s="36">
        <f>VLOOKUP(A348,[2]Tabla!F$3:G$394,2,FALSE)</f>
        <v>30000000</v>
      </c>
      <c r="D348" s="36">
        <f t="shared" si="15"/>
        <v>0</v>
      </c>
      <c r="E348" s="40">
        <f t="shared" si="16"/>
        <v>0.16666666666666666</v>
      </c>
      <c r="F348" s="36">
        <f>VLOOKUP(A348,[2]Tabla!F$3:H$394,3,FALSE)</f>
        <v>5000000</v>
      </c>
      <c r="G348" s="36">
        <f>VLOOKUP(A348,[2]Tabla!F$3:I$394,4,FALSE)</f>
        <v>25000000</v>
      </c>
      <c r="H348" s="36">
        <f t="shared" si="17"/>
        <v>0</v>
      </c>
    </row>
    <row r="349" spans="1:9" hidden="1">
      <c r="A349">
        <v>348</v>
      </c>
      <c r="B349" s="36">
        <v>36125000</v>
      </c>
      <c r="C349" s="36">
        <f>VLOOKUP(A349,[2]Tabla!F$3:G$394,2,FALSE)</f>
        <v>36125000</v>
      </c>
      <c r="D349" s="36">
        <f t="shared" si="15"/>
        <v>0</v>
      </c>
      <c r="E349" s="40">
        <f t="shared" si="16"/>
        <v>8.6274519031141875E-2</v>
      </c>
      <c r="F349" s="36">
        <f>VLOOKUP(A349,[2]Tabla!F$3:H$394,3,FALSE)</f>
        <v>3116667</v>
      </c>
      <c r="G349" s="36">
        <f>VLOOKUP(A349,[2]Tabla!F$3:I$394,4,FALSE)</f>
        <v>33008333</v>
      </c>
      <c r="H349" s="36">
        <f t="shared" si="17"/>
        <v>0</v>
      </c>
    </row>
    <row r="350" spans="1:9" hidden="1">
      <c r="A350">
        <v>349</v>
      </c>
      <c r="B350" s="36">
        <v>27650700</v>
      </c>
      <c r="C350" s="36">
        <f>VLOOKUP(A350,[2]Tabla!F$3:G$394,2,FALSE)</f>
        <v>27650700</v>
      </c>
      <c r="D350" s="36">
        <f t="shared" si="15"/>
        <v>0</v>
      </c>
      <c r="E350" s="40">
        <f t="shared" si="16"/>
        <v>0.11481481481481481</v>
      </c>
      <c r="F350" s="36">
        <f>VLOOKUP(A350,[2]Tabla!F$3:H$394,3,FALSE)</f>
        <v>3174710</v>
      </c>
      <c r="G350" s="36">
        <f>VLOOKUP(A350,[2]Tabla!F$3:I$394,4,FALSE)</f>
        <v>24475990</v>
      </c>
      <c r="H350" s="36">
        <f t="shared" si="17"/>
        <v>0</v>
      </c>
    </row>
    <row r="351" spans="1:9" hidden="1">
      <c r="A351">
        <v>350</v>
      </c>
      <c r="B351" s="36">
        <v>27650700</v>
      </c>
      <c r="C351" s="36">
        <f>VLOOKUP(A351,[2]Tabla!F$3:G$394,2,FALSE)</f>
        <v>27650700</v>
      </c>
      <c r="D351" s="36">
        <f t="shared" si="15"/>
        <v>0</v>
      </c>
      <c r="E351" s="40">
        <f t="shared" si="16"/>
        <v>0.1111111111111111</v>
      </c>
      <c r="F351" s="36">
        <f>VLOOKUP(A351,[2]Tabla!F$3:H$394,3,FALSE)</f>
        <v>3072300</v>
      </c>
      <c r="G351" s="36">
        <f>VLOOKUP(A351,[2]Tabla!F$3:I$394,4,FALSE)</f>
        <v>24578400</v>
      </c>
      <c r="H351" s="36">
        <f t="shared" si="17"/>
        <v>0</v>
      </c>
    </row>
    <row r="352" spans="1:9" s="44" customFormat="1">
      <c r="A352" s="44">
        <v>351</v>
      </c>
      <c r="B352" s="45">
        <v>21566208</v>
      </c>
      <c r="C352" s="45">
        <v>0</v>
      </c>
      <c r="D352" s="45">
        <f t="shared" si="15"/>
        <v>21566208</v>
      </c>
      <c r="E352" s="46"/>
      <c r="F352" s="45"/>
      <c r="G352" s="45"/>
      <c r="H352" s="45">
        <f t="shared" si="17"/>
        <v>0</v>
      </c>
      <c r="I352" s="45" t="s">
        <v>1190</v>
      </c>
    </row>
    <row r="353" spans="1:9" hidden="1">
      <c r="A353">
        <v>352</v>
      </c>
      <c r="B353" s="36">
        <v>64626</v>
      </c>
      <c r="C353" s="36">
        <f>VLOOKUP(A353,[2]Tabla!F$3:G$394,2,FALSE)</f>
        <v>64626</v>
      </c>
      <c r="D353" s="36">
        <f t="shared" si="15"/>
        <v>0</v>
      </c>
      <c r="E353" s="40">
        <f t="shared" si="16"/>
        <v>0</v>
      </c>
      <c r="F353" s="36">
        <f>VLOOKUP(A353,[2]Tabla!F$3:H$394,3,FALSE)</f>
        <v>0</v>
      </c>
      <c r="G353" s="36">
        <f>VLOOKUP(A353,[2]Tabla!F$3:I$394,4,FALSE)</f>
        <v>64626</v>
      </c>
      <c r="H353" s="36">
        <f t="shared" si="17"/>
        <v>0</v>
      </c>
    </row>
    <row r="354" spans="1:9" hidden="1">
      <c r="A354">
        <v>353</v>
      </c>
      <c r="B354" s="36">
        <v>349635</v>
      </c>
      <c r="C354" s="36">
        <f>VLOOKUP(A354,[2]Tabla!F$3:G$394,2,FALSE)</f>
        <v>349635</v>
      </c>
      <c r="D354" s="36">
        <f t="shared" si="15"/>
        <v>0</v>
      </c>
      <c r="E354" s="40">
        <f t="shared" si="16"/>
        <v>0</v>
      </c>
      <c r="F354" s="36">
        <f>VLOOKUP(A354,[2]Tabla!F$3:H$394,3,FALSE)</f>
        <v>0</v>
      </c>
      <c r="G354" s="36">
        <f>VLOOKUP(A354,[2]Tabla!F$3:I$394,4,FALSE)</f>
        <v>349635</v>
      </c>
      <c r="H354" s="36">
        <f t="shared" si="17"/>
        <v>0</v>
      </c>
    </row>
    <row r="355" spans="1:9" hidden="1">
      <c r="A355">
        <v>354</v>
      </c>
      <c r="B355" s="36">
        <v>8987000</v>
      </c>
      <c r="C355" s="36">
        <f>VLOOKUP(A355,[2]Tabla!F$3:G$394,2,FALSE)</f>
        <v>8987000</v>
      </c>
      <c r="D355" s="36">
        <f t="shared" si="15"/>
        <v>0</v>
      </c>
      <c r="E355" s="40">
        <f t="shared" si="16"/>
        <v>0.12666662957605429</v>
      </c>
      <c r="F355" s="36">
        <f>VLOOKUP(A355,[2]Tabla!F$3:H$394,3,FALSE)</f>
        <v>1138353</v>
      </c>
      <c r="G355" s="36">
        <f>VLOOKUP(A355,[2]Tabla!F$3:I$394,4,FALSE)</f>
        <v>7848647</v>
      </c>
      <c r="H355" s="36">
        <f t="shared" si="17"/>
        <v>0</v>
      </c>
    </row>
    <row r="356" spans="1:9" hidden="1">
      <c r="A356">
        <v>355</v>
      </c>
      <c r="B356" s="36">
        <v>11200000</v>
      </c>
      <c r="C356" s="36">
        <f>VLOOKUP(A356,[2]Tabla!F$3:G$394,2,FALSE)</f>
        <v>11200000</v>
      </c>
      <c r="D356" s="36">
        <f t="shared" si="15"/>
        <v>0</v>
      </c>
      <c r="E356" s="40">
        <f t="shared" si="16"/>
        <v>0</v>
      </c>
      <c r="F356" s="36">
        <f>VLOOKUP(A356,[2]Tabla!F$3:H$394,3,FALSE)</f>
        <v>0</v>
      </c>
      <c r="G356" s="36">
        <f>VLOOKUP(A356,[2]Tabla!F$3:I$394,4,FALSE)</f>
        <v>11200000</v>
      </c>
      <c r="H356" s="36">
        <f t="shared" si="17"/>
        <v>0</v>
      </c>
    </row>
    <row r="357" spans="1:9" hidden="1">
      <c r="A357">
        <v>356</v>
      </c>
      <c r="B357" s="36">
        <v>36000000</v>
      </c>
      <c r="C357" s="36">
        <f>VLOOKUP(A357,[2]Tabla!F$3:G$394,2,FALSE)</f>
        <v>36000000</v>
      </c>
      <c r="D357" s="36">
        <f t="shared" si="15"/>
        <v>0</v>
      </c>
      <c r="E357" s="40">
        <f t="shared" si="16"/>
        <v>9.4444444444444442E-2</v>
      </c>
      <c r="F357" s="36">
        <f>VLOOKUP(A357,[2]Tabla!F$3:H$394,3,FALSE)</f>
        <v>3400000</v>
      </c>
      <c r="G357" s="36">
        <f>VLOOKUP(A357,[2]Tabla!F$3:I$394,4,FALSE)</f>
        <v>32600000</v>
      </c>
      <c r="H357" s="36">
        <f t="shared" si="17"/>
        <v>0</v>
      </c>
    </row>
    <row r="358" spans="1:9" hidden="1">
      <c r="A358">
        <v>357</v>
      </c>
      <c r="B358" s="36">
        <v>15466000</v>
      </c>
      <c r="C358" s="36">
        <f>VLOOKUP(A358,[2]Tabla!F$3:G$394,2,FALSE)</f>
        <v>15466000</v>
      </c>
      <c r="D358" s="36">
        <f t="shared" si="15"/>
        <v>0</v>
      </c>
      <c r="E358" s="40">
        <f t="shared" si="16"/>
        <v>0.1416666882193198</v>
      </c>
      <c r="F358" s="36">
        <f>VLOOKUP(A358,[2]Tabla!F$3:H$394,3,FALSE)</f>
        <v>2191017</v>
      </c>
      <c r="G358" s="36">
        <f>VLOOKUP(A358,[2]Tabla!F$3:I$394,4,FALSE)</f>
        <v>13274983</v>
      </c>
      <c r="H358" s="36">
        <f t="shared" si="17"/>
        <v>0</v>
      </c>
    </row>
    <row r="359" spans="1:9" hidden="1">
      <c r="A359">
        <v>358</v>
      </c>
      <c r="B359" s="36">
        <v>1000000</v>
      </c>
      <c r="C359" s="36">
        <f>VLOOKUP(A359,[2]Tabla!F$3:G$394,2,FALSE)</f>
        <v>1000000</v>
      </c>
      <c r="D359" s="36">
        <f t="shared" si="15"/>
        <v>0</v>
      </c>
      <c r="E359" s="40">
        <f t="shared" si="16"/>
        <v>0</v>
      </c>
      <c r="F359" s="36">
        <f>VLOOKUP(A359,[2]Tabla!F$3:H$394,3,FALSE)</f>
        <v>0</v>
      </c>
      <c r="G359" s="36">
        <f>VLOOKUP(A359,[2]Tabla!F$3:I$394,4,FALSE)</f>
        <v>1000000</v>
      </c>
      <c r="H359" s="36">
        <f t="shared" si="17"/>
        <v>0</v>
      </c>
    </row>
    <row r="360" spans="1:9" s="44" customFormat="1">
      <c r="A360" s="44">
        <v>359</v>
      </c>
      <c r="B360" s="45">
        <v>0</v>
      </c>
      <c r="C360" s="45">
        <v>0</v>
      </c>
      <c r="D360" s="45">
        <f t="shared" si="15"/>
        <v>0</v>
      </c>
      <c r="E360" s="46"/>
      <c r="F360" s="45"/>
      <c r="G360" s="45"/>
      <c r="H360" s="45">
        <f t="shared" si="17"/>
        <v>0</v>
      </c>
      <c r="I360" s="45" t="s">
        <v>1190</v>
      </c>
    </row>
    <row r="361" spans="1:9" hidden="1">
      <c r="A361">
        <v>360</v>
      </c>
      <c r="B361" s="36">
        <v>26590100</v>
      </c>
      <c r="C361" s="36">
        <f>VLOOKUP(A361,[2]Tabla!F$3:G$394,2,FALSE)</f>
        <v>26590100</v>
      </c>
      <c r="D361" s="36">
        <f t="shared" si="15"/>
        <v>0</v>
      </c>
      <c r="E361" s="40">
        <f t="shared" si="16"/>
        <v>0</v>
      </c>
      <c r="F361" s="36">
        <f>VLOOKUP(A361,[2]Tabla!F$3:H$394,3,FALSE)</f>
        <v>0</v>
      </c>
      <c r="G361" s="36">
        <f>VLOOKUP(A361,[2]Tabla!F$3:I$394,4,FALSE)</f>
        <v>26590100</v>
      </c>
      <c r="H361" s="36">
        <f t="shared" si="17"/>
        <v>0</v>
      </c>
    </row>
    <row r="362" spans="1:9" hidden="1">
      <c r="A362">
        <v>361</v>
      </c>
      <c r="B362" s="36">
        <v>42000000</v>
      </c>
      <c r="C362" s="36">
        <f>VLOOKUP(A362,[2]Tabla!F$3:G$394,2,FALSE)</f>
        <v>42000000</v>
      </c>
      <c r="D362" s="36">
        <f t="shared" si="15"/>
        <v>0</v>
      </c>
      <c r="E362" s="40">
        <f t="shared" si="16"/>
        <v>3.8095238095238099E-2</v>
      </c>
      <c r="F362" s="36">
        <f>VLOOKUP(A362,[2]Tabla!F$3:H$394,3,FALSE)</f>
        <v>1600000</v>
      </c>
      <c r="G362" s="36">
        <f>VLOOKUP(A362,[2]Tabla!F$3:I$394,4,FALSE)</f>
        <v>40400000</v>
      </c>
      <c r="H362" s="36">
        <f t="shared" si="17"/>
        <v>0</v>
      </c>
    </row>
    <row r="363" spans="1:9" hidden="1">
      <c r="A363">
        <v>362</v>
      </c>
      <c r="B363" s="36">
        <v>30000000</v>
      </c>
      <c r="C363" s="36">
        <f>VLOOKUP(A363,[2]Tabla!F$3:G$394,2,FALSE)</f>
        <v>30000000</v>
      </c>
      <c r="D363" s="36">
        <f t="shared" si="15"/>
        <v>0</v>
      </c>
      <c r="E363" s="40">
        <f t="shared" si="16"/>
        <v>0</v>
      </c>
      <c r="F363" s="36">
        <f>VLOOKUP(A363,[2]Tabla!F$3:H$394,3,FALSE)</f>
        <v>0</v>
      </c>
      <c r="G363" s="36">
        <f>VLOOKUP(A363,[2]Tabla!F$3:I$394,4,FALSE)</f>
        <v>30000000</v>
      </c>
      <c r="H363" s="36">
        <f t="shared" si="17"/>
        <v>0</v>
      </c>
    </row>
    <row r="364" spans="1:9" hidden="1">
      <c r="A364">
        <v>363</v>
      </c>
      <c r="B364" s="36">
        <v>8800000</v>
      </c>
      <c r="C364" s="36">
        <f>VLOOKUP(A364,[2]Tabla!F$3:G$394,2,FALSE)</f>
        <v>8800000</v>
      </c>
      <c r="D364" s="36">
        <f t="shared" si="15"/>
        <v>0</v>
      </c>
      <c r="E364" s="40">
        <f t="shared" si="16"/>
        <v>0</v>
      </c>
      <c r="F364" s="36">
        <f>VLOOKUP(A364,[2]Tabla!F$3:H$394,3,FALSE)</f>
        <v>0</v>
      </c>
      <c r="G364" s="36">
        <f>VLOOKUP(A364,[2]Tabla!F$3:I$394,4,FALSE)</f>
        <v>8800000</v>
      </c>
      <c r="H364" s="36">
        <f t="shared" si="17"/>
        <v>0</v>
      </c>
    </row>
    <row r="365" spans="1:9" hidden="1">
      <c r="A365">
        <v>364</v>
      </c>
      <c r="B365" s="36">
        <v>93317791</v>
      </c>
      <c r="C365" s="36">
        <f>VLOOKUP(A365,[2]Tabla!F$3:G$394,2,FALSE)</f>
        <v>93317791</v>
      </c>
      <c r="D365" s="36">
        <f t="shared" si="15"/>
        <v>0</v>
      </c>
      <c r="E365" s="40">
        <f t="shared" si="16"/>
        <v>0</v>
      </c>
      <c r="F365" s="36">
        <f>VLOOKUP(A365,[2]Tabla!F$3:H$394,3,FALSE)</f>
        <v>0</v>
      </c>
      <c r="G365" s="36">
        <f>VLOOKUP(A365,[2]Tabla!F$3:I$394,4,FALSE)</f>
        <v>93317791</v>
      </c>
      <c r="H365" s="36">
        <f t="shared" si="17"/>
        <v>0</v>
      </c>
    </row>
    <row r="366" spans="1:9" hidden="1">
      <c r="A366">
        <v>365</v>
      </c>
      <c r="B366" s="36">
        <v>31977000</v>
      </c>
      <c r="C366" s="36">
        <f>VLOOKUP(A366,[2]Tabla!F$3:G$394,2,FALSE)</f>
        <v>31977000</v>
      </c>
      <c r="D366" s="36">
        <f t="shared" si="15"/>
        <v>0</v>
      </c>
      <c r="E366" s="40">
        <f t="shared" si="16"/>
        <v>0</v>
      </c>
      <c r="F366" s="36">
        <f>VLOOKUP(A366,[2]Tabla!F$3:H$394,3,FALSE)</f>
        <v>0</v>
      </c>
      <c r="G366" s="36">
        <f>VLOOKUP(A366,[2]Tabla!F$3:I$394,4,FALSE)</f>
        <v>31977000</v>
      </c>
      <c r="H366" s="36">
        <f t="shared" si="17"/>
        <v>0</v>
      </c>
    </row>
    <row r="367" spans="1:9" hidden="1">
      <c r="A367">
        <v>366</v>
      </c>
      <c r="B367" s="36">
        <v>35000000</v>
      </c>
      <c r="C367" s="36">
        <f>VLOOKUP(A367,[2]Tabla!F$3:G$394,2,FALSE)</f>
        <v>35000000</v>
      </c>
      <c r="D367" s="36">
        <f t="shared" si="15"/>
        <v>0</v>
      </c>
      <c r="E367" s="40">
        <f t="shared" si="16"/>
        <v>0</v>
      </c>
      <c r="F367" s="36">
        <f>VLOOKUP(A367,[2]Tabla!F$3:H$394,3,FALSE)</f>
        <v>0</v>
      </c>
      <c r="G367" s="36">
        <f>VLOOKUP(A367,[2]Tabla!F$3:I$394,4,FALSE)</f>
        <v>35000000</v>
      </c>
      <c r="H367" s="36">
        <f t="shared" si="17"/>
        <v>0</v>
      </c>
    </row>
    <row r="368" spans="1:9" hidden="1">
      <c r="A368">
        <v>367</v>
      </c>
      <c r="B368" s="36">
        <v>12600000</v>
      </c>
      <c r="C368" s="36">
        <f>VLOOKUP(A368,[2]Tabla!F$3:G$394,2,FALSE)</f>
        <v>12600000</v>
      </c>
      <c r="D368" s="36">
        <f t="shared" si="15"/>
        <v>0</v>
      </c>
      <c r="E368" s="40">
        <f t="shared" si="16"/>
        <v>0</v>
      </c>
      <c r="F368" s="36">
        <f>VLOOKUP(A368,[2]Tabla!F$3:H$394,3,FALSE)</f>
        <v>0</v>
      </c>
      <c r="G368" s="36">
        <f>VLOOKUP(A368,[2]Tabla!F$3:I$394,4,FALSE)</f>
        <v>12600000</v>
      </c>
      <c r="H368" s="36">
        <f t="shared" si="17"/>
        <v>0</v>
      </c>
    </row>
    <row r="369" spans="1:9" hidden="1">
      <c r="A369">
        <v>368</v>
      </c>
      <c r="B369" s="36">
        <v>109988340</v>
      </c>
      <c r="C369" s="36">
        <f>VLOOKUP(A369,[2]Tabla!F$3:G$394,2,FALSE)</f>
        <v>109988340</v>
      </c>
      <c r="D369" s="36">
        <f t="shared" si="15"/>
        <v>0</v>
      </c>
      <c r="E369" s="40">
        <f t="shared" si="16"/>
        <v>0</v>
      </c>
      <c r="F369" s="36">
        <f>VLOOKUP(A369,[2]Tabla!F$3:H$394,3,FALSE)</f>
        <v>0</v>
      </c>
      <c r="G369" s="36">
        <f>VLOOKUP(A369,[2]Tabla!F$3:I$394,4,FALSE)</f>
        <v>109988340</v>
      </c>
      <c r="H369" s="36">
        <f t="shared" si="17"/>
        <v>0</v>
      </c>
    </row>
    <row r="370" spans="1:9" hidden="1">
      <c r="A370">
        <v>369</v>
      </c>
      <c r="B370" s="36">
        <v>1275320906</v>
      </c>
      <c r="C370" s="36">
        <f>VLOOKUP(A370,[2]Tabla!F$3:G$394,2,FALSE)</f>
        <v>1275320906</v>
      </c>
      <c r="D370" s="36">
        <f t="shared" si="15"/>
        <v>0</v>
      </c>
      <c r="E370" s="40">
        <f t="shared" si="16"/>
        <v>0</v>
      </c>
      <c r="F370" s="36">
        <f>VLOOKUP(A370,[2]Tabla!F$3:H$394,3,FALSE)</f>
        <v>0</v>
      </c>
      <c r="G370" s="36">
        <f>VLOOKUP(A370,[2]Tabla!F$3:I$394,4,FALSE)</f>
        <v>1275320906</v>
      </c>
      <c r="H370" s="36">
        <f t="shared" si="17"/>
        <v>0</v>
      </c>
    </row>
    <row r="371" spans="1:9" hidden="1">
      <c r="A371">
        <v>370</v>
      </c>
      <c r="B371" s="36">
        <v>319331185</v>
      </c>
      <c r="C371" s="36">
        <f>VLOOKUP(A371,[2]Tabla!F$3:G$394,2,FALSE)</f>
        <v>319331185</v>
      </c>
      <c r="D371" s="36">
        <f t="shared" si="15"/>
        <v>0</v>
      </c>
      <c r="E371" s="40">
        <f t="shared" si="16"/>
        <v>0</v>
      </c>
      <c r="F371" s="36">
        <f>VLOOKUP(A371,[2]Tabla!F$3:H$394,3,FALSE)</f>
        <v>0</v>
      </c>
      <c r="G371" s="36">
        <f>VLOOKUP(A371,[2]Tabla!F$3:I$394,4,FALSE)</f>
        <v>319331185</v>
      </c>
      <c r="H371" s="36">
        <f t="shared" si="17"/>
        <v>0</v>
      </c>
    </row>
    <row r="372" spans="1:9" hidden="1">
      <c r="A372">
        <v>371</v>
      </c>
      <c r="B372" s="36">
        <v>21966564</v>
      </c>
      <c r="C372" s="36">
        <f>VLOOKUP(A372,[2]Tabla!F$3:G$394,2,FALSE)</f>
        <v>21966564</v>
      </c>
      <c r="D372" s="36">
        <f t="shared" si="15"/>
        <v>0</v>
      </c>
      <c r="E372" s="40">
        <f t="shared" si="16"/>
        <v>0</v>
      </c>
      <c r="F372" s="36">
        <f>VLOOKUP(A372,[2]Tabla!F$3:H$394,3,FALSE)</f>
        <v>0</v>
      </c>
      <c r="G372" s="36">
        <f>VLOOKUP(A372,[2]Tabla!F$3:I$394,4,FALSE)</f>
        <v>21966564</v>
      </c>
      <c r="H372" s="36">
        <f t="shared" si="17"/>
        <v>0</v>
      </c>
    </row>
    <row r="373" spans="1:9" hidden="1">
      <c r="A373">
        <v>372</v>
      </c>
      <c r="B373" s="36">
        <v>105165000</v>
      </c>
      <c r="C373" s="36">
        <f>VLOOKUP(A373,[2]Tabla!F$3:G$394,2,FALSE)</f>
        <v>105165000</v>
      </c>
      <c r="D373" s="36">
        <f t="shared" si="15"/>
        <v>0</v>
      </c>
      <c r="E373" s="40">
        <f t="shared" si="16"/>
        <v>0</v>
      </c>
      <c r="F373" s="36">
        <f>VLOOKUP(A373,[2]Tabla!F$3:H$394,3,FALSE)</f>
        <v>0</v>
      </c>
      <c r="G373" s="36">
        <f>VLOOKUP(A373,[2]Tabla!F$3:I$394,4,FALSE)</f>
        <v>105165000</v>
      </c>
      <c r="H373" s="36">
        <f t="shared" si="17"/>
        <v>0</v>
      </c>
    </row>
    <row r="374" spans="1:9" hidden="1">
      <c r="A374">
        <v>373</v>
      </c>
      <c r="B374" s="36">
        <v>47231245</v>
      </c>
      <c r="C374" s="36">
        <f>VLOOKUP(A374,[2]Tabla!F$3:G$394,2,FALSE)</f>
        <v>47231245</v>
      </c>
      <c r="D374" s="36">
        <f t="shared" si="15"/>
        <v>0</v>
      </c>
      <c r="E374" s="40">
        <f t="shared" si="16"/>
        <v>0</v>
      </c>
      <c r="F374" s="36">
        <f>VLOOKUP(A374,[2]Tabla!F$3:H$394,3,FALSE)</f>
        <v>0</v>
      </c>
      <c r="G374" s="36">
        <f>VLOOKUP(A374,[2]Tabla!F$3:I$394,4,FALSE)</f>
        <v>47231245</v>
      </c>
      <c r="H374" s="36">
        <f t="shared" si="17"/>
        <v>0</v>
      </c>
    </row>
    <row r="375" spans="1:9" hidden="1">
      <c r="A375">
        <v>374</v>
      </c>
      <c r="B375" s="36">
        <v>22165000</v>
      </c>
      <c r="C375" s="36">
        <f>VLOOKUP(A375,[2]Tabla!F$3:G$394,2,FALSE)</f>
        <v>22165000</v>
      </c>
      <c r="D375" s="36">
        <f t="shared" si="15"/>
        <v>0</v>
      </c>
      <c r="E375" s="40">
        <f t="shared" si="16"/>
        <v>0</v>
      </c>
      <c r="F375" s="36">
        <f>VLOOKUP(A375,[2]Tabla!F$3:H$394,3,FALSE)</f>
        <v>0</v>
      </c>
      <c r="G375" s="36">
        <f>VLOOKUP(A375,[2]Tabla!F$3:I$394,4,FALSE)</f>
        <v>22165000</v>
      </c>
      <c r="H375" s="36">
        <f t="shared" si="17"/>
        <v>0</v>
      </c>
    </row>
    <row r="376" spans="1:9" s="41" customFormat="1">
      <c r="A376" s="41">
        <v>375</v>
      </c>
      <c r="B376" s="42">
        <v>7999500</v>
      </c>
      <c r="C376" s="42">
        <v>0</v>
      </c>
      <c r="D376" s="42">
        <f t="shared" si="15"/>
        <v>7999500</v>
      </c>
      <c r="E376" s="43"/>
      <c r="F376" s="42"/>
      <c r="G376" s="42"/>
      <c r="H376" s="42">
        <f t="shared" si="17"/>
        <v>0</v>
      </c>
      <c r="I376" s="42" t="s">
        <v>1187</v>
      </c>
    </row>
    <row r="377" spans="1:9" hidden="1">
      <c r="A377">
        <v>376</v>
      </c>
      <c r="B377" s="36">
        <v>3594800</v>
      </c>
      <c r="C377" s="36">
        <f>VLOOKUP(A377,[2]Tabla!F$3:G$394,2,FALSE)</f>
        <v>3594800</v>
      </c>
      <c r="D377" s="36">
        <f t="shared" si="15"/>
        <v>0</v>
      </c>
      <c r="E377" s="40">
        <f t="shared" si="16"/>
        <v>0</v>
      </c>
      <c r="F377" s="36">
        <f>VLOOKUP(A377,[2]Tabla!F$3:H$394,3,FALSE)</f>
        <v>0</v>
      </c>
      <c r="G377" s="36">
        <f>VLOOKUP(A377,[2]Tabla!F$3:I$394,4,FALSE)</f>
        <v>3594800</v>
      </c>
      <c r="H377" s="36">
        <f t="shared" si="17"/>
        <v>0</v>
      </c>
    </row>
    <row r="378" spans="1:9" hidden="1">
      <c r="A378">
        <v>377</v>
      </c>
      <c r="B378" s="36">
        <v>3594800</v>
      </c>
      <c r="C378" s="36">
        <f>VLOOKUP(A378,[2]Tabla!F$3:G$394,2,FALSE)</f>
        <v>3594800</v>
      </c>
      <c r="D378" s="36">
        <f t="shared" si="15"/>
        <v>0</v>
      </c>
      <c r="E378" s="40">
        <f t="shared" si="16"/>
        <v>0</v>
      </c>
      <c r="F378" s="36">
        <f>VLOOKUP(A378,[2]Tabla!F$3:H$394,3,FALSE)</f>
        <v>0</v>
      </c>
      <c r="G378" s="36">
        <f>VLOOKUP(A378,[2]Tabla!F$3:I$394,4,FALSE)</f>
        <v>3594800</v>
      </c>
      <c r="H378" s="36">
        <f t="shared" si="17"/>
        <v>0</v>
      </c>
    </row>
    <row r="379" spans="1:9" hidden="1">
      <c r="A379">
        <v>378</v>
      </c>
      <c r="B379" s="36">
        <v>3594800</v>
      </c>
      <c r="C379" s="36">
        <f>VLOOKUP(A379,[2]Tabla!F$3:G$394,2,FALSE)</f>
        <v>3594800</v>
      </c>
      <c r="D379" s="36">
        <f t="shared" si="15"/>
        <v>0</v>
      </c>
      <c r="E379" s="40">
        <f t="shared" si="16"/>
        <v>0</v>
      </c>
      <c r="F379" s="36">
        <f>VLOOKUP(A379,[2]Tabla!F$3:H$394,3,FALSE)</f>
        <v>0</v>
      </c>
      <c r="G379" s="36">
        <f>VLOOKUP(A379,[2]Tabla!F$3:I$394,4,FALSE)</f>
        <v>3594800</v>
      </c>
      <c r="H379" s="36">
        <f t="shared" si="17"/>
        <v>0</v>
      </c>
    </row>
    <row r="380" spans="1:9" hidden="1">
      <c r="A380">
        <v>379</v>
      </c>
      <c r="B380" s="36">
        <v>3594800</v>
      </c>
      <c r="C380" s="36">
        <f>VLOOKUP(A380,[2]Tabla!F$3:G$394,2,FALSE)</f>
        <v>3594800</v>
      </c>
      <c r="D380" s="36">
        <f t="shared" si="15"/>
        <v>0</v>
      </c>
      <c r="E380" s="40">
        <f t="shared" si="16"/>
        <v>0</v>
      </c>
      <c r="F380" s="36">
        <f>VLOOKUP(A380,[2]Tabla!F$3:H$394,3,FALSE)</f>
        <v>0</v>
      </c>
      <c r="G380" s="36">
        <f>VLOOKUP(A380,[2]Tabla!F$3:I$394,4,FALSE)</f>
        <v>3594800</v>
      </c>
      <c r="H380" s="36">
        <f t="shared" si="17"/>
        <v>0</v>
      </c>
    </row>
    <row r="381" spans="1:9" hidden="1">
      <c r="A381">
        <v>380</v>
      </c>
      <c r="B381" s="36">
        <v>3594800</v>
      </c>
      <c r="C381" s="36">
        <f>VLOOKUP(A381,[2]Tabla!F$3:G$394,2,FALSE)</f>
        <v>3594800</v>
      </c>
      <c r="D381" s="36">
        <f t="shared" si="15"/>
        <v>0</v>
      </c>
      <c r="E381" s="40">
        <f t="shared" si="16"/>
        <v>0</v>
      </c>
      <c r="F381" s="36">
        <f>VLOOKUP(A381,[2]Tabla!F$3:H$394,3,FALSE)</f>
        <v>0</v>
      </c>
      <c r="G381" s="36">
        <f>VLOOKUP(A381,[2]Tabla!F$3:I$394,4,FALSE)</f>
        <v>3594800</v>
      </c>
      <c r="H381" s="36">
        <f t="shared" si="17"/>
        <v>0</v>
      </c>
    </row>
    <row r="382" spans="1:9" hidden="1">
      <c r="A382">
        <v>381</v>
      </c>
      <c r="B382" s="36">
        <v>3594800</v>
      </c>
      <c r="C382" s="36">
        <f>VLOOKUP(A382,[2]Tabla!F$3:G$394,2,FALSE)</f>
        <v>3594800</v>
      </c>
      <c r="D382" s="36">
        <f t="shared" si="15"/>
        <v>0</v>
      </c>
      <c r="E382" s="40">
        <f t="shared" si="16"/>
        <v>0</v>
      </c>
      <c r="F382" s="36">
        <f>VLOOKUP(A382,[2]Tabla!F$3:H$394,3,FALSE)</f>
        <v>0</v>
      </c>
      <c r="G382" s="36">
        <f>VLOOKUP(A382,[2]Tabla!F$3:I$394,4,FALSE)</f>
        <v>3594800</v>
      </c>
      <c r="H382" s="36">
        <f t="shared" si="17"/>
        <v>0</v>
      </c>
    </row>
    <row r="383" spans="1:9" hidden="1">
      <c r="A383">
        <v>382</v>
      </c>
      <c r="B383" s="36">
        <v>3594800</v>
      </c>
      <c r="C383" s="36">
        <f>VLOOKUP(A383,[2]Tabla!F$3:G$394,2,FALSE)</f>
        <v>3594800</v>
      </c>
      <c r="D383" s="36">
        <f t="shared" si="15"/>
        <v>0</v>
      </c>
      <c r="E383" s="40">
        <f t="shared" si="16"/>
        <v>0</v>
      </c>
      <c r="F383" s="36">
        <f>VLOOKUP(A383,[2]Tabla!F$3:H$394,3,FALSE)</f>
        <v>0</v>
      </c>
      <c r="G383" s="36">
        <f>VLOOKUP(A383,[2]Tabla!F$3:I$394,4,FALSE)</f>
        <v>3594800</v>
      </c>
      <c r="H383" s="36">
        <f t="shared" si="17"/>
        <v>0</v>
      </c>
    </row>
    <row r="384" spans="1:9" hidden="1">
      <c r="A384">
        <v>383</v>
      </c>
      <c r="B384" s="36">
        <v>3594800</v>
      </c>
      <c r="C384" s="36">
        <f>VLOOKUP(A384,[2]Tabla!F$3:G$394,2,FALSE)</f>
        <v>3594800</v>
      </c>
      <c r="D384" s="36">
        <f t="shared" si="15"/>
        <v>0</v>
      </c>
      <c r="E384" s="40">
        <f t="shared" si="16"/>
        <v>0</v>
      </c>
      <c r="F384" s="36">
        <f>VLOOKUP(A384,[2]Tabla!F$3:H$394,3,FALSE)</f>
        <v>0</v>
      </c>
      <c r="G384" s="36">
        <f>VLOOKUP(A384,[2]Tabla!F$3:I$394,4,FALSE)</f>
        <v>3594800</v>
      </c>
      <c r="H384" s="36">
        <f t="shared" si="17"/>
        <v>0</v>
      </c>
    </row>
    <row r="385" spans="1:9" hidden="1">
      <c r="A385">
        <v>384</v>
      </c>
      <c r="B385" s="36">
        <v>3594800</v>
      </c>
      <c r="C385" s="36">
        <f>VLOOKUP(A385,[2]Tabla!F$3:G$394,2,FALSE)</f>
        <v>3594800</v>
      </c>
      <c r="D385" s="36">
        <f t="shared" si="15"/>
        <v>0</v>
      </c>
      <c r="E385" s="40">
        <f t="shared" si="16"/>
        <v>0</v>
      </c>
      <c r="F385" s="36">
        <f>VLOOKUP(A385,[2]Tabla!F$3:H$394,3,FALSE)</f>
        <v>0</v>
      </c>
      <c r="G385" s="36">
        <f>VLOOKUP(A385,[2]Tabla!F$3:I$394,4,FALSE)</f>
        <v>3594800</v>
      </c>
      <c r="H385" s="36">
        <f t="shared" si="17"/>
        <v>0</v>
      </c>
    </row>
    <row r="386" spans="1:9" hidden="1">
      <c r="A386">
        <v>385</v>
      </c>
      <c r="B386" s="36">
        <v>3594800</v>
      </c>
      <c r="C386" s="36">
        <f>VLOOKUP(A386,[2]Tabla!F$3:G$394,2,FALSE)</f>
        <v>3594800</v>
      </c>
      <c r="D386" s="36">
        <f t="shared" si="15"/>
        <v>0</v>
      </c>
      <c r="E386" s="40">
        <f t="shared" si="16"/>
        <v>0</v>
      </c>
      <c r="F386" s="36">
        <f>VLOOKUP(A386,[2]Tabla!F$3:H$394,3,FALSE)</f>
        <v>0</v>
      </c>
      <c r="G386" s="36">
        <f>VLOOKUP(A386,[2]Tabla!F$3:I$394,4,FALSE)</f>
        <v>3594800</v>
      </c>
      <c r="H386" s="36">
        <f t="shared" si="17"/>
        <v>0</v>
      </c>
    </row>
    <row r="387" spans="1:9" hidden="1">
      <c r="A387">
        <v>386</v>
      </c>
      <c r="B387" s="36">
        <v>3594800</v>
      </c>
      <c r="C387" s="36">
        <f>VLOOKUP(A387,[2]Tabla!F$3:G$394,2,FALSE)</f>
        <v>3594800</v>
      </c>
      <c r="D387" s="36">
        <f t="shared" si="15"/>
        <v>0</v>
      </c>
      <c r="E387" s="40">
        <f t="shared" si="16"/>
        <v>0</v>
      </c>
      <c r="F387" s="36">
        <f>VLOOKUP(A387,[2]Tabla!F$3:H$394,3,FALSE)</f>
        <v>0</v>
      </c>
      <c r="G387" s="36">
        <f>VLOOKUP(A387,[2]Tabla!F$3:I$394,4,FALSE)</f>
        <v>3594800</v>
      </c>
      <c r="H387" s="36">
        <f t="shared" si="17"/>
        <v>0</v>
      </c>
    </row>
    <row r="388" spans="1:9" hidden="1">
      <c r="A388">
        <v>387</v>
      </c>
      <c r="B388" s="36">
        <v>3594800</v>
      </c>
      <c r="C388" s="36">
        <f>VLOOKUP(A388,[2]Tabla!F$3:G$394,2,FALSE)</f>
        <v>3594800</v>
      </c>
      <c r="D388" s="36">
        <f t="shared" ref="D388:D409" si="18">B388-C388</f>
        <v>0</v>
      </c>
      <c r="E388" s="40">
        <f t="shared" ref="E388:E399" si="19">F388/C388</f>
        <v>0</v>
      </c>
      <c r="F388" s="36">
        <f>VLOOKUP(A388,[2]Tabla!F$3:H$394,3,FALSE)</f>
        <v>0</v>
      </c>
      <c r="G388" s="36">
        <f>VLOOKUP(A388,[2]Tabla!F$3:I$394,4,FALSE)</f>
        <v>3594800</v>
      </c>
      <c r="H388" s="36">
        <f t="shared" ref="H388:H409" si="20">F388+G388-C388</f>
        <v>0</v>
      </c>
    </row>
    <row r="389" spans="1:9" hidden="1">
      <c r="A389">
        <v>388</v>
      </c>
      <c r="B389" s="36">
        <v>3594800</v>
      </c>
      <c r="C389" s="36">
        <f>VLOOKUP(A389,[2]Tabla!F$3:G$394,2,FALSE)</f>
        <v>3594800</v>
      </c>
      <c r="D389" s="36">
        <f t="shared" si="18"/>
        <v>0</v>
      </c>
      <c r="E389" s="40">
        <f t="shared" si="19"/>
        <v>0</v>
      </c>
      <c r="F389" s="36">
        <f>VLOOKUP(A389,[2]Tabla!F$3:H$394,3,FALSE)</f>
        <v>0</v>
      </c>
      <c r="G389" s="36">
        <f>VLOOKUP(A389,[2]Tabla!F$3:I$394,4,FALSE)</f>
        <v>3594800</v>
      </c>
      <c r="H389" s="36">
        <f t="shared" si="20"/>
        <v>0</v>
      </c>
    </row>
    <row r="390" spans="1:9" hidden="1">
      <c r="A390">
        <v>389</v>
      </c>
      <c r="B390" s="36">
        <v>3594800</v>
      </c>
      <c r="C390" s="36">
        <f>VLOOKUP(A390,[2]Tabla!F$3:G$394,2,FALSE)</f>
        <v>3594800</v>
      </c>
      <c r="D390" s="36">
        <f t="shared" si="18"/>
        <v>0</v>
      </c>
      <c r="E390" s="40">
        <f t="shared" si="19"/>
        <v>0</v>
      </c>
      <c r="F390" s="36">
        <f>VLOOKUP(A390,[2]Tabla!F$3:H$394,3,FALSE)</f>
        <v>0</v>
      </c>
      <c r="G390" s="36">
        <f>VLOOKUP(A390,[2]Tabla!F$3:I$394,4,FALSE)</f>
        <v>3594800</v>
      </c>
      <c r="H390" s="36">
        <f t="shared" si="20"/>
        <v>0</v>
      </c>
    </row>
    <row r="391" spans="1:9" hidden="1">
      <c r="A391">
        <v>390</v>
      </c>
      <c r="B391" s="36">
        <v>3594800</v>
      </c>
      <c r="C391" s="36">
        <f>VLOOKUP(A391,[2]Tabla!F$3:G$394,2,FALSE)</f>
        <v>3594800</v>
      </c>
      <c r="D391" s="36">
        <f t="shared" si="18"/>
        <v>0</v>
      </c>
      <c r="E391" s="40">
        <f t="shared" si="19"/>
        <v>0</v>
      </c>
      <c r="F391" s="36">
        <f>VLOOKUP(A391,[2]Tabla!F$3:H$394,3,FALSE)</f>
        <v>0</v>
      </c>
      <c r="G391" s="36">
        <f>VLOOKUP(A391,[2]Tabla!F$3:I$394,4,FALSE)</f>
        <v>3594800</v>
      </c>
      <c r="H391" s="36">
        <f t="shared" si="20"/>
        <v>0</v>
      </c>
    </row>
    <row r="392" spans="1:9" hidden="1">
      <c r="A392">
        <v>391</v>
      </c>
      <c r="B392" s="36">
        <v>3594800</v>
      </c>
      <c r="C392" s="36">
        <f>VLOOKUP(A392,[2]Tabla!F$3:G$394,2,FALSE)</f>
        <v>3594800</v>
      </c>
      <c r="D392" s="36">
        <f t="shared" si="18"/>
        <v>0</v>
      </c>
      <c r="E392" s="40">
        <f t="shared" si="19"/>
        <v>0</v>
      </c>
      <c r="F392" s="36">
        <f>VLOOKUP(A392,[2]Tabla!F$3:H$394,3,FALSE)</f>
        <v>0</v>
      </c>
      <c r="G392" s="36">
        <f>VLOOKUP(A392,[2]Tabla!F$3:I$394,4,FALSE)</f>
        <v>3594800</v>
      </c>
      <c r="H392" s="36">
        <f t="shared" si="20"/>
        <v>0</v>
      </c>
    </row>
    <row r="393" spans="1:9" hidden="1">
      <c r="A393">
        <v>392</v>
      </c>
      <c r="B393" s="36">
        <v>3594800</v>
      </c>
      <c r="C393" s="36">
        <f>VLOOKUP(A393,[2]Tabla!F$3:G$394,2,FALSE)</f>
        <v>3594800</v>
      </c>
      <c r="D393" s="36">
        <f t="shared" si="18"/>
        <v>0</v>
      </c>
      <c r="E393" s="40">
        <f t="shared" si="19"/>
        <v>0</v>
      </c>
      <c r="F393" s="36">
        <f>VLOOKUP(A393,[2]Tabla!F$3:H$394,3,FALSE)</f>
        <v>0</v>
      </c>
      <c r="G393" s="36">
        <f>VLOOKUP(A393,[2]Tabla!F$3:I$394,4,FALSE)</f>
        <v>3594800</v>
      </c>
      <c r="H393" s="36">
        <f t="shared" si="20"/>
        <v>0</v>
      </c>
    </row>
    <row r="394" spans="1:9" hidden="1">
      <c r="A394">
        <v>393</v>
      </c>
      <c r="B394" s="36">
        <v>3594800</v>
      </c>
      <c r="C394" s="36">
        <f>VLOOKUP(A394,[2]Tabla!F$3:G$394,2,FALSE)</f>
        <v>3594800</v>
      </c>
      <c r="D394" s="36">
        <f t="shared" si="18"/>
        <v>0</v>
      </c>
      <c r="E394" s="40">
        <f t="shared" si="19"/>
        <v>0</v>
      </c>
      <c r="F394" s="36">
        <f>VLOOKUP(A394,[2]Tabla!F$3:H$394,3,FALSE)</f>
        <v>0</v>
      </c>
      <c r="G394" s="36">
        <f>VLOOKUP(A394,[2]Tabla!F$3:I$394,4,FALSE)</f>
        <v>3594800</v>
      </c>
      <c r="H394" s="36">
        <f t="shared" si="20"/>
        <v>0</v>
      </c>
    </row>
    <row r="395" spans="1:9" hidden="1">
      <c r="A395">
        <v>394</v>
      </c>
      <c r="B395" s="36">
        <v>1551333</v>
      </c>
      <c r="C395" s="36">
        <f>VLOOKUP(A395,[2]Tabla!F$3:G$394,2,FALSE)</f>
        <v>1551333</v>
      </c>
      <c r="D395" s="36">
        <f t="shared" si="18"/>
        <v>0</v>
      </c>
      <c r="E395" s="40">
        <f t="shared" si="19"/>
        <v>0</v>
      </c>
      <c r="F395" s="36">
        <f>VLOOKUP(A395,[2]Tabla!F$3:H$394,3,FALSE)</f>
        <v>0</v>
      </c>
      <c r="G395" s="36">
        <f>VLOOKUP(A395,[2]Tabla!F$3:I$394,4,FALSE)</f>
        <v>1551333</v>
      </c>
      <c r="H395" s="36">
        <f t="shared" si="20"/>
        <v>0</v>
      </c>
    </row>
    <row r="396" spans="1:9" s="44" customFormat="1">
      <c r="A396" s="44">
        <v>396</v>
      </c>
      <c r="B396" s="45">
        <v>4000000</v>
      </c>
      <c r="C396" s="45">
        <v>0</v>
      </c>
      <c r="D396" s="45">
        <f t="shared" si="18"/>
        <v>4000000</v>
      </c>
      <c r="E396" s="46"/>
      <c r="F396" s="45"/>
      <c r="G396" s="45"/>
      <c r="H396" s="45">
        <f t="shared" si="20"/>
        <v>0</v>
      </c>
      <c r="I396" s="45" t="s">
        <v>1189</v>
      </c>
    </row>
    <row r="397" spans="1:9" s="44" customFormat="1">
      <c r="A397" s="44">
        <v>397</v>
      </c>
      <c r="B397" s="45">
        <v>4000000</v>
      </c>
      <c r="C397" s="45">
        <v>0</v>
      </c>
      <c r="D397" s="45">
        <f t="shared" si="18"/>
        <v>4000000</v>
      </c>
      <c r="E397" s="46"/>
      <c r="F397" s="45"/>
      <c r="G397" s="45"/>
      <c r="H397" s="45">
        <f t="shared" si="20"/>
        <v>0</v>
      </c>
      <c r="I397" s="45" t="s">
        <v>1189</v>
      </c>
    </row>
    <row r="398" spans="1:9" s="44" customFormat="1">
      <c r="A398" s="44">
        <v>398</v>
      </c>
      <c r="B398" s="45">
        <v>4000000</v>
      </c>
      <c r="C398" s="45">
        <v>0</v>
      </c>
      <c r="D398" s="45">
        <f t="shared" si="18"/>
        <v>4000000</v>
      </c>
      <c r="E398" s="46"/>
      <c r="F398" s="45"/>
      <c r="G398" s="45"/>
      <c r="H398" s="45">
        <f t="shared" si="20"/>
        <v>0</v>
      </c>
      <c r="I398" s="45" t="s">
        <v>1189</v>
      </c>
    </row>
    <row r="399" spans="1:9" hidden="1">
      <c r="A399">
        <v>399</v>
      </c>
      <c r="B399" s="36">
        <v>56000000</v>
      </c>
      <c r="C399" s="36">
        <f>VLOOKUP(A399,[2]Tabla!F$3:G$394,2,FALSE)</f>
        <v>56000000</v>
      </c>
      <c r="D399" s="36">
        <f t="shared" si="18"/>
        <v>0</v>
      </c>
      <c r="E399" s="40">
        <f t="shared" si="19"/>
        <v>0</v>
      </c>
      <c r="F399" s="36">
        <f>VLOOKUP(A399,[2]Tabla!F$3:H$394,3,FALSE)</f>
        <v>0</v>
      </c>
      <c r="G399" s="36">
        <f>VLOOKUP(A399,[2]Tabla!F$3:I$394,4,FALSE)</f>
        <v>56000000</v>
      </c>
      <c r="H399" s="36">
        <f t="shared" si="20"/>
        <v>0</v>
      </c>
    </row>
    <row r="400" spans="1:9" s="44" customFormat="1">
      <c r="A400" s="44">
        <v>400</v>
      </c>
      <c r="B400" s="45">
        <v>63000000</v>
      </c>
      <c r="C400" s="45">
        <v>0</v>
      </c>
      <c r="D400" s="45">
        <f t="shared" si="18"/>
        <v>63000000</v>
      </c>
      <c r="E400" s="46"/>
      <c r="F400" s="45"/>
      <c r="G400" s="45"/>
      <c r="H400" s="45">
        <f t="shared" si="20"/>
        <v>0</v>
      </c>
      <c r="I400" s="45" t="s">
        <v>1189</v>
      </c>
    </row>
    <row r="401" spans="1:9" s="44" customFormat="1">
      <c r="A401" s="44">
        <v>401</v>
      </c>
      <c r="B401" s="45">
        <v>12581800</v>
      </c>
      <c r="C401" s="45">
        <v>0</v>
      </c>
      <c r="D401" s="45">
        <f t="shared" si="18"/>
        <v>12581800</v>
      </c>
      <c r="E401" s="46"/>
      <c r="F401" s="45"/>
      <c r="G401" s="45"/>
      <c r="H401" s="45">
        <f t="shared" si="20"/>
        <v>0</v>
      </c>
      <c r="I401" s="45" t="s">
        <v>1189</v>
      </c>
    </row>
    <row r="402" spans="1:9" s="44" customFormat="1">
      <c r="A402" s="44">
        <v>403</v>
      </c>
      <c r="B402" s="45">
        <v>29750000</v>
      </c>
      <c r="C402" s="45">
        <v>0</v>
      </c>
      <c r="D402" s="45">
        <f t="shared" si="18"/>
        <v>29750000</v>
      </c>
      <c r="E402" s="46"/>
      <c r="F402" s="45"/>
      <c r="G402" s="45"/>
      <c r="H402" s="45">
        <f t="shared" si="20"/>
        <v>0</v>
      </c>
      <c r="I402" s="45" t="s">
        <v>1189</v>
      </c>
    </row>
    <row r="403" spans="1:9" s="44" customFormat="1">
      <c r="A403" s="44">
        <v>404</v>
      </c>
      <c r="B403" s="45">
        <v>29750000</v>
      </c>
      <c r="C403" s="45">
        <v>0</v>
      </c>
      <c r="D403" s="45">
        <f t="shared" si="18"/>
        <v>29750000</v>
      </c>
      <c r="E403" s="46"/>
      <c r="F403" s="45"/>
      <c r="G403" s="45"/>
      <c r="H403" s="45">
        <f t="shared" si="20"/>
        <v>0</v>
      </c>
      <c r="I403" s="45" t="s">
        <v>1189</v>
      </c>
    </row>
    <row r="404" spans="1:9" s="44" customFormat="1">
      <c r="A404" s="44">
        <v>405</v>
      </c>
      <c r="B404" s="45">
        <v>27065500</v>
      </c>
      <c r="C404" s="45">
        <v>0</v>
      </c>
      <c r="D404" s="45">
        <f t="shared" si="18"/>
        <v>27065500</v>
      </c>
      <c r="E404" s="46"/>
      <c r="F404" s="45"/>
      <c r="G404" s="45"/>
      <c r="H404" s="45">
        <f t="shared" si="20"/>
        <v>0</v>
      </c>
      <c r="I404" s="45" t="s">
        <v>1189</v>
      </c>
    </row>
    <row r="405" spans="1:9" s="44" customFormat="1">
      <c r="A405" s="44">
        <v>406</v>
      </c>
      <c r="B405" s="45">
        <v>12581800</v>
      </c>
      <c r="C405" s="45">
        <v>0</v>
      </c>
      <c r="D405" s="45">
        <f t="shared" si="18"/>
        <v>12581800</v>
      </c>
      <c r="E405" s="46"/>
      <c r="F405" s="45"/>
      <c r="G405" s="45"/>
      <c r="H405" s="45">
        <f t="shared" si="20"/>
        <v>0</v>
      </c>
      <c r="I405" s="45" t="s">
        <v>1189</v>
      </c>
    </row>
    <row r="406" spans="1:9" s="44" customFormat="1">
      <c r="A406" s="44">
        <v>407</v>
      </c>
      <c r="B406" s="45">
        <v>12581800</v>
      </c>
      <c r="C406" s="45">
        <v>0</v>
      </c>
      <c r="D406" s="45">
        <f t="shared" si="18"/>
        <v>12581800</v>
      </c>
      <c r="E406" s="46"/>
      <c r="F406" s="45"/>
      <c r="G406" s="45"/>
      <c r="H406" s="45">
        <f t="shared" si="20"/>
        <v>0</v>
      </c>
      <c r="I406" s="45" t="s">
        <v>1189</v>
      </c>
    </row>
    <row r="407" spans="1:9" s="44" customFormat="1">
      <c r="A407" s="44">
        <v>408</v>
      </c>
      <c r="B407" s="45">
        <v>12581800</v>
      </c>
      <c r="C407" s="45">
        <v>0</v>
      </c>
      <c r="D407" s="45">
        <f t="shared" si="18"/>
        <v>12581800</v>
      </c>
      <c r="E407" s="46"/>
      <c r="F407" s="45"/>
      <c r="G407" s="45"/>
      <c r="H407" s="45">
        <f t="shared" si="20"/>
        <v>0</v>
      </c>
      <c r="I407" s="45" t="s">
        <v>1189</v>
      </c>
    </row>
    <row r="408" spans="1:9" s="44" customFormat="1">
      <c r="A408" s="44">
        <v>409</v>
      </c>
      <c r="B408" s="45">
        <v>12581800</v>
      </c>
      <c r="C408" s="45">
        <v>0</v>
      </c>
      <c r="D408" s="45">
        <f t="shared" si="18"/>
        <v>12581800</v>
      </c>
      <c r="E408" s="46"/>
      <c r="F408" s="45"/>
      <c r="G408" s="45"/>
      <c r="H408" s="45">
        <f t="shared" si="20"/>
        <v>0</v>
      </c>
      <c r="I408" s="45" t="s">
        <v>1189</v>
      </c>
    </row>
    <row r="409" spans="1:9" s="44" customFormat="1">
      <c r="A409" s="44">
        <v>410</v>
      </c>
      <c r="B409" s="45">
        <v>45500000</v>
      </c>
      <c r="C409" s="45">
        <v>0</v>
      </c>
      <c r="D409" s="45">
        <f t="shared" si="18"/>
        <v>45500000</v>
      </c>
      <c r="E409" s="46"/>
      <c r="F409" s="45"/>
      <c r="G409" s="45"/>
      <c r="H409" s="45">
        <f t="shared" si="20"/>
        <v>0</v>
      </c>
      <c r="I409" s="45" t="s">
        <v>1189</v>
      </c>
    </row>
    <row r="412" spans="1:9">
      <c r="B412" s="36">
        <f>SUM(B3:B411)</f>
        <v>18838808131</v>
      </c>
      <c r="C412" s="36">
        <f>SUM(C3:C411)</f>
        <v>18378234590</v>
      </c>
      <c r="D412" s="36">
        <f>SUM(D3:D411)</f>
        <v>460573541</v>
      </c>
      <c r="F412" s="36">
        <f>SUM(F3:F411)</f>
        <v>4273679513</v>
      </c>
      <c r="G412" s="36">
        <f>SUM(G3:G411)</f>
        <v>14104555077</v>
      </c>
      <c r="H412" s="36">
        <f>F412+G412-C412</f>
        <v>0</v>
      </c>
    </row>
    <row r="413" spans="1:9">
      <c r="A413" t="s">
        <v>1188</v>
      </c>
      <c r="C413" s="36" t="e">
        <f>GETPIVOTDATA("Suma de Valor Neto",[2]Tabla!$A$3)</f>
        <v>#REF!</v>
      </c>
      <c r="F413" s="36" t="e">
        <f>GETPIVOTDATA("Suma de Autorizacion giro",[2]Tabla!$A$3)</f>
        <v>#REF!</v>
      </c>
      <c r="G413" s="36" t="e">
        <f>GETPIVOTDATA("Suma de Com.Sin.Aut.Giro",[2]Tabla!$A$3)</f>
        <v>#REF!</v>
      </c>
    </row>
    <row r="414" spans="1:9">
      <c r="C414" s="36" t="e">
        <f>C412-C413</f>
        <v>#REF!</v>
      </c>
      <c r="F414" s="36" t="e">
        <f>F412-F413</f>
        <v>#REF!</v>
      </c>
      <c r="G414" s="36" t="e">
        <f>G412-G413</f>
        <v>#REF!</v>
      </c>
    </row>
  </sheetData>
  <autoFilter ref="A2:N409">
    <filterColumn colId="8">
      <customFilters>
        <customFilter operator="notEqual" val=" "/>
      </custom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2021</vt:lpstr>
      <vt:lpstr>Valida_Ppto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Ivan</cp:lastModifiedBy>
  <cp:lastPrinted>2019-06-11T16:05:51Z</cp:lastPrinted>
  <dcterms:created xsi:type="dcterms:W3CDTF">2019-03-01T12:35:12Z</dcterms:created>
  <dcterms:modified xsi:type="dcterms:W3CDTF">2021-07-08T19:57:00Z</dcterms:modified>
</cp:coreProperties>
</file>