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E:\2019-IDPC\ENE_2019\SDQS\"/>
    </mc:Choice>
  </mc:AlternateContent>
  <xr:revisionPtr revIDLastSave="0" documentId="13_ncr:1_{21DBDBE2-1554-42C5-BC58-5C672CA009EC}" xr6:coauthVersionLast="40" xr6:coauthVersionMax="40" xr10:uidLastSave="{00000000-0000-0000-0000-000000000000}"/>
  <bookViews>
    <workbookView xWindow="600" yWindow="615" windowWidth="23235" windowHeight="9465" xr2:uid="{00000000-000D-0000-FFFF-FFFF00000000}"/>
  </bookViews>
  <sheets>
    <sheet name="IV Trimestre" sheetId="1" r:id="rId1"/>
    <sheet name="DATOS PQRS (3)" sheetId="2" r:id="rId2"/>
  </sheets>
  <externalReferences>
    <externalReference r:id="rId3"/>
    <externalReference r:id="rId4"/>
  </externalReferences>
  <definedNames>
    <definedName name="ai">[1]REGISTRO!$AH$2</definedName>
    <definedName name="_xlnm.Print_Area" localSheetId="0">'IV Trimestre'!$A$1:$P$54</definedName>
    <definedName name="ff" localSheetId="1">[1]NOMBRES!#REF!</definedName>
    <definedName name="ff" localSheetId="0">[1]NOMBRES!#REF!</definedName>
    <definedName name="ff">[1]NOMBRES!#REF!</definedName>
    <definedName name="Frecuencia" localSheetId="1">#REF!</definedName>
    <definedName name="Frecuencia" localSheetId="0">#REF!</definedName>
    <definedName name="Frecuencia">#REF!</definedName>
    <definedName name="Herramienta" localSheetId="1">#REF!</definedName>
    <definedName name="Herramienta" localSheetId="0">#REF!</definedName>
    <definedName name="Herramienta">#REF!</definedName>
    <definedName name="Meses" localSheetId="1">#REF!</definedName>
    <definedName name="Meses" localSheetId="0">#REF!</definedName>
    <definedName name="Meses">#REF!</definedName>
    <definedName name="Procesos" localSheetId="1">#REF!</definedName>
    <definedName name="Procesos" localSheetId="0">#REF!</definedName>
    <definedName name="Procesos">#REF!</definedName>
    <definedName name="Tendencia" localSheetId="1">#REF!</definedName>
    <definedName name="Tendencia" localSheetId="0">#REF!</definedName>
    <definedName name="Tendencia">#REF!</definedName>
    <definedName name="Tipo" localSheetId="1">#REF!</definedName>
    <definedName name="Tipo" localSheetId="0">#REF!</definedName>
    <definedName name="Tipo">#REF!</definedName>
    <definedName name="_xlnm.Print_Titles" localSheetId="0">'IV Trimestre'!$1:$2</definedName>
    <definedName name="VALOR" localSheetId="1">[1]NOMBRES!#REF!</definedName>
    <definedName name="VALOR" localSheetId="0">[1]NOMBRES!#REF!</definedName>
    <definedName name="VALOR">[1]NOMBRES!#REF!</definedName>
    <definedName name="x" localSheetId="1">[1]NOMBRES!#REF!</definedName>
    <definedName name="x" localSheetId="0">[1]NOMBRES!#REF!</definedName>
    <definedName name="x">[1]NOMBRES!#REF!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 l="1"/>
  <c r="L8" i="2"/>
  <c r="J8" i="2"/>
  <c r="L3" i="2"/>
  <c r="M3" i="2" s="1"/>
  <c r="G17" i="1"/>
  <c r="J4" i="2"/>
  <c r="J5" i="2" s="1"/>
  <c r="G18" i="1" s="1"/>
  <c r="J7" i="2"/>
  <c r="G19" i="1" s="1"/>
  <c r="J10" i="2" l="1"/>
  <c r="L7" i="2"/>
  <c r="G20" i="1"/>
  <c r="G22" i="1" s="1"/>
  <c r="F10" i="2"/>
  <c r="C10" i="2"/>
  <c r="D9" i="2"/>
  <c r="H6" i="2"/>
  <c r="C5" i="2"/>
  <c r="E4" i="2"/>
  <c r="G4" i="2" s="1"/>
  <c r="H10" i="2" l="1"/>
  <c r="L6" i="2"/>
  <c r="L10" i="2"/>
  <c r="F4" i="2"/>
  <c r="F5" i="2" s="1"/>
  <c r="H4" i="2"/>
  <c r="H5" i="2" s="1"/>
  <c r="A24" i="1" l="1"/>
  <c r="F19" i="1"/>
  <c r="E19" i="1"/>
  <c r="D19" i="1"/>
  <c r="E18" i="1"/>
  <c r="D18" i="1"/>
  <c r="F17" i="1"/>
  <c r="E17" i="1"/>
  <c r="D17" i="1"/>
  <c r="Q17" i="1" l="1"/>
  <c r="E20" i="1"/>
  <c r="E22" i="1" s="1"/>
  <c r="D20" i="1"/>
  <c r="D22" i="1" s="1"/>
  <c r="F18" i="1" l="1"/>
  <c r="F20" i="1" s="1"/>
  <c r="F22" i="1" s="1"/>
  <c r="I22" i="1" s="1"/>
</calcChain>
</file>

<file path=xl/sharedStrings.xml><?xml version="1.0" encoding="utf-8"?>
<sst xmlns="http://schemas.openxmlformats.org/spreadsheetml/2006/main" count="134" uniqueCount="124">
  <si>
    <t>º</t>
  </si>
  <si>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</si>
  <si>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</si>
  <si>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</si>
  <si>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</si>
  <si>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</si>
  <si>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</si>
  <si>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</si>
  <si>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</si>
  <si>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</si>
  <si>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</si>
  <si>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</si>
  <si>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</si>
  <si>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</si>
  <si>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SOLICITUDES Y REQUERIMIENTOS RESUELTOS EN TÉRMINO</t>
  </si>
  <si>
    <t xml:space="preserve">Proceso </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</si>
  <si>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</si>
  <si>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</si>
  <si>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</si>
  <si>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</si>
  <si>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</si>
  <si>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</si>
  <si>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</si>
  <si>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</si>
  <si>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</si>
  <si>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</si>
  <si>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</si>
  <si>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</si>
  <si>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</si>
  <si>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</si>
  <si>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</si>
  <si>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</si>
  <si>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</si>
  <si>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</si>
  <si>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Administrador central SDQS</t>
  </si>
  <si>
    <t xml:space="preserve">Responsable del análisis: </t>
  </si>
  <si>
    <t>Equipo de Transparencia y Atención a la Ciudadanía</t>
  </si>
  <si>
    <t>Gestión Jurídica</t>
  </si>
  <si>
    <t>Criterios para hacer la medición</t>
  </si>
  <si>
    <t>Variables</t>
  </si>
  <si>
    <t>Gestión Documental</t>
  </si>
  <si>
    <t>● Número de requerimientos a responder durante el periodo. 
● Número de requerimientos resueltos en término.</t>
  </si>
  <si>
    <t xml:space="preserve">Fuente de Información. </t>
  </si>
  <si>
    <t>Fórmula del Indicador</t>
  </si>
  <si>
    <t>Frecuencia de Medición</t>
  </si>
  <si>
    <t>Unidad de medida</t>
  </si>
  <si>
    <t>Matriz de seguimiento y control al SDQS</t>
  </si>
  <si>
    <t xml:space="preserve">Número de requerimientos resueltos en término/ Número de requerimientos recibidos en el mismo periodo x 100. </t>
  </si>
  <si>
    <t>Trimestral</t>
  </si>
  <si>
    <t>%</t>
  </si>
  <si>
    <t>Control Interno Disciplinario</t>
  </si>
  <si>
    <t>Convenciones</t>
  </si>
  <si>
    <t>Administración de Bienes de Infraestructura</t>
  </si>
  <si>
    <t>Rojo</t>
  </si>
  <si>
    <t>&lt; 69 % de la meta programada para el periodo</t>
  </si>
  <si>
    <t xml:space="preserve">                            Amarillo </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</si>
  <si>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</si>
  <si>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</si>
  <si>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</si>
  <si>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</si>
  <si>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</si>
  <si>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</si>
  <si>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</si>
  <si>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I Trimestre</t>
  </si>
  <si>
    <t>II Trimestre</t>
  </si>
  <si>
    <t>III Trimestre</t>
  </si>
  <si>
    <t>Gestión de sistemas de información y tecnología</t>
  </si>
  <si>
    <t>Atención al cliente y usuarios</t>
  </si>
  <si>
    <t>Requerimientos a resolver en el periodo</t>
  </si>
  <si>
    <t>Requerimientos resueltos en término.</t>
  </si>
  <si>
    <t>Mejoramiento Continuo</t>
  </si>
  <si>
    <t xml:space="preserve">Resultado </t>
  </si>
  <si>
    <t>Resultados  (Ejecutado)</t>
  </si>
  <si>
    <t>Seguimiento y evaluación</t>
  </si>
  <si>
    <t>Meta</t>
  </si>
  <si>
    <t>Cumplimiento</t>
  </si>
  <si>
    <t>Gráfica del Indicador</t>
  </si>
  <si>
    <t>FECHA</t>
  </si>
  <si>
    <t>ANALISIS DE RESULTADOS Y TOMA DE DECISIONES</t>
  </si>
  <si>
    <t xml:space="preserve">I TRIMESTRE </t>
  </si>
  <si>
    <t>Resultados</t>
  </si>
  <si>
    <t xml:space="preserve">II TRIMESTRE </t>
  </si>
  <si>
    <t xml:space="preserve">III TRIMESTRE </t>
  </si>
  <si>
    <t xml:space="preserve">IV TRIMESTRE </t>
  </si>
  <si>
    <t>VIGENCIA 2018</t>
  </si>
  <si>
    <t>REZAGO 2017</t>
  </si>
  <si>
    <t>ENE-MAR</t>
  </si>
  <si>
    <t>Porcentaje</t>
  </si>
  <si>
    <t>REZAGO I TRIMESTRE</t>
  </si>
  <si>
    <t>ABR-JUN</t>
  </si>
  <si>
    <t>REZAGO I I TRIMESTRE</t>
  </si>
  <si>
    <t>JUL-SEP</t>
  </si>
  <si>
    <t>REZAGO I I I TRIMESTRE</t>
  </si>
  <si>
    <t>RECIBIDAS EN EL TRIMESTRE</t>
  </si>
  <si>
    <t>A RESPONDER EN EL PERIODO</t>
  </si>
  <si>
    <t>A RESPONDER EN EL P+REZAGO</t>
  </si>
  <si>
    <t>TOTAL RESPONDIDAS/deben responderse</t>
  </si>
  <si>
    <t>A TIEMPO</t>
  </si>
  <si>
    <t>POR FUERA</t>
  </si>
  <si>
    <t>% OPORTUNIDAD</t>
  </si>
  <si>
    <t>Acciones de Seguimiento y Recomendaciones</t>
  </si>
  <si>
    <t>*Se realizó el seguimiento semanal de los requerimientos registrados en el cuadro de control y seguimiento a cada una de las áreas responsables, creando alertas vía correo electrónico en las que se indica el estado del requerimiento.
*Se requiere avanzar en la documentación de los procedimientos que sustentan los trámites y otros procedimientos administrativos, para eliminar su registro en el SDQS.</t>
  </si>
  <si>
    <t>*Se realizó el seguimiento semanal de los requerimientos registrados en el cuadro de control y seguimiento a cada una de las áreas responsables, creando alertas vía correo electrónico en las que se indica el estado del requerimiento.
*Se elaboró y publicó la Resolución 373 de 2018 "Por la cual se reglamenta el trámite interno para los Derechos de Petición".
*Se inició la actualización del procedimiento para la atención de las peticiones presentadas por la ciudadanía.
*Se requiere continuar con la documentación de los procedimientos que sustentan los trámites y otros procedimientos administrativos, para eliminar su registro en el SDQS.</t>
  </si>
  <si>
    <t>TOTAL RECIBIDAS</t>
  </si>
  <si>
    <t>TOTAL RESPONDIDAS</t>
  </si>
  <si>
    <t>RESPONDIDAS A TIEMPO</t>
  </si>
  <si>
    <t>FUERA DE PLAZO</t>
  </si>
  <si>
    <t xml:space="preserve">En el tercer trimestre del año 2018, el Instituto Distrital de Patrimonio Cultural – IDPC recibió un total de 410 solicitudes, de las cuales 288 debían ser atendidas durante el período, sumadas a 128 solicitudes del período anterior, para un total de 416 solicitudes a resolver.
De las 416 solicitudes, el Instituto resolvió 384 de estas en término, lo cual corresponde al 84% de cumplimiento, y 68 solicitudes fuera de término, correspondientes al 16%. 
</t>
  </si>
  <si>
    <t xml:space="preserve">En el segundo trimestre del año 2018, el Instituto Distrital de Patrimonio Cultural – IDPC recibió un total de 410 solicitudes, de las cuales 282 debían ser atendidas durante el período, sumadas a 117 solicitudes del período anterior, para un total de 399 solicitudes a resolver.
De las 399 solicitudes, la entidad resolvió 374 en término, lo cual corresponde al 94% de cumplimiento19/11/2018, y 25 fuera de término, correspondientes al 6%. 
</t>
  </si>
  <si>
    <t xml:space="preserve">En el primer trimestre del año 2018, el Instituto Distrital de Patrimonio Cultural – IDPC recibió un total de 385 solicitudes, de las cuales 268 debían ser atendidas durante el período, sumadas a 75 solicitudes del período anterior, para un total de 343 solicitudes a resolver.
De estas 343 solicitudes, el Instituto resolvió 318 en término, lo cual corresponde al 93% de cumplimiento; y 25 solicitudes por fuera de término, correspondientes al 7%. </t>
  </si>
  <si>
    <t>*Se realizó el seguimiento semanal de los requerimientos registrados en el cuadro de control y seguimiento a cada una de las áreas responsables, creando alertas vía correo electrónico en las que se indica el estado del requerimiento.
*Se finalizó la actualización del procedimiento para la atención de las peticiones presentadas por la ciudadanía; se publicó en la intranet y se socializó con todos los funcionarios y contratistas del Instituto.
*Se requiere documentar y actualizar los procedimientos internos del área jurídica del Instituto, e intensificar los seguimientos y controles para el cumplimiento de los plazos para la atención de PQRS.  
*Se requiere finalizar el proceso de actualización de los procedimientos que sustentan los trámites y otros procedimientos administrativos, para eliminar su registro en el SDQS.</t>
  </si>
  <si>
    <t>OCT-DIC</t>
  </si>
  <si>
    <t>TOTAL 2018</t>
  </si>
  <si>
    <t xml:space="preserve">REZAGO </t>
  </si>
  <si>
    <t>REZAGO</t>
  </si>
  <si>
    <t xml:space="preserve">Requerimientos recibidos durante el periodo. </t>
  </si>
  <si>
    <t>Promedio anual</t>
  </si>
  <si>
    <t xml:space="preserve">En el tercer trimestre del año 2018, el Instituto Distrital de Patrimonio Cultural – IDPC recibió un total de 268 solicitudes, que en su totalidad debían ser atendidas durante el período, y que sumadas a 131 solicitudes del período anterior, da un total de399 solicitudes a resolver.
De estas 399 solicitudes, el Instituto resolvió 312 en término, lo cual corresponde al 78% de cumplimiento; y 87 fuera de término, correspondientes al 22%. </t>
  </si>
  <si>
    <t>*Se realizó el seguimiento semanal de los requerimientos registrados en el cuadro de control y seguimiento a cada una de las áreas responsables, creando alertas vía correo electrónico en las que se indica el estado del requerimiento.
*Se realizó seguimiento extraordinario a las peticiones a cargo de las Asesoría Jurídica y se acompañó el proceso para subsanar la inoportunidad a la elaboración de las respuestas con mesas de trabajo realizadas entre la Asesoría Jurídica, Gestión Documental –Orfeo, y el equipo de Transparencia y Atención a la Ciudadanía. 
*La Asesoría Jurídica elaboró y aprobó el proceso para expedir certificaciones contractuales, con lo cual a partir del mes de diciembre de 2018 las solicitudes respectivas no se registran en el SDQS.</t>
  </si>
  <si>
    <t>PROCESO ATENCIÓN A LA CIUDADANÍA Y GRUPOS DE INTERÉS</t>
  </si>
  <si>
    <t>Atención a la Ciudadanía y grupos de interés.</t>
  </si>
  <si>
    <t xml:space="preserve">● La información para la medición se obtiene de la matriz de seguimiento y control interno del SDQS y no del reporte generado del SDQS, teniendo en cuenta que el informe generado por el SDQS contiene información duplicada, los términos para brindar respuesta no son los indicados en la Ley 1755 de 2015. 
● Las fechas para el cálculo de ingreso y respuesta son las registradas en la matriz de seguimiento y control  interna del SDQS, teniendo en cuenta que el SDQS registra los días corrientes y no hábiles como lo señala la Ley 1755 de 2015. 
● La medición se hará con corte al último día del trimestre a evaluar. 
● La tendencia del indicador es creciente.
● El indicador no es acumulable, es decir que el dato de cada trimestre corresponde a ese trimestre.
</t>
  </si>
  <si>
    <t>Durante el año 2018 se recibieron 1473 solicitudes ciudadanas y se resolvieron 1557 (incluidas 84 solicitudes de 2017).
De las peticiones resueltas, 1352, correspondientes al 87%, se respondieron dentro de los términos de ley; y 205, correspondientes al 13%, se respondieron por fuera de término.  
Durante la vigencia 2019 es necesario dar cumplimiento a la oportunidad en la respuesta del 100% de las solicitudes ciudadanas; por ello, es necesario aplicar los procedimientos de atención a PQRSD y de correspondencia (actualizados en 2018) y definir acciones de control y seguimiento más efectivas. 
Es igulamente importante impulsar la mejora de los reportes generados por el SDQS, que deben constituirse en la base para realizar dicho seguimiento.</t>
  </si>
  <si>
    <t>Resultados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</si>
</sst>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3"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b/>
      <sz val="10"/>
      <name val="Arial"/>
      <family val="2"/>
    </font>
    <font>
      <sz val="10"/>
      <color rgb="FFFF0000"/>
      <name val="Arial"/>
      <family val="2"/>
    </font>
    <font>
      <sz val="14"/>
      <name val="Arial"/>
      <family val="2"/>
    </font>
    <font>
      <b/>
      <sz val="14"/>
      <color theme="1"/>
      <name val="Calibri"/>
      <family val="2"/>
      <scheme val="minor"/>
    </font>
    <font>
      <sz val="11"/>
      <color indexed="8"/>
      <name val="Calibri"/>
      <family val="2"/>
    </font>
    <font>
      <b/>
      <sz val="16"/>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BDDEFF"/>
        <bgColor indexed="64"/>
      </patternFill>
    </fill>
    <fill>
      <patternFill patternType="solid">
        <fgColor rgb="FF00B0F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24997711111789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1" fillId="0" borderId="0" applyFont="0" applyFill="0" applyBorder="0" applyAlignment="0" applyProtection="0"/>
  </cellStyleXfs>
  <cellXfs count="136">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xf numFmtId="0" fontId="0"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16" xfId="0" applyFont="1" applyFill="1" applyBorder="1" applyAlignment="1">
      <alignment horizontal="center" wrapText="1"/>
    </xf>
    <xf numFmtId="0" fontId="0" fillId="2" borderId="12" xfId="0" applyFont="1" applyFill="1" applyBorder="1" applyAlignment="1">
      <alignment horizontal="center" wrapText="1"/>
    </xf>
    <xf numFmtId="0" fontId="3" fillId="2" borderId="11" xfId="0" applyFont="1" applyFill="1" applyBorder="1" applyAlignment="1">
      <alignment vertical="center" wrapText="1"/>
    </xf>
    <xf numFmtId="0" fontId="3" fillId="2" borderId="10" xfId="0" applyFont="1" applyFill="1" applyBorder="1" applyAlignment="1">
      <alignment vertical="center" wrapText="1"/>
    </xf>
    <xf numFmtId="9" fontId="2"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5" fillId="3" borderId="11" xfId="0" applyFont="1" applyFill="1" applyBorder="1" applyAlignment="1">
      <alignment vertical="center" wrapText="1"/>
    </xf>
    <xf numFmtId="9" fontId="3" fillId="2" borderId="11" xfId="0" applyNumberFormat="1" applyFont="1" applyFill="1" applyBorder="1" applyAlignment="1">
      <alignment vertical="center" wrapText="1"/>
    </xf>
    <xf numFmtId="9" fontId="3" fillId="2" borderId="10" xfId="0" applyNumberFormat="1"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0" fillId="2" borderId="0" xfId="0" applyFont="1" applyFill="1" applyBorder="1" applyAlignment="1">
      <alignment horizontal="center" vertical="center" wrapText="1"/>
    </xf>
    <xf numFmtId="0" fontId="3" fillId="2" borderId="23"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0" xfId="2" applyFont="1"/>
    <xf numFmtId="0" fontId="3" fillId="2" borderId="0" xfId="0" applyFont="1" applyFill="1" applyAlignment="1">
      <alignment horizontal="center" vertical="center" wrapText="1"/>
    </xf>
    <xf numFmtId="0" fontId="3" fillId="2" borderId="0" xfId="3" applyFont="1" applyFill="1" applyAlignment="1">
      <alignment wrapText="1"/>
    </xf>
    <xf numFmtId="0" fontId="3" fillId="2" borderId="0" xfId="3" applyFont="1" applyFill="1"/>
    <xf numFmtId="0" fontId="9" fillId="0" borderId="0" xfId="0" applyFont="1"/>
    <xf numFmtId="0" fontId="9" fillId="0" borderId="0" xfId="0" applyFont="1" applyFill="1"/>
    <xf numFmtId="0" fontId="10" fillId="0" borderId="0" xfId="0" applyFont="1"/>
    <xf numFmtId="0" fontId="9" fillId="5" borderId="0" xfId="0" applyFont="1" applyFill="1"/>
    <xf numFmtId="0" fontId="9" fillId="6" borderId="0" xfId="0" applyFont="1" applyFill="1"/>
    <xf numFmtId="0" fontId="10" fillId="5" borderId="0" xfId="0" applyFont="1" applyFill="1"/>
    <xf numFmtId="0" fontId="9" fillId="7" borderId="0" xfId="0" applyFont="1" applyFill="1"/>
    <xf numFmtId="0" fontId="10" fillId="7" borderId="0" xfId="0" applyFont="1" applyFill="1"/>
    <xf numFmtId="1" fontId="9" fillId="0" borderId="0" xfId="0" applyNumberFormat="1" applyFont="1"/>
    <xf numFmtId="0" fontId="9" fillId="8" borderId="0" xfId="0" applyFont="1" applyFill="1"/>
    <xf numFmtId="9" fontId="9" fillId="8" borderId="0" xfId="1" applyFont="1" applyFill="1"/>
    <xf numFmtId="9" fontId="9" fillId="0" borderId="0" xfId="1" applyFont="1"/>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9" fontId="5" fillId="2" borderId="11" xfId="1" applyFont="1" applyFill="1" applyBorder="1" applyAlignment="1">
      <alignment vertical="center" wrapText="1"/>
    </xf>
    <xf numFmtId="9" fontId="5" fillId="9" borderId="10" xfId="1"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7" fillId="3" borderId="0" xfId="0" applyFont="1" applyFill="1" applyBorder="1" applyAlignment="1">
      <alignment vertical="center" wrapText="1"/>
    </xf>
    <xf numFmtId="0" fontId="7" fillId="3" borderId="8" xfId="0" applyFont="1" applyFill="1" applyBorder="1" applyAlignment="1">
      <alignment vertical="center" wrapText="1"/>
    </xf>
    <xf numFmtId="0" fontId="7" fillId="3" borderId="25" xfId="0" applyFont="1" applyFill="1" applyBorder="1" applyAlignment="1">
      <alignment vertical="center" wrapText="1"/>
    </xf>
    <xf numFmtId="0" fontId="7" fillId="3" borderId="26" xfId="0" applyFont="1" applyFill="1" applyBorder="1" applyAlignment="1">
      <alignment vertical="center" wrapText="1"/>
    </xf>
    <xf numFmtId="9" fontId="7" fillId="3" borderId="25" xfId="0" applyNumberFormat="1" applyFont="1" applyFill="1" applyBorder="1" applyAlignment="1">
      <alignment vertical="center" wrapText="1"/>
    </xf>
    <xf numFmtId="17" fontId="5" fillId="4" borderId="5" xfId="2" applyNumberFormat="1" applyFont="1" applyFill="1" applyBorder="1" applyAlignment="1">
      <alignment horizontal="center" vertical="center" wrapText="1"/>
    </xf>
    <xf numFmtId="9" fontId="12" fillId="8" borderId="0" xfId="1" applyFont="1" applyFill="1"/>
    <xf numFmtId="0" fontId="9" fillId="10" borderId="0" xfId="0" applyFont="1" applyFill="1"/>
    <xf numFmtId="0" fontId="10" fillId="10" borderId="0" xfId="0" applyFont="1" applyFill="1"/>
    <xf numFmtId="9" fontId="12" fillId="10" borderId="0" xfId="1" applyFont="1" applyFill="1"/>
    <xf numFmtId="0" fontId="3" fillId="2" borderId="15" xfId="0" applyFont="1" applyFill="1" applyBorder="1" applyAlignment="1">
      <alignment horizontal="center" vertical="center" wrapText="1"/>
    </xf>
    <xf numFmtId="10" fontId="3" fillId="0" borderId="15" xfId="0" applyNumberFormat="1" applyFont="1" applyBorder="1" applyAlignment="1">
      <alignment horizontal="center" vertical="center" wrapText="1"/>
    </xf>
    <xf numFmtId="0" fontId="5" fillId="4" borderId="5" xfId="0" applyFont="1" applyFill="1" applyBorder="1" applyAlignment="1">
      <alignment horizontal="center" vertical="center" wrapText="1"/>
    </xf>
    <xf numFmtId="0" fontId="3" fillId="0" borderId="5" xfId="2"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5" xfId="2" applyFont="1" applyFill="1" applyBorder="1" applyAlignment="1">
      <alignment horizontal="left" vertical="justify" wrapText="1"/>
    </xf>
    <xf numFmtId="0" fontId="3" fillId="2" borderId="5" xfId="0" applyFont="1" applyFill="1" applyBorder="1" applyAlignment="1">
      <alignment horizontal="justify" vertical="center" wrapText="1"/>
    </xf>
    <xf numFmtId="0" fontId="5" fillId="4" borderId="5" xfId="0" applyFont="1" applyFill="1" applyBorder="1" applyAlignment="1">
      <alignment horizontal="center" vertical="center" wrapText="1"/>
    </xf>
    <xf numFmtId="0" fontId="5" fillId="2" borderId="11" xfId="0" applyFont="1" applyFill="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36">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title>
    <c:autoTitleDeleted val="0"/>
    <c:plotArea>
      <c:layout/>
      <c:barChart>
        <c:barDir val="col"/>
        <c:grouping val="clustered"/>
        <c:varyColors val="0"/>
        <c:ser>
          <c:idx val="0"/>
          <c:order val="0"/>
          <c:tx>
            <c:strRef>
              <c:f>'IV Trimestre'!$C$21</c:f>
              <c:strCache>
                <c:ptCount val="1"/>
                <c:pt idx="0">
                  <c:v>Meta</c:v>
                </c:pt>
              </c:strCache>
            </c:strRef>
          </c:tx>
          <c:spPr>
            <a:solidFill>
              <a:srgbClr val="92D050">
                <a:alpha val="40000"/>
              </a:srgbClr>
            </a:solidFill>
            <a:ln>
              <a:solidFill>
                <a:srgbClr val="92D050"/>
              </a:solidFill>
            </a:ln>
          </c:spPr>
          <c:invertIfNegative val="0"/>
          <c:dPt>
            <c:idx val="0"/>
            <c:invertIfNegative val="0"/>
            <c:bubble3D val="0"/>
            <c:spPr>
              <a:solidFill>
                <a:srgbClr val="92D050">
                  <a:alpha val="15000"/>
                </a:srgbClr>
              </a:solidFill>
              <a:ln>
                <a:solidFill>
                  <a:srgbClr val="92D050"/>
                </a:solidFill>
              </a:ln>
            </c:spPr>
            <c:extLst>
              <c:ext xmlns:c16="http://schemas.microsoft.com/office/drawing/2014/chart" uri="{C3380CC4-5D6E-409C-BE32-E72D297353CC}">
                <c16:uniqueId val="{00000001-6F7D-43DC-A650-30958F0F9B1D}"/>
              </c:ext>
            </c:extLst>
          </c:dPt>
          <c:dPt>
            <c:idx val="1"/>
            <c:invertIfNegative val="0"/>
            <c:bubble3D val="0"/>
            <c:spPr>
              <a:solidFill>
                <a:srgbClr val="92D050">
                  <a:alpha val="15000"/>
                </a:srgbClr>
              </a:solidFill>
              <a:ln>
                <a:solidFill>
                  <a:srgbClr val="92D050"/>
                </a:solidFill>
              </a:ln>
            </c:spPr>
            <c:extLst>
              <c:ext xmlns:c16="http://schemas.microsoft.com/office/drawing/2014/chart" uri="{C3380CC4-5D6E-409C-BE32-E72D297353CC}">
                <c16:uniqueId val="{00000003-6F7D-43DC-A650-30958F0F9B1D}"/>
              </c:ext>
            </c:extLst>
          </c:dPt>
          <c:dPt>
            <c:idx val="2"/>
            <c:invertIfNegative val="0"/>
            <c:bubble3D val="0"/>
            <c:spPr>
              <a:solidFill>
                <a:srgbClr val="92D050">
                  <a:alpha val="15000"/>
                </a:srgbClr>
              </a:solidFill>
              <a:ln>
                <a:solidFill>
                  <a:srgbClr val="92D050"/>
                </a:solidFill>
              </a:ln>
            </c:spPr>
            <c:extLst>
              <c:ext xmlns:c16="http://schemas.microsoft.com/office/drawing/2014/chart" uri="{C3380CC4-5D6E-409C-BE32-E72D297353CC}">
                <c16:uniqueId val="{00000005-6F7D-43DC-A650-30958F0F9B1D}"/>
              </c:ext>
            </c:extLst>
          </c:dPt>
          <c:dLbls>
            <c:spPr>
              <a:noFill/>
              <a:ln>
                <a:noFill/>
              </a:ln>
              <a:effectLst/>
            </c:spPr>
            <c:txPr>
              <a:bodyPr/>
              <a:lstStyle/>
              <a:p>
                <a:pPr>
                  <a:defRPr sz="1100" b="1"/>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'IV Trimestre'!$D$21:$G$21</c:f>
              <c:numCache>
                <c:formatCode>0%</c:formatCode>
                <c:ptCount val="4"/>
                <c:pt idx="0">
                  <c:v>1</c:v>
                </c:pt>
                <c:pt idx="1">
                  <c:v>1</c:v>
                </c:pt>
                <c:pt idx="2">
                  <c:v>1</c:v>
                </c:pt>
                <c:pt idx="3">
                  <c:v>1</c:v>
                </c:pt>
              </c:numCache>
            </c:numRef>
          </c:val>
          <c:extLst>
            <c:ext xmlns:c16="http://schemas.microsoft.com/office/drawing/2014/chart" uri="{C3380CC4-5D6E-409C-BE32-E72D297353CC}">
              <c16:uniqueId val="{00000006-6F7D-43DC-A650-30958F0F9B1D}"/>
            </c:ext>
          </c:extLst>
        </c:ser>
        <c:ser>
          <c:idx val="1"/>
          <c:order val="1"/>
          <c:tx>
            <c:strRef>
              <c:f>'IV Trimestre'!$C$22</c:f>
              <c:strCache>
                <c:ptCount val="1"/>
                <c:pt idx="0">
                  <c:v>Cumplimiento</c:v>
                </c:pt>
              </c:strCache>
            </c:strRef>
          </c:tx>
          <c:spPr>
            <a:solidFill>
              <a:srgbClr val="92D050"/>
            </a:solidFill>
          </c:spPr>
          <c:invertIfNegative val="0"/>
          <c:dPt>
            <c:idx val="2"/>
            <c:invertIfNegative val="0"/>
            <c:bubble3D val="0"/>
            <c:spPr>
              <a:solidFill>
                <a:srgbClr val="FFD45B"/>
              </a:solidFill>
            </c:spPr>
            <c:extLst>
              <c:ext xmlns:c16="http://schemas.microsoft.com/office/drawing/2014/chart" uri="{C3380CC4-5D6E-409C-BE32-E72D297353CC}">
                <c16:uniqueId val="{00000008-6F7D-43DC-A650-30958F0F9B1D}"/>
              </c:ext>
            </c:extLst>
          </c:dPt>
          <c:dPt>
            <c:idx val="3"/>
            <c:invertIfNegative val="0"/>
            <c:bubble3D val="0"/>
            <c:spPr>
              <a:solidFill>
                <a:srgbClr val="FFFF66"/>
              </a:solidFill>
            </c:spPr>
            <c:extLst>
              <c:ext xmlns:c16="http://schemas.microsoft.com/office/drawing/2014/chart" uri="{C3380CC4-5D6E-409C-BE32-E72D297353CC}">
                <c16:uniqueId val="{0000000A-6F7D-43DC-A650-30958F0F9B1D}"/>
              </c:ext>
            </c:extLst>
          </c:dPt>
          <c:dLbls>
            <c:spPr>
              <a:noFill/>
              <a:ln>
                <a:noFill/>
              </a:ln>
              <a:effectLst/>
            </c:spPr>
            <c:txPr>
              <a:bodyPr/>
              <a:lstStyle/>
              <a:p>
                <a:pPr>
                  <a:defRPr sz="1100" b="1"/>
                </a:pPr>
                <a:endParaRPr lang="es-419"/>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'IV Trimestre'!$D$22:$G$22</c:f>
              <c:numCache>
                <c:formatCode>0%</c:formatCode>
                <c:ptCount val="4"/>
                <c:pt idx="0">
                  <c:v>0.92711370262390669</c:v>
                </c:pt>
                <c:pt idx="1">
                  <c:v>0.93734335839598992</c:v>
                </c:pt>
                <c:pt idx="2">
                  <c:v>0.83653846153846156</c:v>
                </c:pt>
                <c:pt idx="3">
                  <c:v>0.78195488721804507</c:v>
                </c:pt>
              </c:numCache>
            </c:numRef>
          </c:val>
          <c:extLst>
            <c:ext xmlns:c16="http://schemas.microsoft.com/office/drawing/2014/chart" uri="{C3380CC4-5D6E-409C-BE32-E72D297353CC}">
              <c16:uniqueId val="{00000009-6F7D-43DC-A650-30958F0F9B1D}"/>
            </c:ext>
          </c:extLst>
        </c:ser>
        <c:dLbls>
          <c:showLegendKey val="0"/>
          <c:showVal val="0"/>
          <c:showCatName val="0"/>
          <c:showSerName val="0"/>
          <c:showPercent val="0"/>
          <c:showBubbleSize val="0"/>
        </c:dLbls>
        <c:gapWidth val="75"/>
        <c:overlap val="40"/>
        <c:axId val="33104256"/>
        <c:axId val="33105792"/>
      </c:barChart>
      <c:catAx>
        <c:axId val="33104256"/>
        <c:scaling>
          <c:orientation val="minMax"/>
        </c:scaling>
        <c:delete val="0"/>
        <c:axPos val="b"/>
        <c:numFmt formatCode="@" sourceLinked="0"/>
        <c:majorTickMark val="none"/>
        <c:minorTickMark val="none"/>
        <c:tickLblPos val="nextTo"/>
        <c:crossAx val="33105792"/>
        <c:crosses val="autoZero"/>
        <c:auto val="1"/>
        <c:lblAlgn val="ctr"/>
        <c:lblOffset val="1"/>
        <c:tickLblSkip val="1"/>
        <c:tickMarkSkip val="1"/>
        <c:noMultiLvlLbl val="0"/>
      </c:catAx>
      <c:valAx>
        <c:axId val="33105792"/>
        <c:scaling>
          <c:orientation val="minMax"/>
          <c:max val="1"/>
          <c:min val="0"/>
        </c:scaling>
        <c:delete val="0"/>
        <c:axPos val="l"/>
        <c:majorGridlines/>
        <c:numFmt formatCode="0%" sourceLinked="1"/>
        <c:majorTickMark val="none"/>
        <c:minorTickMark val="none"/>
        <c:tickLblPos val="nextTo"/>
        <c:crossAx val="33104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257735</xdr:colOff>
      <xdr:row>0</xdr:row>
      <xdr:rowOff>124480</xdr:rowOff>
    </xdr:from>
    <xdr:to>
      <xdr:col>1</xdr:col>
      <xdr:colOff>353624</xdr:colOff>
      <xdr:row>2</xdr:row>
      <xdr:rowOff>105834</xdr:rowOff>
    </xdr:to>
    <xdr:pic>
      <xdr:nvPicPr>
        <xdr:cNvPr id="2" name="3 Imagen" descr="Descripción: IDPCBY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4480"/>
          <a:ext cx="1080139" cy="584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336364</xdr:colOff>
      <xdr:row>13</xdr:row>
      <xdr:rowOff>81304</xdr:rowOff>
    </xdr:from>
    <xdr:to>
      <xdr:col>0</xdr:col>
      <xdr:colOff>578971</xdr:colOff>
      <xdr:row>13</xdr:row>
      <xdr:rowOff>328954</xdr:rowOff>
    </xdr:to>
    <xdr:sp macro="" textlink="">
      <xdr:nvSpPr>
        <xdr:cNvPr id="3" name="9 Rectángulo">
          <a:extLst>
            <a:ext uri="{FF2B5EF4-FFF2-40B4-BE49-F238E27FC236}">
              <a16:creationId xmlns:a16="http://schemas.microsoft.com/office/drawing/2014/main" id="{00000000-0008-0000-0000-000003000000}"/>
            </a:ext>
          </a:extLst>
        </xdr:cNvPr>
        <xdr:cNvSpPr>
          <a:spLocks noChangeArrowheads="1"/>
        </xdr:cNvSpPr>
      </xdr:nvSpPr>
      <xdr:spPr bwMode="auto">
        <a:xfrm>
          <a:off x="336364" y="8444254"/>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226546</xdr:colOff>
      <xdr:row>13</xdr:row>
      <xdr:rowOff>138393</xdr:rowOff>
    </xdr:from>
    <xdr:to>
      <xdr:col>5</xdr:col>
      <xdr:colOff>474196</xdr:colOff>
      <xdr:row>13</xdr:row>
      <xdr:rowOff>386043</xdr:rowOff>
    </xdr:to>
    <xdr:sp macro="" textlink="">
      <xdr:nvSpPr>
        <xdr:cNvPr id="4" name="10 Rectángulo">
          <a:extLst>
            <a:ext uri="{FF2B5EF4-FFF2-40B4-BE49-F238E27FC236}">
              <a16:creationId xmlns:a16="http://schemas.microsoft.com/office/drawing/2014/main" id="{00000000-0008-0000-0000-000004000000}"/>
            </a:ext>
          </a:extLst>
        </xdr:cNvPr>
        <xdr:cNvSpPr>
          <a:spLocks noChangeArrowheads="1"/>
        </xdr:cNvSpPr>
      </xdr:nvSpPr>
      <xdr:spPr bwMode="auto">
        <a:xfrm>
          <a:off x="5131921" y="8501343"/>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243726</xdr:colOff>
      <xdr:row>13</xdr:row>
      <xdr:rowOff>138393</xdr:rowOff>
    </xdr:from>
    <xdr:to>
      <xdr:col>11</xdr:col>
      <xdr:colOff>491376</xdr:colOff>
      <xdr:row>13</xdr:row>
      <xdr:rowOff>386043</xdr:rowOff>
    </xdr:to>
    <xdr:sp macro="" textlink="">
      <xdr:nvSpPr>
        <xdr:cNvPr id="5" name="11 Rectángulo">
          <a:extLst>
            <a:ext uri="{FF2B5EF4-FFF2-40B4-BE49-F238E27FC236}">
              <a16:creationId xmlns:a16="http://schemas.microsoft.com/office/drawing/2014/main" id="{00000000-0008-0000-0000-000005000000}"/>
            </a:ext>
          </a:extLst>
        </xdr:cNvPr>
        <xdr:cNvSpPr>
          <a:spLocks noChangeArrowheads="1"/>
        </xdr:cNvSpPr>
      </xdr:nvSpPr>
      <xdr:spPr bwMode="auto">
        <a:xfrm>
          <a:off x="9854451" y="8501343"/>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142875</xdr:rowOff>
        </xdr:from>
        <xdr:to>
          <xdr:col>5</xdr:col>
          <xdr:colOff>495300</xdr:colOff>
          <xdr:row>5</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523875</xdr:rowOff>
        </xdr:from>
        <xdr:to>
          <xdr:col>5</xdr:col>
          <xdr:colOff>495300</xdr:colOff>
          <xdr:row>5</xdr:row>
          <xdr:rowOff>742950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57150</xdr:rowOff>
        </xdr:from>
        <xdr:to>
          <xdr:col>15</xdr:col>
          <xdr:colOff>497416</xdr:colOff>
          <xdr:row>5</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542925</xdr:rowOff>
        </xdr:from>
        <xdr:to>
          <xdr:col>15</xdr:col>
          <xdr:colOff>497416</xdr:colOff>
          <xdr:row>5</xdr:row>
          <xdr:rowOff>762000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304800</xdr:rowOff>
        </xdr:from>
        <xdr:to>
          <xdr:col>15</xdr:col>
          <xdr:colOff>495300</xdr:colOff>
          <xdr:row>5</xdr:row>
          <xdr:rowOff>523875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57150</xdr:rowOff>
        </xdr:from>
        <xdr:to>
          <xdr:col>12</xdr:col>
          <xdr:colOff>495300</xdr:colOff>
          <xdr:row>5</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542925</xdr:rowOff>
        </xdr:from>
        <xdr:to>
          <xdr:col>12</xdr:col>
          <xdr:colOff>495300</xdr:colOff>
          <xdr:row>5</xdr:row>
          <xdr:rowOff>762000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217713</xdr:colOff>
      <xdr:row>24</xdr:row>
      <xdr:rowOff>190500</xdr:rowOff>
    </xdr:from>
    <xdr:to>
      <xdr:col>15</xdr:col>
      <xdr:colOff>489856</xdr:colOff>
      <xdr:row>31</xdr:row>
      <xdr:rowOff>344260</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ndy.orjuela/Desktop/Indicadores%20PQRS%202018_trimestre_COR%20_19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 val="DATOS PQRS"/>
      <sheetName val="II Trimestre"/>
      <sheetName val="DATOS PQRS (2)"/>
      <sheetName val="III Trimestre"/>
      <sheetName val="DATOS PQRS (3)"/>
    </sheetNames>
    <sheetDataSet>
      <sheetData sheetId="0">
        <row r="21">
          <cell r="C21" t="str">
            <v>Meta</v>
          </cell>
        </row>
      </sheetData>
      <sheetData sheetId="1">
        <row r="3">
          <cell r="C3">
            <v>385</v>
          </cell>
        </row>
        <row r="6">
          <cell r="C6">
            <v>343</v>
          </cell>
        </row>
        <row r="7">
          <cell r="C7">
            <v>318</v>
          </cell>
        </row>
      </sheetData>
      <sheetData sheetId="2">
        <row r="21">
          <cell r="C21" t="str">
            <v>Meta</v>
          </cell>
        </row>
      </sheetData>
      <sheetData sheetId="3">
        <row r="3">
          <cell r="F3">
            <v>410</v>
          </cell>
        </row>
        <row r="5">
          <cell r="F5">
            <v>399</v>
          </cell>
        </row>
        <row r="7">
          <cell r="F7">
            <v>374</v>
          </cell>
        </row>
      </sheetData>
      <sheetData sheetId="4">
        <row r="21">
          <cell r="C21" t="str">
            <v>Meta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2"/>
  <sheetViews>
    <sheetView tabSelected="1" zoomScale="90" zoomScaleNormal="90" zoomScaleSheetLayoutView="91" workbookViewId="0">
      <selection activeCell="C5" sqref="C5:K5"/>
    </sheetView>
  </sheetViews>
  <sheetFormatPr baseColWidth="10" defaultRowHeight="14.25" x14ac:dyDescent="0.2"/>
  <cols>
    <col min="1" max="1" width="14.7109375" style="41" customWidth="1"/>
    <col min="2" max="2" width="13.28515625" style="41" customWidth="1"/>
    <col min="3" max="3" width="18" style="41" customWidth="1"/>
    <col min="4" max="4" width="14.42578125" style="41" customWidth="1"/>
    <col min="5" max="5" width="13.140625" style="41" customWidth="1"/>
    <col min="6" max="6" width="13.5703125" style="41" customWidth="1"/>
    <col min="7" max="7" width="13.85546875" style="41" customWidth="1"/>
    <col min="8" max="8" width="6.5703125" style="41" customWidth="1"/>
    <col min="9" max="12" width="10.7109375" style="41" customWidth="1"/>
    <col min="13" max="13" width="8.7109375" style="41" customWidth="1"/>
    <col min="14" max="14" width="10.7109375" style="41" customWidth="1"/>
    <col min="15" max="15" width="12.28515625" style="41" customWidth="1"/>
    <col min="16" max="16" width="7.42578125" style="41" customWidth="1"/>
    <col min="17" max="17" width="0" style="1" hidden="1" customWidth="1"/>
    <col min="18" max="18" width="11.42578125" style="2" hidden="1" customWidth="1"/>
    <col min="19" max="20" width="11.42578125" style="1" hidden="1" customWidth="1"/>
    <col min="21" max="21" width="22.42578125" style="1" hidden="1" customWidth="1"/>
    <col min="22" max="24" width="11.42578125" style="1" hidden="1" customWidth="1"/>
    <col min="25" max="26" width="0" style="1" hidden="1" customWidth="1"/>
    <col min="27" max="16384" width="11.42578125" style="1"/>
  </cols>
  <sheetData>
    <row r="1" spans="1:25" ht="26.25" customHeight="1" x14ac:dyDescent="0.2">
      <c r="A1" s="60" t="s">
        <v>0</v>
      </c>
      <c r="B1" s="61"/>
      <c r="C1" s="61" t="s">
        <v>119</v>
      </c>
      <c r="D1" s="61"/>
      <c r="E1" s="61"/>
      <c r="F1" s="61"/>
      <c r="G1" s="61"/>
      <c r="H1" s="61"/>
      <c r="I1" s="61"/>
      <c r="J1" s="61"/>
      <c r="K1" s="61"/>
      <c r="L1" s="61" t="s">
        <v>1</v>
      </c>
      <c r="M1" s="61"/>
      <c r="N1" s="64"/>
      <c r="O1" s="64"/>
      <c r="P1" s="65"/>
      <c r="U1" s="1" t="s">
        <v>2</v>
      </c>
      <c r="V1" s="3" t="s">
        <v>3</v>
      </c>
    </row>
    <row r="2" spans="1:25" ht="21" customHeight="1" x14ac:dyDescent="0.2">
      <c r="A2" s="62"/>
      <c r="B2" s="63"/>
      <c r="C2" s="63" t="s">
        <v>4</v>
      </c>
      <c r="D2" s="63"/>
      <c r="E2" s="63"/>
      <c r="F2" s="63"/>
      <c r="G2" s="63"/>
      <c r="H2" s="63"/>
      <c r="I2" s="63"/>
      <c r="J2" s="63"/>
      <c r="K2" s="63"/>
      <c r="L2" s="63" t="s">
        <v>5</v>
      </c>
      <c r="M2" s="63"/>
      <c r="N2" s="63"/>
      <c r="O2" s="63"/>
      <c r="P2" s="66"/>
      <c r="U2" s="4" t="s">
        <v>6</v>
      </c>
      <c r="V2" t="s">
        <v>7</v>
      </c>
    </row>
    <row r="3" spans="1:25" ht="18.75" customHeight="1" x14ac:dyDescent="0.2">
      <c r="A3" s="62"/>
      <c r="B3" s="63"/>
      <c r="C3" s="63"/>
      <c r="D3" s="63"/>
      <c r="E3" s="63"/>
      <c r="F3" s="63"/>
      <c r="G3" s="63"/>
      <c r="H3" s="63"/>
      <c r="I3" s="63"/>
      <c r="J3" s="63"/>
      <c r="K3" s="63"/>
      <c r="L3" s="63" t="s">
        <v>8</v>
      </c>
      <c r="M3" s="63"/>
      <c r="N3" s="63"/>
      <c r="O3" s="63"/>
      <c r="P3" s="66"/>
      <c r="U3" s="4" t="s">
        <v>9</v>
      </c>
      <c r="V3" t="s">
        <v>10</v>
      </c>
    </row>
    <row r="4" spans="1:25" ht="12" customHeight="1" x14ac:dyDescent="0.2">
      <c r="A4" s="5"/>
      <c r="B4" s="6"/>
      <c r="C4" s="6"/>
      <c r="D4" s="6"/>
      <c r="E4" s="6"/>
      <c r="F4" s="6"/>
      <c r="G4" s="6"/>
      <c r="H4" s="6"/>
      <c r="I4" s="6"/>
      <c r="J4" s="6"/>
      <c r="K4" s="6"/>
      <c r="L4" s="6"/>
      <c r="M4" s="6"/>
      <c r="N4" s="6"/>
      <c r="O4" s="6"/>
      <c r="P4" s="7"/>
      <c r="U4" s="4" t="s">
        <v>11</v>
      </c>
      <c r="V4" t="s">
        <v>12</v>
      </c>
    </row>
    <row r="5" spans="1:25" ht="33.75" customHeight="1" x14ac:dyDescent="0.2">
      <c r="A5" s="67" t="s">
        <v>13</v>
      </c>
      <c r="B5" s="68"/>
      <c r="C5" s="135" t="s">
        <v>14</v>
      </c>
      <c r="D5" s="72"/>
      <c r="E5" s="72"/>
      <c r="F5" s="72"/>
      <c r="G5" s="72"/>
      <c r="H5" s="72"/>
      <c r="I5" s="72"/>
      <c r="J5" s="72"/>
      <c r="K5" s="72"/>
      <c r="L5" s="68" t="s">
        <v>15</v>
      </c>
      <c r="M5" s="68"/>
      <c r="N5" s="69" t="s">
        <v>120</v>
      </c>
      <c r="O5" s="69"/>
      <c r="P5" s="70"/>
      <c r="U5" s="4" t="s">
        <v>16</v>
      </c>
      <c r="V5" t="s">
        <v>17</v>
      </c>
    </row>
    <row r="6" spans="1:25" ht="63.75" customHeight="1" x14ac:dyDescent="0.2">
      <c r="A6" s="8" t="s">
        <v>18</v>
      </c>
      <c r="B6" s="71" t="s">
        <v>9</v>
      </c>
      <c r="C6" s="72"/>
      <c r="D6" s="73"/>
      <c r="E6" s="9" t="s">
        <v>19</v>
      </c>
      <c r="F6" s="10"/>
      <c r="G6" s="9" t="s">
        <v>20</v>
      </c>
      <c r="H6" s="71" t="s">
        <v>21</v>
      </c>
      <c r="I6" s="72"/>
      <c r="J6" s="73"/>
      <c r="K6" s="11" t="s">
        <v>22</v>
      </c>
      <c r="L6" s="12" t="s">
        <v>23</v>
      </c>
      <c r="M6" s="13"/>
      <c r="N6" s="11" t="s">
        <v>24</v>
      </c>
      <c r="O6" s="14" t="s">
        <v>25</v>
      </c>
      <c r="P6" s="15"/>
      <c r="U6" s="4" t="s">
        <v>26</v>
      </c>
      <c r="V6" t="s">
        <v>27</v>
      </c>
    </row>
    <row r="7" spans="1:25" ht="89.25" customHeight="1" x14ac:dyDescent="0.2">
      <c r="A7" s="67" t="s">
        <v>28</v>
      </c>
      <c r="B7" s="68"/>
      <c r="C7" s="74" t="s">
        <v>29</v>
      </c>
      <c r="D7" s="75"/>
      <c r="E7" s="75"/>
      <c r="F7" s="75"/>
      <c r="G7" s="76"/>
      <c r="H7" s="77" t="s">
        <v>30</v>
      </c>
      <c r="I7" s="78"/>
      <c r="J7" s="79"/>
      <c r="K7" s="80" t="s">
        <v>31</v>
      </c>
      <c r="L7" s="81"/>
      <c r="M7" s="81"/>
      <c r="N7" s="81"/>
      <c r="O7" s="81"/>
      <c r="P7" s="82"/>
      <c r="V7" t="s">
        <v>32</v>
      </c>
    </row>
    <row r="8" spans="1:25" ht="32.25" customHeight="1" x14ac:dyDescent="0.2">
      <c r="A8" s="67" t="s">
        <v>33</v>
      </c>
      <c r="B8" s="68"/>
      <c r="C8" s="71" t="s">
        <v>34</v>
      </c>
      <c r="D8" s="72"/>
      <c r="E8" s="72"/>
      <c r="F8" s="72"/>
      <c r="G8" s="73"/>
      <c r="H8" s="68" t="s">
        <v>35</v>
      </c>
      <c r="I8" s="68"/>
      <c r="J8" s="68"/>
      <c r="K8" s="71" t="s">
        <v>36</v>
      </c>
      <c r="L8" s="72"/>
      <c r="M8" s="72"/>
      <c r="N8" s="72"/>
      <c r="O8" s="72"/>
      <c r="P8" s="127"/>
      <c r="V8" t="s">
        <v>37</v>
      </c>
    </row>
    <row r="9" spans="1:25" ht="22.5" customHeight="1" x14ac:dyDescent="0.2">
      <c r="A9" s="85" t="s">
        <v>38</v>
      </c>
      <c r="B9" s="86"/>
      <c r="C9" s="86"/>
      <c r="D9" s="86"/>
      <c r="E9" s="86"/>
      <c r="F9" s="86"/>
      <c r="G9" s="86"/>
      <c r="H9" s="87" t="s">
        <v>39</v>
      </c>
      <c r="I9" s="86"/>
      <c r="J9" s="86"/>
      <c r="K9" s="86"/>
      <c r="L9" s="86"/>
      <c r="M9" s="86"/>
      <c r="N9" s="86"/>
      <c r="O9" s="86"/>
      <c r="P9" s="88"/>
      <c r="V9" t="s">
        <v>40</v>
      </c>
    </row>
    <row r="10" spans="1:25" ht="131.25" customHeight="1" x14ac:dyDescent="0.2">
      <c r="A10" s="89" t="s">
        <v>121</v>
      </c>
      <c r="B10" s="90"/>
      <c r="C10" s="90"/>
      <c r="D10" s="90"/>
      <c r="E10" s="90"/>
      <c r="F10" s="90"/>
      <c r="G10" s="91"/>
      <c r="H10" s="92" t="s">
        <v>41</v>
      </c>
      <c r="I10" s="93"/>
      <c r="J10" s="93"/>
      <c r="K10" s="93"/>
      <c r="L10" s="93"/>
      <c r="M10" s="93"/>
      <c r="N10" s="93"/>
      <c r="O10" s="93"/>
      <c r="P10" s="94"/>
      <c r="V10" t="s">
        <v>37</v>
      </c>
      <c r="X10" s="16"/>
    </row>
    <row r="11" spans="1:25" ht="16.5" customHeight="1" x14ac:dyDescent="0.2">
      <c r="A11" s="95" t="s">
        <v>42</v>
      </c>
      <c r="B11" s="96"/>
      <c r="C11" s="96"/>
      <c r="D11" s="96" t="s">
        <v>43</v>
      </c>
      <c r="E11" s="96"/>
      <c r="F11" s="96"/>
      <c r="G11" s="96"/>
      <c r="H11" s="96"/>
      <c r="I11" s="96"/>
      <c r="J11" s="96"/>
      <c r="K11" s="96" t="s">
        <v>44</v>
      </c>
      <c r="L11" s="96"/>
      <c r="M11" s="96"/>
      <c r="N11" s="96" t="s">
        <v>45</v>
      </c>
      <c r="O11" s="96"/>
      <c r="P11" s="97"/>
      <c r="V11" t="s">
        <v>40</v>
      </c>
    </row>
    <row r="12" spans="1:25" ht="42.75" customHeight="1" x14ac:dyDescent="0.2">
      <c r="A12" s="98" t="s">
        <v>46</v>
      </c>
      <c r="B12" s="72"/>
      <c r="C12" s="73"/>
      <c r="D12" s="99" t="s">
        <v>47</v>
      </c>
      <c r="E12" s="100"/>
      <c r="F12" s="100"/>
      <c r="G12" s="100"/>
      <c r="H12" s="100"/>
      <c r="I12" s="100"/>
      <c r="J12" s="101"/>
      <c r="K12" s="102" t="s">
        <v>48</v>
      </c>
      <c r="L12" s="103"/>
      <c r="M12" s="103"/>
      <c r="N12" s="102" t="s">
        <v>49</v>
      </c>
      <c r="O12" s="103"/>
      <c r="P12" s="128"/>
      <c r="V12" t="s">
        <v>50</v>
      </c>
      <c r="X12" s="16"/>
    </row>
    <row r="13" spans="1:25" ht="17.25" customHeight="1" x14ac:dyDescent="0.2">
      <c r="A13" s="85" t="s">
        <v>51</v>
      </c>
      <c r="B13" s="86"/>
      <c r="C13" s="86"/>
      <c r="D13" s="86"/>
      <c r="E13" s="86"/>
      <c r="F13" s="86"/>
      <c r="G13" s="86"/>
      <c r="H13" s="86"/>
      <c r="I13" s="86"/>
      <c r="J13" s="86"/>
      <c r="K13" s="86"/>
      <c r="L13" s="86"/>
      <c r="M13" s="86"/>
      <c r="N13" s="86"/>
      <c r="O13" s="86"/>
      <c r="P13" s="88"/>
      <c r="V13" t="s">
        <v>52</v>
      </c>
    </row>
    <row r="14" spans="1:25" ht="41.25" customHeight="1" x14ac:dyDescent="0.2">
      <c r="A14" s="17" t="s">
        <v>53</v>
      </c>
      <c r="B14" s="83" t="s">
        <v>54</v>
      </c>
      <c r="C14" s="83"/>
      <c r="D14" s="83"/>
      <c r="E14" s="83"/>
      <c r="F14" s="18" t="s">
        <v>55</v>
      </c>
      <c r="G14" s="83" t="s">
        <v>56</v>
      </c>
      <c r="H14" s="83"/>
      <c r="I14" s="83"/>
      <c r="J14" s="83"/>
      <c r="K14" s="83"/>
      <c r="L14" s="18" t="s">
        <v>57</v>
      </c>
      <c r="M14" s="83" t="s">
        <v>58</v>
      </c>
      <c r="N14" s="83"/>
      <c r="O14" s="83"/>
      <c r="P14" s="84"/>
      <c r="V14" s="1" t="s">
        <v>59</v>
      </c>
    </row>
    <row r="15" spans="1:25" ht="20.25" customHeight="1" x14ac:dyDescent="0.2">
      <c r="A15" s="95" t="s">
        <v>60</v>
      </c>
      <c r="B15" s="96"/>
      <c r="C15" s="96"/>
      <c r="D15" s="96"/>
      <c r="E15" s="96"/>
      <c r="F15" s="96"/>
      <c r="G15" s="96"/>
      <c r="H15" s="96"/>
      <c r="I15" s="96"/>
      <c r="J15" s="96"/>
      <c r="K15" s="96"/>
      <c r="L15" s="96"/>
      <c r="M15" s="96"/>
      <c r="N15" s="96"/>
      <c r="O15" s="96"/>
      <c r="P15" s="97"/>
      <c r="V15" s="1" t="s">
        <v>61</v>
      </c>
      <c r="Y15" s="4"/>
    </row>
    <row r="16" spans="1:25" ht="29.25" customHeight="1" x14ac:dyDescent="0.2">
      <c r="A16" s="85" t="s">
        <v>62</v>
      </c>
      <c r="B16" s="86"/>
      <c r="C16" s="104"/>
      <c r="D16" s="56" t="s">
        <v>63</v>
      </c>
      <c r="E16" s="56" t="s">
        <v>64</v>
      </c>
      <c r="F16" s="57" t="s">
        <v>65</v>
      </c>
      <c r="G16" s="57" t="s">
        <v>65</v>
      </c>
      <c r="H16" s="115"/>
      <c r="I16" s="115"/>
      <c r="J16" s="115"/>
      <c r="K16" s="115"/>
      <c r="L16" s="115"/>
      <c r="M16" s="115"/>
      <c r="N16" s="115"/>
      <c r="O16" s="115"/>
      <c r="P16" s="116"/>
      <c r="V16" s="1" t="s">
        <v>66</v>
      </c>
      <c r="Y16" s="4"/>
    </row>
    <row r="17" spans="1:28" ht="30.75" customHeight="1" x14ac:dyDescent="0.2">
      <c r="A17" s="85" t="s">
        <v>115</v>
      </c>
      <c r="B17" s="86"/>
      <c r="C17" s="104"/>
      <c r="D17" s="19">
        <f>+'[2]DATOS PQRS'!C3</f>
        <v>385</v>
      </c>
      <c r="E17" s="19">
        <f>+'[2]DATOS PQRS (2)'!F3</f>
        <v>410</v>
      </c>
      <c r="F17" s="20">
        <f>+'DATOS PQRS (3)'!H3</f>
        <v>410</v>
      </c>
      <c r="G17" s="20">
        <f>+'DATOS PQRS (3)'!J3</f>
        <v>268</v>
      </c>
      <c r="H17" s="117"/>
      <c r="I17" s="117"/>
      <c r="J17" s="117"/>
      <c r="K17" s="117"/>
      <c r="L17" s="117"/>
      <c r="M17" s="117"/>
      <c r="N17" s="117"/>
      <c r="O17" s="117"/>
      <c r="P17" s="118"/>
      <c r="Q17" s="1">
        <f>SUM(D17:P17)</f>
        <v>1473</v>
      </c>
      <c r="V17" s="1" t="s">
        <v>67</v>
      </c>
      <c r="Y17" s="4"/>
    </row>
    <row r="18" spans="1:28" ht="30.75" customHeight="1" x14ac:dyDescent="0.2">
      <c r="A18" s="85" t="s">
        <v>68</v>
      </c>
      <c r="B18" s="86"/>
      <c r="C18" s="104"/>
      <c r="D18" s="19">
        <f>+'[2]DATOS PQRS'!C6</f>
        <v>343</v>
      </c>
      <c r="E18" s="19">
        <f>+'[2]DATOS PQRS (2)'!F5</f>
        <v>399</v>
      </c>
      <c r="F18" s="20">
        <f>+'DATOS PQRS (3)'!H5</f>
        <v>416</v>
      </c>
      <c r="G18" s="20">
        <f>+'DATOS PQRS (3)'!J5</f>
        <v>399</v>
      </c>
      <c r="H18" s="117"/>
      <c r="I18" s="117"/>
      <c r="J18" s="117"/>
      <c r="K18" s="117"/>
      <c r="L18" s="117"/>
      <c r="M18" s="117"/>
      <c r="N18" s="117"/>
      <c r="O18" s="117"/>
      <c r="P18" s="118"/>
      <c r="Y18" s="4"/>
    </row>
    <row r="19" spans="1:28" ht="32.25" customHeight="1" x14ac:dyDescent="0.2">
      <c r="A19" s="85" t="s">
        <v>69</v>
      </c>
      <c r="B19" s="86"/>
      <c r="C19" s="104"/>
      <c r="D19" s="19">
        <f>+'[2]DATOS PQRS'!C7</f>
        <v>318</v>
      </c>
      <c r="E19" s="19">
        <f>+'[2]DATOS PQRS (2)'!F7</f>
        <v>374</v>
      </c>
      <c r="F19" s="20">
        <f>+'DATOS PQRS (3)'!H7</f>
        <v>348</v>
      </c>
      <c r="G19" s="20">
        <f>+'DATOS PQRS (3)'!J7</f>
        <v>312</v>
      </c>
      <c r="H19" s="117"/>
      <c r="I19" s="117"/>
      <c r="J19" s="117"/>
      <c r="K19" s="117"/>
      <c r="L19" s="117"/>
      <c r="M19" s="117"/>
      <c r="N19" s="117"/>
      <c r="O19" s="117"/>
      <c r="P19" s="118"/>
      <c r="S19" s="21">
        <v>0.9</v>
      </c>
      <c r="V19" s="1" t="s">
        <v>70</v>
      </c>
      <c r="Y19" s="4"/>
      <c r="AA19" s="22"/>
    </row>
    <row r="20" spans="1:28" ht="39" customHeight="1" x14ac:dyDescent="0.2">
      <c r="A20" s="105" t="s">
        <v>71</v>
      </c>
      <c r="B20" s="106"/>
      <c r="C20" s="23" t="s">
        <v>72</v>
      </c>
      <c r="D20" s="24">
        <f>D19/D18</f>
        <v>0.92711370262390669</v>
      </c>
      <c r="E20" s="24">
        <f>E19/E18</f>
        <v>0.93734335839598992</v>
      </c>
      <c r="F20" s="25">
        <f>F19/F18</f>
        <v>0.83653846153846156</v>
      </c>
      <c r="G20" s="25">
        <f>G19/G18</f>
        <v>0.78195488721804507</v>
      </c>
      <c r="H20" s="117"/>
      <c r="I20" s="117"/>
      <c r="J20" s="117"/>
      <c r="K20" s="117"/>
      <c r="L20" s="117"/>
      <c r="M20" s="117"/>
      <c r="N20" s="117"/>
      <c r="O20" s="117"/>
      <c r="P20" s="118"/>
      <c r="S20" s="21">
        <v>0.9</v>
      </c>
      <c r="T20" s="21">
        <v>0.95</v>
      </c>
      <c r="V20" s="1" t="s">
        <v>73</v>
      </c>
      <c r="Y20" s="4"/>
      <c r="AA20" s="22"/>
    </row>
    <row r="21" spans="1:28" ht="25.5" customHeight="1" x14ac:dyDescent="0.2">
      <c r="A21" s="107"/>
      <c r="B21" s="108"/>
      <c r="C21" s="23" t="s">
        <v>74</v>
      </c>
      <c r="D21" s="24">
        <v>1</v>
      </c>
      <c r="E21" s="24">
        <v>1</v>
      </c>
      <c r="F21" s="25">
        <v>1</v>
      </c>
      <c r="G21" s="25">
        <v>1</v>
      </c>
      <c r="H21" s="117"/>
      <c r="I21" s="117"/>
      <c r="J21" s="117"/>
      <c r="K21" s="117"/>
      <c r="L21" s="117"/>
      <c r="M21" s="117"/>
      <c r="N21" s="117"/>
      <c r="O21" s="117"/>
      <c r="P21" s="118"/>
      <c r="S21" s="21">
        <v>0.96</v>
      </c>
      <c r="T21" s="21">
        <v>1</v>
      </c>
      <c r="Y21" s="4"/>
      <c r="AA21" s="22"/>
    </row>
    <row r="22" spans="1:28" ht="29.25" customHeight="1" x14ac:dyDescent="0.2">
      <c r="A22" s="109"/>
      <c r="B22" s="110"/>
      <c r="C22" s="23" t="s">
        <v>75</v>
      </c>
      <c r="D22" s="58">
        <f t="shared" ref="D22:F22" si="0">+D20/D21</f>
        <v>0.92711370262390669</v>
      </c>
      <c r="E22" s="58">
        <f t="shared" si="0"/>
        <v>0.93734335839598992</v>
      </c>
      <c r="F22" s="59">
        <f t="shared" si="0"/>
        <v>0.83653846153846156</v>
      </c>
      <c r="G22" s="59">
        <f t="shared" ref="G22" si="1">+G20/G21</f>
        <v>0.78195488721804507</v>
      </c>
      <c r="H22" s="119"/>
      <c r="I22" s="121">
        <f>SUM(D22:H22)/4</f>
        <v>0.87073760244410081</v>
      </c>
      <c r="J22" s="119" t="s">
        <v>116</v>
      </c>
      <c r="K22" s="119"/>
      <c r="L22" s="119"/>
      <c r="M22" s="119"/>
      <c r="N22" s="119"/>
      <c r="O22" s="119"/>
      <c r="P22" s="120"/>
      <c r="Y22" s="4"/>
    </row>
    <row r="23" spans="1:28" ht="16.5" customHeight="1" x14ac:dyDescent="0.2">
      <c r="A23" s="85" t="s">
        <v>76</v>
      </c>
      <c r="B23" s="86"/>
      <c r="C23" s="86"/>
      <c r="D23" s="86"/>
      <c r="E23" s="86"/>
      <c r="F23" s="86"/>
      <c r="G23" s="86"/>
      <c r="H23" s="86"/>
      <c r="I23" s="86"/>
      <c r="J23" s="86"/>
      <c r="K23" s="86"/>
      <c r="L23" s="86"/>
      <c r="M23" s="86"/>
      <c r="N23" s="86"/>
      <c r="O23" s="86"/>
      <c r="P23" s="88"/>
    </row>
    <row r="24" spans="1:28" ht="16.5" customHeight="1" x14ac:dyDescent="0.2">
      <c r="A24" s="111" t="str">
        <f>C5</f>
        <v>SOLICITUDES Y REQUERIMIENTOS RESUELTOS EN TÉRMINO</v>
      </c>
      <c r="B24" s="112"/>
      <c r="C24" s="112"/>
      <c r="D24" s="112"/>
      <c r="E24" s="112"/>
      <c r="F24" s="112"/>
      <c r="G24" s="112"/>
      <c r="H24" s="112"/>
      <c r="I24" s="112"/>
      <c r="J24" s="112"/>
      <c r="K24" s="112"/>
      <c r="L24" s="112"/>
      <c r="M24" s="112"/>
      <c r="N24" s="112"/>
      <c r="O24" s="112"/>
      <c r="P24" s="113"/>
    </row>
    <row r="25" spans="1:28" ht="34.5" customHeight="1" x14ac:dyDescent="0.2">
      <c r="A25" s="26"/>
      <c r="B25" s="27"/>
      <c r="C25" s="27"/>
      <c r="D25" s="27"/>
      <c r="E25" s="27"/>
      <c r="F25" s="27"/>
      <c r="G25" s="27"/>
      <c r="H25" s="27"/>
      <c r="I25" s="27"/>
      <c r="J25" s="27"/>
      <c r="K25" s="27"/>
      <c r="L25" s="27"/>
      <c r="M25" s="27"/>
      <c r="N25" s="27"/>
      <c r="O25" s="27"/>
      <c r="P25" s="28"/>
      <c r="W25" s="2"/>
      <c r="X25" s="2"/>
      <c r="Y25" s="2"/>
      <c r="Z25" s="2"/>
      <c r="AA25" s="2"/>
      <c r="AB25" s="2"/>
    </row>
    <row r="26" spans="1:28" ht="34.5" customHeight="1" x14ac:dyDescent="0.2">
      <c r="A26" s="29"/>
      <c r="B26" s="30"/>
      <c r="C26" s="30"/>
      <c r="D26" s="30"/>
      <c r="E26" s="30"/>
      <c r="F26" s="30"/>
      <c r="G26" s="30"/>
      <c r="H26" s="30"/>
      <c r="I26" s="30"/>
      <c r="J26" s="30"/>
      <c r="K26" s="30"/>
      <c r="L26" s="30"/>
      <c r="M26" s="30"/>
      <c r="N26" s="30"/>
      <c r="O26" s="30"/>
      <c r="P26" s="31"/>
      <c r="W26" s="2"/>
      <c r="X26" s="2"/>
      <c r="Y26" s="2"/>
      <c r="Z26" s="2"/>
      <c r="AA26" s="2"/>
      <c r="AB26" s="2"/>
    </row>
    <row r="27" spans="1:28" ht="34.5" customHeight="1" x14ac:dyDescent="0.2">
      <c r="A27" s="29"/>
      <c r="B27" s="30"/>
      <c r="C27" s="30"/>
      <c r="D27" s="30"/>
      <c r="E27" s="30"/>
      <c r="F27" s="30"/>
      <c r="G27" s="30"/>
      <c r="H27" s="30"/>
      <c r="I27" s="30"/>
      <c r="J27" s="30"/>
      <c r="K27" s="30"/>
      <c r="L27" s="30"/>
      <c r="M27" s="30"/>
      <c r="N27" s="30"/>
      <c r="O27" s="30"/>
      <c r="P27" s="31"/>
      <c r="W27" s="2"/>
      <c r="X27" s="2"/>
      <c r="Y27" s="2"/>
      <c r="Z27" s="2"/>
      <c r="AA27" s="2"/>
      <c r="AB27" s="2"/>
    </row>
    <row r="28" spans="1:28" ht="34.5" customHeight="1" x14ac:dyDescent="0.2">
      <c r="A28" s="29"/>
      <c r="B28" s="30"/>
      <c r="C28" s="30"/>
      <c r="D28" s="30"/>
      <c r="E28" s="30"/>
      <c r="F28" s="30"/>
      <c r="G28" s="30"/>
      <c r="H28" s="30"/>
      <c r="I28" s="30"/>
      <c r="J28" s="30"/>
      <c r="K28" s="30"/>
      <c r="L28" s="6"/>
      <c r="M28" s="6"/>
      <c r="N28" s="6"/>
      <c r="O28" s="6"/>
      <c r="P28" s="7"/>
      <c r="W28" s="114"/>
      <c r="X28" s="114"/>
      <c r="Y28" s="114"/>
      <c r="Z28" s="114"/>
      <c r="AA28" s="114"/>
      <c r="AB28" s="32"/>
    </row>
    <row r="29" spans="1:28" ht="34.5" customHeight="1" x14ac:dyDescent="0.2">
      <c r="A29" s="29"/>
      <c r="B29" s="30"/>
      <c r="C29" s="30"/>
      <c r="D29" s="30"/>
      <c r="E29" s="30"/>
      <c r="F29" s="30"/>
      <c r="G29" s="30"/>
      <c r="H29" s="30"/>
      <c r="I29" s="30"/>
      <c r="J29" s="30"/>
      <c r="K29" s="30"/>
      <c r="L29" s="30"/>
      <c r="M29" s="30"/>
      <c r="N29" s="30"/>
      <c r="O29" s="30"/>
      <c r="P29" s="31"/>
      <c r="W29" s="2"/>
      <c r="X29" s="2"/>
      <c r="Y29" s="2"/>
      <c r="Z29" s="2"/>
      <c r="AA29" s="2"/>
      <c r="AB29" s="2"/>
    </row>
    <row r="30" spans="1:28" ht="34.5" customHeight="1" x14ac:dyDescent="0.2">
      <c r="A30" s="29"/>
      <c r="B30" s="30"/>
      <c r="C30" s="30"/>
      <c r="D30" s="30"/>
      <c r="E30" s="30"/>
      <c r="F30" s="30"/>
      <c r="G30" s="30"/>
      <c r="H30" s="30"/>
      <c r="I30" s="30"/>
      <c r="J30" s="30"/>
      <c r="K30" s="30"/>
      <c r="L30" s="30"/>
      <c r="M30" s="30"/>
      <c r="N30" s="30"/>
      <c r="O30" s="30"/>
      <c r="P30" s="31"/>
      <c r="W30" s="2"/>
      <c r="X30" s="2"/>
      <c r="Y30" s="2"/>
      <c r="Z30" s="2"/>
      <c r="AA30" s="2"/>
      <c r="AB30" s="2"/>
    </row>
    <row r="31" spans="1:28" ht="34.5" customHeight="1" x14ac:dyDescent="0.2">
      <c r="A31" s="29"/>
      <c r="B31" s="30"/>
      <c r="C31" s="30"/>
      <c r="D31" s="30"/>
      <c r="E31" s="30"/>
      <c r="F31" s="30"/>
      <c r="G31" s="30"/>
      <c r="H31" s="30"/>
      <c r="I31" s="30"/>
      <c r="J31" s="30"/>
      <c r="K31" s="30"/>
      <c r="L31" s="30"/>
      <c r="M31" s="30"/>
      <c r="N31" s="30"/>
      <c r="O31" s="30"/>
      <c r="P31" s="31"/>
      <c r="W31" s="2"/>
      <c r="X31" s="2"/>
      <c r="Y31" s="2"/>
      <c r="Z31" s="2"/>
      <c r="AA31" s="2"/>
      <c r="AB31" s="2"/>
    </row>
    <row r="32" spans="1:28" ht="34.5" customHeight="1" x14ac:dyDescent="0.2">
      <c r="A32" s="33"/>
      <c r="B32" s="34"/>
      <c r="C32" s="34"/>
      <c r="D32" s="34"/>
      <c r="E32" s="34"/>
      <c r="F32" s="34"/>
      <c r="G32" s="34"/>
      <c r="H32" s="34"/>
      <c r="I32" s="34"/>
      <c r="J32" s="34"/>
      <c r="K32" s="34"/>
      <c r="L32" s="34"/>
      <c r="M32" s="34"/>
      <c r="N32" s="34"/>
      <c r="O32" s="34"/>
      <c r="P32" s="35"/>
    </row>
    <row r="33" spans="1:18" ht="7.5" customHeight="1" x14ac:dyDescent="0.2">
      <c r="A33" s="36"/>
      <c r="B33" s="37"/>
      <c r="C33" s="38"/>
      <c r="D33" s="38"/>
      <c r="E33" s="38"/>
      <c r="F33" s="38"/>
      <c r="G33" s="38"/>
      <c r="H33" s="38"/>
      <c r="I33" s="38"/>
      <c r="J33" s="38"/>
      <c r="K33" s="38"/>
      <c r="L33" s="38"/>
      <c r="M33" s="38"/>
      <c r="N33" s="38"/>
      <c r="O33" s="38"/>
      <c r="P33" s="39"/>
      <c r="R33" s="1"/>
    </row>
    <row r="34" spans="1:18" s="40" customFormat="1" ht="17.25" customHeight="1" x14ac:dyDescent="0.2">
      <c r="A34" s="134" t="s">
        <v>77</v>
      </c>
      <c r="B34" s="129" t="s">
        <v>78</v>
      </c>
      <c r="C34" s="129"/>
      <c r="D34" s="129"/>
      <c r="E34" s="129"/>
      <c r="F34" s="129"/>
      <c r="G34" s="129"/>
      <c r="H34" s="129"/>
      <c r="I34" s="129"/>
      <c r="J34" s="129"/>
      <c r="K34" s="129"/>
      <c r="L34" s="129"/>
      <c r="M34" s="129"/>
      <c r="N34" s="129"/>
      <c r="O34" s="129"/>
      <c r="P34" s="129"/>
    </row>
    <row r="35" spans="1:18" s="40" customFormat="1" ht="17.25" customHeight="1" x14ac:dyDescent="0.2">
      <c r="A35" s="122" t="s">
        <v>79</v>
      </c>
      <c r="B35" s="129" t="s">
        <v>80</v>
      </c>
      <c r="C35" s="129"/>
      <c r="D35" s="129"/>
      <c r="E35" s="129"/>
      <c r="F35" s="129"/>
      <c r="G35" s="129"/>
      <c r="H35" s="129"/>
      <c r="I35" s="129"/>
      <c r="J35" s="129"/>
      <c r="K35" s="129"/>
      <c r="L35" s="129"/>
      <c r="M35" s="129"/>
      <c r="N35" s="129"/>
      <c r="O35" s="129"/>
      <c r="P35" s="129"/>
    </row>
    <row r="36" spans="1:18" s="40" customFormat="1" ht="12.75" customHeight="1" x14ac:dyDescent="0.2">
      <c r="A36" s="122"/>
      <c r="B36" s="130" t="s">
        <v>109</v>
      </c>
      <c r="C36" s="130"/>
      <c r="D36" s="130"/>
      <c r="E36" s="130"/>
      <c r="F36" s="130"/>
      <c r="G36" s="130"/>
      <c r="H36" s="130"/>
      <c r="I36" s="130"/>
      <c r="J36" s="130"/>
      <c r="K36" s="130"/>
      <c r="L36" s="130"/>
      <c r="M36" s="130"/>
      <c r="N36" s="130"/>
      <c r="O36" s="130"/>
      <c r="P36" s="130"/>
    </row>
    <row r="37" spans="1:18" s="40" customFormat="1" ht="12.75" customHeight="1" x14ac:dyDescent="0.2">
      <c r="A37" s="122"/>
      <c r="B37" s="130"/>
      <c r="C37" s="130"/>
      <c r="D37" s="130"/>
      <c r="E37" s="130"/>
      <c r="F37" s="130"/>
      <c r="G37" s="130"/>
      <c r="H37" s="130"/>
      <c r="I37" s="130"/>
      <c r="J37" s="130"/>
      <c r="K37" s="130"/>
      <c r="L37" s="130"/>
      <c r="M37" s="130"/>
      <c r="N37" s="130"/>
      <c r="O37" s="130"/>
      <c r="P37" s="130"/>
    </row>
    <row r="38" spans="1:18" s="40" customFormat="1" ht="21.75" customHeight="1" x14ac:dyDescent="0.2">
      <c r="A38" s="122"/>
      <c r="B38" s="130"/>
      <c r="C38" s="130"/>
      <c r="D38" s="130"/>
      <c r="E38" s="130"/>
      <c r="F38" s="130"/>
      <c r="G38" s="130"/>
      <c r="H38" s="130"/>
      <c r="I38" s="130"/>
      <c r="J38" s="130"/>
      <c r="K38" s="130"/>
      <c r="L38" s="130"/>
      <c r="M38" s="130"/>
      <c r="N38" s="130"/>
      <c r="O38" s="130"/>
      <c r="P38" s="130"/>
    </row>
    <row r="39" spans="1:18" ht="15" customHeight="1" x14ac:dyDescent="0.2">
      <c r="A39" s="122"/>
      <c r="B39" s="129" t="s">
        <v>100</v>
      </c>
      <c r="C39" s="129"/>
      <c r="D39" s="129"/>
      <c r="E39" s="129"/>
      <c r="F39" s="129"/>
      <c r="G39" s="129"/>
      <c r="H39" s="129"/>
      <c r="I39" s="129"/>
      <c r="J39" s="129"/>
      <c r="K39" s="129"/>
      <c r="L39" s="129"/>
      <c r="M39" s="129"/>
      <c r="N39" s="129"/>
      <c r="O39" s="129"/>
      <c r="P39" s="129"/>
    </row>
    <row r="40" spans="1:18" ht="48.75" customHeight="1" x14ac:dyDescent="0.2">
      <c r="A40" s="122"/>
      <c r="B40" s="131" t="s">
        <v>101</v>
      </c>
      <c r="C40" s="131"/>
      <c r="D40" s="131"/>
      <c r="E40" s="131"/>
      <c r="F40" s="131"/>
      <c r="G40" s="131"/>
      <c r="H40" s="131"/>
      <c r="I40" s="131"/>
      <c r="J40" s="131"/>
      <c r="K40" s="131"/>
      <c r="L40" s="131"/>
      <c r="M40" s="131"/>
      <c r="N40" s="131"/>
      <c r="O40" s="131"/>
      <c r="P40" s="131"/>
    </row>
    <row r="41" spans="1:18" s="40" customFormat="1" ht="17.25" customHeight="1" x14ac:dyDescent="0.2">
      <c r="A41" s="122" t="s">
        <v>81</v>
      </c>
      <c r="B41" s="129" t="s">
        <v>80</v>
      </c>
      <c r="C41" s="129"/>
      <c r="D41" s="129"/>
      <c r="E41" s="129"/>
      <c r="F41" s="129"/>
      <c r="G41" s="129"/>
      <c r="H41" s="129"/>
      <c r="I41" s="129"/>
      <c r="J41" s="129"/>
      <c r="K41" s="129"/>
      <c r="L41" s="129"/>
      <c r="M41" s="129"/>
      <c r="N41" s="129"/>
      <c r="O41" s="129"/>
      <c r="P41" s="129"/>
    </row>
    <row r="42" spans="1:18" s="40" customFormat="1" ht="12.75" customHeight="1" x14ac:dyDescent="0.2">
      <c r="A42" s="122"/>
      <c r="B42" s="132" t="s">
        <v>108</v>
      </c>
      <c r="C42" s="132"/>
      <c r="D42" s="132"/>
      <c r="E42" s="132"/>
      <c r="F42" s="132"/>
      <c r="G42" s="132"/>
      <c r="H42" s="132"/>
      <c r="I42" s="132"/>
      <c r="J42" s="132"/>
      <c r="K42" s="132"/>
      <c r="L42" s="132"/>
      <c r="M42" s="132"/>
      <c r="N42" s="132"/>
      <c r="O42" s="132"/>
      <c r="P42" s="132"/>
    </row>
    <row r="43" spans="1:18" s="40" customFormat="1" ht="12.75" customHeight="1" x14ac:dyDescent="0.2">
      <c r="A43" s="122"/>
      <c r="B43" s="132"/>
      <c r="C43" s="132"/>
      <c r="D43" s="132"/>
      <c r="E43" s="132"/>
      <c r="F43" s="132"/>
      <c r="G43" s="132"/>
      <c r="H43" s="132"/>
      <c r="I43" s="132"/>
      <c r="J43" s="132"/>
      <c r="K43" s="132"/>
      <c r="L43" s="132"/>
      <c r="M43" s="132"/>
      <c r="N43" s="132"/>
      <c r="O43" s="132"/>
      <c r="P43" s="132"/>
    </row>
    <row r="44" spans="1:18" s="40" customFormat="1" ht="21.75" customHeight="1" x14ac:dyDescent="0.2">
      <c r="A44" s="122"/>
      <c r="B44" s="132"/>
      <c r="C44" s="132"/>
      <c r="D44" s="132"/>
      <c r="E44" s="132"/>
      <c r="F44" s="132"/>
      <c r="G44" s="132"/>
      <c r="H44" s="132"/>
      <c r="I44" s="132"/>
      <c r="J44" s="132"/>
      <c r="K44" s="132"/>
      <c r="L44" s="132"/>
      <c r="M44" s="132"/>
      <c r="N44" s="132"/>
      <c r="O44" s="132"/>
      <c r="P44" s="132"/>
    </row>
    <row r="45" spans="1:18" ht="15" customHeight="1" x14ac:dyDescent="0.2">
      <c r="A45" s="122"/>
      <c r="B45" s="129" t="s">
        <v>100</v>
      </c>
      <c r="C45" s="129"/>
      <c r="D45" s="129"/>
      <c r="E45" s="129"/>
      <c r="F45" s="129"/>
      <c r="G45" s="129"/>
      <c r="H45" s="129"/>
      <c r="I45" s="129"/>
      <c r="J45" s="129"/>
      <c r="K45" s="129"/>
      <c r="L45" s="129"/>
      <c r="M45" s="129"/>
      <c r="N45" s="129"/>
      <c r="O45" s="129"/>
      <c r="P45" s="129"/>
    </row>
    <row r="46" spans="1:18" ht="72" customHeight="1" x14ac:dyDescent="0.2">
      <c r="A46" s="122"/>
      <c r="B46" s="131" t="s">
        <v>102</v>
      </c>
      <c r="C46" s="131"/>
      <c r="D46" s="131"/>
      <c r="E46" s="131"/>
      <c r="F46" s="131"/>
      <c r="G46" s="131"/>
      <c r="H46" s="131"/>
      <c r="I46" s="131"/>
      <c r="J46" s="131"/>
      <c r="K46" s="131"/>
      <c r="L46" s="131"/>
      <c r="M46" s="131"/>
      <c r="N46" s="131"/>
      <c r="O46" s="131"/>
      <c r="P46" s="131"/>
    </row>
    <row r="47" spans="1:18" s="40" customFormat="1" ht="17.25" customHeight="1" x14ac:dyDescent="0.2">
      <c r="A47" s="122" t="s">
        <v>82</v>
      </c>
      <c r="B47" s="129" t="s">
        <v>80</v>
      </c>
      <c r="C47" s="129"/>
      <c r="D47" s="129"/>
      <c r="E47" s="129"/>
      <c r="F47" s="129"/>
      <c r="G47" s="129"/>
      <c r="H47" s="129"/>
      <c r="I47" s="129"/>
      <c r="J47" s="129"/>
      <c r="K47" s="129"/>
      <c r="L47" s="129"/>
      <c r="M47" s="129"/>
      <c r="N47" s="129"/>
      <c r="O47" s="129"/>
      <c r="P47" s="129"/>
    </row>
    <row r="48" spans="1:18" s="40" customFormat="1" ht="12.75" customHeight="1" x14ac:dyDescent="0.2">
      <c r="A48" s="122"/>
      <c r="B48" s="132" t="s">
        <v>107</v>
      </c>
      <c r="C48" s="132"/>
      <c r="D48" s="132"/>
      <c r="E48" s="132"/>
      <c r="F48" s="132"/>
      <c r="G48" s="132"/>
      <c r="H48" s="132"/>
      <c r="I48" s="132"/>
      <c r="J48" s="132"/>
      <c r="K48" s="132"/>
      <c r="L48" s="132"/>
      <c r="M48" s="132"/>
      <c r="N48" s="132"/>
      <c r="O48" s="132"/>
      <c r="P48" s="132"/>
    </row>
    <row r="49" spans="1:18" s="40" customFormat="1" ht="12.75" customHeight="1" x14ac:dyDescent="0.2">
      <c r="A49" s="122"/>
      <c r="B49" s="132"/>
      <c r="C49" s="132"/>
      <c r="D49" s="132"/>
      <c r="E49" s="132"/>
      <c r="F49" s="132"/>
      <c r="G49" s="132"/>
      <c r="H49" s="132"/>
      <c r="I49" s="132"/>
      <c r="J49" s="132"/>
      <c r="K49" s="132"/>
      <c r="L49" s="132"/>
      <c r="M49" s="132"/>
      <c r="N49" s="132"/>
      <c r="O49" s="132"/>
      <c r="P49" s="132"/>
    </row>
    <row r="50" spans="1:18" s="40" customFormat="1" ht="21.75" customHeight="1" x14ac:dyDescent="0.2">
      <c r="A50" s="122"/>
      <c r="B50" s="132"/>
      <c r="C50" s="132"/>
      <c r="D50" s="132"/>
      <c r="E50" s="132"/>
      <c r="F50" s="132"/>
      <c r="G50" s="132"/>
      <c r="H50" s="132"/>
      <c r="I50" s="132"/>
      <c r="J50" s="132"/>
      <c r="K50" s="132"/>
      <c r="L50" s="132"/>
      <c r="M50" s="132"/>
      <c r="N50" s="132"/>
      <c r="O50" s="132"/>
      <c r="P50" s="132"/>
    </row>
    <row r="51" spans="1:18" ht="15" customHeight="1" x14ac:dyDescent="0.2">
      <c r="A51" s="122"/>
      <c r="B51" s="129" t="s">
        <v>100</v>
      </c>
      <c r="C51" s="129"/>
      <c r="D51" s="129"/>
      <c r="E51" s="129"/>
      <c r="F51" s="129"/>
      <c r="G51" s="129"/>
      <c r="H51" s="129"/>
      <c r="I51" s="129"/>
      <c r="J51" s="129"/>
      <c r="K51" s="129"/>
      <c r="L51" s="129"/>
      <c r="M51" s="129"/>
      <c r="N51" s="129"/>
      <c r="O51" s="129"/>
      <c r="P51" s="129"/>
    </row>
    <row r="52" spans="1:18" ht="104.25" customHeight="1" x14ac:dyDescent="0.2">
      <c r="A52" s="122"/>
      <c r="B52" s="131" t="s">
        <v>110</v>
      </c>
      <c r="C52" s="131"/>
      <c r="D52" s="131"/>
      <c r="E52" s="131"/>
      <c r="F52" s="131"/>
      <c r="G52" s="131"/>
      <c r="H52" s="131"/>
      <c r="I52" s="131"/>
      <c r="J52" s="131"/>
      <c r="K52" s="131"/>
      <c r="L52" s="131"/>
      <c r="M52" s="131"/>
      <c r="N52" s="131"/>
      <c r="O52" s="131"/>
      <c r="P52" s="131"/>
    </row>
    <row r="53" spans="1:18" s="40" customFormat="1" ht="17.25" customHeight="1" x14ac:dyDescent="0.2">
      <c r="A53" s="122" t="s">
        <v>83</v>
      </c>
      <c r="B53" s="129" t="s">
        <v>80</v>
      </c>
      <c r="C53" s="129"/>
      <c r="D53" s="129"/>
      <c r="E53" s="129"/>
      <c r="F53" s="129"/>
      <c r="G53" s="129"/>
      <c r="H53" s="129"/>
      <c r="I53" s="129"/>
      <c r="J53" s="129"/>
      <c r="K53" s="129"/>
      <c r="L53" s="129"/>
      <c r="M53" s="129"/>
      <c r="N53" s="129"/>
      <c r="O53" s="129"/>
      <c r="P53" s="129"/>
    </row>
    <row r="54" spans="1:18" ht="54.75" customHeight="1" x14ac:dyDescent="0.2">
      <c r="A54" s="122"/>
      <c r="B54" s="133" t="s">
        <v>117</v>
      </c>
      <c r="C54" s="133"/>
      <c r="D54" s="133"/>
      <c r="E54" s="133"/>
      <c r="F54" s="133"/>
      <c r="G54" s="133"/>
      <c r="H54" s="133"/>
      <c r="I54" s="133"/>
      <c r="J54" s="133"/>
      <c r="K54" s="133"/>
      <c r="L54" s="133"/>
      <c r="M54" s="133"/>
      <c r="N54" s="133"/>
      <c r="O54" s="133"/>
      <c r="P54" s="133"/>
      <c r="R54" s="1"/>
    </row>
    <row r="55" spans="1:18" ht="15" customHeight="1" x14ac:dyDescent="0.2">
      <c r="A55" s="122"/>
      <c r="B55" s="129" t="s">
        <v>100</v>
      </c>
      <c r="C55" s="129"/>
      <c r="D55" s="129"/>
      <c r="E55" s="129"/>
      <c r="F55" s="129"/>
      <c r="G55" s="129"/>
      <c r="H55" s="129"/>
      <c r="I55" s="129"/>
      <c r="J55" s="129"/>
      <c r="K55" s="129"/>
      <c r="L55" s="129"/>
      <c r="M55" s="129"/>
      <c r="N55" s="129"/>
      <c r="O55" s="129"/>
      <c r="P55" s="129"/>
    </row>
    <row r="56" spans="1:18" ht="93.75" customHeight="1" x14ac:dyDescent="0.2">
      <c r="A56" s="122"/>
      <c r="B56" s="131" t="s">
        <v>118</v>
      </c>
      <c r="C56" s="131"/>
      <c r="D56" s="131"/>
      <c r="E56" s="131"/>
      <c r="F56" s="131"/>
      <c r="G56" s="131"/>
      <c r="H56" s="131"/>
      <c r="I56" s="131"/>
      <c r="J56" s="131"/>
      <c r="K56" s="131"/>
      <c r="L56" s="131"/>
      <c r="M56" s="131"/>
      <c r="N56" s="131"/>
      <c r="O56" s="131"/>
      <c r="P56" s="131"/>
    </row>
    <row r="57" spans="1:18" ht="17.25" customHeight="1" x14ac:dyDescent="0.2">
      <c r="A57" s="122" t="s">
        <v>84</v>
      </c>
      <c r="B57" s="129" t="s">
        <v>123</v>
      </c>
      <c r="C57" s="129"/>
      <c r="D57" s="129"/>
      <c r="E57" s="129"/>
      <c r="F57" s="129"/>
      <c r="G57" s="129"/>
      <c r="H57" s="129"/>
      <c r="I57" s="129"/>
      <c r="J57" s="129"/>
      <c r="K57" s="129"/>
      <c r="L57" s="129"/>
      <c r="M57" s="129"/>
      <c r="N57" s="129"/>
      <c r="O57" s="129"/>
      <c r="P57" s="129"/>
    </row>
    <row r="58" spans="1:18" ht="30" customHeight="1" x14ac:dyDescent="0.2">
      <c r="A58" s="122"/>
      <c r="B58" s="131" t="s">
        <v>122</v>
      </c>
      <c r="C58" s="131"/>
      <c r="D58" s="131"/>
      <c r="E58" s="131"/>
      <c r="F58" s="131"/>
      <c r="G58" s="131"/>
      <c r="H58" s="131"/>
      <c r="I58" s="131"/>
      <c r="J58" s="131"/>
      <c r="K58" s="131"/>
      <c r="L58" s="131"/>
      <c r="M58" s="131"/>
      <c r="N58" s="131"/>
      <c r="O58" s="131"/>
      <c r="P58" s="131"/>
    </row>
    <row r="59" spans="1:18" ht="39.75" customHeight="1" x14ac:dyDescent="0.2">
      <c r="A59" s="122"/>
      <c r="B59" s="131"/>
      <c r="C59" s="131"/>
      <c r="D59" s="131"/>
      <c r="E59" s="131"/>
      <c r="F59" s="131"/>
      <c r="G59" s="131"/>
      <c r="H59" s="131"/>
      <c r="I59" s="131"/>
      <c r="J59" s="131"/>
      <c r="K59" s="131"/>
      <c r="L59" s="131"/>
      <c r="M59" s="131"/>
      <c r="N59" s="131"/>
      <c r="O59" s="131"/>
      <c r="P59" s="131"/>
    </row>
    <row r="260" spans="4:18" x14ac:dyDescent="0.2">
      <c r="E260" s="42"/>
      <c r="F260" s="42"/>
      <c r="R260" s="1"/>
    </row>
    <row r="261" spans="4:18" x14ac:dyDescent="0.2">
      <c r="E261" s="42"/>
      <c r="F261" s="42"/>
      <c r="R261" s="1"/>
    </row>
    <row r="262" spans="4:18" x14ac:dyDescent="0.2">
      <c r="E262" s="42"/>
      <c r="F262" s="42"/>
      <c r="R262" s="1"/>
    </row>
    <row r="263" spans="4:18" x14ac:dyDescent="0.2">
      <c r="E263" s="42"/>
      <c r="F263" s="42"/>
      <c r="R263" s="1"/>
    </row>
    <row r="264" spans="4:18" x14ac:dyDescent="0.2">
      <c r="E264" s="42"/>
      <c r="F264" s="42"/>
      <c r="R264" s="1"/>
    </row>
    <row r="265" spans="4:18" x14ac:dyDescent="0.2">
      <c r="E265" s="42"/>
      <c r="F265" s="42"/>
      <c r="R265" s="1"/>
    </row>
    <row r="266" spans="4:18" ht="15" customHeight="1" x14ac:dyDescent="0.2">
      <c r="D266" s="43"/>
      <c r="E266" s="42"/>
      <c r="F266" s="42"/>
      <c r="R266" s="1"/>
    </row>
    <row r="267" spans="4:18" x14ac:dyDescent="0.2">
      <c r="D267" s="43"/>
      <c r="E267" s="42"/>
      <c r="F267" s="42"/>
      <c r="R267" s="1"/>
    </row>
    <row r="269" spans="4:18" ht="21.75" customHeight="1" x14ac:dyDescent="0.2">
      <c r="R269" s="1"/>
    </row>
    <row r="270" spans="4:18" ht="18.75" customHeight="1" x14ac:dyDescent="0.2">
      <c r="R270" s="1"/>
    </row>
    <row r="271" spans="4:18" ht="25.5" customHeight="1" x14ac:dyDescent="0.2">
      <c r="R271" s="1"/>
    </row>
    <row r="272" spans="4:18" ht="23.25" customHeight="1" x14ac:dyDescent="0.2">
      <c r="R272" s="1"/>
    </row>
  </sheetData>
  <dataConsolidate/>
  <mergeCells count="72">
    <mergeCell ref="B54:P54"/>
    <mergeCell ref="A57:A59"/>
    <mergeCell ref="B53:P53"/>
    <mergeCell ref="B55:P55"/>
    <mergeCell ref="B56:P56"/>
    <mergeCell ref="A53:A56"/>
    <mergeCell ref="B58:P59"/>
    <mergeCell ref="B57:P57"/>
    <mergeCell ref="A47:A52"/>
    <mergeCell ref="B47:P47"/>
    <mergeCell ref="B48:P50"/>
    <mergeCell ref="B51:P51"/>
    <mergeCell ref="B52:P52"/>
    <mergeCell ref="A41:A46"/>
    <mergeCell ref="B41:P41"/>
    <mergeCell ref="B42:P44"/>
    <mergeCell ref="B45:P45"/>
    <mergeCell ref="B46:P46"/>
    <mergeCell ref="A23:P23"/>
    <mergeCell ref="A24:P24"/>
    <mergeCell ref="W28:AA28"/>
    <mergeCell ref="B34:P34"/>
    <mergeCell ref="B35:P35"/>
    <mergeCell ref="B36:P38"/>
    <mergeCell ref="B39:P39"/>
    <mergeCell ref="B40:P40"/>
    <mergeCell ref="A35:A40"/>
    <mergeCell ref="A15:P15"/>
    <mergeCell ref="A16:C16"/>
    <mergeCell ref="A17:C17"/>
    <mergeCell ref="A18:C18"/>
    <mergeCell ref="A19:C19"/>
    <mergeCell ref="A20:B22"/>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7:B7"/>
    <mergeCell ref="C7:G7"/>
    <mergeCell ref="H7:J7"/>
    <mergeCell ref="K7:P7"/>
    <mergeCell ref="A8:B8"/>
    <mergeCell ref="C8:G8"/>
    <mergeCell ref="H8:J8"/>
    <mergeCell ref="K8:P8"/>
    <mergeCell ref="A5:B5"/>
    <mergeCell ref="C5:K5"/>
    <mergeCell ref="L5:M5"/>
    <mergeCell ref="N5:P5"/>
    <mergeCell ref="B6:D6"/>
    <mergeCell ref="H6:J6"/>
    <mergeCell ref="A1:B3"/>
    <mergeCell ref="C1:K1"/>
    <mergeCell ref="L1:M1"/>
    <mergeCell ref="N1:P1"/>
    <mergeCell ref="C2:K3"/>
    <mergeCell ref="L2:M2"/>
    <mergeCell ref="N2:P2"/>
    <mergeCell ref="L3:M3"/>
    <mergeCell ref="N3:P3"/>
  </mergeCells>
  <conditionalFormatting sqref="D22">
    <cfRule type="cellIs" dxfId="35" priority="42" stopIfTrue="1" operator="between">
      <formula>70</formula>
      <formula>89</formula>
    </cfRule>
    <cfRule type="cellIs" dxfId="34" priority="43" stopIfTrue="1" operator="greaterThan">
      <formula>89</formula>
    </cfRule>
    <cfRule type="cellIs" dxfId="33" priority="44" stopIfTrue="1" operator="between">
      <formula>$S$21</formula>
      <formula>$T$21</formula>
    </cfRule>
  </conditionalFormatting>
  <conditionalFormatting sqref="D22">
    <cfRule type="colorScale" priority="39">
      <colorScale>
        <cfvo type="num" val="69"/>
        <cfvo type="num" val="89"/>
        <cfvo type="num" val="90"/>
        <color rgb="FFFF0000"/>
        <color rgb="FFFFFF00"/>
        <color rgb="FF00B050"/>
      </colorScale>
    </cfRule>
    <cfRule type="colorScale" priority="40">
      <colorScale>
        <cfvo type="percent" val="69"/>
        <cfvo type="percent" val="89"/>
        <cfvo type="percent" val="90"/>
        <color rgb="FFF8696B"/>
        <color rgb="FFFFEB84"/>
        <color rgb="FF63BE7B"/>
      </colorScale>
    </cfRule>
    <cfRule type="cellIs" dxfId="32" priority="41" operator="between">
      <formula>0</formula>
      <formula>69</formula>
    </cfRule>
  </conditionalFormatting>
  <conditionalFormatting sqref="D22">
    <cfRule type="cellIs" dxfId="31" priority="34" operator="between">
      <formula>0.7</formula>
      <formula>0.89</formula>
    </cfRule>
    <cfRule type="cellIs" dxfId="30" priority="35" operator="lessThan">
      <formula>0.69</formula>
    </cfRule>
    <cfRule type="cellIs" dxfId="29" priority="36" operator="greaterThan">
      <formula>0.89</formula>
    </cfRule>
    <cfRule type="cellIs" dxfId="28" priority="37" operator="greaterThan">
      <formula>89</formula>
    </cfRule>
    <cfRule type="cellIs" dxfId="27" priority="38" operator="greaterThan">
      <formula>0.9</formula>
    </cfRule>
  </conditionalFormatting>
  <conditionalFormatting sqref="E22">
    <cfRule type="cellIs" dxfId="26" priority="31" stopIfTrue="1" operator="between">
      <formula>70</formula>
      <formula>89</formula>
    </cfRule>
    <cfRule type="cellIs" dxfId="25" priority="32" stopIfTrue="1" operator="greaterThan">
      <formula>89</formula>
    </cfRule>
    <cfRule type="cellIs" dxfId="24" priority="33" stopIfTrue="1" operator="between">
      <formula>$S$21</formula>
      <formula>$T$21</formula>
    </cfRule>
  </conditionalFormatting>
  <conditionalFormatting sqref="E22">
    <cfRule type="colorScale" priority="28">
      <colorScale>
        <cfvo type="num" val="69"/>
        <cfvo type="num" val="89"/>
        <cfvo type="num" val="90"/>
        <color rgb="FFFF0000"/>
        <color rgb="FFFFFF00"/>
        <color rgb="FF00B050"/>
      </colorScale>
    </cfRule>
    <cfRule type="colorScale" priority="29">
      <colorScale>
        <cfvo type="percent" val="69"/>
        <cfvo type="percent" val="89"/>
        <cfvo type="percent" val="90"/>
        <color rgb="FFF8696B"/>
        <color rgb="FFFFEB84"/>
        <color rgb="FF63BE7B"/>
      </colorScale>
    </cfRule>
    <cfRule type="cellIs" dxfId="23" priority="30" operator="between">
      <formula>0</formula>
      <formula>69</formula>
    </cfRule>
  </conditionalFormatting>
  <conditionalFormatting sqref="E22">
    <cfRule type="cellIs" dxfId="22" priority="23" operator="between">
      <formula>0.7</formula>
      <formula>0.89</formula>
    </cfRule>
    <cfRule type="cellIs" dxfId="21" priority="24" operator="lessThan">
      <formula>0.69</formula>
    </cfRule>
    <cfRule type="cellIs" dxfId="20" priority="25" operator="greaterThan">
      <formula>0.89</formula>
    </cfRule>
    <cfRule type="cellIs" dxfId="19" priority="26" operator="greaterThan">
      <formula>89</formula>
    </cfRule>
    <cfRule type="cellIs" dxfId="18" priority="27" operator="greaterThan">
      <formula>0.9</formula>
    </cfRule>
  </conditionalFormatting>
  <conditionalFormatting sqref="F22">
    <cfRule type="cellIs" dxfId="17" priority="20" stopIfTrue="1" operator="between">
      <formula>70</formula>
      <formula>89</formula>
    </cfRule>
    <cfRule type="cellIs" dxfId="16" priority="21" stopIfTrue="1" operator="greaterThan">
      <formula>89</formula>
    </cfRule>
    <cfRule type="cellIs" dxfId="15" priority="22" stopIfTrue="1" operator="between">
      <formula>$S$21</formula>
      <formula>$T$21</formula>
    </cfRule>
  </conditionalFormatting>
  <conditionalFormatting sqref="F22">
    <cfRule type="colorScale" priority="17">
      <colorScale>
        <cfvo type="num" val="69"/>
        <cfvo type="num" val="89"/>
        <cfvo type="num" val="90"/>
        <color rgb="FFFF0000"/>
        <color rgb="FFFFFF00"/>
        <color rgb="FF00B050"/>
      </colorScale>
    </cfRule>
    <cfRule type="colorScale" priority="18">
      <colorScale>
        <cfvo type="percent" val="69"/>
        <cfvo type="percent" val="89"/>
        <cfvo type="percent" val="90"/>
        <color rgb="FFF8696B"/>
        <color rgb="FFFFEB84"/>
        <color rgb="FF63BE7B"/>
      </colorScale>
    </cfRule>
    <cfRule type="cellIs" dxfId="14" priority="19" operator="between">
      <formula>0</formula>
      <formula>69</formula>
    </cfRule>
  </conditionalFormatting>
  <conditionalFormatting sqref="F22">
    <cfRule type="cellIs" dxfId="13" priority="12" operator="between">
      <formula>0.7</formula>
      <formula>0.89</formula>
    </cfRule>
    <cfRule type="cellIs" dxfId="12" priority="13" operator="lessThan">
      <formula>0.69</formula>
    </cfRule>
    <cfRule type="cellIs" dxfId="11" priority="14" operator="greaterThan">
      <formula>0.89</formula>
    </cfRule>
    <cfRule type="cellIs" dxfId="10" priority="15" operator="greaterThan">
      <formula>89</formula>
    </cfRule>
    <cfRule type="cellIs" dxfId="9" priority="16" operator="greaterThan">
      <formula>0.9</formula>
    </cfRule>
  </conditionalFormatting>
  <conditionalFormatting sqref="G22">
    <cfRule type="cellIs" dxfId="8" priority="1" operator="between">
      <formula>0.7</formula>
      <formula>0.89</formula>
    </cfRule>
    <cfRule type="cellIs" dxfId="7" priority="2" operator="lessThan">
      <formula>0.69</formula>
    </cfRule>
    <cfRule type="cellIs" dxfId="6" priority="3" operator="greaterThan">
      <formula>0.89</formula>
    </cfRule>
    <cfRule type="cellIs" dxfId="5" priority="4" operator="greaterThan">
      <formula>89</formula>
    </cfRule>
    <cfRule type="cellIs" dxfId="4" priority="5" operator="greaterThan">
      <formula>0.9</formula>
    </cfRule>
  </conditionalFormatting>
  <conditionalFormatting sqref="G22">
    <cfRule type="cellIs" dxfId="3" priority="9" stopIfTrue="1" operator="between">
      <formula>70</formula>
      <formula>89</formula>
    </cfRule>
    <cfRule type="cellIs" dxfId="2" priority="10" stopIfTrue="1" operator="greaterThan">
      <formula>89</formula>
    </cfRule>
    <cfRule type="cellIs" dxfId="1" priority="11" stopIfTrue="1" operator="between">
      <formula>$S$21</formula>
      <formula>$T$21</formula>
    </cfRule>
  </conditionalFormatting>
  <conditionalFormatting sqref="G22">
    <cfRule type="colorScale" priority="6">
      <colorScale>
        <cfvo type="num" val="69"/>
        <cfvo type="num" val="89"/>
        <cfvo type="num" val="90"/>
        <color rgb="FFFF0000"/>
        <color rgb="FFFFFF00"/>
        <color rgb="FF00B050"/>
      </colorScale>
    </cfRule>
    <cfRule type="colorScale" priority="7">
      <colorScale>
        <cfvo type="percent" val="69"/>
        <cfvo type="percent" val="89"/>
        <cfvo type="percent" val="90"/>
        <color rgb="FFF8696B"/>
        <color rgb="FFFFEB84"/>
        <color rgb="FF63BE7B"/>
      </colorScale>
    </cfRule>
    <cfRule type="cellIs" dxfId="0" priority="8" operator="between">
      <formula>0</formula>
      <formula>69</formula>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142875</xdr:rowOff>
                  </from>
                  <to>
                    <xdr:col>5</xdr:col>
                    <xdr:colOff>495300</xdr:colOff>
                    <xdr:row>5</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523875</xdr:rowOff>
                  </from>
                  <to>
                    <xdr:col>5</xdr:col>
                    <xdr:colOff>495300</xdr:colOff>
                    <xdr:row>5</xdr:row>
                    <xdr:rowOff>742950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200025</xdr:colOff>
                    <xdr:row>5</xdr:row>
                    <xdr:rowOff>57150</xdr:rowOff>
                  </from>
                  <to>
                    <xdr:col>26</xdr:col>
                    <xdr:colOff>9525</xdr:colOff>
                    <xdr:row>5</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200025</xdr:colOff>
                    <xdr:row>5</xdr:row>
                    <xdr:rowOff>542925</xdr:rowOff>
                  </from>
                  <to>
                    <xdr:col>26</xdr:col>
                    <xdr:colOff>9525</xdr:colOff>
                    <xdr:row>5</xdr:row>
                    <xdr:rowOff>762000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190500</xdr:colOff>
                    <xdr:row>5</xdr:row>
                    <xdr:rowOff>304800</xdr:rowOff>
                  </from>
                  <to>
                    <xdr:col>16</xdr:col>
                    <xdr:colOff>0</xdr:colOff>
                    <xdr:row>5</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57150</xdr:rowOff>
                  </from>
                  <to>
                    <xdr:col>12</xdr:col>
                    <xdr:colOff>495300</xdr:colOff>
                    <xdr:row>5</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542925</xdr:rowOff>
                  </from>
                  <to>
                    <xdr:col>12</xdr:col>
                    <xdr:colOff>495300</xdr:colOff>
                    <xdr:row>5</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zoomScale="70" zoomScaleNormal="70" workbookViewId="0">
      <selection activeCell="L7" sqref="L7"/>
    </sheetView>
  </sheetViews>
  <sheetFormatPr baseColWidth="10" defaultRowHeight="31.5" customHeight="1" x14ac:dyDescent="0.25"/>
  <cols>
    <col min="1" max="1" width="40.140625" style="44" bestFit="1" customWidth="1"/>
    <col min="2" max="2" width="30.140625" style="44" customWidth="1"/>
    <col min="3" max="3" width="14.140625" style="44" customWidth="1"/>
    <col min="4" max="4" width="13.140625" style="44" customWidth="1"/>
    <col min="5" max="5" width="14.28515625" style="44" customWidth="1"/>
    <col min="6" max="6" width="13.85546875" style="44" customWidth="1"/>
    <col min="7" max="7" width="16.28515625" style="44" customWidth="1"/>
    <col min="8" max="8" width="14.42578125" style="44" customWidth="1"/>
    <col min="9" max="9" width="16.85546875" style="44" customWidth="1"/>
    <col min="10" max="11" width="14.85546875" style="44" customWidth="1"/>
    <col min="12" max="12" width="17" style="124" customWidth="1"/>
    <col min="13" max="13" width="17" style="44" customWidth="1"/>
    <col min="14" max="14" width="20.140625" style="44" customWidth="1"/>
    <col min="15" max="15" width="24.5703125" style="44" customWidth="1"/>
    <col min="16" max="16" width="29.42578125" style="44" customWidth="1"/>
    <col min="17" max="16384" width="11.42578125" style="44"/>
  </cols>
  <sheetData>
    <row r="1" spans="1:14" ht="31.5" customHeight="1" x14ac:dyDescent="0.25">
      <c r="B1" s="44" t="s">
        <v>85</v>
      </c>
      <c r="C1" s="44" t="s">
        <v>86</v>
      </c>
      <c r="D1" s="44" t="s">
        <v>87</v>
      </c>
      <c r="E1" s="44" t="s">
        <v>88</v>
      </c>
      <c r="F1" s="44" t="s">
        <v>89</v>
      </c>
      <c r="G1" s="44" t="s">
        <v>90</v>
      </c>
      <c r="H1" s="44" t="s">
        <v>91</v>
      </c>
      <c r="I1" s="44" t="s">
        <v>92</v>
      </c>
      <c r="J1" s="44" t="s">
        <v>111</v>
      </c>
      <c r="K1" s="44" t="s">
        <v>114</v>
      </c>
      <c r="L1" s="124" t="s">
        <v>112</v>
      </c>
    </row>
    <row r="3" spans="1:14" ht="31.5" customHeight="1" x14ac:dyDescent="0.3">
      <c r="A3" s="44" t="s">
        <v>93</v>
      </c>
      <c r="B3" s="44">
        <v>84</v>
      </c>
      <c r="C3" s="45">
        <v>385</v>
      </c>
      <c r="D3" s="45"/>
      <c r="F3" s="44">
        <v>410</v>
      </c>
      <c r="H3" s="44">
        <v>410</v>
      </c>
      <c r="J3" s="44">
        <v>268</v>
      </c>
      <c r="L3" s="125">
        <f>SUM(C3:J3)</f>
        <v>1473</v>
      </c>
      <c r="M3" s="46">
        <f>+L3+B3</f>
        <v>1557</v>
      </c>
      <c r="N3" s="44" t="s">
        <v>103</v>
      </c>
    </row>
    <row r="4" spans="1:14" s="47" customFormat="1" ht="16.5" customHeight="1" x14ac:dyDescent="0.3">
      <c r="A4" s="47" t="s">
        <v>94</v>
      </c>
      <c r="C4" s="47">
        <v>268</v>
      </c>
      <c r="E4" s="48">
        <f>+C3+B3-C6</f>
        <v>126</v>
      </c>
      <c r="F4" s="47">
        <f>+F6-E4</f>
        <v>273</v>
      </c>
      <c r="G4" s="48">
        <f>+F3+E4-F6</f>
        <v>137</v>
      </c>
      <c r="H4" s="47">
        <f>+H6-G4</f>
        <v>279</v>
      </c>
      <c r="I4" s="48">
        <v>131</v>
      </c>
      <c r="J4" s="48">
        <f>+J6-I4-I2</f>
        <v>268</v>
      </c>
      <c r="K4" s="49"/>
      <c r="L4" s="124"/>
      <c r="N4" s="48" t="s">
        <v>113</v>
      </c>
    </row>
    <row r="5" spans="1:14" s="50" customFormat="1" ht="16.5" customHeight="1" x14ac:dyDescent="0.3">
      <c r="A5" s="50" t="s">
        <v>95</v>
      </c>
      <c r="C5" s="50">
        <f>+C4+B3</f>
        <v>352</v>
      </c>
      <c r="F5" s="50">
        <f>+F4+E4</f>
        <v>399</v>
      </c>
      <c r="H5" s="50">
        <f>+H4+G4</f>
        <v>416</v>
      </c>
      <c r="J5" s="50">
        <f>+I4+I2+J4</f>
        <v>399</v>
      </c>
      <c r="L5" s="125"/>
      <c r="M5" s="51"/>
    </row>
    <row r="6" spans="1:14" ht="31.5" customHeight="1" x14ac:dyDescent="0.3">
      <c r="A6" s="44" t="s">
        <v>96</v>
      </c>
      <c r="C6" s="44">
        <v>343</v>
      </c>
      <c r="F6" s="44">
        <v>399</v>
      </c>
      <c r="H6" s="44">
        <f>SUM(H7:H8)</f>
        <v>416</v>
      </c>
      <c r="J6" s="44">
        <v>399</v>
      </c>
      <c r="L6" s="125">
        <f t="shared" ref="L6:L8" si="0">SUM(C6:J6)</f>
        <v>1557</v>
      </c>
      <c r="M6" s="46">
        <f>+L6-L3</f>
        <v>84</v>
      </c>
      <c r="N6" s="44" t="s">
        <v>104</v>
      </c>
    </row>
    <row r="7" spans="1:14" ht="31.5" customHeight="1" x14ac:dyDescent="0.3">
      <c r="A7" s="44" t="s">
        <v>97</v>
      </c>
      <c r="C7" s="44">
        <v>318</v>
      </c>
      <c r="D7" s="52"/>
      <c r="F7" s="44">
        <v>374</v>
      </c>
      <c r="H7" s="44">
        <v>348</v>
      </c>
      <c r="J7" s="44">
        <f>+J6-J8</f>
        <v>312</v>
      </c>
      <c r="K7" s="52"/>
      <c r="L7" s="125">
        <f t="shared" si="0"/>
        <v>1352</v>
      </c>
      <c r="M7" s="46"/>
      <c r="N7" s="44" t="s">
        <v>105</v>
      </c>
    </row>
    <row r="8" spans="1:14" ht="31.5" customHeight="1" x14ac:dyDescent="0.3">
      <c r="A8" s="44" t="s">
        <v>98</v>
      </c>
      <c r="C8" s="44">
        <v>25</v>
      </c>
      <c r="D8" s="52"/>
      <c r="F8" s="44">
        <v>25</v>
      </c>
      <c r="H8" s="44">
        <v>68</v>
      </c>
      <c r="J8" s="44">
        <f>87</f>
        <v>87</v>
      </c>
      <c r="L8" s="125">
        <f t="shared" si="0"/>
        <v>205</v>
      </c>
      <c r="M8" s="46"/>
      <c r="N8" s="44" t="s">
        <v>106</v>
      </c>
    </row>
    <row r="9" spans="1:14" ht="31.5" customHeight="1" x14ac:dyDescent="0.3">
      <c r="D9" s="44">
        <f>SUM(D7:D8)</f>
        <v>0</v>
      </c>
      <c r="L9" s="125"/>
      <c r="M9" s="46"/>
    </row>
    <row r="10" spans="1:14" ht="31.5" customHeight="1" x14ac:dyDescent="0.35">
      <c r="A10" s="53" t="s">
        <v>99</v>
      </c>
      <c r="B10" s="53"/>
      <c r="C10" s="54">
        <f>+C7/C6</f>
        <v>0.92711370262390669</v>
      </c>
      <c r="D10" s="54"/>
      <c r="E10" s="54"/>
      <c r="F10" s="54">
        <f t="shared" ref="F10:J10" si="1">+F7/F6</f>
        <v>0.93734335839598992</v>
      </c>
      <c r="G10" s="54"/>
      <c r="H10" s="54">
        <f t="shared" si="1"/>
        <v>0.83653846153846156</v>
      </c>
      <c r="I10" s="54"/>
      <c r="J10" s="54">
        <f t="shared" si="1"/>
        <v>0.78195488721804507</v>
      </c>
      <c r="K10" s="54"/>
      <c r="L10" s="126">
        <f>SUM(C10:J10)/4</f>
        <v>0.87073760244410081</v>
      </c>
      <c r="M10" s="123"/>
    </row>
    <row r="12" spans="1:14" ht="31.5" customHeight="1" x14ac:dyDescent="0.25">
      <c r="C12" s="55"/>
      <c r="D12" s="55"/>
      <c r="E12" s="55"/>
    </row>
  </sheetData>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IV Trimestre</vt:lpstr>
      <vt:lpstr>DATOS PQRS (3)</vt:lpstr>
      <vt:lpstr>'IV Trimestre'!Área_de_impresión</vt:lpstr>
      <vt:lpstr>'IV Trimestre'!Títulos_a_imprimir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Orjuela</dc:creator>
  <cp:lastModifiedBy>Catalina Nagy</cp:lastModifiedBy>
  <dcterms:created xsi:type="dcterms:W3CDTF">2018-11-19T17:08:03Z</dcterms:created>
  <dcterms:modified xsi:type="dcterms:W3CDTF">2019-01-24T23:06:47Z</dcterms:modified>
</cp:coreProperties>
</file>