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0515" windowHeight="7230"/>
  </bookViews>
  <sheets>
    <sheet name="2017" sheetId="1" r:id="rId1"/>
  </sheets>
  <calcPr calcId="144525"/>
</workbook>
</file>

<file path=xl/calcChain.xml><?xml version="1.0" encoding="utf-8"?>
<calcChain xmlns="http://schemas.openxmlformats.org/spreadsheetml/2006/main">
  <c r="N92" i="1" l="1"/>
  <c r="K92" i="1"/>
  <c r="M91" i="1"/>
  <c r="N91" i="1" s="1"/>
  <c r="L91" i="1"/>
  <c r="J91" i="1"/>
  <c r="K91" i="1" s="1"/>
  <c r="I91" i="1"/>
  <c r="H91" i="1"/>
  <c r="G91" i="1"/>
  <c r="F91" i="1"/>
  <c r="E91" i="1"/>
  <c r="D91" i="1"/>
  <c r="C91" i="1"/>
  <c r="N90" i="1"/>
  <c r="K90" i="1"/>
  <c r="M89" i="1"/>
  <c r="L89" i="1"/>
  <c r="J89" i="1"/>
  <c r="K89" i="1" s="1"/>
  <c r="I89" i="1"/>
  <c r="H89" i="1"/>
  <c r="N89" i="1" s="1"/>
  <c r="G89" i="1"/>
  <c r="F89" i="1"/>
  <c r="E89" i="1"/>
  <c r="D89" i="1"/>
  <c r="C89" i="1"/>
  <c r="M88" i="1"/>
  <c r="L88" i="1"/>
  <c r="J88" i="1"/>
  <c r="K88" i="1" s="1"/>
  <c r="I88" i="1"/>
  <c r="H88" i="1"/>
  <c r="N88" i="1" s="1"/>
  <c r="G88" i="1"/>
  <c r="F88" i="1"/>
  <c r="E88" i="1"/>
  <c r="D88" i="1"/>
  <c r="C88" i="1"/>
  <c r="M87" i="1"/>
  <c r="L87" i="1"/>
  <c r="J87" i="1"/>
  <c r="K87" i="1" s="1"/>
  <c r="I87" i="1"/>
  <c r="H87" i="1"/>
  <c r="N87" i="1" s="1"/>
  <c r="G87" i="1"/>
  <c r="F87" i="1"/>
  <c r="E87" i="1"/>
  <c r="D87" i="1"/>
  <c r="C87" i="1"/>
  <c r="N86" i="1"/>
  <c r="K86" i="1"/>
  <c r="M85" i="1"/>
  <c r="L85" i="1"/>
  <c r="J85" i="1"/>
  <c r="K85" i="1" s="1"/>
  <c r="I85" i="1"/>
  <c r="H85" i="1"/>
  <c r="N85" i="1" s="1"/>
  <c r="G85" i="1"/>
  <c r="F85" i="1"/>
  <c r="E85" i="1"/>
  <c r="D85" i="1"/>
  <c r="C85" i="1"/>
  <c r="M84" i="1"/>
  <c r="N84" i="1" s="1"/>
  <c r="L84" i="1"/>
  <c r="J84" i="1"/>
  <c r="K84" i="1" s="1"/>
  <c r="I84" i="1"/>
  <c r="H84" i="1"/>
  <c r="G84" i="1"/>
  <c r="F84" i="1"/>
  <c r="E84" i="1"/>
  <c r="D84" i="1"/>
  <c r="C84" i="1"/>
  <c r="M83" i="1"/>
  <c r="N83" i="1" s="1"/>
  <c r="L83" i="1"/>
  <c r="K83" i="1"/>
  <c r="J83" i="1"/>
  <c r="I83" i="1"/>
  <c r="H83" i="1"/>
  <c r="G83" i="1"/>
  <c r="F83" i="1"/>
  <c r="E83" i="1"/>
  <c r="D83" i="1"/>
  <c r="C83" i="1"/>
  <c r="N82" i="1"/>
  <c r="K82" i="1"/>
  <c r="M81" i="1"/>
  <c r="N81" i="1" s="1"/>
  <c r="L81" i="1"/>
  <c r="K81" i="1"/>
  <c r="J81" i="1"/>
  <c r="I81" i="1"/>
  <c r="H81" i="1"/>
  <c r="G81" i="1"/>
  <c r="F81" i="1"/>
  <c r="E81" i="1"/>
  <c r="D81" i="1"/>
  <c r="C81" i="1"/>
  <c r="N80" i="1"/>
  <c r="K80" i="1"/>
  <c r="M79" i="1"/>
  <c r="N79" i="1" s="1"/>
  <c r="L79" i="1"/>
  <c r="K79" i="1"/>
  <c r="J79" i="1"/>
  <c r="I79" i="1"/>
  <c r="H79" i="1"/>
  <c r="G79" i="1"/>
  <c r="F79" i="1"/>
  <c r="E79" i="1"/>
  <c r="D79" i="1"/>
  <c r="C79" i="1"/>
  <c r="M78" i="1"/>
  <c r="N78" i="1" s="1"/>
  <c r="L78" i="1"/>
  <c r="J78" i="1"/>
  <c r="K78" i="1" s="1"/>
  <c r="I78" i="1"/>
  <c r="H78" i="1"/>
  <c r="G78" i="1"/>
  <c r="F78" i="1"/>
  <c r="E78" i="1"/>
  <c r="D78" i="1"/>
  <c r="C78" i="1"/>
  <c r="M77" i="1"/>
  <c r="N77" i="1" s="1"/>
  <c r="L77" i="1"/>
  <c r="K77" i="1"/>
  <c r="J77" i="1"/>
  <c r="I77" i="1"/>
  <c r="H77" i="1"/>
  <c r="G77" i="1"/>
  <c r="F77" i="1"/>
  <c r="E77" i="1"/>
  <c r="D77" i="1"/>
  <c r="C77" i="1"/>
  <c r="N76" i="1"/>
  <c r="K76" i="1"/>
  <c r="M75" i="1"/>
  <c r="N75" i="1" s="1"/>
  <c r="L75" i="1"/>
  <c r="J75" i="1"/>
  <c r="K75" i="1" s="1"/>
  <c r="I75" i="1"/>
  <c r="H75" i="1"/>
  <c r="G75" i="1"/>
  <c r="F75" i="1"/>
  <c r="E75" i="1"/>
  <c r="D75" i="1"/>
  <c r="C75" i="1"/>
  <c r="M74" i="1"/>
  <c r="N74" i="1" s="1"/>
  <c r="L74" i="1"/>
  <c r="J74" i="1"/>
  <c r="K74" i="1" s="1"/>
  <c r="I74" i="1"/>
  <c r="H74" i="1"/>
  <c r="G74" i="1"/>
  <c r="F74" i="1"/>
  <c r="E74" i="1"/>
  <c r="D74" i="1"/>
  <c r="C74" i="1"/>
  <c r="M73" i="1"/>
  <c r="L73" i="1"/>
  <c r="J73" i="1"/>
  <c r="K73" i="1" s="1"/>
  <c r="I73" i="1"/>
  <c r="H73" i="1"/>
  <c r="N73" i="1" s="1"/>
  <c r="G73" i="1"/>
  <c r="F73" i="1"/>
  <c r="E73" i="1"/>
  <c r="D73" i="1"/>
  <c r="C73" i="1"/>
  <c r="N72" i="1"/>
  <c r="K72" i="1"/>
  <c r="C72" i="1"/>
  <c r="M71" i="1"/>
  <c r="N71" i="1" s="1"/>
  <c r="L71" i="1"/>
  <c r="K71" i="1"/>
  <c r="J71" i="1"/>
  <c r="I71" i="1"/>
  <c r="H71" i="1"/>
  <c r="G71" i="1"/>
  <c r="F71" i="1"/>
  <c r="E71" i="1"/>
  <c r="D71" i="1"/>
  <c r="C71" i="1"/>
  <c r="M70" i="1"/>
  <c r="N70" i="1" s="1"/>
  <c r="L70" i="1"/>
  <c r="J70" i="1"/>
  <c r="I70" i="1"/>
  <c r="H70" i="1"/>
  <c r="K70" i="1" s="1"/>
  <c r="G70" i="1"/>
  <c r="F70" i="1"/>
  <c r="E70" i="1"/>
  <c r="D70" i="1"/>
  <c r="C70" i="1"/>
  <c r="N69" i="1"/>
  <c r="K69" i="1"/>
  <c r="M68" i="1"/>
  <c r="N68" i="1" s="1"/>
  <c r="L68" i="1"/>
  <c r="K68" i="1"/>
  <c r="J68" i="1"/>
  <c r="I68" i="1"/>
  <c r="H68" i="1"/>
  <c r="G68" i="1"/>
  <c r="F68" i="1"/>
  <c r="E68" i="1"/>
  <c r="D68" i="1"/>
  <c r="C68" i="1"/>
  <c r="N67" i="1"/>
  <c r="K67" i="1"/>
  <c r="N66" i="1"/>
  <c r="K66" i="1"/>
  <c r="N65" i="1"/>
  <c r="K65" i="1"/>
  <c r="N64" i="1"/>
  <c r="K64" i="1"/>
  <c r="M63" i="1"/>
  <c r="L63" i="1"/>
  <c r="J63" i="1"/>
  <c r="K63" i="1" s="1"/>
  <c r="I63" i="1"/>
  <c r="H63" i="1"/>
  <c r="N63" i="1" s="1"/>
  <c r="G63" i="1"/>
  <c r="F63" i="1"/>
  <c r="E63" i="1"/>
  <c r="D63" i="1"/>
  <c r="C63" i="1"/>
  <c r="N62" i="1"/>
  <c r="K62" i="1"/>
  <c r="N61" i="1"/>
  <c r="K61" i="1"/>
  <c r="N60" i="1"/>
  <c r="K60" i="1"/>
  <c r="N59" i="1"/>
  <c r="K59" i="1"/>
  <c r="M58" i="1"/>
  <c r="N58" i="1" s="1"/>
  <c r="L58" i="1"/>
  <c r="J58" i="1"/>
  <c r="K58" i="1" s="1"/>
  <c r="I58" i="1"/>
  <c r="H58" i="1"/>
  <c r="G58" i="1"/>
  <c r="F58" i="1"/>
  <c r="E58" i="1"/>
  <c r="D58" i="1"/>
  <c r="C58" i="1"/>
  <c r="N57" i="1"/>
  <c r="K57" i="1"/>
  <c r="M56" i="1"/>
  <c r="N56" i="1" s="1"/>
  <c r="L56" i="1"/>
  <c r="K56" i="1"/>
  <c r="J56" i="1"/>
  <c r="I56" i="1"/>
  <c r="H56" i="1"/>
  <c r="G56" i="1"/>
  <c r="F56" i="1"/>
  <c r="E56" i="1"/>
  <c r="D56" i="1"/>
  <c r="C56" i="1"/>
  <c r="N55" i="1"/>
  <c r="K55" i="1"/>
  <c r="M54" i="1"/>
  <c r="N54" i="1" s="1"/>
  <c r="L54" i="1"/>
  <c r="K54" i="1"/>
  <c r="J54" i="1"/>
  <c r="I54" i="1"/>
  <c r="H54" i="1"/>
  <c r="G54" i="1"/>
  <c r="F54" i="1"/>
  <c r="E54" i="1"/>
  <c r="D54" i="1"/>
  <c r="C54" i="1"/>
  <c r="N53" i="1"/>
  <c r="K53" i="1"/>
  <c r="N52" i="1"/>
  <c r="K52" i="1"/>
  <c r="N51" i="1"/>
  <c r="K51" i="1"/>
  <c r="N50" i="1"/>
  <c r="K50" i="1"/>
  <c r="M49" i="1"/>
  <c r="N49" i="1" s="1"/>
  <c r="L49" i="1"/>
  <c r="J49" i="1"/>
  <c r="I49" i="1"/>
  <c r="H49" i="1"/>
  <c r="K49" i="1" s="1"/>
  <c r="G49" i="1"/>
  <c r="F49" i="1"/>
  <c r="E49" i="1"/>
  <c r="D49" i="1"/>
  <c r="C49" i="1"/>
  <c r="N48" i="1"/>
  <c r="K48" i="1"/>
  <c r="N47" i="1"/>
  <c r="K47" i="1"/>
  <c r="N46" i="1"/>
  <c r="K46" i="1"/>
  <c r="N45" i="1"/>
  <c r="K45" i="1"/>
  <c r="M44" i="1"/>
  <c r="N44" i="1" s="1"/>
  <c r="L44" i="1"/>
  <c r="K44" i="1"/>
  <c r="J44" i="1"/>
  <c r="I44" i="1"/>
  <c r="H44" i="1"/>
  <c r="G44" i="1"/>
  <c r="F44" i="1"/>
  <c r="E44" i="1"/>
  <c r="D44" i="1"/>
  <c r="C44" i="1"/>
  <c r="M43" i="1"/>
  <c r="N43" i="1" s="1"/>
  <c r="L43" i="1"/>
  <c r="J43" i="1"/>
  <c r="K43" i="1" s="1"/>
  <c r="I43" i="1"/>
  <c r="H43" i="1"/>
  <c r="G43" i="1"/>
  <c r="F43" i="1"/>
  <c r="E43" i="1"/>
  <c r="D43" i="1"/>
  <c r="C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M35" i="1"/>
  <c r="N35" i="1" s="1"/>
  <c r="L35" i="1"/>
  <c r="J35" i="1"/>
  <c r="K35" i="1" s="1"/>
  <c r="I35" i="1"/>
  <c r="H35" i="1"/>
  <c r="G35" i="1"/>
  <c r="F35" i="1"/>
  <c r="E35" i="1"/>
  <c r="D35" i="1"/>
  <c r="C35" i="1"/>
  <c r="N34" i="1"/>
  <c r="K34" i="1"/>
  <c r="N33" i="1"/>
  <c r="K33" i="1"/>
  <c r="N32" i="1"/>
  <c r="K32" i="1"/>
  <c r="N31" i="1"/>
  <c r="K31" i="1"/>
  <c r="M30" i="1"/>
  <c r="N30" i="1" s="1"/>
  <c r="L30" i="1"/>
  <c r="J30" i="1"/>
  <c r="K30" i="1" s="1"/>
  <c r="I30" i="1"/>
  <c r="H30" i="1"/>
  <c r="G30" i="1"/>
  <c r="F30" i="1"/>
  <c r="E30" i="1"/>
  <c r="D30" i="1"/>
  <c r="C30" i="1"/>
  <c r="M29" i="1"/>
  <c r="N29" i="1" s="1"/>
  <c r="L29" i="1"/>
  <c r="J29" i="1"/>
  <c r="K29" i="1" s="1"/>
  <c r="I29" i="1"/>
  <c r="H29" i="1"/>
  <c r="G29" i="1"/>
  <c r="F29" i="1"/>
  <c r="E29" i="1"/>
  <c r="D29" i="1"/>
  <c r="C29" i="1"/>
  <c r="N28" i="1"/>
  <c r="K28" i="1"/>
  <c r="N27" i="1"/>
  <c r="K27" i="1"/>
  <c r="N26" i="1"/>
  <c r="K26" i="1"/>
  <c r="M25" i="1"/>
  <c r="N25" i="1" s="1"/>
  <c r="L25" i="1"/>
  <c r="K25" i="1"/>
  <c r="J25" i="1"/>
  <c r="I25" i="1"/>
  <c r="H25" i="1"/>
  <c r="G25" i="1"/>
  <c r="F25" i="1"/>
  <c r="E25" i="1"/>
  <c r="D25" i="1"/>
  <c r="C25" i="1"/>
  <c r="M24" i="1"/>
  <c r="N24" i="1" s="1"/>
  <c r="L24" i="1"/>
  <c r="J24" i="1"/>
  <c r="K24" i="1" s="1"/>
  <c r="I24" i="1"/>
  <c r="H24" i="1"/>
  <c r="G24" i="1"/>
  <c r="F24" i="1"/>
  <c r="E24" i="1"/>
  <c r="D24" i="1"/>
  <c r="C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M9" i="1"/>
  <c r="N9" i="1" s="1"/>
  <c r="L9" i="1"/>
  <c r="J9" i="1"/>
  <c r="K9" i="1" s="1"/>
  <c r="I9" i="1"/>
  <c r="H9" i="1"/>
  <c r="G9" i="1"/>
  <c r="F9" i="1"/>
  <c r="E9" i="1"/>
  <c r="D9" i="1"/>
  <c r="C9" i="1"/>
  <c r="M8" i="1"/>
  <c r="N8" i="1" s="1"/>
  <c r="L8" i="1"/>
  <c r="J8" i="1"/>
  <c r="K8" i="1" s="1"/>
  <c r="I8" i="1"/>
  <c r="H8" i="1"/>
  <c r="G8" i="1"/>
  <c r="F8" i="1"/>
  <c r="E8" i="1"/>
  <c r="D8" i="1"/>
  <c r="C8" i="1"/>
  <c r="M7" i="1"/>
  <c r="L7" i="1"/>
  <c r="J7" i="1"/>
  <c r="K7" i="1" s="1"/>
  <c r="I7" i="1"/>
  <c r="H7" i="1"/>
  <c r="N7" i="1" s="1"/>
  <c r="G7" i="1"/>
  <c r="F7" i="1"/>
  <c r="E7" i="1"/>
  <c r="D7" i="1"/>
  <c r="C7" i="1"/>
  <c r="M6" i="1"/>
  <c r="L6" i="1"/>
  <c r="J6" i="1"/>
  <c r="K6" i="1" s="1"/>
  <c r="I6" i="1"/>
  <c r="H6" i="1"/>
  <c r="N6" i="1" s="1"/>
  <c r="G6" i="1"/>
  <c r="F6" i="1"/>
  <c r="E6" i="1"/>
  <c r="D6" i="1"/>
  <c r="C6" i="1"/>
</calcChain>
</file>

<file path=xl/sharedStrings.xml><?xml version="1.0" encoding="utf-8"?>
<sst xmlns="http://schemas.openxmlformats.org/spreadsheetml/2006/main" count="202" uniqueCount="196">
  <si>
    <t>RUBRO PRESUPUESTAL</t>
  </si>
  <si>
    <t>APROPIACION</t>
  </si>
  <si>
    <t>TOTAL COMPROMISOS</t>
  </si>
  <si>
    <t>EJECUCION
PRESUPUESTAL</t>
  </si>
  <si>
    <t>AUTORIZACION DE GIRO</t>
  </si>
  <si>
    <t>EJECUCION
DE GIRO</t>
  </si>
  <si>
    <t>CODIGO</t>
  </si>
  <si>
    <t>NOMBRE</t>
  </si>
  <si>
    <t>INICIAL</t>
  </si>
  <si>
    <t>MODIFICACIONES</t>
  </si>
  <si>
    <t>VIGENTE</t>
  </si>
  <si>
    <t>SUSPENSION</t>
  </si>
  <si>
    <t>DISPONIBLE</t>
  </si>
  <si>
    <t>MES</t>
  </si>
  <si>
    <t>ACUMULADO</t>
  </si>
  <si>
    <t>1</t>
  </si>
  <si>
    <t>2</t>
  </si>
  <si>
    <t>4</t>
  </si>
  <si>
    <t>5</t>
  </si>
  <si>
    <t>6=(3+5)</t>
  </si>
  <si>
    <t>8=(6-7)</t>
  </si>
  <si>
    <t>11=(10-8)</t>
  </si>
  <si>
    <t>12</t>
  </si>
  <si>
    <t>13</t>
  </si>
  <si>
    <t>14=(13-8)</t>
  </si>
  <si>
    <t>GASTOS</t>
  </si>
  <si>
    <t>3-1</t>
  </si>
  <si>
    <t>GASTOS DE FUNCIONAMIENTO</t>
  </si>
  <si>
    <t>3-1-1</t>
  </si>
  <si>
    <t>SERVICIOS PERSONALES</t>
  </si>
  <si>
    <t>3-1-1-01</t>
  </si>
  <si>
    <t>SERVICIOS PERSONALES ASOCIADOS A LA NOMINA</t>
  </si>
  <si>
    <t>3-1-1-01-01</t>
  </si>
  <si>
    <t>Sueldos Personal de Nómina</t>
  </si>
  <si>
    <t>3-1-1-01-04</t>
  </si>
  <si>
    <t>Gastos de Representación</t>
  </si>
  <si>
    <t>3-1-1-01-05</t>
  </si>
  <si>
    <t>Horas Extras, Dominicales, Festivos, Recargo Nocturnoy Trabajo Suplementario</t>
  </si>
  <si>
    <t>3-1-1-01-07</t>
  </si>
  <si>
    <t>Subsidio de Alimentación</t>
  </si>
  <si>
    <t>3-1-1-01-08</t>
  </si>
  <si>
    <t>Bonificación por Servicios Prestados</t>
  </si>
  <si>
    <t>3-1-1-01-12</t>
  </si>
  <si>
    <t>Prima de Servicios</t>
  </si>
  <si>
    <t>3-1-1-01-13</t>
  </si>
  <si>
    <t>Prima de Navidad</t>
  </si>
  <si>
    <t>3-1-1-01-14</t>
  </si>
  <si>
    <t>Prima de Vacaciones</t>
  </si>
  <si>
    <t>3-1-1-01-15</t>
  </si>
  <si>
    <t>Prima Técnica</t>
  </si>
  <si>
    <t>3-1-1-01-16</t>
  </si>
  <si>
    <t>Prima de Antiguedad</t>
  </si>
  <si>
    <t>3-1-1-01-17</t>
  </si>
  <si>
    <t>Prima Secretarial</t>
  </si>
  <si>
    <t>3-1-1-01-21</t>
  </si>
  <si>
    <t>Vacaciones en Dinero</t>
  </si>
  <si>
    <t>3-1-1-01-26</t>
  </si>
  <si>
    <t>Bonificación Especial de Recreación</t>
  </si>
  <si>
    <t>3-1-1-01-28</t>
  </si>
  <si>
    <t>Reconocimiento por Permanencia en el Servicio Público</t>
  </si>
  <si>
    <t>3-1-1-02</t>
  </si>
  <si>
    <t>SERVICIOS PERSONALES INDIRECTOS</t>
  </si>
  <si>
    <t>3-1-1-02-03</t>
  </si>
  <si>
    <t>Honorarios</t>
  </si>
  <si>
    <t>3-1-1-02-03-01</t>
  </si>
  <si>
    <t>Honorarios Entidad</t>
  </si>
  <si>
    <t>3-1-1-02-04</t>
  </si>
  <si>
    <t>Remuneración Servicios Técnicos</t>
  </si>
  <si>
    <t>3-1-1-02-99</t>
  </si>
  <si>
    <t>Otros Gastos de Personal</t>
  </si>
  <si>
    <t>3-1-1-03</t>
  </si>
  <si>
    <t>APORTES PATRONALES AL SECTOR PRIVADO Y PÚBLICO</t>
  </si>
  <si>
    <t>3-1-1-03-01</t>
  </si>
  <si>
    <t>Aportes Patronales Sector Privado</t>
  </si>
  <si>
    <t>3-1-1-03-01-01</t>
  </si>
  <si>
    <t>Cesantías Fondos Privados</t>
  </si>
  <si>
    <t>3-1-1-03-01-02</t>
  </si>
  <si>
    <t>Pensiones Fondos Privados</t>
  </si>
  <si>
    <t>3-1-1-03-01-03</t>
  </si>
  <si>
    <t>Salud EPS Privadas</t>
  </si>
  <si>
    <t>3-1-1-03-01-05</t>
  </si>
  <si>
    <t>Caja de Compensación</t>
  </si>
  <si>
    <t>3-1-1-03-02</t>
  </si>
  <si>
    <t>Aportes Patronales Sector Público</t>
  </si>
  <si>
    <t>3-1-1-03-02-01</t>
  </si>
  <si>
    <t>Cesantías Fondos Públicos</t>
  </si>
  <si>
    <t>3-1-1-03-02-02</t>
  </si>
  <si>
    <t>Pensiones Fondos Públicos</t>
  </si>
  <si>
    <t>3-1-1-03-02-03</t>
  </si>
  <si>
    <t>Salud EPS Públicas</t>
  </si>
  <si>
    <t>3-1-1-03-02-04</t>
  </si>
  <si>
    <t>Riesgos Profesionales Sector Público</t>
  </si>
  <si>
    <t>3-1-1-03-02-06</t>
  </si>
  <si>
    <t>ICBF</t>
  </si>
  <si>
    <t>3-1-1-03-02-07</t>
  </si>
  <si>
    <t>SENA</t>
  </si>
  <si>
    <t>3-1-1-03-02-09</t>
  </si>
  <si>
    <t>Comisiones</t>
  </si>
  <si>
    <t>3-1-2</t>
  </si>
  <si>
    <t>GASTOS GENERALES</t>
  </si>
  <si>
    <t>3-1-2-01</t>
  </si>
  <si>
    <t>Adquisición de Bienes</t>
  </si>
  <si>
    <t>3-1-2-01-02</t>
  </si>
  <si>
    <t>Gastos de Computador</t>
  </si>
  <si>
    <t>3-1-2-01-03</t>
  </si>
  <si>
    <t>Combustibles, Lubricantes y Llantas</t>
  </si>
  <si>
    <t>3-1-2-01-04</t>
  </si>
  <si>
    <t>Materiales y Suministros</t>
  </si>
  <si>
    <t>3-1-2-01-05</t>
  </si>
  <si>
    <t>Compra de Equipo</t>
  </si>
  <si>
    <t>3-1-2-02</t>
  </si>
  <si>
    <t>Adquisición de Servicios</t>
  </si>
  <si>
    <t>3-1-2-02-01</t>
  </si>
  <si>
    <t>Arrendamientos</t>
  </si>
  <si>
    <t>3-1-2-02-02</t>
  </si>
  <si>
    <t>Viáticos y Gastos de Viaje</t>
  </si>
  <si>
    <t>3-1-2-02-03</t>
  </si>
  <si>
    <t>Gastos de Transporte y Comunicación</t>
  </si>
  <si>
    <t>3-1-2-02-04</t>
  </si>
  <si>
    <t>Impresos y  Publicaciones</t>
  </si>
  <si>
    <t>3-1-2-02-05</t>
  </si>
  <si>
    <t>Mantenimiento y Reparaciones</t>
  </si>
  <si>
    <t>3-1-2-02-05-01</t>
  </si>
  <si>
    <t>Mantenimiento Entidad</t>
  </si>
  <si>
    <t>3-1-2-02-06</t>
  </si>
  <si>
    <t>Seguros</t>
  </si>
  <si>
    <t>3-1-2-02-06-01</t>
  </si>
  <si>
    <t>Seguros Entidad</t>
  </si>
  <si>
    <t>3-1-2-02-08</t>
  </si>
  <si>
    <t>Servicios Públicos</t>
  </si>
  <si>
    <t>3-1-2-02-08-01</t>
  </si>
  <si>
    <t>Energía</t>
  </si>
  <si>
    <t>3-1-2-02-08-02</t>
  </si>
  <si>
    <t>Acueducto y Alcantarillado</t>
  </si>
  <si>
    <t>3-1-2-02-08-03</t>
  </si>
  <si>
    <t>Aseo</t>
  </si>
  <si>
    <t>3-1-2-02-08-04</t>
  </si>
  <si>
    <t>Teléfono</t>
  </si>
  <si>
    <t>3-1-2-02-09</t>
  </si>
  <si>
    <t>Capacitación</t>
  </si>
  <si>
    <t>3-1-2-02-09-01</t>
  </si>
  <si>
    <t>Capacitación Interna</t>
  </si>
  <si>
    <t>3-1-2-02-10</t>
  </si>
  <si>
    <t>Bienestar e Incentivos</t>
  </si>
  <si>
    <t>3-1-2-02-11</t>
  </si>
  <si>
    <t>Promoción Institucional</t>
  </si>
  <si>
    <t>3-1-2-02-12</t>
  </si>
  <si>
    <t>Salud Ocupacional</t>
  </si>
  <si>
    <t>3-1-2-03</t>
  </si>
  <si>
    <t>Otros Gastos Generales</t>
  </si>
  <si>
    <t>3-1-2-03-02</t>
  </si>
  <si>
    <t>Impuestos, Tasas, Contribuciones, Derechos y Multas</t>
  </si>
  <si>
    <t>3-3</t>
  </si>
  <si>
    <t>INVERSIÓN</t>
  </si>
  <si>
    <t>3-3-1</t>
  </si>
  <si>
    <t>DIRECTA</t>
  </si>
  <si>
    <t>3-3-1-15</t>
  </si>
  <si>
    <t>Bogotá Mejor Para Todos</t>
  </si>
  <si>
    <t>3-3-1-15-01</t>
  </si>
  <si>
    <t>Pilar Igualdad de calidad de vida</t>
  </si>
  <si>
    <t>3-3-1-15-01-11</t>
  </si>
  <si>
    <t>Mejores oportunidades para el desarrollo a través dela cultura, la recreación y el deporte</t>
  </si>
  <si>
    <t>3-3-1-15-01-11-1024</t>
  </si>
  <si>
    <t>Formación en patrimonio cultural</t>
  </si>
  <si>
    <t>3-3-1-15-01-11-1024-124</t>
  </si>
  <si>
    <t>Formación para la transformación del ser</t>
  </si>
  <si>
    <t>3-3-1-15-02</t>
  </si>
  <si>
    <t>Pilar Democracia urbana</t>
  </si>
  <si>
    <t>3-3-1-15-02-17</t>
  </si>
  <si>
    <t>Espacio público, derecho de todos</t>
  </si>
  <si>
    <t>3-3-1-15-02-17-1112</t>
  </si>
  <si>
    <t>Instrumentos de planeación y gestión para la preservación y sostenibilidad del patrimonio cultural</t>
  </si>
  <si>
    <t>3-3-1-15-02-17-1112-140</t>
  </si>
  <si>
    <t>Recuperación del patrimonio material de la ciudad</t>
  </si>
  <si>
    <t>3-3-1-15-02-17-1114</t>
  </si>
  <si>
    <t>Intervención y conservación de los bienes muebles e inmuebles en sectores de interés cultural del Distrito Capital</t>
  </si>
  <si>
    <t>3-3-1-15-02-17-1114-140</t>
  </si>
  <si>
    <t>3-3-1-15-03</t>
  </si>
  <si>
    <t>Pilar Construcción de comunidad y cultura ciudadana</t>
  </si>
  <si>
    <t>3-3-1-15-03-25</t>
  </si>
  <si>
    <t>Cambio cultural y construcción del tejido social para la vida</t>
  </si>
  <si>
    <t>3-3-1-15-03-25-1107</t>
  </si>
  <si>
    <t>Divulgación y apropiación del patrimonio cultural del Distrito Capital</t>
  </si>
  <si>
    <t>3-3-1-15-03-25-1107-158</t>
  </si>
  <si>
    <t>Valoración y apropiación social del patrimonio cultural</t>
  </si>
  <si>
    <t>3-3-1-15-07</t>
  </si>
  <si>
    <t>Eje transversal Gobierno legítimo, fortalecimiento local y eficiencia</t>
  </si>
  <si>
    <t>3-3-1-15-07-42</t>
  </si>
  <si>
    <t>Transparencia, gestión pública y servicio a la ciudadanía</t>
  </si>
  <si>
    <t>3-3-1-15-07-42-1110</t>
  </si>
  <si>
    <t>Fortalecimiento y desarrollo de la gestión institucional</t>
  </si>
  <si>
    <t>3-3-1-15-07-42-1110-185</t>
  </si>
  <si>
    <t>Fortalecimiento a la gestión pública efectiva y eficiente</t>
  </si>
  <si>
    <t>3-3-4</t>
  </si>
  <si>
    <t>PASIVOS EXIGIBLES</t>
  </si>
  <si>
    <t>3-3-4-00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</si>
</sst>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164" fontId="3" fillId="2" borderId="1" xfId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justify" vertical="center"/>
    </xf>
    <xf numFmtId="164" fontId="2" fillId="3" borderId="1" xfId="1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justify" vertical="center"/>
    </xf>
    <xf numFmtId="164" fontId="0" fillId="3" borderId="1" xfId="1" applyFont="1" applyFill="1" applyBorder="1" applyAlignment="1">
      <alignment vertical="center"/>
    </xf>
    <xf numFmtId="10" fontId="0" fillId="3" borderId="1" xfId="2" applyNumberFormat="1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vertical="center"/>
    </xf>
    <xf numFmtId="10" fontId="1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zoomScaleNormal="100" zoomScaleSheetLayoutView="130" workbookViewId="0">
      <selection activeCell="B27" sqref="B27"/>
    </sheetView>
  </sheetViews>
  <sheetFormatPr baseColWidth="10" defaultRowHeight="15" x14ac:dyDescent="0.25"/>
  <cols>
    <col min="1" max="1" width="23.42578125" bestFit="1" customWidth="1"/>
    <col min="2" max="2" width="60.140625" customWidth="1"/>
    <col min="3" max="10" width="20.28515625" customWidth="1"/>
    <col min="11" max="11" width="12.140625" style="22" customWidth="1"/>
    <col min="12" max="13" width="20.28515625" customWidth="1"/>
    <col min="14" max="14" width="12.140625" customWidth="1"/>
  </cols>
  <sheetData>
    <row r="1" spans="1:14" s="4" customFormat="1" ht="1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 t="s">
        <v>2</v>
      </c>
      <c r="J1" s="2"/>
      <c r="K1" s="3" t="s">
        <v>3</v>
      </c>
      <c r="L1" s="2" t="s">
        <v>4</v>
      </c>
      <c r="M1" s="2"/>
      <c r="N1" s="3" t="s">
        <v>5</v>
      </c>
    </row>
    <row r="2" spans="1:14" s="4" customFormat="1" ht="15" customHeight="1" x14ac:dyDescent="0.25">
      <c r="A2" s="1" t="s">
        <v>6</v>
      </c>
      <c r="B2" s="1" t="s">
        <v>7</v>
      </c>
      <c r="C2" s="2" t="s">
        <v>8</v>
      </c>
      <c r="D2" s="2" t="s">
        <v>9</v>
      </c>
      <c r="E2" s="2"/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1"/>
      <c r="L2" s="2" t="s">
        <v>13</v>
      </c>
      <c r="M2" s="2" t="s">
        <v>14</v>
      </c>
      <c r="N2" s="1"/>
    </row>
    <row r="3" spans="1:14" s="4" customFormat="1" ht="15" customHeight="1" x14ac:dyDescent="0.25">
      <c r="A3" s="1"/>
      <c r="B3" s="1"/>
      <c r="C3" s="2"/>
      <c r="D3" s="5" t="s">
        <v>13</v>
      </c>
      <c r="E3" s="5" t="s">
        <v>14</v>
      </c>
      <c r="F3" s="2"/>
      <c r="G3" s="2"/>
      <c r="H3" s="2"/>
      <c r="I3" s="2"/>
      <c r="J3" s="2"/>
      <c r="K3" s="1"/>
      <c r="L3" s="2"/>
      <c r="M3" s="2"/>
      <c r="N3" s="1"/>
    </row>
    <row r="4" spans="1:14" s="7" customFormat="1" ht="12.75" x14ac:dyDescent="0.25">
      <c r="A4" s="6" t="s">
        <v>15</v>
      </c>
      <c r="B4" s="6" t="s">
        <v>16</v>
      </c>
      <c r="C4" s="6">
        <v>3</v>
      </c>
      <c r="D4" s="6" t="s">
        <v>17</v>
      </c>
      <c r="E4" s="6" t="s">
        <v>18</v>
      </c>
      <c r="F4" s="6" t="s">
        <v>19</v>
      </c>
      <c r="G4" s="6">
        <v>7</v>
      </c>
      <c r="H4" s="6" t="s">
        <v>20</v>
      </c>
      <c r="I4" s="6">
        <v>9</v>
      </c>
      <c r="J4" s="6">
        <v>10</v>
      </c>
      <c r="K4" s="6" t="s">
        <v>21</v>
      </c>
      <c r="L4" s="6" t="s">
        <v>22</v>
      </c>
      <c r="M4" s="6" t="s">
        <v>23</v>
      </c>
      <c r="N4" s="6" t="s">
        <v>24</v>
      </c>
    </row>
    <row r="5" spans="1:14" s="8" customFormat="1" ht="2.25" customHeight="1" x14ac:dyDescent="0.2">
      <c r="B5" s="9"/>
      <c r="C5" s="9"/>
      <c r="D5" s="9"/>
      <c r="E5" s="9"/>
      <c r="F5" s="9"/>
      <c r="G5" s="9"/>
      <c r="H5" s="9"/>
      <c r="I5" s="10"/>
      <c r="J5" s="10"/>
      <c r="K5" s="9"/>
      <c r="L5" s="10"/>
      <c r="M5" s="10"/>
      <c r="N5" s="9"/>
    </row>
    <row r="6" spans="1:14" x14ac:dyDescent="0.25">
      <c r="A6" s="11">
        <v>3</v>
      </c>
      <c r="B6" s="12" t="s">
        <v>25</v>
      </c>
      <c r="C6" s="13">
        <f>SUM(C7+C70)</f>
        <v>26658896000</v>
      </c>
      <c r="D6" s="13">
        <f t="shared" ref="D6:J6" si="0">SUM(D7+D70)</f>
        <v>-359003365</v>
      </c>
      <c r="E6" s="13">
        <f t="shared" si="0"/>
        <v>5327882002</v>
      </c>
      <c r="F6" s="13">
        <f t="shared" si="0"/>
        <v>31986778002</v>
      </c>
      <c r="G6" s="13">
        <f t="shared" si="0"/>
        <v>0</v>
      </c>
      <c r="H6" s="13">
        <f t="shared" si="0"/>
        <v>31986778002</v>
      </c>
      <c r="I6" s="13">
        <f t="shared" si="0"/>
        <v>6526132432</v>
      </c>
      <c r="J6" s="13">
        <f t="shared" si="0"/>
        <v>30114522709</v>
      </c>
      <c r="K6" s="14">
        <f>J6/H6</f>
        <v>0.94146783733944894</v>
      </c>
      <c r="L6" s="13">
        <f t="shared" ref="L6:M6" si="1">SUM(L7+L70)</f>
        <v>4604549627</v>
      </c>
      <c r="M6" s="13">
        <f t="shared" si="1"/>
        <v>22483823590</v>
      </c>
      <c r="N6" s="14">
        <f>M6/H6</f>
        <v>0.70290992073644243</v>
      </c>
    </row>
    <row r="7" spans="1:14" x14ac:dyDescent="0.25">
      <c r="A7" s="11" t="s">
        <v>26</v>
      </c>
      <c r="B7" s="12" t="s">
        <v>27</v>
      </c>
      <c r="C7" s="13">
        <f>SUM(C8+C43)</f>
        <v>5690476000</v>
      </c>
      <c r="D7" s="13">
        <f t="shared" ref="D7:J7" si="2">SUM(D8+D43)</f>
        <v>0</v>
      </c>
      <c r="E7" s="13">
        <f t="shared" si="2"/>
        <v>0</v>
      </c>
      <c r="F7" s="13">
        <f t="shared" si="2"/>
        <v>5690476000</v>
      </c>
      <c r="G7" s="13">
        <f t="shared" si="2"/>
        <v>0</v>
      </c>
      <c r="H7" s="13">
        <f t="shared" si="2"/>
        <v>5690476000</v>
      </c>
      <c r="I7" s="13">
        <f t="shared" si="2"/>
        <v>652986854</v>
      </c>
      <c r="J7" s="13">
        <f t="shared" si="2"/>
        <v>4966694984</v>
      </c>
      <c r="K7" s="14">
        <f t="shared" ref="K7:K70" si="3">J7/H7</f>
        <v>0.87280835276345947</v>
      </c>
      <c r="L7" s="13">
        <f t="shared" ref="L7:M7" si="4">SUM(L8+L43)</f>
        <v>730729195</v>
      </c>
      <c r="M7" s="13">
        <f t="shared" si="4"/>
        <v>4706499426</v>
      </c>
      <c r="N7" s="14">
        <f t="shared" ref="N7:N70" si="5">M7/H7</f>
        <v>0.82708360882288234</v>
      </c>
    </row>
    <row r="8" spans="1:14" x14ac:dyDescent="0.25">
      <c r="A8" s="11" t="s">
        <v>28</v>
      </c>
      <c r="B8" s="12" t="s">
        <v>29</v>
      </c>
      <c r="C8" s="13">
        <f>SUM(C9+C24+C29)</f>
        <v>4303443000</v>
      </c>
      <c r="D8" s="13">
        <f t="shared" ref="D8:J8" si="6">SUM(D9+D24+D29)</f>
        <v>0</v>
      </c>
      <c r="E8" s="13">
        <f t="shared" si="6"/>
        <v>3417357</v>
      </c>
      <c r="F8" s="13">
        <f t="shared" si="6"/>
        <v>4306860357</v>
      </c>
      <c r="G8" s="13">
        <f t="shared" si="6"/>
        <v>0</v>
      </c>
      <c r="H8" s="13">
        <f t="shared" si="6"/>
        <v>4306860357</v>
      </c>
      <c r="I8" s="13">
        <f t="shared" si="6"/>
        <v>545794004</v>
      </c>
      <c r="J8" s="13">
        <f t="shared" si="6"/>
        <v>3618847605</v>
      </c>
      <c r="K8" s="14">
        <f t="shared" si="3"/>
        <v>0.84025190162440178</v>
      </c>
      <c r="L8" s="13">
        <f t="shared" ref="L8:M8" si="7">SUM(L9+L24+L29)</f>
        <v>572650298</v>
      </c>
      <c r="M8" s="13">
        <f t="shared" si="7"/>
        <v>3618847605</v>
      </c>
      <c r="N8" s="14">
        <f t="shared" si="5"/>
        <v>0.84025190162440178</v>
      </c>
    </row>
    <row r="9" spans="1:14" x14ac:dyDescent="0.25">
      <c r="A9" s="15" t="s">
        <v>30</v>
      </c>
      <c r="B9" s="12" t="s">
        <v>31</v>
      </c>
      <c r="C9" s="13">
        <f>SUM(C10:C23)</f>
        <v>3034763000</v>
      </c>
      <c r="D9" s="13">
        <f t="shared" ref="D9:H9" si="8">SUM(D10:D23)</f>
        <v>0</v>
      </c>
      <c r="E9" s="13">
        <f t="shared" si="8"/>
        <v>-88868283</v>
      </c>
      <c r="F9" s="13">
        <f t="shared" si="8"/>
        <v>2945894717</v>
      </c>
      <c r="G9" s="13">
        <f t="shared" si="8"/>
        <v>0</v>
      </c>
      <c r="H9" s="13">
        <f t="shared" si="8"/>
        <v>2945894717</v>
      </c>
      <c r="I9" s="13">
        <f>SUM(I10:I23)</f>
        <v>402984881</v>
      </c>
      <c r="J9" s="13">
        <f t="shared" ref="J9" si="9">SUM(J10:J23)</f>
        <v>2574616615</v>
      </c>
      <c r="K9" s="14">
        <f t="shared" si="3"/>
        <v>0.87396762692928243</v>
      </c>
      <c r="L9" s="13">
        <f t="shared" ref="L9:M9" si="10">SUM(L10:L23)</f>
        <v>402984881</v>
      </c>
      <c r="M9" s="13">
        <f t="shared" si="10"/>
        <v>2574616615</v>
      </c>
      <c r="N9" s="14">
        <f t="shared" si="5"/>
        <v>0.87396762692928243</v>
      </c>
    </row>
    <row r="10" spans="1:14" x14ac:dyDescent="0.25">
      <c r="A10" s="16" t="s">
        <v>32</v>
      </c>
      <c r="B10" s="17" t="s">
        <v>33</v>
      </c>
      <c r="C10" s="18">
        <v>1621429000</v>
      </c>
      <c r="D10" s="18"/>
      <c r="E10" s="18">
        <v>-44783818</v>
      </c>
      <c r="F10" s="18">
        <v>1576645182</v>
      </c>
      <c r="G10" s="18"/>
      <c r="H10" s="18">
        <v>1576645182</v>
      </c>
      <c r="I10" s="18">
        <v>137086238</v>
      </c>
      <c r="J10" s="18">
        <v>1392565395</v>
      </c>
      <c r="K10" s="19">
        <f t="shared" si="3"/>
        <v>0.88324590142311421</v>
      </c>
      <c r="L10" s="18">
        <v>137086238</v>
      </c>
      <c r="M10" s="18">
        <v>1392565395</v>
      </c>
      <c r="N10" s="19">
        <f t="shared" si="5"/>
        <v>0.88324590142311421</v>
      </c>
    </row>
    <row r="11" spans="1:14" x14ac:dyDescent="0.25">
      <c r="A11" s="16" t="s">
        <v>34</v>
      </c>
      <c r="B11" s="17" t="s">
        <v>35</v>
      </c>
      <c r="C11" s="18">
        <v>117477000</v>
      </c>
      <c r="D11" s="18"/>
      <c r="E11" s="18"/>
      <c r="F11" s="18">
        <v>117477000</v>
      </c>
      <c r="G11" s="18"/>
      <c r="H11" s="18">
        <v>117477000</v>
      </c>
      <c r="I11" s="18">
        <v>9712691</v>
      </c>
      <c r="J11" s="18">
        <v>110367556</v>
      </c>
      <c r="K11" s="19">
        <f t="shared" si="3"/>
        <v>0.93948224758888976</v>
      </c>
      <c r="L11" s="18">
        <v>9712691</v>
      </c>
      <c r="M11" s="18">
        <v>110367556</v>
      </c>
      <c r="N11" s="19">
        <f t="shared" si="5"/>
        <v>0.93948224758888976</v>
      </c>
    </row>
    <row r="12" spans="1:14" ht="30" x14ac:dyDescent="0.25">
      <c r="A12" s="16" t="s">
        <v>36</v>
      </c>
      <c r="B12" s="17" t="s">
        <v>37</v>
      </c>
      <c r="C12" s="18">
        <v>7250000</v>
      </c>
      <c r="D12" s="18"/>
      <c r="E12" s="18"/>
      <c r="F12" s="18">
        <v>7250000</v>
      </c>
      <c r="G12" s="18"/>
      <c r="H12" s="18">
        <v>7250000</v>
      </c>
      <c r="I12" s="18">
        <v>2408471</v>
      </c>
      <c r="J12" s="18">
        <v>7157803</v>
      </c>
      <c r="K12" s="19">
        <f t="shared" si="3"/>
        <v>0.98728317241379315</v>
      </c>
      <c r="L12" s="18">
        <v>2408471</v>
      </c>
      <c r="M12" s="18">
        <v>7157803</v>
      </c>
      <c r="N12" s="19">
        <f t="shared" si="5"/>
        <v>0.98728317241379315</v>
      </c>
    </row>
    <row r="13" spans="1:14" x14ac:dyDescent="0.25">
      <c r="A13" s="16" t="s">
        <v>38</v>
      </c>
      <c r="B13" s="17" t="s">
        <v>39</v>
      </c>
      <c r="C13" s="18">
        <v>695000</v>
      </c>
      <c r="D13" s="18"/>
      <c r="E13" s="18">
        <v>480000</v>
      </c>
      <c r="F13" s="18">
        <v>1175000</v>
      </c>
      <c r="G13" s="18"/>
      <c r="H13" s="18">
        <v>1175000</v>
      </c>
      <c r="I13" s="18">
        <v>99534</v>
      </c>
      <c r="J13" s="18">
        <v>1123075</v>
      </c>
      <c r="K13" s="19">
        <f t="shared" si="3"/>
        <v>0.95580851063829786</v>
      </c>
      <c r="L13" s="18">
        <v>99534</v>
      </c>
      <c r="M13" s="18">
        <v>1123075</v>
      </c>
      <c r="N13" s="19">
        <f t="shared" si="5"/>
        <v>0.95580851063829786</v>
      </c>
    </row>
    <row r="14" spans="1:14" x14ac:dyDescent="0.25">
      <c r="A14" s="16" t="s">
        <v>40</v>
      </c>
      <c r="B14" s="17" t="s">
        <v>41</v>
      </c>
      <c r="C14" s="18">
        <v>51930000</v>
      </c>
      <c r="D14" s="18"/>
      <c r="E14" s="18"/>
      <c r="F14" s="18">
        <v>51930000</v>
      </c>
      <c r="G14" s="18"/>
      <c r="H14" s="18">
        <v>51930000</v>
      </c>
      <c r="I14" s="18">
        <v>1446843</v>
      </c>
      <c r="J14" s="18">
        <v>27325812</v>
      </c>
      <c r="K14" s="19">
        <f t="shared" si="3"/>
        <v>0.52620473714615834</v>
      </c>
      <c r="L14" s="18">
        <v>1446843</v>
      </c>
      <c r="M14" s="18">
        <v>27325812</v>
      </c>
      <c r="N14" s="19">
        <f t="shared" si="5"/>
        <v>0.52620473714615834</v>
      </c>
    </row>
    <row r="15" spans="1:14" x14ac:dyDescent="0.25">
      <c r="A15" s="16" t="s">
        <v>42</v>
      </c>
      <c r="B15" s="17" t="s">
        <v>43</v>
      </c>
      <c r="C15" s="18">
        <v>254112000</v>
      </c>
      <c r="D15" s="18"/>
      <c r="E15" s="18">
        <v>-66596394</v>
      </c>
      <c r="F15" s="18">
        <v>187515606</v>
      </c>
      <c r="G15" s="18"/>
      <c r="H15" s="18">
        <v>187515606</v>
      </c>
      <c r="I15" s="18"/>
      <c r="J15" s="18">
        <v>186103352</v>
      </c>
      <c r="K15" s="19">
        <f t="shared" si="3"/>
        <v>0.99246860551969207</v>
      </c>
      <c r="L15" s="18"/>
      <c r="M15" s="18">
        <v>186103352</v>
      </c>
      <c r="N15" s="19">
        <f t="shared" si="5"/>
        <v>0.99246860551969207</v>
      </c>
    </row>
    <row r="16" spans="1:14" x14ac:dyDescent="0.25">
      <c r="A16" s="16" t="s">
        <v>44</v>
      </c>
      <c r="B16" s="17" t="s">
        <v>45</v>
      </c>
      <c r="C16" s="18">
        <v>230814000</v>
      </c>
      <c r="D16" s="18"/>
      <c r="E16" s="18">
        <v>-31471216</v>
      </c>
      <c r="F16" s="18">
        <v>199342784</v>
      </c>
      <c r="G16" s="18"/>
      <c r="H16" s="18">
        <v>199342784</v>
      </c>
      <c r="I16" s="18">
        <v>178681612</v>
      </c>
      <c r="J16" s="18">
        <v>188346109</v>
      </c>
      <c r="K16" s="19">
        <f t="shared" si="3"/>
        <v>0.94483534954543424</v>
      </c>
      <c r="L16" s="18">
        <v>178681612</v>
      </c>
      <c r="M16" s="18">
        <v>188346109</v>
      </c>
      <c r="N16" s="19">
        <f t="shared" si="5"/>
        <v>0.94483534954543424</v>
      </c>
    </row>
    <row r="17" spans="1:14" x14ac:dyDescent="0.25">
      <c r="A17" s="16" t="s">
        <v>46</v>
      </c>
      <c r="B17" s="17" t="s">
        <v>47</v>
      </c>
      <c r="C17" s="18">
        <v>110793000</v>
      </c>
      <c r="D17" s="18">
        <v>-10522526</v>
      </c>
      <c r="E17" s="18">
        <v>-10522526</v>
      </c>
      <c r="F17" s="18">
        <v>100270474</v>
      </c>
      <c r="G17" s="18"/>
      <c r="H17" s="18">
        <v>100270474</v>
      </c>
      <c r="I17" s="18">
        <v>16124480</v>
      </c>
      <c r="J17" s="18">
        <v>95403395</v>
      </c>
      <c r="K17" s="19">
        <f t="shared" si="3"/>
        <v>0.95146049673605815</v>
      </c>
      <c r="L17" s="18">
        <v>16124480</v>
      </c>
      <c r="M17" s="18">
        <v>95403395</v>
      </c>
      <c r="N17" s="19">
        <f t="shared" si="5"/>
        <v>0.95146049673605815</v>
      </c>
    </row>
    <row r="18" spans="1:14" x14ac:dyDescent="0.25">
      <c r="A18" s="16" t="s">
        <v>48</v>
      </c>
      <c r="B18" s="17" t="s">
        <v>49</v>
      </c>
      <c r="C18" s="18">
        <v>579041000</v>
      </c>
      <c r="D18" s="18"/>
      <c r="E18" s="18"/>
      <c r="F18" s="18">
        <v>579041000</v>
      </c>
      <c r="G18" s="18"/>
      <c r="H18" s="18">
        <v>579041000</v>
      </c>
      <c r="I18" s="18">
        <v>43191076</v>
      </c>
      <c r="J18" s="18">
        <v>447216759</v>
      </c>
      <c r="K18" s="19">
        <f t="shared" si="3"/>
        <v>0.77234040249308766</v>
      </c>
      <c r="L18" s="18">
        <v>43191076</v>
      </c>
      <c r="M18" s="18">
        <v>447216759</v>
      </c>
      <c r="N18" s="19">
        <f t="shared" si="5"/>
        <v>0.77234040249308766</v>
      </c>
    </row>
    <row r="19" spans="1:14" x14ac:dyDescent="0.25">
      <c r="A19" s="16" t="s">
        <v>50</v>
      </c>
      <c r="B19" s="17" t="s">
        <v>51</v>
      </c>
      <c r="C19" s="18">
        <v>33200000</v>
      </c>
      <c r="D19" s="18"/>
      <c r="E19" s="18"/>
      <c r="F19" s="18">
        <v>33200000</v>
      </c>
      <c r="G19" s="18"/>
      <c r="H19" s="18">
        <v>33200000</v>
      </c>
      <c r="I19" s="18">
        <v>2256388</v>
      </c>
      <c r="J19" s="18">
        <v>28431606</v>
      </c>
      <c r="K19" s="19">
        <f t="shared" si="3"/>
        <v>0.85637367469879522</v>
      </c>
      <c r="L19" s="18">
        <v>2256388</v>
      </c>
      <c r="M19" s="18">
        <v>28431606</v>
      </c>
      <c r="N19" s="19">
        <f t="shared" si="5"/>
        <v>0.85637367469879522</v>
      </c>
    </row>
    <row r="20" spans="1:14" x14ac:dyDescent="0.25">
      <c r="A20" s="16" t="s">
        <v>52</v>
      </c>
      <c r="B20" s="17" t="s">
        <v>53</v>
      </c>
      <c r="C20" s="18">
        <v>1062000</v>
      </c>
      <c r="D20" s="18"/>
      <c r="E20" s="18"/>
      <c r="F20" s="18">
        <v>1062000</v>
      </c>
      <c r="G20" s="18"/>
      <c r="H20" s="18">
        <v>1062000</v>
      </c>
      <c r="I20" s="18">
        <v>87838</v>
      </c>
      <c r="J20" s="18">
        <v>761039</v>
      </c>
      <c r="K20" s="19">
        <f t="shared" si="3"/>
        <v>0.7166092278719397</v>
      </c>
      <c r="L20" s="18">
        <v>87838</v>
      </c>
      <c r="M20" s="18">
        <v>761039</v>
      </c>
      <c r="N20" s="19">
        <f t="shared" si="5"/>
        <v>0.7166092278719397</v>
      </c>
    </row>
    <row r="21" spans="1:14" x14ac:dyDescent="0.25">
      <c r="A21" s="16" t="s">
        <v>54</v>
      </c>
      <c r="B21" s="17" t="s">
        <v>55</v>
      </c>
      <c r="C21" s="18"/>
      <c r="D21" s="18">
        <v>10522526</v>
      </c>
      <c r="E21" s="18">
        <v>55368096</v>
      </c>
      <c r="F21" s="18">
        <v>55368096</v>
      </c>
      <c r="G21" s="18"/>
      <c r="H21" s="18">
        <v>55368096</v>
      </c>
      <c r="I21" s="18">
        <v>10522526</v>
      </c>
      <c r="J21" s="18">
        <v>54863243</v>
      </c>
      <c r="K21" s="19">
        <f t="shared" si="3"/>
        <v>0.99088187897954805</v>
      </c>
      <c r="L21" s="18">
        <v>10522526</v>
      </c>
      <c r="M21" s="18">
        <v>54863243</v>
      </c>
      <c r="N21" s="19">
        <f t="shared" si="5"/>
        <v>0.99088187897954805</v>
      </c>
    </row>
    <row r="22" spans="1:14" x14ac:dyDescent="0.25">
      <c r="A22" s="16" t="s">
        <v>56</v>
      </c>
      <c r="B22" s="17" t="s">
        <v>57</v>
      </c>
      <c r="C22" s="18">
        <v>9007000</v>
      </c>
      <c r="D22" s="18"/>
      <c r="E22" s="18"/>
      <c r="F22" s="18">
        <v>9007000</v>
      </c>
      <c r="G22" s="18"/>
      <c r="H22" s="18">
        <v>9007000</v>
      </c>
      <c r="I22" s="18">
        <v>1367184</v>
      </c>
      <c r="J22" s="18">
        <v>8340896</v>
      </c>
      <c r="K22" s="19">
        <f t="shared" si="3"/>
        <v>0.92604596425002772</v>
      </c>
      <c r="L22" s="18">
        <v>1367184</v>
      </c>
      <c r="M22" s="18">
        <v>8340896</v>
      </c>
      <c r="N22" s="19">
        <f t="shared" si="5"/>
        <v>0.92604596425002772</v>
      </c>
    </row>
    <row r="23" spans="1:14" x14ac:dyDescent="0.25">
      <c r="A23" s="16" t="s">
        <v>58</v>
      </c>
      <c r="B23" s="17" t="s">
        <v>59</v>
      </c>
      <c r="C23" s="18">
        <v>17953000</v>
      </c>
      <c r="D23" s="18"/>
      <c r="E23" s="18">
        <v>8657575</v>
      </c>
      <c r="F23" s="18">
        <v>26610575</v>
      </c>
      <c r="G23" s="18"/>
      <c r="H23" s="18">
        <v>26610575</v>
      </c>
      <c r="I23" s="18"/>
      <c r="J23" s="18">
        <v>26610575</v>
      </c>
      <c r="K23" s="19">
        <f t="shared" si="3"/>
        <v>1</v>
      </c>
      <c r="L23" s="18"/>
      <c r="M23" s="18">
        <v>26610575</v>
      </c>
      <c r="N23" s="19">
        <f t="shared" si="5"/>
        <v>1</v>
      </c>
    </row>
    <row r="24" spans="1:14" x14ac:dyDescent="0.25">
      <c r="A24" s="15" t="s">
        <v>60</v>
      </c>
      <c r="B24" s="12" t="s">
        <v>61</v>
      </c>
      <c r="C24" s="13">
        <f>SUM(C25+C27+C28)</f>
        <v>223303000</v>
      </c>
      <c r="D24" s="13">
        <f t="shared" ref="D24:J24" si="11">SUM(D25+D27+D28)</f>
        <v>0</v>
      </c>
      <c r="E24" s="13">
        <f t="shared" si="11"/>
        <v>3417357</v>
      </c>
      <c r="F24" s="13">
        <f t="shared" si="11"/>
        <v>226720357</v>
      </c>
      <c r="G24" s="13">
        <f t="shared" si="11"/>
        <v>0</v>
      </c>
      <c r="H24" s="13">
        <f t="shared" si="11"/>
        <v>226720357</v>
      </c>
      <c r="I24" s="13">
        <f t="shared" si="11"/>
        <v>7324918</v>
      </c>
      <c r="J24" s="13">
        <f t="shared" si="11"/>
        <v>225853836</v>
      </c>
      <c r="K24" s="14">
        <f t="shared" si="3"/>
        <v>0.99617801854466914</v>
      </c>
      <c r="L24" s="13">
        <f t="shared" ref="L24:M24" si="12">SUM(L25+L27+L28)</f>
        <v>34181212</v>
      </c>
      <c r="M24" s="13">
        <f t="shared" si="12"/>
        <v>225853836</v>
      </c>
      <c r="N24" s="14">
        <f t="shared" si="5"/>
        <v>0.99617801854466914</v>
      </c>
    </row>
    <row r="25" spans="1:14" x14ac:dyDescent="0.25">
      <c r="A25" s="15" t="s">
        <v>62</v>
      </c>
      <c r="B25" s="12" t="s">
        <v>63</v>
      </c>
      <c r="C25" s="13">
        <f>SUM(C26)</f>
        <v>150000000</v>
      </c>
      <c r="D25" s="13">
        <f t="shared" ref="D25:M25" si="13">SUM(D26)</f>
        <v>0</v>
      </c>
      <c r="E25" s="13">
        <f t="shared" si="13"/>
        <v>-3868654</v>
      </c>
      <c r="F25" s="13">
        <f t="shared" si="13"/>
        <v>146131346</v>
      </c>
      <c r="G25" s="13">
        <f t="shared" si="13"/>
        <v>0</v>
      </c>
      <c r="H25" s="13">
        <f t="shared" si="13"/>
        <v>146131346</v>
      </c>
      <c r="I25" s="13">
        <f t="shared" si="13"/>
        <v>7226718</v>
      </c>
      <c r="J25" s="13">
        <f t="shared" si="13"/>
        <v>145755923</v>
      </c>
      <c r="K25" s="14">
        <f t="shared" si="3"/>
        <v>0.99743092081010465</v>
      </c>
      <c r="L25" s="13">
        <f t="shared" si="13"/>
        <v>22809068</v>
      </c>
      <c r="M25" s="13">
        <f t="shared" si="13"/>
        <v>145755923</v>
      </c>
      <c r="N25" s="14">
        <f t="shared" si="5"/>
        <v>0.99743092081010465</v>
      </c>
    </row>
    <row r="26" spans="1:14" x14ac:dyDescent="0.25">
      <c r="A26" s="16" t="s">
        <v>64</v>
      </c>
      <c r="B26" s="17" t="s">
        <v>65</v>
      </c>
      <c r="C26" s="18">
        <v>150000000</v>
      </c>
      <c r="D26" s="18"/>
      <c r="E26" s="18">
        <v>-3868654</v>
      </c>
      <c r="F26" s="18">
        <v>146131346</v>
      </c>
      <c r="G26" s="18"/>
      <c r="H26" s="18">
        <v>146131346</v>
      </c>
      <c r="I26" s="18">
        <v>7226718</v>
      </c>
      <c r="J26" s="18">
        <v>145755923</v>
      </c>
      <c r="K26" s="19">
        <f t="shared" si="3"/>
        <v>0.99743092081010465</v>
      </c>
      <c r="L26" s="18">
        <v>22809068</v>
      </c>
      <c r="M26" s="18">
        <v>145755923</v>
      </c>
      <c r="N26" s="19">
        <f t="shared" si="5"/>
        <v>0.99743092081010465</v>
      </c>
    </row>
    <row r="27" spans="1:14" x14ac:dyDescent="0.25">
      <c r="A27" s="16" t="s">
        <v>66</v>
      </c>
      <c r="B27" s="17" t="s">
        <v>67</v>
      </c>
      <c r="C27" s="18">
        <v>50000000</v>
      </c>
      <c r="D27" s="18"/>
      <c r="E27" s="18">
        <v>9465011</v>
      </c>
      <c r="F27" s="18">
        <v>59465011</v>
      </c>
      <c r="G27" s="18"/>
      <c r="H27" s="18">
        <v>59465011</v>
      </c>
      <c r="I27" s="18">
        <v>98200</v>
      </c>
      <c r="J27" s="18">
        <v>58974313</v>
      </c>
      <c r="K27" s="19">
        <f t="shared" si="3"/>
        <v>0.99174812226974951</v>
      </c>
      <c r="L27" s="18">
        <v>11372144</v>
      </c>
      <c r="M27" s="18">
        <v>58974313</v>
      </c>
      <c r="N27" s="19">
        <f t="shared" si="5"/>
        <v>0.99174812226974951</v>
      </c>
    </row>
    <row r="28" spans="1:14" x14ac:dyDescent="0.25">
      <c r="A28" s="16" t="s">
        <v>68</v>
      </c>
      <c r="B28" s="17" t="s">
        <v>69</v>
      </c>
      <c r="C28" s="18">
        <v>23303000</v>
      </c>
      <c r="D28" s="18"/>
      <c r="E28" s="18">
        <v>-2179000</v>
      </c>
      <c r="F28" s="18">
        <v>21124000</v>
      </c>
      <c r="G28" s="18"/>
      <c r="H28" s="18">
        <v>21124000</v>
      </c>
      <c r="I28" s="18"/>
      <c r="J28" s="18">
        <v>21123600</v>
      </c>
      <c r="K28" s="19">
        <f t="shared" si="3"/>
        <v>0.99998106419238786</v>
      </c>
      <c r="L28" s="18"/>
      <c r="M28" s="18">
        <v>21123600</v>
      </c>
      <c r="N28" s="19">
        <f t="shared" si="5"/>
        <v>0.99998106419238786</v>
      </c>
    </row>
    <row r="29" spans="1:14" x14ac:dyDescent="0.25">
      <c r="A29" s="15" t="s">
        <v>70</v>
      </c>
      <c r="B29" s="12" t="s">
        <v>71</v>
      </c>
      <c r="C29" s="13">
        <f>SUM(C30+C35)</f>
        <v>1045377000</v>
      </c>
      <c r="D29" s="13">
        <f t="shared" ref="D29:J29" si="14">SUM(D30+D35)</f>
        <v>0</v>
      </c>
      <c r="E29" s="13">
        <f t="shared" si="14"/>
        <v>88868283</v>
      </c>
      <c r="F29" s="13">
        <f t="shared" si="14"/>
        <v>1134245283</v>
      </c>
      <c r="G29" s="13">
        <f t="shared" si="14"/>
        <v>0</v>
      </c>
      <c r="H29" s="13">
        <f t="shared" si="14"/>
        <v>1134245283</v>
      </c>
      <c r="I29" s="13">
        <f t="shared" si="14"/>
        <v>135484205</v>
      </c>
      <c r="J29" s="13">
        <f t="shared" si="14"/>
        <v>818377154</v>
      </c>
      <c r="K29" s="14">
        <f t="shared" si="3"/>
        <v>0.72151691196409407</v>
      </c>
      <c r="L29" s="13">
        <f t="shared" ref="L29:M29" si="15">SUM(L30+L35)</f>
        <v>135484205</v>
      </c>
      <c r="M29" s="13">
        <f t="shared" si="15"/>
        <v>818377154</v>
      </c>
      <c r="N29" s="14">
        <f t="shared" si="5"/>
        <v>0.72151691196409407</v>
      </c>
    </row>
    <row r="30" spans="1:14" x14ac:dyDescent="0.25">
      <c r="A30" s="15" t="s">
        <v>72</v>
      </c>
      <c r="B30" s="12" t="s">
        <v>73</v>
      </c>
      <c r="C30" s="13">
        <f>SUM(C31:C34)</f>
        <v>654875000</v>
      </c>
      <c r="D30" s="13">
        <f t="shared" ref="D30:J30" si="16">SUM(D31:D34)</f>
        <v>0</v>
      </c>
      <c r="E30" s="13">
        <f t="shared" si="16"/>
        <v>0</v>
      </c>
      <c r="F30" s="13">
        <f t="shared" si="16"/>
        <v>654875000</v>
      </c>
      <c r="G30" s="13">
        <f t="shared" si="16"/>
        <v>0</v>
      </c>
      <c r="H30" s="13">
        <f t="shared" si="16"/>
        <v>654875000</v>
      </c>
      <c r="I30" s="13">
        <f t="shared" si="16"/>
        <v>95002175</v>
      </c>
      <c r="J30" s="13">
        <f t="shared" si="16"/>
        <v>401625661</v>
      </c>
      <c r="K30" s="14">
        <f t="shared" si="3"/>
        <v>0.61328598740217599</v>
      </c>
      <c r="L30" s="13">
        <f t="shared" ref="L30:M30" si="17">SUM(L31:L34)</f>
        <v>95002175</v>
      </c>
      <c r="M30" s="13">
        <f t="shared" si="17"/>
        <v>401625661</v>
      </c>
      <c r="N30" s="14">
        <f t="shared" si="5"/>
        <v>0.61328598740217599</v>
      </c>
    </row>
    <row r="31" spans="1:14" x14ac:dyDescent="0.25">
      <c r="A31" s="16" t="s">
        <v>74</v>
      </c>
      <c r="B31" s="17" t="s">
        <v>75</v>
      </c>
      <c r="C31" s="18">
        <v>152120000</v>
      </c>
      <c r="D31" s="18"/>
      <c r="E31" s="18"/>
      <c r="F31" s="18">
        <v>152120000</v>
      </c>
      <c r="G31" s="18"/>
      <c r="H31" s="18">
        <v>152120000</v>
      </c>
      <c r="I31" s="18">
        <v>64053151</v>
      </c>
      <c r="J31" s="18">
        <v>64481391</v>
      </c>
      <c r="K31" s="19">
        <f t="shared" si="3"/>
        <v>0.42388503155403628</v>
      </c>
      <c r="L31" s="18">
        <v>64053151</v>
      </c>
      <c r="M31" s="18">
        <v>64481391</v>
      </c>
      <c r="N31" s="19">
        <f t="shared" si="5"/>
        <v>0.42388503155403628</v>
      </c>
    </row>
    <row r="32" spans="1:14" x14ac:dyDescent="0.25">
      <c r="A32" s="16" t="s">
        <v>76</v>
      </c>
      <c r="B32" s="17" t="s">
        <v>77</v>
      </c>
      <c r="C32" s="18">
        <v>189229000</v>
      </c>
      <c r="D32" s="18"/>
      <c r="E32" s="18"/>
      <c r="F32" s="18">
        <v>189229000</v>
      </c>
      <c r="G32" s="18"/>
      <c r="H32" s="18">
        <v>189229000</v>
      </c>
      <c r="I32" s="18">
        <v>7908948</v>
      </c>
      <c r="J32" s="18">
        <v>91611348</v>
      </c>
      <c r="K32" s="19">
        <f t="shared" si="3"/>
        <v>0.48412953617046012</v>
      </c>
      <c r="L32" s="18">
        <v>7908948</v>
      </c>
      <c r="M32" s="18">
        <v>91611348</v>
      </c>
      <c r="N32" s="19">
        <f t="shared" si="5"/>
        <v>0.48412953617046012</v>
      </c>
    </row>
    <row r="33" spans="1:14" x14ac:dyDescent="0.25">
      <c r="A33" s="16" t="s">
        <v>78</v>
      </c>
      <c r="B33" s="17" t="s">
        <v>79</v>
      </c>
      <c r="C33" s="18">
        <v>202443000</v>
      </c>
      <c r="D33" s="18"/>
      <c r="E33" s="18"/>
      <c r="F33" s="18">
        <v>202443000</v>
      </c>
      <c r="G33" s="18"/>
      <c r="H33" s="18">
        <v>202443000</v>
      </c>
      <c r="I33" s="18">
        <v>15532376</v>
      </c>
      <c r="J33" s="18">
        <v>165639505</v>
      </c>
      <c r="K33" s="19">
        <f t="shared" si="3"/>
        <v>0.81820317323888703</v>
      </c>
      <c r="L33" s="18">
        <v>15532376</v>
      </c>
      <c r="M33" s="18">
        <v>165639505</v>
      </c>
      <c r="N33" s="19">
        <f t="shared" si="5"/>
        <v>0.81820317323888703</v>
      </c>
    </row>
    <row r="34" spans="1:14" x14ac:dyDescent="0.25">
      <c r="A34" s="16" t="s">
        <v>80</v>
      </c>
      <c r="B34" s="17" t="s">
        <v>81</v>
      </c>
      <c r="C34" s="18">
        <v>111083000</v>
      </c>
      <c r="D34" s="18"/>
      <c r="E34" s="18"/>
      <c r="F34" s="18">
        <v>111083000</v>
      </c>
      <c r="G34" s="18"/>
      <c r="H34" s="18">
        <v>111083000</v>
      </c>
      <c r="I34" s="18">
        <v>7507700</v>
      </c>
      <c r="J34" s="18">
        <v>79893417</v>
      </c>
      <c r="K34" s="19">
        <f t="shared" si="3"/>
        <v>0.71922271634723589</v>
      </c>
      <c r="L34" s="18">
        <v>7507700</v>
      </c>
      <c r="M34" s="18">
        <v>79893417</v>
      </c>
      <c r="N34" s="19">
        <f t="shared" si="5"/>
        <v>0.71922271634723589</v>
      </c>
    </row>
    <row r="35" spans="1:14" x14ac:dyDescent="0.25">
      <c r="A35" s="15" t="s">
        <v>82</v>
      </c>
      <c r="B35" s="12" t="s">
        <v>83</v>
      </c>
      <c r="C35" s="13">
        <f>SUM(C36:C42)</f>
        <v>390502000</v>
      </c>
      <c r="D35" s="13">
        <f t="shared" ref="D35:J35" si="18">SUM(D36:D42)</f>
        <v>0</v>
      </c>
      <c r="E35" s="13">
        <f t="shared" si="18"/>
        <v>88868283</v>
      </c>
      <c r="F35" s="13">
        <f t="shared" si="18"/>
        <v>479370283</v>
      </c>
      <c r="G35" s="13">
        <f t="shared" si="18"/>
        <v>0</v>
      </c>
      <c r="H35" s="13">
        <f t="shared" si="18"/>
        <v>479370283</v>
      </c>
      <c r="I35" s="13">
        <f t="shared" si="18"/>
        <v>40482030</v>
      </c>
      <c r="J35" s="13">
        <f t="shared" si="18"/>
        <v>416751493</v>
      </c>
      <c r="K35" s="14">
        <f t="shared" si="3"/>
        <v>0.86937281633705277</v>
      </c>
      <c r="L35" s="13">
        <f t="shared" ref="L35:M35" si="19">SUM(L36:L42)</f>
        <v>40482030</v>
      </c>
      <c r="M35" s="13">
        <f t="shared" si="19"/>
        <v>416751493</v>
      </c>
      <c r="N35" s="14">
        <f t="shared" si="5"/>
        <v>0.86937281633705277</v>
      </c>
    </row>
    <row r="36" spans="1:14" x14ac:dyDescent="0.25">
      <c r="A36" s="16" t="s">
        <v>84</v>
      </c>
      <c r="B36" s="17" t="s">
        <v>85</v>
      </c>
      <c r="C36" s="18">
        <v>127834000</v>
      </c>
      <c r="D36" s="18"/>
      <c r="E36" s="18">
        <v>19509531</v>
      </c>
      <c r="F36" s="18">
        <v>147343531</v>
      </c>
      <c r="G36" s="18"/>
      <c r="H36" s="18">
        <v>147343531</v>
      </c>
      <c r="I36" s="18">
        <v>12628076</v>
      </c>
      <c r="J36" s="18">
        <v>142458202</v>
      </c>
      <c r="K36" s="19">
        <f t="shared" si="3"/>
        <v>0.96684395326456507</v>
      </c>
      <c r="L36" s="18">
        <v>12628076</v>
      </c>
      <c r="M36" s="18">
        <v>142458202</v>
      </c>
      <c r="N36" s="19">
        <f t="shared" si="5"/>
        <v>0.96684395326456507</v>
      </c>
    </row>
    <row r="37" spans="1:14" x14ac:dyDescent="0.25">
      <c r="A37" s="16" t="s">
        <v>86</v>
      </c>
      <c r="B37" s="17" t="s">
        <v>87</v>
      </c>
      <c r="C37" s="18">
        <v>100140000</v>
      </c>
      <c r="D37" s="18"/>
      <c r="E37" s="18">
        <v>57570953</v>
      </c>
      <c r="F37" s="18">
        <v>157710953</v>
      </c>
      <c r="G37" s="18"/>
      <c r="H37" s="18">
        <v>157710953</v>
      </c>
      <c r="I37" s="18">
        <v>14328973</v>
      </c>
      <c r="J37" s="18">
        <v>145377088</v>
      </c>
      <c r="K37" s="19">
        <f t="shared" si="3"/>
        <v>0.92179449324613494</v>
      </c>
      <c r="L37" s="18">
        <v>14328973</v>
      </c>
      <c r="M37" s="18">
        <v>145377088</v>
      </c>
      <c r="N37" s="19">
        <f t="shared" si="5"/>
        <v>0.92179449324613494</v>
      </c>
    </row>
    <row r="38" spans="1:14" x14ac:dyDescent="0.25">
      <c r="A38" s="16" t="s">
        <v>88</v>
      </c>
      <c r="B38" s="17" t="s">
        <v>89</v>
      </c>
      <c r="C38" s="18">
        <v>2531000</v>
      </c>
      <c r="D38" s="18"/>
      <c r="E38" s="18">
        <v>417022</v>
      </c>
      <c r="F38" s="18">
        <v>2948022</v>
      </c>
      <c r="G38" s="18"/>
      <c r="H38" s="18">
        <v>2948022</v>
      </c>
      <c r="I38" s="18">
        <v>217621</v>
      </c>
      <c r="J38" s="18">
        <v>2630635</v>
      </c>
      <c r="K38" s="19">
        <f t="shared" si="3"/>
        <v>0.89233899882701007</v>
      </c>
      <c r="L38" s="18">
        <v>217621</v>
      </c>
      <c r="M38" s="18">
        <v>2630635</v>
      </c>
      <c r="N38" s="19">
        <f t="shared" si="5"/>
        <v>0.89233899882701007</v>
      </c>
    </row>
    <row r="39" spans="1:14" x14ac:dyDescent="0.25">
      <c r="A39" s="16" t="s">
        <v>90</v>
      </c>
      <c r="B39" s="17" t="s">
        <v>91</v>
      </c>
      <c r="C39" s="18">
        <v>20733000</v>
      </c>
      <c r="D39" s="18"/>
      <c r="E39" s="18">
        <v>11370777</v>
      </c>
      <c r="F39" s="18">
        <v>32103777</v>
      </c>
      <c r="G39" s="18"/>
      <c r="H39" s="18">
        <v>32103777</v>
      </c>
      <c r="I39" s="18">
        <v>3886000</v>
      </c>
      <c r="J39" s="18">
        <v>25877200</v>
      </c>
      <c r="K39" s="19">
        <f t="shared" si="3"/>
        <v>0.80604845965632022</v>
      </c>
      <c r="L39" s="18">
        <v>3886000</v>
      </c>
      <c r="M39" s="18">
        <v>25877200</v>
      </c>
      <c r="N39" s="19">
        <f t="shared" si="5"/>
        <v>0.80604845965632022</v>
      </c>
    </row>
    <row r="40" spans="1:14" x14ac:dyDescent="0.25">
      <c r="A40" s="16" t="s">
        <v>92</v>
      </c>
      <c r="B40" s="17" t="s">
        <v>93</v>
      </c>
      <c r="C40" s="18">
        <v>83311000</v>
      </c>
      <c r="D40" s="18"/>
      <c r="E40" s="18"/>
      <c r="F40" s="18">
        <v>83311000</v>
      </c>
      <c r="G40" s="18"/>
      <c r="H40" s="18">
        <v>83311000</v>
      </c>
      <c r="I40" s="18">
        <v>5631600</v>
      </c>
      <c r="J40" s="18">
        <v>60096063</v>
      </c>
      <c r="K40" s="19">
        <f t="shared" si="3"/>
        <v>0.72134607674856865</v>
      </c>
      <c r="L40" s="18">
        <v>5631600</v>
      </c>
      <c r="M40" s="18">
        <v>60096063</v>
      </c>
      <c r="N40" s="19">
        <f t="shared" si="5"/>
        <v>0.72134607674856865</v>
      </c>
    </row>
    <row r="41" spans="1:14" x14ac:dyDescent="0.25">
      <c r="A41" s="16" t="s">
        <v>94</v>
      </c>
      <c r="B41" s="17" t="s">
        <v>95</v>
      </c>
      <c r="C41" s="18">
        <v>55538000</v>
      </c>
      <c r="D41" s="18"/>
      <c r="E41" s="18"/>
      <c r="F41" s="18">
        <v>55538000</v>
      </c>
      <c r="G41" s="18"/>
      <c r="H41" s="18">
        <v>55538000</v>
      </c>
      <c r="I41" s="18">
        <v>3755000</v>
      </c>
      <c r="J41" s="18">
        <v>40068908</v>
      </c>
      <c r="K41" s="19">
        <f t="shared" si="3"/>
        <v>0.7214683279916454</v>
      </c>
      <c r="L41" s="18">
        <v>3755000</v>
      </c>
      <c r="M41" s="18">
        <v>40068908</v>
      </c>
      <c r="N41" s="19">
        <f t="shared" si="5"/>
        <v>0.7214683279916454</v>
      </c>
    </row>
    <row r="42" spans="1:14" x14ac:dyDescent="0.25">
      <c r="A42" s="16" t="s">
        <v>96</v>
      </c>
      <c r="B42" s="17" t="s">
        <v>97</v>
      </c>
      <c r="C42" s="18">
        <v>415000</v>
      </c>
      <c r="D42" s="18"/>
      <c r="E42" s="18"/>
      <c r="F42" s="18">
        <v>415000</v>
      </c>
      <c r="G42" s="18"/>
      <c r="H42" s="18">
        <v>415000</v>
      </c>
      <c r="I42" s="18">
        <v>34760</v>
      </c>
      <c r="J42" s="18">
        <v>243397</v>
      </c>
      <c r="K42" s="19">
        <f t="shared" si="3"/>
        <v>0.5864987951807229</v>
      </c>
      <c r="L42" s="18">
        <v>34760</v>
      </c>
      <c r="M42" s="18">
        <v>243397</v>
      </c>
      <c r="N42" s="19">
        <f t="shared" si="5"/>
        <v>0.5864987951807229</v>
      </c>
    </row>
    <row r="43" spans="1:14" x14ac:dyDescent="0.25">
      <c r="A43" s="11" t="s">
        <v>98</v>
      </c>
      <c r="B43" s="12" t="s">
        <v>99</v>
      </c>
      <c r="C43" s="13">
        <f>SUM(C44+C49+C68)</f>
        <v>1387033000</v>
      </c>
      <c r="D43" s="13">
        <f t="shared" ref="D43:J43" si="20">SUM(D44+D49+D68)</f>
        <v>0</v>
      </c>
      <c r="E43" s="13">
        <f t="shared" si="20"/>
        <v>-3417357</v>
      </c>
      <c r="F43" s="13">
        <f t="shared" si="20"/>
        <v>1383615643</v>
      </c>
      <c r="G43" s="13">
        <f t="shared" si="20"/>
        <v>0</v>
      </c>
      <c r="H43" s="13">
        <f t="shared" si="20"/>
        <v>1383615643</v>
      </c>
      <c r="I43" s="13">
        <f t="shared" si="20"/>
        <v>107192850</v>
      </c>
      <c r="J43" s="13">
        <f t="shared" si="20"/>
        <v>1347847379</v>
      </c>
      <c r="K43" s="14">
        <f t="shared" si="3"/>
        <v>0.974148699329211</v>
      </c>
      <c r="L43" s="13">
        <f t="shared" ref="L43:M43" si="21">SUM(L44+L49+L68)</f>
        <v>158078897</v>
      </c>
      <c r="M43" s="13">
        <f t="shared" si="21"/>
        <v>1087651821</v>
      </c>
      <c r="N43" s="14">
        <f t="shared" si="5"/>
        <v>0.78609390295827986</v>
      </c>
    </row>
    <row r="44" spans="1:14" x14ac:dyDescent="0.25">
      <c r="A44" s="15" t="s">
        <v>100</v>
      </c>
      <c r="B44" s="12" t="s">
        <v>101</v>
      </c>
      <c r="C44" s="13">
        <f>SUM(C45:C48)</f>
        <v>263480000</v>
      </c>
      <c r="D44" s="13">
        <f t="shared" ref="D44:M44" si="22">SUM(D45:D48)</f>
        <v>7850000</v>
      </c>
      <c r="E44" s="13">
        <f t="shared" si="22"/>
        <v>-65526054</v>
      </c>
      <c r="F44" s="13">
        <f t="shared" si="22"/>
        <v>197953946</v>
      </c>
      <c r="G44" s="13">
        <f t="shared" si="22"/>
        <v>0</v>
      </c>
      <c r="H44" s="13">
        <f t="shared" si="22"/>
        <v>197953946</v>
      </c>
      <c r="I44" s="13">
        <f t="shared" si="22"/>
        <v>43349110</v>
      </c>
      <c r="J44" s="13">
        <f t="shared" si="22"/>
        <v>197168039</v>
      </c>
      <c r="K44" s="14">
        <f t="shared" si="3"/>
        <v>0.99602984928625771</v>
      </c>
      <c r="L44" s="13">
        <f t="shared" si="22"/>
        <v>19210022</v>
      </c>
      <c r="M44" s="13">
        <f t="shared" si="22"/>
        <v>143538173</v>
      </c>
      <c r="N44" s="14">
        <f t="shared" si="5"/>
        <v>0.72510892508300895</v>
      </c>
    </row>
    <row r="45" spans="1:14" x14ac:dyDescent="0.25">
      <c r="A45" s="16" t="s">
        <v>102</v>
      </c>
      <c r="B45" s="17" t="s">
        <v>103</v>
      </c>
      <c r="C45" s="18">
        <v>198480000</v>
      </c>
      <c r="D45" s="18"/>
      <c r="E45" s="18">
        <v>-71855954</v>
      </c>
      <c r="F45" s="18">
        <v>126624046</v>
      </c>
      <c r="G45" s="18"/>
      <c r="H45" s="18">
        <v>126624046</v>
      </c>
      <c r="I45" s="18">
        <v>22039404</v>
      </c>
      <c r="J45" s="18">
        <v>125941512</v>
      </c>
      <c r="K45" s="19">
        <f t="shared" si="3"/>
        <v>0.99460975998192314</v>
      </c>
      <c r="L45" s="18">
        <v>7762939</v>
      </c>
      <c r="M45" s="18">
        <v>93500047</v>
      </c>
      <c r="N45" s="19">
        <f t="shared" si="5"/>
        <v>0.73840672410673092</v>
      </c>
    </row>
    <row r="46" spans="1:14" x14ac:dyDescent="0.25">
      <c r="A46" s="16" t="s">
        <v>104</v>
      </c>
      <c r="B46" s="17" t="s">
        <v>105</v>
      </c>
      <c r="C46" s="18">
        <v>20000000</v>
      </c>
      <c r="D46" s="18">
        <v>7850000</v>
      </c>
      <c r="E46" s="18">
        <v>10350000</v>
      </c>
      <c r="F46" s="18">
        <v>30350000</v>
      </c>
      <c r="G46" s="18"/>
      <c r="H46" s="18">
        <v>30350000</v>
      </c>
      <c r="I46" s="18">
        <v>20890000</v>
      </c>
      <c r="J46" s="18">
        <v>30350000</v>
      </c>
      <c r="K46" s="19">
        <f t="shared" si="3"/>
        <v>1</v>
      </c>
      <c r="L46" s="18">
        <v>2115812</v>
      </c>
      <c r="M46" s="18">
        <v>9161599</v>
      </c>
      <c r="N46" s="19">
        <f t="shared" si="5"/>
        <v>0.30186487644151566</v>
      </c>
    </row>
    <row r="47" spans="1:14" x14ac:dyDescent="0.25">
      <c r="A47" s="16" t="s">
        <v>106</v>
      </c>
      <c r="B47" s="17" t="s">
        <v>107</v>
      </c>
      <c r="C47" s="18">
        <v>30000000</v>
      </c>
      <c r="D47" s="18"/>
      <c r="E47" s="18">
        <v>-9500000</v>
      </c>
      <c r="F47" s="18">
        <v>20500000</v>
      </c>
      <c r="G47" s="18"/>
      <c r="H47" s="18">
        <v>20500000</v>
      </c>
      <c r="I47" s="18">
        <v>419706</v>
      </c>
      <c r="J47" s="18">
        <v>20396627</v>
      </c>
      <c r="K47" s="19">
        <f t="shared" si="3"/>
        <v>0.99495741463414633</v>
      </c>
      <c r="L47" s="18">
        <v>9331271</v>
      </c>
      <c r="M47" s="18">
        <v>20396627</v>
      </c>
      <c r="N47" s="19">
        <f t="shared" si="5"/>
        <v>0.99495741463414633</v>
      </c>
    </row>
    <row r="48" spans="1:14" x14ac:dyDescent="0.25">
      <c r="A48" s="16" t="s">
        <v>108</v>
      </c>
      <c r="B48" s="17" t="s">
        <v>109</v>
      </c>
      <c r="C48" s="18">
        <v>15000000</v>
      </c>
      <c r="D48" s="18"/>
      <c r="E48" s="18">
        <v>5479900</v>
      </c>
      <c r="F48" s="18">
        <v>20479900</v>
      </c>
      <c r="G48" s="18"/>
      <c r="H48" s="18">
        <v>20479900</v>
      </c>
      <c r="I48" s="18"/>
      <c r="J48" s="18">
        <v>20479900</v>
      </c>
      <c r="K48" s="19">
        <f t="shared" si="3"/>
        <v>1</v>
      </c>
      <c r="L48" s="18"/>
      <c r="M48" s="18">
        <v>20479900</v>
      </c>
      <c r="N48" s="19">
        <f t="shared" si="5"/>
        <v>1</v>
      </c>
    </row>
    <row r="49" spans="1:14" x14ac:dyDescent="0.25">
      <c r="A49" s="15" t="s">
        <v>110</v>
      </c>
      <c r="B49" s="12" t="s">
        <v>111</v>
      </c>
      <c r="C49" s="13">
        <f>SUM(C50:C54,C56,C58,C63,C65:C67)</f>
        <v>1122353000</v>
      </c>
      <c r="D49" s="13">
        <f t="shared" ref="D49:J49" si="23">SUM(D50:D54,D56,D58,D63,D65:D67)</f>
        <v>-7850000</v>
      </c>
      <c r="E49" s="13">
        <f t="shared" si="23"/>
        <v>2069697</v>
      </c>
      <c r="F49" s="13">
        <f t="shared" si="23"/>
        <v>1124422697</v>
      </c>
      <c r="G49" s="13">
        <f t="shared" si="23"/>
        <v>0</v>
      </c>
      <c r="H49" s="13">
        <f t="shared" si="23"/>
        <v>1124422697</v>
      </c>
      <c r="I49" s="13">
        <f t="shared" si="23"/>
        <v>63839690</v>
      </c>
      <c r="J49" s="13">
        <f t="shared" si="23"/>
        <v>1090162550</v>
      </c>
      <c r="K49" s="14">
        <f t="shared" si="3"/>
        <v>0.96953090053108382</v>
      </c>
      <c r="L49" s="13">
        <f t="shared" ref="L49:M49" si="24">SUM(L50:L54,L56,L58,L63,L65:L67)</f>
        <v>138864825</v>
      </c>
      <c r="M49" s="13">
        <f t="shared" si="24"/>
        <v>883596858</v>
      </c>
      <c r="N49" s="14">
        <f t="shared" si="5"/>
        <v>0.78582268070314487</v>
      </c>
    </row>
    <row r="50" spans="1:14" x14ac:dyDescent="0.25">
      <c r="A50" s="16" t="s">
        <v>112</v>
      </c>
      <c r="B50" s="17" t="s">
        <v>113</v>
      </c>
      <c r="C50" s="18">
        <v>100000000</v>
      </c>
      <c r="D50" s="18"/>
      <c r="E50" s="18">
        <v>-22500670</v>
      </c>
      <c r="F50" s="18">
        <v>77499330</v>
      </c>
      <c r="G50" s="18"/>
      <c r="H50" s="18">
        <v>77499330</v>
      </c>
      <c r="I50" s="18">
        <v>3402222</v>
      </c>
      <c r="J50" s="18">
        <v>77445848</v>
      </c>
      <c r="K50" s="19">
        <f t="shared" si="3"/>
        <v>0.99930990371142558</v>
      </c>
      <c r="L50" s="18">
        <v>15697070</v>
      </c>
      <c r="M50" s="18">
        <v>64659145</v>
      </c>
      <c r="N50" s="19">
        <f t="shared" si="5"/>
        <v>0.83431876120735493</v>
      </c>
    </row>
    <row r="51" spans="1:14" x14ac:dyDescent="0.25">
      <c r="A51" s="16" t="s">
        <v>114</v>
      </c>
      <c r="B51" s="17" t="s">
        <v>115</v>
      </c>
      <c r="C51" s="18"/>
      <c r="D51" s="18"/>
      <c r="E51" s="18">
        <v>11706761</v>
      </c>
      <c r="F51" s="18">
        <v>11706761</v>
      </c>
      <c r="G51" s="18"/>
      <c r="H51" s="18">
        <v>11706761</v>
      </c>
      <c r="I51" s="18"/>
      <c r="J51" s="18">
        <v>11580419</v>
      </c>
      <c r="K51" s="19">
        <f t="shared" si="3"/>
        <v>0.98920777489179113</v>
      </c>
      <c r="L51" s="18"/>
      <c r="M51" s="18">
        <v>11580419</v>
      </c>
      <c r="N51" s="19">
        <f t="shared" si="5"/>
        <v>0.98920777489179113</v>
      </c>
    </row>
    <row r="52" spans="1:14" x14ac:dyDescent="0.25">
      <c r="A52" s="16" t="s">
        <v>116</v>
      </c>
      <c r="B52" s="17" t="s">
        <v>117</v>
      </c>
      <c r="C52" s="18">
        <v>180000000</v>
      </c>
      <c r="D52" s="18"/>
      <c r="E52" s="18">
        <v>-8882354</v>
      </c>
      <c r="F52" s="18">
        <v>171117646</v>
      </c>
      <c r="G52" s="18"/>
      <c r="H52" s="18">
        <v>171117646</v>
      </c>
      <c r="I52" s="18">
        <v>8182250</v>
      </c>
      <c r="J52" s="18">
        <v>164911223</v>
      </c>
      <c r="K52" s="19">
        <f t="shared" si="3"/>
        <v>0.96373008193439036</v>
      </c>
      <c r="L52" s="18">
        <v>20410603</v>
      </c>
      <c r="M52" s="18">
        <v>162831223</v>
      </c>
      <c r="N52" s="19">
        <f t="shared" si="5"/>
        <v>0.95157470200355609</v>
      </c>
    </row>
    <row r="53" spans="1:14" x14ac:dyDescent="0.25">
      <c r="A53" s="16" t="s">
        <v>118</v>
      </c>
      <c r="B53" s="17" t="s">
        <v>119</v>
      </c>
      <c r="C53" s="18">
        <v>15000000</v>
      </c>
      <c r="D53" s="18"/>
      <c r="E53" s="18">
        <v>-12000000</v>
      </c>
      <c r="F53" s="18">
        <v>3000000</v>
      </c>
      <c r="G53" s="18"/>
      <c r="H53" s="18">
        <v>3000000</v>
      </c>
      <c r="I53" s="18">
        <v>672900</v>
      </c>
      <c r="J53" s="18">
        <v>2401500</v>
      </c>
      <c r="K53" s="19">
        <f t="shared" si="3"/>
        <v>0.80049999999999999</v>
      </c>
      <c r="L53" s="18">
        <v>672900</v>
      </c>
      <c r="M53" s="18">
        <v>2401500</v>
      </c>
      <c r="N53" s="19">
        <f t="shared" si="5"/>
        <v>0.80049999999999999</v>
      </c>
    </row>
    <row r="54" spans="1:14" x14ac:dyDescent="0.25">
      <c r="A54" s="15" t="s">
        <v>120</v>
      </c>
      <c r="B54" s="12" t="s">
        <v>121</v>
      </c>
      <c r="C54" s="13">
        <f>SUM(C55)</f>
        <v>472453000</v>
      </c>
      <c r="D54" s="13">
        <f t="shared" ref="D54:J54" si="25">SUM(D55)</f>
        <v>0</v>
      </c>
      <c r="E54" s="13">
        <f t="shared" si="25"/>
        <v>56380238</v>
      </c>
      <c r="F54" s="13">
        <f t="shared" si="25"/>
        <v>528833238</v>
      </c>
      <c r="G54" s="13">
        <f t="shared" si="25"/>
        <v>0</v>
      </c>
      <c r="H54" s="13">
        <f t="shared" si="25"/>
        <v>528833238</v>
      </c>
      <c r="I54" s="13">
        <f t="shared" si="25"/>
        <v>38607797</v>
      </c>
      <c r="J54" s="13">
        <f t="shared" si="25"/>
        <v>519559466</v>
      </c>
      <c r="K54" s="14">
        <f t="shared" si="3"/>
        <v>0.98246371193483872</v>
      </c>
      <c r="L54" s="13">
        <f t="shared" ref="L54:M54" si="26">SUM(L55)</f>
        <v>89309521</v>
      </c>
      <c r="M54" s="13">
        <f t="shared" si="26"/>
        <v>371032937</v>
      </c>
      <c r="N54" s="14">
        <f t="shared" si="5"/>
        <v>0.70160668872329846</v>
      </c>
    </row>
    <row r="55" spans="1:14" x14ac:dyDescent="0.25">
      <c r="A55" s="16" t="s">
        <v>122</v>
      </c>
      <c r="B55" s="17" t="s">
        <v>123</v>
      </c>
      <c r="C55" s="20">
        <v>472453000</v>
      </c>
      <c r="D55" s="20"/>
      <c r="E55" s="20">
        <v>56380238</v>
      </c>
      <c r="F55" s="20">
        <v>528833238</v>
      </c>
      <c r="G55" s="20"/>
      <c r="H55" s="20">
        <v>528833238</v>
      </c>
      <c r="I55" s="20">
        <v>38607797</v>
      </c>
      <c r="J55" s="20">
        <v>519559466</v>
      </c>
      <c r="K55" s="21">
        <f t="shared" si="3"/>
        <v>0.98246371193483872</v>
      </c>
      <c r="L55" s="20">
        <v>89309521</v>
      </c>
      <c r="M55" s="20">
        <v>371032937</v>
      </c>
      <c r="N55" s="21">
        <f t="shared" si="5"/>
        <v>0.70160668872329846</v>
      </c>
    </row>
    <row r="56" spans="1:14" x14ac:dyDescent="0.25">
      <c r="A56" s="15" t="s">
        <v>124</v>
      </c>
      <c r="B56" s="12" t="s">
        <v>125</v>
      </c>
      <c r="C56" s="13">
        <f>SUM(C57)</f>
        <v>200000000</v>
      </c>
      <c r="D56" s="13">
        <f t="shared" ref="D56:J56" si="27">SUM(D57)</f>
        <v>0</v>
      </c>
      <c r="E56" s="13">
        <f t="shared" si="27"/>
        <v>0</v>
      </c>
      <c r="F56" s="13">
        <f t="shared" si="27"/>
        <v>200000000</v>
      </c>
      <c r="G56" s="13">
        <f t="shared" si="27"/>
        <v>0</v>
      </c>
      <c r="H56" s="13">
        <f t="shared" si="27"/>
        <v>200000000</v>
      </c>
      <c r="I56" s="13">
        <f t="shared" si="27"/>
        <v>0</v>
      </c>
      <c r="J56" s="13">
        <f t="shared" si="27"/>
        <v>199307374</v>
      </c>
      <c r="K56" s="14">
        <f t="shared" si="3"/>
        <v>0.99653687000000002</v>
      </c>
      <c r="L56" s="13">
        <f t="shared" ref="L56:M56" si="28">SUM(L57)</f>
        <v>0</v>
      </c>
      <c r="M56" s="13">
        <f t="shared" si="28"/>
        <v>199221030</v>
      </c>
      <c r="N56" s="14">
        <f t="shared" si="5"/>
        <v>0.99610514999999999</v>
      </c>
    </row>
    <row r="57" spans="1:14" x14ac:dyDescent="0.25">
      <c r="A57" s="16" t="s">
        <v>126</v>
      </c>
      <c r="B57" s="17" t="s">
        <v>127</v>
      </c>
      <c r="C57" s="18">
        <v>200000000</v>
      </c>
      <c r="D57" s="18"/>
      <c r="E57" s="18"/>
      <c r="F57" s="18">
        <v>200000000</v>
      </c>
      <c r="G57" s="18"/>
      <c r="H57" s="18">
        <v>200000000</v>
      </c>
      <c r="I57" s="18"/>
      <c r="J57" s="18">
        <v>199307374</v>
      </c>
      <c r="K57" s="19">
        <f t="shared" si="3"/>
        <v>0.99653687000000002</v>
      </c>
      <c r="L57" s="18"/>
      <c r="M57" s="18">
        <v>199221030</v>
      </c>
      <c r="N57" s="19">
        <f t="shared" si="5"/>
        <v>0.99610514999999999</v>
      </c>
    </row>
    <row r="58" spans="1:14" x14ac:dyDescent="0.25">
      <c r="A58" s="15" t="s">
        <v>128</v>
      </c>
      <c r="B58" s="12" t="s">
        <v>129</v>
      </c>
      <c r="C58" s="13">
        <f>SUM(C59:C62)</f>
        <v>70500000</v>
      </c>
      <c r="D58" s="13">
        <f t="shared" ref="D58:J58" si="29">SUM(D59:D62)</f>
        <v>0</v>
      </c>
      <c r="E58" s="13">
        <f t="shared" si="29"/>
        <v>0</v>
      </c>
      <c r="F58" s="13">
        <f t="shared" si="29"/>
        <v>70500000</v>
      </c>
      <c r="G58" s="13">
        <f t="shared" si="29"/>
        <v>0</v>
      </c>
      <c r="H58" s="13">
        <f t="shared" si="29"/>
        <v>70500000</v>
      </c>
      <c r="I58" s="13">
        <f t="shared" si="29"/>
        <v>8334271</v>
      </c>
      <c r="J58" s="13">
        <f t="shared" si="29"/>
        <v>59216666</v>
      </c>
      <c r="K58" s="14">
        <f t="shared" si="3"/>
        <v>0.83995270921985821</v>
      </c>
      <c r="L58" s="13">
        <f t="shared" ref="L58:M58" si="30">SUM(L59:L62)</f>
        <v>9213481</v>
      </c>
      <c r="M58" s="13">
        <f t="shared" si="30"/>
        <v>59216666</v>
      </c>
      <c r="N58" s="14">
        <f t="shared" si="5"/>
        <v>0.83995270921985821</v>
      </c>
    </row>
    <row r="59" spans="1:14" x14ac:dyDescent="0.25">
      <c r="A59" s="16" t="s">
        <v>130</v>
      </c>
      <c r="B59" s="17" t="s">
        <v>131</v>
      </c>
      <c r="C59" s="18">
        <v>19000000</v>
      </c>
      <c r="D59" s="18">
        <v>3000000</v>
      </c>
      <c r="E59" s="18">
        <v>13000000</v>
      </c>
      <c r="F59" s="18">
        <v>32000000</v>
      </c>
      <c r="G59" s="18"/>
      <c r="H59" s="18">
        <v>32000000</v>
      </c>
      <c r="I59" s="18">
        <v>5735410</v>
      </c>
      <c r="J59" s="18">
        <v>31858640</v>
      </c>
      <c r="K59" s="19">
        <f t="shared" si="3"/>
        <v>0.99558250000000004</v>
      </c>
      <c r="L59" s="18">
        <v>6614620</v>
      </c>
      <c r="M59" s="18">
        <v>31858640</v>
      </c>
      <c r="N59" s="19">
        <f t="shared" si="5"/>
        <v>0.99558250000000004</v>
      </c>
    </row>
    <row r="60" spans="1:14" x14ac:dyDescent="0.25">
      <c r="A60" s="16" t="s">
        <v>132</v>
      </c>
      <c r="B60" s="17" t="s">
        <v>133</v>
      </c>
      <c r="C60" s="18">
        <v>14000000</v>
      </c>
      <c r="D60" s="18"/>
      <c r="E60" s="18">
        <v>-4100000</v>
      </c>
      <c r="F60" s="18">
        <v>9900000</v>
      </c>
      <c r="G60" s="18"/>
      <c r="H60" s="18">
        <v>9900000</v>
      </c>
      <c r="I60" s="18">
        <v>603950</v>
      </c>
      <c r="J60" s="18">
        <v>5357750</v>
      </c>
      <c r="K60" s="19">
        <f t="shared" si="3"/>
        <v>0.54118686868686872</v>
      </c>
      <c r="L60" s="18">
        <v>603950</v>
      </c>
      <c r="M60" s="18">
        <v>5357750</v>
      </c>
      <c r="N60" s="19">
        <f t="shared" si="5"/>
        <v>0.54118686868686872</v>
      </c>
    </row>
    <row r="61" spans="1:14" x14ac:dyDescent="0.25">
      <c r="A61" s="16" t="s">
        <v>134</v>
      </c>
      <c r="B61" s="17" t="s">
        <v>135</v>
      </c>
      <c r="C61" s="18">
        <v>2500000</v>
      </c>
      <c r="D61" s="18"/>
      <c r="E61" s="18">
        <v>2100000</v>
      </c>
      <c r="F61" s="18">
        <v>4600000</v>
      </c>
      <c r="G61" s="18"/>
      <c r="H61" s="18">
        <v>4600000</v>
      </c>
      <c r="I61" s="18">
        <v>392291</v>
      </c>
      <c r="J61" s="18">
        <v>3037006</v>
      </c>
      <c r="K61" s="19">
        <f t="shared" si="3"/>
        <v>0.66021869565217395</v>
      </c>
      <c r="L61" s="18">
        <v>392291</v>
      </c>
      <c r="M61" s="18">
        <v>3037006</v>
      </c>
      <c r="N61" s="19">
        <f t="shared" si="5"/>
        <v>0.66021869565217395</v>
      </c>
    </row>
    <row r="62" spans="1:14" x14ac:dyDescent="0.25">
      <c r="A62" s="16" t="s">
        <v>136</v>
      </c>
      <c r="B62" s="17" t="s">
        <v>137</v>
      </c>
      <c r="C62" s="18">
        <v>35000000</v>
      </c>
      <c r="D62" s="18">
        <v>-3000000</v>
      </c>
      <c r="E62" s="18">
        <v>-11000000</v>
      </c>
      <c r="F62" s="18">
        <v>24000000</v>
      </c>
      <c r="G62" s="18"/>
      <c r="H62" s="18">
        <v>24000000</v>
      </c>
      <c r="I62" s="18">
        <v>1602620</v>
      </c>
      <c r="J62" s="18">
        <v>18963270</v>
      </c>
      <c r="K62" s="19">
        <f t="shared" si="3"/>
        <v>0.79013624999999998</v>
      </c>
      <c r="L62" s="18">
        <v>1602620</v>
      </c>
      <c r="M62" s="18">
        <v>18963270</v>
      </c>
      <c r="N62" s="19">
        <f t="shared" si="5"/>
        <v>0.79013624999999998</v>
      </c>
    </row>
    <row r="63" spans="1:14" x14ac:dyDescent="0.25">
      <c r="A63" s="15" t="s">
        <v>138</v>
      </c>
      <c r="B63" s="12" t="s">
        <v>139</v>
      </c>
      <c r="C63" s="13">
        <f>SUM(C64)</f>
        <v>17400000</v>
      </c>
      <c r="D63" s="13">
        <f t="shared" ref="D63:J63" si="31">SUM(D64)</f>
        <v>-7850000</v>
      </c>
      <c r="E63" s="13">
        <f t="shared" si="31"/>
        <v>-7850000</v>
      </c>
      <c r="F63" s="13">
        <f t="shared" si="31"/>
        <v>9550000</v>
      </c>
      <c r="G63" s="13">
        <f t="shared" si="31"/>
        <v>0</v>
      </c>
      <c r="H63" s="13">
        <f t="shared" si="31"/>
        <v>9550000</v>
      </c>
      <c r="I63" s="13">
        <f t="shared" si="31"/>
        <v>0</v>
      </c>
      <c r="J63" s="13">
        <f t="shared" si="31"/>
        <v>9550000</v>
      </c>
      <c r="K63" s="14">
        <f t="shared" si="3"/>
        <v>1</v>
      </c>
      <c r="L63" s="13">
        <f t="shared" ref="L63:M63" si="32">SUM(L64)</f>
        <v>0</v>
      </c>
      <c r="M63" s="13">
        <f t="shared" si="32"/>
        <v>0</v>
      </c>
      <c r="N63" s="14">
        <f t="shared" si="5"/>
        <v>0</v>
      </c>
    </row>
    <row r="64" spans="1:14" x14ac:dyDescent="0.25">
      <c r="A64" s="16" t="s">
        <v>140</v>
      </c>
      <c r="B64" s="17" t="s">
        <v>141</v>
      </c>
      <c r="C64" s="18">
        <v>17400000</v>
      </c>
      <c r="D64" s="18">
        <v>-7850000</v>
      </c>
      <c r="E64" s="18">
        <v>-7850000</v>
      </c>
      <c r="F64" s="18">
        <v>9550000</v>
      </c>
      <c r="G64" s="18"/>
      <c r="H64" s="18">
        <v>9550000</v>
      </c>
      <c r="I64" s="18"/>
      <c r="J64" s="18">
        <v>9550000</v>
      </c>
      <c r="K64" s="19">
        <f t="shared" si="3"/>
        <v>1</v>
      </c>
      <c r="L64" s="18"/>
      <c r="M64" s="18"/>
      <c r="N64" s="19">
        <f t="shared" si="5"/>
        <v>0</v>
      </c>
    </row>
    <row r="65" spans="1:14" x14ac:dyDescent="0.25">
      <c r="A65" s="16" t="s">
        <v>142</v>
      </c>
      <c r="B65" s="17" t="s">
        <v>143</v>
      </c>
      <c r="C65" s="18">
        <v>22000000</v>
      </c>
      <c r="D65" s="18"/>
      <c r="E65" s="18">
        <v>-4589460</v>
      </c>
      <c r="F65" s="18">
        <v>17410540</v>
      </c>
      <c r="G65" s="18"/>
      <c r="H65" s="18">
        <v>17410540</v>
      </c>
      <c r="I65" s="18"/>
      <c r="J65" s="18">
        <v>17410540</v>
      </c>
      <c r="K65" s="19">
        <f t="shared" si="3"/>
        <v>1</v>
      </c>
      <c r="L65" s="18"/>
      <c r="M65" s="18"/>
      <c r="N65" s="19">
        <f t="shared" si="5"/>
        <v>0</v>
      </c>
    </row>
    <row r="66" spans="1:14" x14ac:dyDescent="0.25">
      <c r="A66" s="16" t="s">
        <v>144</v>
      </c>
      <c r="B66" s="17" t="s">
        <v>145</v>
      </c>
      <c r="C66" s="18">
        <v>25000000</v>
      </c>
      <c r="D66" s="18"/>
      <c r="E66" s="18">
        <v>-9500000</v>
      </c>
      <c r="F66" s="18">
        <v>15500000</v>
      </c>
      <c r="G66" s="18"/>
      <c r="H66" s="18">
        <v>15500000</v>
      </c>
      <c r="I66" s="18">
        <v>1663150</v>
      </c>
      <c r="J66" s="18">
        <v>13856214</v>
      </c>
      <c r="K66" s="19">
        <f t="shared" si="3"/>
        <v>0.89394929032258064</v>
      </c>
      <c r="L66" s="18">
        <v>1663150</v>
      </c>
      <c r="M66" s="18">
        <v>8857738</v>
      </c>
      <c r="N66" s="19">
        <f t="shared" si="5"/>
        <v>0.57146696774193551</v>
      </c>
    </row>
    <row r="67" spans="1:14" x14ac:dyDescent="0.25">
      <c r="A67" s="16" t="s">
        <v>146</v>
      </c>
      <c r="B67" s="17" t="s">
        <v>147</v>
      </c>
      <c r="C67" s="18">
        <v>20000000</v>
      </c>
      <c r="D67" s="18"/>
      <c r="E67" s="18">
        <v>-694818</v>
      </c>
      <c r="F67" s="18">
        <v>19305182</v>
      </c>
      <c r="G67" s="18"/>
      <c r="H67" s="18">
        <v>19305182</v>
      </c>
      <c r="I67" s="18">
        <v>2977100</v>
      </c>
      <c r="J67" s="18">
        <v>14923300</v>
      </c>
      <c r="K67" s="19">
        <f t="shared" si="3"/>
        <v>0.77302042529306381</v>
      </c>
      <c r="L67" s="18">
        <v>1898100</v>
      </c>
      <c r="M67" s="18">
        <v>3796200</v>
      </c>
      <c r="N67" s="19">
        <f t="shared" si="5"/>
        <v>0.19664150278407114</v>
      </c>
    </row>
    <row r="68" spans="1:14" x14ac:dyDescent="0.25">
      <c r="A68" s="15" t="s">
        <v>148</v>
      </c>
      <c r="B68" s="12" t="s">
        <v>149</v>
      </c>
      <c r="C68" s="13">
        <f>SUM(C69)</f>
        <v>1200000</v>
      </c>
      <c r="D68" s="13">
        <f t="shared" ref="D68:J68" si="33">SUM(D69)</f>
        <v>0</v>
      </c>
      <c r="E68" s="13">
        <f t="shared" si="33"/>
        <v>60039000</v>
      </c>
      <c r="F68" s="13">
        <f t="shared" si="33"/>
        <v>61239000</v>
      </c>
      <c r="G68" s="13">
        <f t="shared" si="33"/>
        <v>0</v>
      </c>
      <c r="H68" s="13">
        <f t="shared" si="33"/>
        <v>61239000</v>
      </c>
      <c r="I68" s="13">
        <f t="shared" si="33"/>
        <v>4050</v>
      </c>
      <c r="J68" s="13">
        <f t="shared" si="33"/>
        <v>60516790</v>
      </c>
      <c r="K68" s="14">
        <f t="shared" si="3"/>
        <v>0.98820669834582542</v>
      </c>
      <c r="L68" s="13">
        <f t="shared" ref="L68:M68" si="34">SUM(L69)</f>
        <v>4050</v>
      </c>
      <c r="M68" s="13">
        <f t="shared" si="34"/>
        <v>60516790</v>
      </c>
      <c r="N68" s="14">
        <f t="shared" si="5"/>
        <v>0.98820669834582542</v>
      </c>
    </row>
    <row r="69" spans="1:14" x14ac:dyDescent="0.25">
      <c r="A69" s="16" t="s">
        <v>150</v>
      </c>
      <c r="B69" s="17" t="s">
        <v>151</v>
      </c>
      <c r="C69" s="18">
        <v>1200000</v>
      </c>
      <c r="D69" s="18"/>
      <c r="E69" s="18">
        <v>60039000</v>
      </c>
      <c r="F69" s="18">
        <v>61239000</v>
      </c>
      <c r="G69" s="18"/>
      <c r="H69" s="18">
        <v>61239000</v>
      </c>
      <c r="I69" s="18">
        <v>4050</v>
      </c>
      <c r="J69" s="18">
        <v>60516790</v>
      </c>
      <c r="K69" s="19">
        <f t="shared" si="3"/>
        <v>0.98820669834582542</v>
      </c>
      <c r="L69" s="18">
        <v>4050</v>
      </c>
      <c r="M69" s="18">
        <v>60516790</v>
      </c>
      <c r="N69" s="19">
        <f t="shared" si="5"/>
        <v>0.98820669834582542</v>
      </c>
    </row>
    <row r="70" spans="1:14" x14ac:dyDescent="0.25">
      <c r="A70" s="11" t="s">
        <v>152</v>
      </c>
      <c r="B70" s="12" t="s">
        <v>153</v>
      </c>
      <c r="C70" s="13">
        <f>SUM(C71+C91)</f>
        <v>20968420000</v>
      </c>
      <c r="D70" s="13">
        <f t="shared" ref="D70:J70" si="35">SUM(D71+D91)</f>
        <v>-359003365</v>
      </c>
      <c r="E70" s="13">
        <f t="shared" si="35"/>
        <v>5327882002</v>
      </c>
      <c r="F70" s="13">
        <f t="shared" si="35"/>
        <v>26296302002</v>
      </c>
      <c r="G70" s="13">
        <f t="shared" si="35"/>
        <v>0</v>
      </c>
      <c r="H70" s="13">
        <f t="shared" si="35"/>
        <v>26296302002</v>
      </c>
      <c r="I70" s="13">
        <f t="shared" si="35"/>
        <v>5873145578</v>
      </c>
      <c r="J70" s="13">
        <f t="shared" si="35"/>
        <v>25147827725</v>
      </c>
      <c r="K70" s="14">
        <f t="shared" si="3"/>
        <v>0.95632563556226835</v>
      </c>
      <c r="L70" s="13">
        <f t="shared" ref="L70:M70" si="36">SUM(L71+L91)</f>
        <v>3873820432</v>
      </c>
      <c r="M70" s="13">
        <f t="shared" si="36"/>
        <v>17777324164</v>
      </c>
      <c r="N70" s="14">
        <f t="shared" si="5"/>
        <v>0.67603894124154496</v>
      </c>
    </row>
    <row r="71" spans="1:14" x14ac:dyDescent="0.25">
      <c r="A71" s="11" t="s">
        <v>154</v>
      </c>
      <c r="B71" s="12" t="s">
        <v>155</v>
      </c>
      <c r="C71" s="13">
        <f>SUM(C72)</f>
        <v>18856000000</v>
      </c>
      <c r="D71" s="13">
        <f t="shared" ref="D71:J71" si="37">SUM(D72)</f>
        <v>-359003365</v>
      </c>
      <c r="E71" s="13">
        <f t="shared" si="37"/>
        <v>5317509985</v>
      </c>
      <c r="F71" s="13">
        <f t="shared" si="37"/>
        <v>24173509985</v>
      </c>
      <c r="G71" s="13">
        <f t="shared" si="37"/>
        <v>0</v>
      </c>
      <c r="H71" s="13">
        <f t="shared" si="37"/>
        <v>24173509985</v>
      </c>
      <c r="I71" s="13">
        <f t="shared" si="37"/>
        <v>5874741107</v>
      </c>
      <c r="J71" s="13">
        <f t="shared" si="37"/>
        <v>23353517913</v>
      </c>
      <c r="K71" s="14">
        <f t="shared" ref="K71:K92" si="38">J71/H71</f>
        <v>0.96607889907138778</v>
      </c>
      <c r="L71" s="13">
        <f t="shared" ref="L71:M71" si="39">SUM(L72)</f>
        <v>3808057220</v>
      </c>
      <c r="M71" s="13">
        <f t="shared" si="39"/>
        <v>15983139436</v>
      </c>
      <c r="N71" s="14">
        <f t="shared" ref="N71:N92" si="40">M71/H71</f>
        <v>0.66118405833152738</v>
      </c>
    </row>
    <row r="72" spans="1:14" x14ac:dyDescent="0.25">
      <c r="A72" s="16" t="s">
        <v>156</v>
      </c>
      <c r="B72" s="17" t="s">
        <v>157</v>
      </c>
      <c r="C72" s="18">
        <f>SUM(C73+C77+C83+C87)</f>
        <v>18856000000</v>
      </c>
      <c r="D72" s="18">
        <v>-359003365</v>
      </c>
      <c r="E72" s="18">
        <v>5317509985</v>
      </c>
      <c r="F72" s="18">
        <v>24173509985</v>
      </c>
      <c r="G72" s="18"/>
      <c r="H72" s="18">
        <v>24173509985</v>
      </c>
      <c r="I72" s="18">
        <v>5874741107</v>
      </c>
      <c r="J72" s="18">
        <v>23353517913</v>
      </c>
      <c r="K72" s="19">
        <f t="shared" si="38"/>
        <v>0.96607889907138778</v>
      </c>
      <c r="L72" s="18">
        <v>3808057220</v>
      </c>
      <c r="M72" s="18">
        <v>15983139436</v>
      </c>
      <c r="N72" s="19">
        <f t="shared" si="40"/>
        <v>0.66118405833152738</v>
      </c>
    </row>
    <row r="73" spans="1:14" x14ac:dyDescent="0.25">
      <c r="A73" s="15" t="s">
        <v>158</v>
      </c>
      <c r="B73" s="12" t="s">
        <v>159</v>
      </c>
      <c r="C73" s="13">
        <f>SUM(C74)</f>
        <v>580000000</v>
      </c>
      <c r="D73" s="13">
        <f t="shared" ref="D73:J75" si="41">SUM(D74)</f>
        <v>0</v>
      </c>
      <c r="E73" s="13">
        <f t="shared" si="41"/>
        <v>-29833148</v>
      </c>
      <c r="F73" s="13">
        <f t="shared" si="41"/>
        <v>550166852</v>
      </c>
      <c r="G73" s="13">
        <f t="shared" si="41"/>
        <v>0</v>
      </c>
      <c r="H73" s="13">
        <f t="shared" si="41"/>
        <v>550166852</v>
      </c>
      <c r="I73" s="13">
        <f t="shared" si="41"/>
        <v>4000000</v>
      </c>
      <c r="J73" s="13">
        <f t="shared" si="41"/>
        <v>527214498</v>
      </c>
      <c r="K73" s="14">
        <f t="shared" si="38"/>
        <v>0.9582811034206038</v>
      </c>
      <c r="L73" s="13">
        <f t="shared" ref="L73:M75" si="42">SUM(L74)</f>
        <v>57655156</v>
      </c>
      <c r="M73" s="13">
        <f t="shared" si="42"/>
        <v>490681165</v>
      </c>
      <c r="N73" s="14">
        <f t="shared" si="40"/>
        <v>0.89187700643222323</v>
      </c>
    </row>
    <row r="74" spans="1:14" ht="30" x14ac:dyDescent="0.25">
      <c r="A74" s="15" t="s">
        <v>160</v>
      </c>
      <c r="B74" s="12" t="s">
        <v>161</v>
      </c>
      <c r="C74" s="13">
        <f>SUM(C75)</f>
        <v>580000000</v>
      </c>
      <c r="D74" s="13">
        <f t="shared" si="41"/>
        <v>0</v>
      </c>
      <c r="E74" s="13">
        <f t="shared" si="41"/>
        <v>-29833148</v>
      </c>
      <c r="F74" s="13">
        <f t="shared" si="41"/>
        <v>550166852</v>
      </c>
      <c r="G74" s="13">
        <f t="shared" si="41"/>
        <v>0</v>
      </c>
      <c r="H74" s="13">
        <f t="shared" si="41"/>
        <v>550166852</v>
      </c>
      <c r="I74" s="13">
        <f t="shared" si="41"/>
        <v>4000000</v>
      </c>
      <c r="J74" s="13">
        <f t="shared" si="41"/>
        <v>527214498</v>
      </c>
      <c r="K74" s="14">
        <f t="shared" si="38"/>
        <v>0.9582811034206038</v>
      </c>
      <c r="L74" s="13">
        <f t="shared" si="42"/>
        <v>57655156</v>
      </c>
      <c r="M74" s="13">
        <f t="shared" si="42"/>
        <v>490681165</v>
      </c>
      <c r="N74" s="14">
        <f t="shared" si="40"/>
        <v>0.89187700643222323</v>
      </c>
    </row>
    <row r="75" spans="1:14" x14ac:dyDescent="0.25">
      <c r="A75" s="15" t="s">
        <v>162</v>
      </c>
      <c r="B75" s="12" t="s">
        <v>163</v>
      </c>
      <c r="C75" s="13">
        <f>SUM(C76)</f>
        <v>580000000</v>
      </c>
      <c r="D75" s="13">
        <f t="shared" si="41"/>
        <v>0</v>
      </c>
      <c r="E75" s="13">
        <f t="shared" si="41"/>
        <v>-29833148</v>
      </c>
      <c r="F75" s="13">
        <f t="shared" si="41"/>
        <v>550166852</v>
      </c>
      <c r="G75" s="13">
        <f t="shared" si="41"/>
        <v>0</v>
      </c>
      <c r="H75" s="13">
        <f t="shared" si="41"/>
        <v>550166852</v>
      </c>
      <c r="I75" s="13">
        <f t="shared" si="41"/>
        <v>4000000</v>
      </c>
      <c r="J75" s="13">
        <f t="shared" si="41"/>
        <v>527214498</v>
      </c>
      <c r="K75" s="14">
        <f t="shared" si="38"/>
        <v>0.9582811034206038</v>
      </c>
      <c r="L75" s="13">
        <f t="shared" si="42"/>
        <v>57655156</v>
      </c>
      <c r="M75" s="13">
        <f t="shared" si="42"/>
        <v>490681165</v>
      </c>
      <c r="N75" s="14">
        <f t="shared" si="40"/>
        <v>0.89187700643222323</v>
      </c>
    </row>
    <row r="76" spans="1:14" x14ac:dyDescent="0.25">
      <c r="A76" s="16" t="s">
        <v>164</v>
      </c>
      <c r="B76" s="17" t="s">
        <v>165</v>
      </c>
      <c r="C76" s="18">
        <v>580000000</v>
      </c>
      <c r="D76" s="18"/>
      <c r="E76" s="18">
        <v>-29833148</v>
      </c>
      <c r="F76" s="18">
        <v>550166852</v>
      </c>
      <c r="G76" s="18"/>
      <c r="H76" s="18">
        <v>550166852</v>
      </c>
      <c r="I76" s="18">
        <v>4000000</v>
      </c>
      <c r="J76" s="18">
        <v>527214498</v>
      </c>
      <c r="K76" s="19">
        <f t="shared" si="38"/>
        <v>0.9582811034206038</v>
      </c>
      <c r="L76" s="18">
        <v>57655156</v>
      </c>
      <c r="M76" s="18">
        <v>490681165</v>
      </c>
      <c r="N76" s="19">
        <f t="shared" si="40"/>
        <v>0.89187700643222323</v>
      </c>
    </row>
    <row r="77" spans="1:14" x14ac:dyDescent="0.25">
      <c r="A77" s="15" t="s">
        <v>166</v>
      </c>
      <c r="B77" s="12" t="s">
        <v>167</v>
      </c>
      <c r="C77" s="13">
        <f>SUM(C78)</f>
        <v>11256000000</v>
      </c>
      <c r="D77" s="13">
        <f t="shared" ref="D77:J77" si="43">SUM(D78)</f>
        <v>-359003365</v>
      </c>
      <c r="E77" s="13">
        <f t="shared" si="43"/>
        <v>5397088151</v>
      </c>
      <c r="F77" s="13">
        <f t="shared" si="43"/>
        <v>16653088151</v>
      </c>
      <c r="G77" s="13">
        <f t="shared" si="43"/>
        <v>0</v>
      </c>
      <c r="H77" s="13">
        <f t="shared" si="43"/>
        <v>16653088151</v>
      </c>
      <c r="I77" s="13">
        <f t="shared" si="43"/>
        <v>5301878853</v>
      </c>
      <c r="J77" s="13">
        <f t="shared" si="43"/>
        <v>15910650144</v>
      </c>
      <c r="K77" s="14">
        <f t="shared" si="38"/>
        <v>0.95541739764612865</v>
      </c>
      <c r="L77" s="13">
        <f t="shared" ref="L77:M77" si="44">SUM(L78)</f>
        <v>2279945343</v>
      </c>
      <c r="M77" s="13">
        <f t="shared" si="44"/>
        <v>9631362510</v>
      </c>
      <c r="N77" s="14">
        <f t="shared" si="40"/>
        <v>0.57835294106826951</v>
      </c>
    </row>
    <row r="78" spans="1:14" x14ac:dyDescent="0.25">
      <c r="A78" s="15" t="s">
        <v>168</v>
      </c>
      <c r="B78" s="12" t="s">
        <v>169</v>
      </c>
      <c r="C78" s="13">
        <f>SUM(C80+C82)</f>
        <v>11256000000</v>
      </c>
      <c r="D78" s="13">
        <f t="shared" ref="D78:J78" si="45">SUM(D80+D82)</f>
        <v>-359003365</v>
      </c>
      <c r="E78" s="13">
        <f t="shared" si="45"/>
        <v>5397088151</v>
      </c>
      <c r="F78" s="13">
        <f t="shared" si="45"/>
        <v>16653088151</v>
      </c>
      <c r="G78" s="13">
        <f t="shared" si="45"/>
        <v>0</v>
      </c>
      <c r="H78" s="13">
        <f t="shared" si="45"/>
        <v>16653088151</v>
      </c>
      <c r="I78" s="13">
        <f t="shared" si="45"/>
        <v>5301878853</v>
      </c>
      <c r="J78" s="13">
        <f t="shared" si="45"/>
        <v>15910650144</v>
      </c>
      <c r="K78" s="14">
        <f t="shared" si="38"/>
        <v>0.95541739764612865</v>
      </c>
      <c r="L78" s="13">
        <f t="shared" ref="L78:M78" si="46">SUM(L80+L82)</f>
        <v>2279945343</v>
      </c>
      <c r="M78" s="13">
        <f t="shared" si="46"/>
        <v>9631362510</v>
      </c>
      <c r="N78" s="14">
        <f t="shared" si="40"/>
        <v>0.57835294106826951</v>
      </c>
    </row>
    <row r="79" spans="1:14" ht="30" x14ac:dyDescent="0.25">
      <c r="A79" s="15" t="s">
        <v>170</v>
      </c>
      <c r="B79" s="12" t="s">
        <v>171</v>
      </c>
      <c r="C79" s="13">
        <f>SUM(C80)</f>
        <v>1915000000</v>
      </c>
      <c r="D79" s="13">
        <f t="shared" ref="D79:J79" si="47">SUM(D80)</f>
        <v>0</v>
      </c>
      <c r="E79" s="13">
        <f t="shared" si="47"/>
        <v>74378168</v>
      </c>
      <c r="F79" s="13">
        <f t="shared" si="47"/>
        <v>1989378168</v>
      </c>
      <c r="G79" s="13">
        <f t="shared" si="47"/>
        <v>0</v>
      </c>
      <c r="H79" s="13">
        <f t="shared" si="47"/>
        <v>1989378168</v>
      </c>
      <c r="I79" s="13">
        <f t="shared" si="47"/>
        <v>29720858</v>
      </c>
      <c r="J79" s="13">
        <f t="shared" si="47"/>
        <v>1986614317</v>
      </c>
      <c r="K79" s="14">
        <f t="shared" si="38"/>
        <v>0.99861069602328123</v>
      </c>
      <c r="L79" s="13">
        <f t="shared" ref="L79:M79" si="48">SUM(L80)</f>
        <v>403359774</v>
      </c>
      <c r="M79" s="13">
        <f t="shared" si="48"/>
        <v>1965610525</v>
      </c>
      <c r="N79" s="14">
        <f t="shared" si="40"/>
        <v>0.98805272753953333</v>
      </c>
    </row>
    <row r="80" spans="1:14" x14ac:dyDescent="0.25">
      <c r="A80" s="16" t="s">
        <v>172</v>
      </c>
      <c r="B80" s="17" t="s">
        <v>173</v>
      </c>
      <c r="C80" s="18">
        <v>1915000000</v>
      </c>
      <c r="D80" s="18"/>
      <c r="E80" s="18">
        <v>74378168</v>
      </c>
      <c r="F80" s="18">
        <v>1989378168</v>
      </c>
      <c r="G80" s="18"/>
      <c r="H80" s="18">
        <v>1989378168</v>
      </c>
      <c r="I80" s="18">
        <v>29720858</v>
      </c>
      <c r="J80" s="18">
        <v>1986614317</v>
      </c>
      <c r="K80" s="19">
        <f t="shared" si="38"/>
        <v>0.99861069602328123</v>
      </c>
      <c r="L80" s="18">
        <v>403359774</v>
      </c>
      <c r="M80" s="18">
        <v>1965610525</v>
      </c>
      <c r="N80" s="19">
        <f t="shared" si="40"/>
        <v>0.98805272753953333</v>
      </c>
    </row>
    <row r="81" spans="1:14" ht="30" x14ac:dyDescent="0.25">
      <c r="A81" s="15" t="s">
        <v>174</v>
      </c>
      <c r="B81" s="12" t="s">
        <v>175</v>
      </c>
      <c r="C81" s="13">
        <f>SUM(C82)</f>
        <v>9341000000</v>
      </c>
      <c r="D81" s="13">
        <f t="shared" ref="D81:J81" si="49">SUM(D82)</f>
        <v>-359003365</v>
      </c>
      <c r="E81" s="13">
        <f t="shared" si="49"/>
        <v>5322709983</v>
      </c>
      <c r="F81" s="13">
        <f t="shared" si="49"/>
        <v>14663709983</v>
      </c>
      <c r="G81" s="13">
        <f t="shared" si="49"/>
        <v>0</v>
      </c>
      <c r="H81" s="13">
        <f t="shared" si="49"/>
        <v>14663709983</v>
      </c>
      <c r="I81" s="13">
        <f t="shared" si="49"/>
        <v>5272157995</v>
      </c>
      <c r="J81" s="13">
        <f t="shared" si="49"/>
        <v>13924035827</v>
      </c>
      <c r="K81" s="14">
        <f t="shared" si="38"/>
        <v>0.94955750237439762</v>
      </c>
      <c r="L81" s="13">
        <f t="shared" ref="L81:M81" si="50">SUM(L82)</f>
        <v>1876585569</v>
      </c>
      <c r="M81" s="13">
        <f t="shared" si="50"/>
        <v>7665751985</v>
      </c>
      <c r="N81" s="14">
        <f t="shared" si="40"/>
        <v>0.52277029441301659</v>
      </c>
    </row>
    <row r="82" spans="1:14" x14ac:dyDescent="0.25">
      <c r="A82" s="16" t="s">
        <v>176</v>
      </c>
      <c r="B82" s="17" t="s">
        <v>173</v>
      </c>
      <c r="C82" s="18">
        <v>9341000000</v>
      </c>
      <c r="D82" s="18">
        <v>-359003365</v>
      </c>
      <c r="E82" s="18">
        <v>5322709983</v>
      </c>
      <c r="F82" s="18">
        <v>14663709983</v>
      </c>
      <c r="G82" s="18"/>
      <c r="H82" s="18">
        <v>14663709983</v>
      </c>
      <c r="I82" s="18">
        <v>5272157995</v>
      </c>
      <c r="J82" s="18">
        <v>13924035827</v>
      </c>
      <c r="K82" s="19">
        <f t="shared" si="38"/>
        <v>0.94955750237439762</v>
      </c>
      <c r="L82" s="18">
        <v>1876585569</v>
      </c>
      <c r="M82" s="18">
        <v>7665751985</v>
      </c>
      <c r="N82" s="19">
        <f t="shared" si="40"/>
        <v>0.52277029441301659</v>
      </c>
    </row>
    <row r="83" spans="1:14" x14ac:dyDescent="0.25">
      <c r="A83" s="15" t="s">
        <v>177</v>
      </c>
      <c r="B83" s="12" t="s">
        <v>178</v>
      </c>
      <c r="C83" s="13">
        <f>SUM(C84)</f>
        <v>4520000000</v>
      </c>
      <c r="D83" s="13">
        <f t="shared" ref="D83:J85" si="51">SUM(D84)</f>
        <v>0</v>
      </c>
      <c r="E83" s="13">
        <f t="shared" si="51"/>
        <v>-79578166</v>
      </c>
      <c r="F83" s="13">
        <f t="shared" si="51"/>
        <v>4440421834</v>
      </c>
      <c r="G83" s="13">
        <f t="shared" si="51"/>
        <v>0</v>
      </c>
      <c r="H83" s="13">
        <f t="shared" si="51"/>
        <v>4440421834</v>
      </c>
      <c r="I83" s="13">
        <f t="shared" si="51"/>
        <v>434113234</v>
      </c>
      <c r="J83" s="13">
        <f t="shared" si="51"/>
        <v>4440421834</v>
      </c>
      <c r="K83" s="14">
        <f t="shared" si="38"/>
        <v>1</v>
      </c>
      <c r="L83" s="13">
        <f t="shared" ref="L83:M85" si="52">SUM(L84)</f>
        <v>982924388</v>
      </c>
      <c r="M83" s="13">
        <f t="shared" si="52"/>
        <v>3548808987</v>
      </c>
      <c r="N83" s="14">
        <f t="shared" si="40"/>
        <v>0.79920537274792613</v>
      </c>
    </row>
    <row r="84" spans="1:14" x14ac:dyDescent="0.25">
      <c r="A84" s="15" t="s">
        <v>179</v>
      </c>
      <c r="B84" s="12" t="s">
        <v>180</v>
      </c>
      <c r="C84" s="13">
        <f>SUM(C85)</f>
        <v>4520000000</v>
      </c>
      <c r="D84" s="13">
        <f t="shared" si="51"/>
        <v>0</v>
      </c>
      <c r="E84" s="13">
        <f t="shared" si="51"/>
        <v>-79578166</v>
      </c>
      <c r="F84" s="13">
        <f t="shared" si="51"/>
        <v>4440421834</v>
      </c>
      <c r="G84" s="13">
        <f t="shared" si="51"/>
        <v>0</v>
      </c>
      <c r="H84" s="13">
        <f t="shared" si="51"/>
        <v>4440421834</v>
      </c>
      <c r="I84" s="13">
        <f t="shared" si="51"/>
        <v>434113234</v>
      </c>
      <c r="J84" s="13">
        <f t="shared" si="51"/>
        <v>4440421834</v>
      </c>
      <c r="K84" s="14">
        <f t="shared" si="38"/>
        <v>1</v>
      </c>
      <c r="L84" s="13">
        <f t="shared" si="52"/>
        <v>982924388</v>
      </c>
      <c r="M84" s="13">
        <f t="shared" si="52"/>
        <v>3548808987</v>
      </c>
      <c r="N84" s="14">
        <f t="shared" si="40"/>
        <v>0.79920537274792613</v>
      </c>
    </row>
    <row r="85" spans="1:14" ht="30" x14ac:dyDescent="0.25">
      <c r="A85" s="15" t="s">
        <v>181</v>
      </c>
      <c r="B85" s="12" t="s">
        <v>182</v>
      </c>
      <c r="C85" s="13">
        <f>SUM(C86)</f>
        <v>4520000000</v>
      </c>
      <c r="D85" s="13">
        <f t="shared" si="51"/>
        <v>0</v>
      </c>
      <c r="E85" s="13">
        <f t="shared" si="51"/>
        <v>-79578166</v>
      </c>
      <c r="F85" s="13">
        <f t="shared" si="51"/>
        <v>4440421834</v>
      </c>
      <c r="G85" s="13">
        <f t="shared" si="51"/>
        <v>0</v>
      </c>
      <c r="H85" s="13">
        <f t="shared" si="51"/>
        <v>4440421834</v>
      </c>
      <c r="I85" s="13">
        <f t="shared" si="51"/>
        <v>434113234</v>
      </c>
      <c r="J85" s="13">
        <f t="shared" si="51"/>
        <v>4440421834</v>
      </c>
      <c r="K85" s="14">
        <f t="shared" si="38"/>
        <v>1</v>
      </c>
      <c r="L85" s="13">
        <f t="shared" si="52"/>
        <v>982924388</v>
      </c>
      <c r="M85" s="13">
        <f t="shared" si="52"/>
        <v>3548808987</v>
      </c>
      <c r="N85" s="14">
        <f t="shared" si="40"/>
        <v>0.79920537274792613</v>
      </c>
    </row>
    <row r="86" spans="1:14" x14ac:dyDescent="0.25">
      <c r="A86" s="16" t="s">
        <v>183</v>
      </c>
      <c r="B86" s="17" t="s">
        <v>184</v>
      </c>
      <c r="C86" s="18">
        <v>4520000000</v>
      </c>
      <c r="D86" s="18"/>
      <c r="E86" s="18">
        <v>-79578166</v>
      </c>
      <c r="F86" s="18">
        <v>4440421834</v>
      </c>
      <c r="G86" s="18"/>
      <c r="H86" s="18">
        <v>4440421834</v>
      </c>
      <c r="I86" s="18">
        <v>434113234</v>
      </c>
      <c r="J86" s="18">
        <v>4440421834</v>
      </c>
      <c r="K86" s="19">
        <f t="shared" si="38"/>
        <v>1</v>
      </c>
      <c r="L86" s="18">
        <v>982924388</v>
      </c>
      <c r="M86" s="18">
        <v>3548808987</v>
      </c>
      <c r="N86" s="19">
        <f t="shared" si="40"/>
        <v>0.79920537274792613</v>
      </c>
    </row>
    <row r="87" spans="1:14" ht="30" x14ac:dyDescent="0.25">
      <c r="A87" s="15" t="s">
        <v>185</v>
      </c>
      <c r="B87" s="12" t="s">
        <v>186</v>
      </c>
      <c r="C87" s="13">
        <f>SUM(C88)</f>
        <v>2500000000</v>
      </c>
      <c r="D87" s="13">
        <f t="shared" ref="D87:J89" si="53">SUM(D88)</f>
        <v>0</v>
      </c>
      <c r="E87" s="13">
        <f t="shared" si="53"/>
        <v>29833148</v>
      </c>
      <c r="F87" s="13">
        <f t="shared" si="53"/>
        <v>2529833148</v>
      </c>
      <c r="G87" s="13">
        <f t="shared" si="53"/>
        <v>0</v>
      </c>
      <c r="H87" s="13">
        <f t="shared" si="53"/>
        <v>2529833148</v>
      </c>
      <c r="I87" s="13">
        <f t="shared" si="53"/>
        <v>134749020</v>
      </c>
      <c r="J87" s="13">
        <f t="shared" si="53"/>
        <v>2475231437</v>
      </c>
      <c r="K87" s="14">
        <f t="shared" si="38"/>
        <v>0.97841687265297861</v>
      </c>
      <c r="L87" s="13">
        <f t="shared" ref="L87:M89" si="54">SUM(L88)</f>
        <v>487532333</v>
      </c>
      <c r="M87" s="13">
        <f t="shared" si="54"/>
        <v>2312286774</v>
      </c>
      <c r="N87" s="14">
        <f t="shared" si="40"/>
        <v>0.91400761976259792</v>
      </c>
    </row>
    <row r="88" spans="1:14" x14ac:dyDescent="0.25">
      <c r="A88" s="15" t="s">
        <v>187</v>
      </c>
      <c r="B88" s="12" t="s">
        <v>188</v>
      </c>
      <c r="C88" s="13">
        <f>SUM(C89)</f>
        <v>2500000000</v>
      </c>
      <c r="D88" s="13">
        <f t="shared" si="53"/>
        <v>0</v>
      </c>
      <c r="E88" s="13">
        <f t="shared" si="53"/>
        <v>29833148</v>
      </c>
      <c r="F88" s="13">
        <f t="shared" si="53"/>
        <v>2529833148</v>
      </c>
      <c r="G88" s="13">
        <f t="shared" si="53"/>
        <v>0</v>
      </c>
      <c r="H88" s="13">
        <f t="shared" si="53"/>
        <v>2529833148</v>
      </c>
      <c r="I88" s="13">
        <f t="shared" si="53"/>
        <v>134749020</v>
      </c>
      <c r="J88" s="13">
        <f t="shared" si="53"/>
        <v>2475231437</v>
      </c>
      <c r="K88" s="14">
        <f t="shared" si="38"/>
        <v>0.97841687265297861</v>
      </c>
      <c r="L88" s="13">
        <f t="shared" si="54"/>
        <v>487532333</v>
      </c>
      <c r="M88" s="13">
        <f t="shared" si="54"/>
        <v>2312286774</v>
      </c>
      <c r="N88" s="14">
        <f t="shared" si="40"/>
        <v>0.91400761976259792</v>
      </c>
    </row>
    <row r="89" spans="1:14" x14ac:dyDescent="0.25">
      <c r="A89" s="15" t="s">
        <v>189</v>
      </c>
      <c r="B89" s="12" t="s">
        <v>190</v>
      </c>
      <c r="C89" s="13">
        <f>SUM(C90)</f>
        <v>2500000000</v>
      </c>
      <c r="D89" s="13">
        <f t="shared" si="53"/>
        <v>0</v>
      </c>
      <c r="E89" s="13">
        <f t="shared" si="53"/>
        <v>29833148</v>
      </c>
      <c r="F89" s="13">
        <f t="shared" si="53"/>
        <v>2529833148</v>
      </c>
      <c r="G89" s="13">
        <f t="shared" si="53"/>
        <v>0</v>
      </c>
      <c r="H89" s="13">
        <f t="shared" si="53"/>
        <v>2529833148</v>
      </c>
      <c r="I89" s="13">
        <f t="shared" si="53"/>
        <v>134749020</v>
      </c>
      <c r="J89" s="13">
        <f t="shared" si="53"/>
        <v>2475231437</v>
      </c>
      <c r="K89" s="14">
        <f t="shared" si="38"/>
        <v>0.97841687265297861</v>
      </c>
      <c r="L89" s="13">
        <f t="shared" si="54"/>
        <v>487532333</v>
      </c>
      <c r="M89" s="13">
        <f t="shared" si="54"/>
        <v>2312286774</v>
      </c>
      <c r="N89" s="14">
        <f t="shared" si="40"/>
        <v>0.91400761976259792</v>
      </c>
    </row>
    <row r="90" spans="1:14" x14ac:dyDescent="0.25">
      <c r="A90" s="16" t="s">
        <v>191</v>
      </c>
      <c r="B90" s="17" t="s">
        <v>192</v>
      </c>
      <c r="C90" s="18">
        <v>2500000000</v>
      </c>
      <c r="D90" s="18"/>
      <c r="E90" s="18">
        <v>29833148</v>
      </c>
      <c r="F90" s="18">
        <v>2529833148</v>
      </c>
      <c r="G90" s="18"/>
      <c r="H90" s="18">
        <v>2529833148</v>
      </c>
      <c r="I90" s="18">
        <v>134749020</v>
      </c>
      <c r="J90" s="18">
        <v>2475231437</v>
      </c>
      <c r="K90" s="19">
        <f t="shared" si="38"/>
        <v>0.97841687265297861</v>
      </c>
      <c r="L90" s="18">
        <v>487532333</v>
      </c>
      <c r="M90" s="18">
        <v>2312286774</v>
      </c>
      <c r="N90" s="19">
        <f t="shared" si="40"/>
        <v>0.91400761976259792</v>
      </c>
    </row>
    <row r="91" spans="1:14" x14ac:dyDescent="0.25">
      <c r="A91" s="11" t="s">
        <v>193</v>
      </c>
      <c r="B91" s="12" t="s">
        <v>194</v>
      </c>
      <c r="C91" s="13">
        <f>SUM(C92)</f>
        <v>2112420000</v>
      </c>
      <c r="D91" s="13">
        <f t="shared" ref="D91:J91" si="55">SUM(D92)</f>
        <v>0</v>
      </c>
      <c r="E91" s="13">
        <f t="shared" si="55"/>
        <v>10372017</v>
      </c>
      <c r="F91" s="13">
        <f t="shared" si="55"/>
        <v>2122792017</v>
      </c>
      <c r="G91" s="13">
        <f t="shared" si="55"/>
        <v>0</v>
      </c>
      <c r="H91" s="13">
        <f t="shared" si="55"/>
        <v>2122792017</v>
      </c>
      <c r="I91" s="13">
        <f t="shared" si="55"/>
        <v>-1595529</v>
      </c>
      <c r="J91" s="13">
        <f t="shared" si="55"/>
        <v>1794309812</v>
      </c>
      <c r="K91" s="14">
        <f t="shared" si="38"/>
        <v>0.84525935542935482</v>
      </c>
      <c r="L91" s="13">
        <f t="shared" ref="L91:M91" si="56">SUM(L92)</f>
        <v>65763212</v>
      </c>
      <c r="M91" s="13">
        <f t="shared" si="56"/>
        <v>1794184728</v>
      </c>
      <c r="N91" s="14">
        <f t="shared" si="40"/>
        <v>0.84520043114520527</v>
      </c>
    </row>
    <row r="92" spans="1:14" x14ac:dyDescent="0.25">
      <c r="A92" s="16" t="s">
        <v>195</v>
      </c>
      <c r="B92" s="17" t="s">
        <v>194</v>
      </c>
      <c r="C92" s="20">
        <v>2112420000</v>
      </c>
      <c r="D92" s="20"/>
      <c r="E92" s="20">
        <v>10372017</v>
      </c>
      <c r="F92" s="20">
        <v>2122792017</v>
      </c>
      <c r="G92" s="20"/>
      <c r="H92" s="20">
        <v>2122792017</v>
      </c>
      <c r="I92" s="20">
        <v>-1595529</v>
      </c>
      <c r="J92" s="20">
        <v>1794309812</v>
      </c>
      <c r="K92" s="21">
        <f t="shared" si="38"/>
        <v>0.84525935542935482</v>
      </c>
      <c r="L92" s="20">
        <v>65763212</v>
      </c>
      <c r="M92" s="20">
        <v>1794184728</v>
      </c>
      <c r="N92" s="21">
        <f t="shared" si="40"/>
        <v>0.84520043114520527</v>
      </c>
    </row>
  </sheetData>
  <mergeCells count="17">
    <mergeCell ref="M2:M3"/>
    <mergeCell ref="F2:F3"/>
    <mergeCell ref="G2:G3"/>
    <mergeCell ref="H2:H3"/>
    <mergeCell ref="I2:I3"/>
    <mergeCell ref="J2:J3"/>
    <mergeCell ref="L2:L3"/>
    <mergeCell ref="A1:B1"/>
    <mergeCell ref="C1:H1"/>
    <mergeCell ref="I1:J1"/>
    <mergeCell ref="K1:K3"/>
    <mergeCell ref="L1:M1"/>
    <mergeCell ref="N1:N3"/>
    <mergeCell ref="A2:A3"/>
    <mergeCell ref="B2:B3"/>
    <mergeCell ref="C2:C3"/>
    <mergeCell ref="D2:E2"/>
  </mergeCells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Orjuela</dc:creator>
  <cp:lastModifiedBy>Cindy Orjuela</cp:lastModifiedBy>
  <dcterms:created xsi:type="dcterms:W3CDTF">2018-08-22T20:18:22Z</dcterms:created>
  <dcterms:modified xsi:type="dcterms:W3CDTF">2018-08-22T20:18:33Z</dcterms:modified>
</cp:coreProperties>
</file>