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8.xml" ContentType="application/vnd.openxmlformats-officedocument.drawing+xml"/>
  <Override PartName="/xl/embeddings/oleObject7.bin" ContentType="application/vnd.openxmlformats-officedocument.oleObject"/>
  <Override PartName="/xl/comments8.xml" ContentType="application/vnd.openxmlformats-officedocument.spreadsheetml.comments+xml"/>
  <Override PartName="/xl/drawings/drawing9.xml" ContentType="application/vnd.openxmlformats-officedocument.drawing+xml"/>
  <Override PartName="/xl/embeddings/oleObject8.bin" ContentType="application/vnd.openxmlformats-officedocument.oleObject"/>
  <Override PartName="/xl/comments9.xml" ContentType="application/vnd.openxmlformats-officedocument.spreadsheetml.comments+xml"/>
  <Override PartName="/xl/drawings/drawing10.xml" ContentType="application/vnd.openxmlformats-officedocument.drawing+xml"/>
  <Override PartName="/xl/embeddings/oleObject9.bin" ContentType="application/vnd.openxmlformats-officedocument.oleObject"/>
  <Override PartName="/xl/comments10.xml" ContentType="application/vnd.openxmlformats-officedocument.spreadsheetml.comments+xml"/>
  <Override PartName="/xl/drawings/drawing11.xml" ContentType="application/vnd.openxmlformats-officedocument.drawing+xml"/>
  <Override PartName="/xl/embeddings/oleObject10.bin" ContentType="application/vnd.openxmlformats-officedocument.oleObject"/>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defaultThemeVersion="202300"/>
  <mc:AlternateContent xmlns:mc="http://schemas.openxmlformats.org/markup-compatibility/2006">
    <mc:Choice Requires="x15">
      <x15ac:absPath xmlns:x15ac="http://schemas.microsoft.com/office/spreadsheetml/2010/11/ac" url="/Users/angeldiaz/Library/CloudStorage/GoogleDrive-angel.diaz@idpc.gov.co/Mi unidad/SGSI/Riesgos/Matriz de riesgo Digital 2025/Segundo Cuatrimestre 2025/"/>
    </mc:Choice>
  </mc:AlternateContent>
  <xr:revisionPtr revIDLastSave="0" documentId="13_ncr:1_{02C817D6-F6F3-544B-949D-38D5BCAF7217}" xr6:coauthVersionLast="47" xr6:coauthVersionMax="47" xr10:uidLastSave="{00000000-0000-0000-0000-000000000000}"/>
  <bookViews>
    <workbookView xWindow="35780" yWindow="-100" windowWidth="30240" windowHeight="17380" xr2:uid="{879B0493-503C-0B43-8F8A-4D81D9A77B2C}"/>
  </bookViews>
  <sheets>
    <sheet name="Matriz" sheetId="2" r:id="rId1"/>
    <sheet name="R.01" sheetId="3" r:id="rId2"/>
    <sheet name="R.02" sheetId="4" r:id="rId3"/>
    <sheet name="R.03" sheetId="5" r:id="rId4"/>
    <sheet name="R.04" sheetId="6" r:id="rId5"/>
    <sheet name="R.05" sheetId="7" r:id="rId6"/>
    <sheet name="R.06" sheetId="9" r:id="rId7"/>
    <sheet name="R.07" sheetId="8" r:id="rId8"/>
    <sheet name="R.08" sheetId="10" r:id="rId9"/>
    <sheet name="R.09" sheetId="11" r:id="rId10"/>
    <sheet name="R.10" sheetId="12" r:id="rId11"/>
    <sheet name="Hoja1" sheetId="1" r:id="rId12"/>
  </sheets>
  <externalReferences>
    <externalReference r:id="rId13"/>
  </externalReferences>
  <definedNames>
    <definedName name="_xlnm._FilterDatabase" localSheetId="0" hidden="1">Matriz!$A$14:$BGY$24</definedName>
    <definedName name="_xlnm.Print_Area" localSheetId="0">Matriz!$C$1:$BE$15</definedName>
    <definedName name="_xlnm.Print_Area" localSheetId="1">'R.01'!$A$1:$AA$169</definedName>
    <definedName name="_xlnm.Print_Area" localSheetId="2">'R.02'!$A$1:$AA$169</definedName>
    <definedName name="_xlnm.Print_Area" localSheetId="3">'R.03'!$A$1:$AA$169</definedName>
    <definedName name="_xlnm.Print_Area" localSheetId="4">'R.04'!$A$1:$AA$169</definedName>
    <definedName name="_xlnm.Print_Area" localSheetId="5">'R.05'!$A$1:$AA$169</definedName>
    <definedName name="_xlnm.Print_Area" localSheetId="6">'R.06'!$A$1:$AA$169</definedName>
    <definedName name="_xlnm.Print_Area" localSheetId="7">'R.07'!$A$1:$AA$169</definedName>
    <definedName name="_xlnm.Print_Area" localSheetId="8">'R.08'!$A$1:$AA$169</definedName>
    <definedName name="_xlnm.Print_Area" localSheetId="9">'R.09'!$A$1:$AA$169</definedName>
    <definedName name="_xlnm.Print_Area" localSheetId="10">'R.10'!$A$1:$AA$169</definedName>
    <definedName name="areas" localSheetId="1">#REF!</definedName>
    <definedName name="areas" localSheetId="2">#REF!</definedName>
    <definedName name="areas" localSheetId="3">#REF!</definedName>
    <definedName name="areas" localSheetId="4">#REF!</definedName>
    <definedName name="areas" localSheetId="5">#REF!</definedName>
    <definedName name="areas" localSheetId="6">#REF!</definedName>
    <definedName name="areas" localSheetId="7">#REF!</definedName>
    <definedName name="areas" localSheetId="8">#REF!</definedName>
    <definedName name="areas" localSheetId="9">#REF!</definedName>
    <definedName name="areas" localSheetId="10">#REF!</definedName>
    <definedName name="areas">#REF!</definedName>
    <definedName name="Calificacion" localSheetId="1">[1]Listas!$S$3:$S$5</definedName>
    <definedName name="Calificacion" localSheetId="2">[1]Listas!$S$3:$S$5</definedName>
    <definedName name="Calificacion" localSheetId="3">[1]Listas!$S$3:$S$5</definedName>
    <definedName name="Calificacion" localSheetId="4">[1]Listas!$S$3:$S$5</definedName>
    <definedName name="Calificacion" localSheetId="5">[1]Listas!$S$3:$S$5</definedName>
    <definedName name="Calificacion" localSheetId="6">[1]Listas!$S$3:$S$5</definedName>
    <definedName name="Calificacion" localSheetId="7">[1]Listas!$S$3:$S$5</definedName>
    <definedName name="Calificacion" localSheetId="8">[1]Listas!$S$3:$S$5</definedName>
    <definedName name="Calificacion" localSheetId="9">[1]Listas!$S$3:$S$5</definedName>
    <definedName name="Calificacion" localSheetId="10">[1]Listas!$S$3:$S$5</definedName>
    <definedName name="Calificacion">Matriz!#REF!</definedName>
    <definedName name="cargos" localSheetId="1">#REF!</definedName>
    <definedName name="cargos" localSheetId="2">#REF!</definedName>
    <definedName name="cargos" localSheetId="3">#REF!</definedName>
    <definedName name="cargos" localSheetId="4">#REF!</definedName>
    <definedName name="cargos" localSheetId="5">#REF!</definedName>
    <definedName name="cargos" localSheetId="6">#REF!</definedName>
    <definedName name="cargos" localSheetId="7">#REF!</definedName>
    <definedName name="cargos" localSheetId="8">#REF!</definedName>
    <definedName name="cargos" localSheetId="9">#REF!</definedName>
    <definedName name="cargos" localSheetId="10">#REF!</definedName>
    <definedName name="cargos">#REF!</definedName>
    <definedName name="Causa" localSheetId="1">[1]Listas!$Q$3:$Q$14</definedName>
    <definedName name="Causa" localSheetId="2">[1]Listas!$Q$3:$Q$14</definedName>
    <definedName name="Causa" localSheetId="3">[1]Listas!$Q$3:$Q$14</definedName>
    <definedName name="Causa" localSheetId="4">[1]Listas!$Q$3:$Q$14</definedName>
    <definedName name="Causa" localSheetId="5">[1]Listas!$Q$3:$Q$14</definedName>
    <definedName name="Causa" localSheetId="6">[1]Listas!$Q$3:$Q$14</definedName>
    <definedName name="Causa" localSheetId="7">[1]Listas!$Q$3:$Q$14</definedName>
    <definedName name="Causa" localSheetId="8">[1]Listas!$Q$3:$Q$14</definedName>
    <definedName name="Causa" localSheetId="9">[1]Listas!$Q$3:$Q$14</definedName>
    <definedName name="Causa" localSheetId="10">[1]Listas!$Q$3:$Q$14</definedName>
    <definedName name="Causa">Matriz!#REF!</definedName>
    <definedName name="CLASIFICACION" localSheetId="2">'R.02'!$AAU$1108:$AAU$1116</definedName>
    <definedName name="CLASIFICACION" localSheetId="3">'R.03'!$AAU$1108:$AAU$1116</definedName>
    <definedName name="CLASIFICACION" localSheetId="4">'R.04'!$AAU$1108:$AAU$1116</definedName>
    <definedName name="CLASIFICACION" localSheetId="5">'R.05'!$AAU$1108:$AAU$1116</definedName>
    <definedName name="CLASIFICACION" localSheetId="6">'R.06'!$AAU$1108:$AAU$1116</definedName>
    <definedName name="CLASIFICACION" localSheetId="7">'R.07'!$AAU$1108:$AAU$1116</definedName>
    <definedName name="CLASIFICACION" localSheetId="8">'R.08'!$AAU$1108:$AAU$1116</definedName>
    <definedName name="CLASIFICACION" localSheetId="9">'R.09'!$AAU$1108:$AAU$1116</definedName>
    <definedName name="CLASIFICACION" localSheetId="10">'R.10'!$AAU$1108:$AAU$1116</definedName>
    <definedName name="CLASIFICACION">'R.01'!$AAU$1108:$AAU$1116</definedName>
    <definedName name="Consecuencia" localSheetId="2">'R.02'!$ABT$1167:$ABT$1172</definedName>
    <definedName name="Consecuencia" localSheetId="3">'R.03'!$ABT$1167:$ABT$1172</definedName>
    <definedName name="Consecuencia" localSheetId="4">'R.04'!$ABT$1167:$ABT$1172</definedName>
    <definedName name="Consecuencia" localSheetId="5">'R.05'!$ABT$1167:$ABT$1172</definedName>
    <definedName name="Consecuencia" localSheetId="6">'R.06'!$ABT$1167:$ABT$1172</definedName>
    <definedName name="Consecuencia" localSheetId="7">'R.07'!$ABT$1167:$ABT$1172</definedName>
    <definedName name="Consecuencia" localSheetId="8">'R.08'!$ABT$1167:$ABT$1172</definedName>
    <definedName name="Consecuencia" localSheetId="9">'R.09'!$ABT$1167:$ABT$1172</definedName>
    <definedName name="Consecuencia" localSheetId="10">'R.10'!$ABT$1167:$ABT$1172</definedName>
    <definedName name="Consecuencia">'R.01'!$ABT$1167:$ABT$1172</definedName>
    <definedName name="consol" localSheetId="1">#REF!</definedName>
    <definedName name="consol" localSheetId="2">#REF!</definedName>
    <definedName name="consol" localSheetId="3">#REF!</definedName>
    <definedName name="consol" localSheetId="4">#REF!</definedName>
    <definedName name="consol" localSheetId="5">#REF!</definedName>
    <definedName name="consol" localSheetId="6">#REF!</definedName>
    <definedName name="consol" localSheetId="7">#REF!</definedName>
    <definedName name="consol" localSheetId="8">#REF!</definedName>
    <definedName name="consol" localSheetId="9">#REF!</definedName>
    <definedName name="consol" localSheetId="10">#REF!</definedName>
    <definedName name="consol">#REF!</definedName>
    <definedName name="Contr_implement" localSheetId="1">'R.01'!$ABA$1134:$ABA$1136</definedName>
    <definedName name="Contr_implement" localSheetId="2">'R.02'!$ABA$1134:$ABA$1136</definedName>
    <definedName name="Contr_implement" localSheetId="3">'R.03'!$ABA$1134:$ABA$1136</definedName>
    <definedName name="Contr_implement" localSheetId="4">'R.04'!$ABA$1134:$ABA$1136</definedName>
    <definedName name="Contr_implement" localSheetId="5">'R.05'!$ABA$1134:$ABA$1136</definedName>
    <definedName name="Contr_implement" localSheetId="6">'R.06'!$ABA$1134:$ABA$1136</definedName>
    <definedName name="Contr_implement" localSheetId="7">'R.07'!$ABA$1134:$ABA$1136</definedName>
    <definedName name="Contr_implement" localSheetId="8">'R.08'!$ABA$1134:$ABA$1136</definedName>
    <definedName name="Contr_implement" localSheetId="9">'R.09'!$ABA$1134:$ABA$1136</definedName>
    <definedName name="Contr_implement" localSheetId="10">'R.10'!$ABA$1134:$ABA$1136</definedName>
    <definedName name="Contr_implement">#REF!</definedName>
    <definedName name="ControFrec">Matriz!#REF!</definedName>
    <definedName name="ControlImpl">Matriz!#REF!</definedName>
    <definedName name="ControlTipo">Matriz!#REF!</definedName>
    <definedName name="Decision" localSheetId="1">#REF!</definedName>
    <definedName name="Decision" localSheetId="2">#REF!</definedName>
    <definedName name="Decision" localSheetId="3">#REF!</definedName>
    <definedName name="Decision" localSheetId="4">#REF!</definedName>
    <definedName name="Decision" localSheetId="5">#REF!</definedName>
    <definedName name="Decision" localSheetId="6">#REF!</definedName>
    <definedName name="Decision" localSheetId="7">#REF!</definedName>
    <definedName name="Decision" localSheetId="8">#REF!</definedName>
    <definedName name="Decision" localSheetId="9">#REF!</definedName>
    <definedName name="Decision" localSheetId="10">#REF!</definedName>
    <definedName name="Decision">#REF!</definedName>
    <definedName name="Efecto" localSheetId="1">[1]Listas!$T$3:$T$6</definedName>
    <definedName name="Efecto" localSheetId="2">[1]Listas!$T$3:$T$6</definedName>
    <definedName name="Efecto" localSheetId="3">[1]Listas!$T$3:$T$6</definedName>
    <definedName name="Efecto" localSheetId="4">[1]Listas!$T$3:$T$6</definedName>
    <definedName name="Efecto" localSheetId="5">[1]Listas!$T$3:$T$6</definedName>
    <definedName name="Efecto" localSheetId="6">[1]Listas!$T$3:$T$6</definedName>
    <definedName name="Efecto" localSheetId="7">[1]Listas!$T$3:$T$6</definedName>
    <definedName name="Efecto" localSheetId="8">[1]Listas!$T$3:$T$6</definedName>
    <definedName name="Efecto" localSheetId="9">[1]Listas!$T$3:$T$6</definedName>
    <definedName name="Efecto" localSheetId="10">[1]Listas!$T$3:$T$6</definedName>
    <definedName name="Efecto">Matriz!#REF!</definedName>
    <definedName name="Efectos" localSheetId="1">'R.01'!$AAX$1121:$AAX$1124</definedName>
    <definedName name="Efectos" localSheetId="2">'R.02'!$AAX$1121:$AAX$1124</definedName>
    <definedName name="Efectos" localSheetId="3">'R.03'!$AAX$1121:$AAX$1124</definedName>
    <definedName name="Efectos" localSheetId="4">'R.04'!$AAX$1121:$AAX$1124</definedName>
    <definedName name="Efectos" localSheetId="5">'R.05'!$AAX$1121:$AAX$1124</definedName>
    <definedName name="Efectos" localSheetId="6">'R.06'!$AAX$1121:$AAX$1124</definedName>
    <definedName name="Efectos" localSheetId="7">'R.07'!$AAX$1121:$AAX$1124</definedName>
    <definedName name="Efectos" localSheetId="8">'R.08'!$AAX$1121:$AAX$1124</definedName>
    <definedName name="Efectos" localSheetId="9">'R.09'!$AAX$1121:$AAX$1124</definedName>
    <definedName name="Efectos" localSheetId="10">'R.10'!$AAX$1121:$AAX$1124</definedName>
    <definedName name="Efectos">#REF!</definedName>
    <definedName name="ejecucion" localSheetId="1">'R.01'!$ABE$1146:$ABE$1148</definedName>
    <definedName name="ejecucion" localSheetId="2">'R.02'!$ABE$1146:$ABE$1148</definedName>
    <definedName name="ejecucion" localSheetId="3">'R.03'!$ABE$1146:$ABE$1148</definedName>
    <definedName name="ejecucion" localSheetId="4">'R.04'!$ABE$1146:$ABE$1148</definedName>
    <definedName name="ejecucion" localSheetId="5">'R.05'!$ABE$1146:$ABE$1148</definedName>
    <definedName name="ejecucion" localSheetId="6">'R.06'!$ABE$1146:$ABE$1148</definedName>
    <definedName name="ejecucion" localSheetId="7">'R.07'!$ABE$1146:$ABE$1148</definedName>
    <definedName name="ejecucion" localSheetId="8">'R.08'!$ABE$1146:$ABE$1148</definedName>
    <definedName name="ejecucion" localSheetId="9">'R.09'!$ABE$1146:$ABE$1148</definedName>
    <definedName name="ejecucion" localSheetId="10">'R.10'!$ABE$1146:$ABE$1148</definedName>
    <definedName name="ejecucion">#REF!</definedName>
    <definedName name="Evidencia" localSheetId="1">'R.01'!$ABC$1138:$ABC$1140</definedName>
    <definedName name="Evidencia" localSheetId="2">'R.02'!$ABC$1138:$ABC$1140</definedName>
    <definedName name="Evidencia" localSheetId="3">'R.03'!$ABC$1138:$ABC$1140</definedName>
    <definedName name="Evidencia" localSheetId="4">'R.04'!$ABC$1138:$ABC$1140</definedName>
    <definedName name="Evidencia" localSheetId="5">'R.05'!$ABC$1138:$ABC$1140</definedName>
    <definedName name="Evidencia" localSheetId="6">'R.06'!$ABC$1138:$ABC$1140</definedName>
    <definedName name="Evidencia" localSheetId="7">'R.07'!$ABC$1138:$ABC$1140</definedName>
    <definedName name="Evidencia" localSheetId="8">'R.08'!$ABC$1138:$ABC$1140</definedName>
    <definedName name="Evidencia" localSheetId="9">'R.09'!$ABC$1138:$ABC$1140</definedName>
    <definedName name="Evidencia" localSheetId="10">'R.10'!$ABC$1138:$ABC$1140</definedName>
    <definedName name="Evidencia">#REF!</definedName>
    <definedName name="Fact_causa" localSheetId="1">'R.01'!$AAQ$1091:$AAQ$1099</definedName>
    <definedName name="Fact_causa" localSheetId="2">'R.02'!$AAQ$1091:$AAQ$1099</definedName>
    <definedName name="Fact_causa" localSheetId="3">'R.03'!$AAQ$1091:$AAQ$1099</definedName>
    <definedName name="Fact_causa" localSheetId="4">'R.04'!$AAQ$1091:$AAQ$1099</definedName>
    <definedName name="Fact_causa" localSheetId="5">'R.05'!$AAQ$1091:$AAQ$1099</definedName>
    <definedName name="Fact_causa" localSheetId="6">'R.06'!$AAQ$1091:$AAQ$1099</definedName>
    <definedName name="Fact_causa" localSheetId="7">'R.07'!$AAQ$1091:$AAQ$1099</definedName>
    <definedName name="Fact_causa" localSheetId="8">'R.08'!$AAQ$1091:$AAQ$1099</definedName>
    <definedName name="Fact_causa" localSheetId="9">'R.09'!$AAQ$1091:$AAQ$1099</definedName>
    <definedName name="Fact_causa" localSheetId="10">'R.10'!$AAQ$1091:$AAQ$1099</definedName>
    <definedName name="Fact_causa">#REF!</definedName>
    <definedName name="Factor_causa">Matriz!#REF!</definedName>
    <definedName name="FACTOR_RIESGO" localSheetId="1">'R.01'!$AAO$1084:$AAO$1089</definedName>
    <definedName name="FACTOR_RIESGO" localSheetId="2">'R.02'!$AAO$1084:$AAO$1089</definedName>
    <definedName name="FACTOR_RIESGO" localSheetId="3">'R.03'!$AAO$1084:$AAO$1089</definedName>
    <definedName name="FACTOR_RIESGO" localSheetId="4">'R.04'!$AAO$1084:$AAO$1089</definedName>
    <definedName name="FACTOR_RIESGO" localSheetId="5">'R.05'!$AAO$1084:$AAO$1089</definedName>
    <definedName name="FACTOR_RIESGO" localSheetId="6">'R.06'!$AAO$1084:$AAO$1089</definedName>
    <definedName name="FACTOR_RIESGO" localSheetId="7">'R.07'!$AAO$1084:$AAO$1089</definedName>
    <definedName name="FACTOR_RIESGO" localSheetId="8">'R.08'!$AAO$1084:$AAO$1089</definedName>
    <definedName name="FACTOR_RIESGO" localSheetId="9">'R.09'!$AAO$1084:$AAO$1089</definedName>
    <definedName name="FACTOR_RIESGO" localSheetId="10">'R.10'!$AAO$1084:$AAO$1089</definedName>
    <definedName name="FACTOR_RIESGO">#REF!</definedName>
    <definedName name="Frec_control">Matriz!#REF!</definedName>
    <definedName name="Frecuencia" localSheetId="1">#REF!</definedName>
    <definedName name="Frecuencia" localSheetId="2">#REF!</definedName>
    <definedName name="Frecuencia" localSheetId="3">#REF!</definedName>
    <definedName name="Frecuencia" localSheetId="4">#REF!</definedName>
    <definedName name="Frecuencia" localSheetId="5">#REF!</definedName>
    <definedName name="Frecuencia" localSheetId="6">#REF!</definedName>
    <definedName name="Frecuencia" localSheetId="7">#REF!</definedName>
    <definedName name="Frecuencia" localSheetId="8">#REF!</definedName>
    <definedName name="Frecuencia" localSheetId="9">#REF!</definedName>
    <definedName name="Frecuencia" localSheetId="10">#REF!</definedName>
    <definedName name="Frecuencia">#REF!</definedName>
    <definedName name="frecuencias" localSheetId="1">'R.01'!$ABF$1150:$ABF$1152</definedName>
    <definedName name="frecuencias" localSheetId="2">'R.02'!$ABF$1150:$ABF$1152</definedName>
    <definedName name="frecuencias" localSheetId="3">'R.03'!$ABF$1150:$ABF$1152</definedName>
    <definedName name="frecuencias" localSheetId="4">'R.04'!$ABF$1150:$ABF$1152</definedName>
    <definedName name="frecuencias" localSheetId="5">'R.05'!$ABF$1150:$ABF$1152</definedName>
    <definedName name="frecuencias" localSheetId="6">'R.06'!$ABF$1150:$ABF$1152</definedName>
    <definedName name="frecuencias" localSheetId="7">'R.07'!$ABF$1150:$ABF$1152</definedName>
    <definedName name="frecuencias" localSheetId="8">'R.08'!$ABF$1150:$ABF$1152</definedName>
    <definedName name="frecuencias" localSheetId="9">'R.09'!$ABF$1150:$ABF$1152</definedName>
    <definedName name="frecuencias" localSheetId="10">'R.10'!$ABF$1150:$ABF$1152</definedName>
    <definedName name="frecuencias">#REF!</definedName>
    <definedName name="IMPACTO">Matriz!#REF!</definedName>
    <definedName name="monitoreo">Matriz!#REF!</definedName>
    <definedName name="Nivel">Matriz!#REF!</definedName>
    <definedName name="opcion">Matriz!#REF!</definedName>
    <definedName name="Oportunidad" localSheetId="1">[1]Listas!$R$3:$R$5</definedName>
    <definedName name="Oportunidad" localSheetId="2">[1]Listas!$R$3:$R$5</definedName>
    <definedName name="Oportunidad" localSheetId="3">[1]Listas!$R$3:$R$5</definedName>
    <definedName name="Oportunidad" localSheetId="4">[1]Listas!$R$3:$R$5</definedName>
    <definedName name="Oportunidad" localSheetId="5">[1]Listas!$R$3:$R$5</definedName>
    <definedName name="Oportunidad" localSheetId="6">[1]Listas!$R$3:$R$5</definedName>
    <definedName name="Oportunidad" localSheetId="7">[1]Listas!$R$3:$R$5</definedName>
    <definedName name="Oportunidad" localSheetId="8">[1]Listas!$R$3:$R$5</definedName>
    <definedName name="Oportunidad" localSheetId="9">[1]Listas!$R$3:$R$5</definedName>
    <definedName name="Oportunidad" localSheetId="10">[1]Listas!$R$3:$R$5</definedName>
    <definedName name="Oportunidad">Matriz!#REF!</definedName>
    <definedName name="periodo_moni" localSheetId="1">#REF!</definedName>
    <definedName name="periodo_moni" localSheetId="2">#REF!</definedName>
    <definedName name="periodo_moni" localSheetId="3">#REF!</definedName>
    <definedName name="periodo_moni" localSheetId="4">#REF!</definedName>
    <definedName name="periodo_moni" localSheetId="5">#REF!</definedName>
    <definedName name="periodo_moni" localSheetId="6">#REF!</definedName>
    <definedName name="periodo_moni" localSheetId="7">#REF!</definedName>
    <definedName name="periodo_moni" localSheetId="8">#REF!</definedName>
    <definedName name="periodo_moni" localSheetId="9">#REF!</definedName>
    <definedName name="periodo_moni" localSheetId="10">#REF!</definedName>
    <definedName name="periodo_moni">#REF!</definedName>
    <definedName name="Politica_tto" localSheetId="1">'R.01'!$AAS$1102:$AAS$1106</definedName>
    <definedName name="Politica_tto" localSheetId="2">'R.02'!$AAS$1102:$AAS$1106</definedName>
    <definedName name="Politica_tto" localSheetId="3">'R.03'!$AAS$1102:$AAS$1106</definedName>
    <definedName name="Politica_tto" localSheetId="4">'R.04'!$AAS$1102:$AAS$1106</definedName>
    <definedName name="Politica_tto" localSheetId="5">'R.05'!$AAS$1102:$AAS$1106</definedName>
    <definedName name="Politica_tto" localSheetId="6">'R.06'!$AAS$1102:$AAS$1106</definedName>
    <definedName name="Politica_tto" localSheetId="7">'R.07'!$AAS$1102:$AAS$1106</definedName>
    <definedName name="Politica_tto" localSheetId="8">'R.08'!$AAS$1102:$AAS$1106</definedName>
    <definedName name="Politica_tto" localSheetId="9">'R.09'!$AAS$1102:$AAS$1106</definedName>
    <definedName name="Politica_tto" localSheetId="10">'R.10'!$AAS$1102:$AAS$1106</definedName>
    <definedName name="Politica_tto">#REF!</definedName>
    <definedName name="Print_Area_0" localSheetId="0">Matriz!$C$1:$N$15</definedName>
    <definedName name="Print_Area_0_0" localSheetId="0">Matriz!$C$1:$N$15</definedName>
    <definedName name="Print_Area_0_0_0" localSheetId="0">Matriz!$C$1:$N$15</definedName>
    <definedName name="Print_Titles_0" localSheetId="0">Matriz!$1:$9</definedName>
    <definedName name="Print_Titles_0_0" localSheetId="0">Matriz!$1:$9</definedName>
    <definedName name="Print_Titles_0_0_0" localSheetId="0">Matriz!$1:$9</definedName>
    <definedName name="PROBAB">Matriz!#REF!</definedName>
    <definedName name="procesos" localSheetId="1">#REF!</definedName>
    <definedName name="procesos" localSheetId="2">#REF!</definedName>
    <definedName name="procesos" localSheetId="3">#REF!</definedName>
    <definedName name="procesos" localSheetId="4">#REF!</definedName>
    <definedName name="procesos" localSheetId="5">#REF!</definedName>
    <definedName name="procesos" localSheetId="6">#REF!</definedName>
    <definedName name="procesos" localSheetId="7">#REF!</definedName>
    <definedName name="procesos" localSheetId="8">#REF!</definedName>
    <definedName name="procesos" localSheetId="9">#REF!</definedName>
    <definedName name="procesos" localSheetId="10">#REF!</definedName>
    <definedName name="procesos">#REF!</definedName>
    <definedName name="Proposito" localSheetId="1">'R.01'!$AAZ$1128:$AAZ$1131</definedName>
    <definedName name="Proposito" localSheetId="2">'R.02'!$AAZ$1128:$AAZ$1131</definedName>
    <definedName name="Proposito" localSheetId="3">'R.03'!$AAZ$1128:$AAZ$1131</definedName>
    <definedName name="Proposito" localSheetId="4">'R.04'!$AAZ$1128:$AAZ$1131</definedName>
    <definedName name="Proposito" localSheetId="5">'R.05'!$AAZ$1128:$AAZ$1131</definedName>
    <definedName name="Proposito" localSheetId="6">'R.06'!$AAZ$1128:$AAZ$1131</definedName>
    <definedName name="Proposito" localSheetId="7">'R.07'!$AAZ$1128:$AAZ$1131</definedName>
    <definedName name="Proposito" localSheetId="8">'R.08'!$AAZ$1128:$AAZ$1131</definedName>
    <definedName name="Proposito" localSheetId="9">'R.09'!$AAZ$1128:$AAZ$1131</definedName>
    <definedName name="Proposito" localSheetId="10">'R.10'!$AAZ$1128:$AAZ$1131</definedName>
    <definedName name="Proposito">#REF!</definedName>
    <definedName name="SINO">Matriz!#REF!</definedName>
    <definedName name="SN" localSheetId="1">'R.01'!$AAW$1118:$AAW$1119</definedName>
    <definedName name="SN" localSheetId="2">'R.02'!$AAW$1118:$AAW$1119</definedName>
    <definedName name="SN" localSheetId="3">'R.03'!$AAW$1118:$AAW$1119</definedName>
    <definedName name="SN" localSheetId="4">'R.04'!$AAW$1118:$AAW$1119</definedName>
    <definedName name="SN" localSheetId="5">'R.05'!$AAW$1118:$AAW$1119</definedName>
    <definedName name="SN" localSheetId="6">'R.06'!$AAW$1118:$AAW$1119</definedName>
    <definedName name="SN" localSheetId="7">'R.07'!$AAW$1118:$AAW$1119</definedName>
    <definedName name="SN" localSheetId="8">'R.08'!$AAW$1118:$AAW$1119</definedName>
    <definedName name="SN" localSheetId="9">'R.09'!$AAW$1118:$AAW$1119</definedName>
    <definedName name="SN" localSheetId="10">'R.10'!$AAW$1118:$AAW$1119</definedName>
    <definedName name="SN">#REF!</definedName>
    <definedName name="Tipo">Matriz!#REF!</definedName>
    <definedName name="tipo_riesg" localSheetId="1">'R.01'!$AAM$1073:$AAM$1083</definedName>
    <definedName name="tipo_riesg" localSheetId="2">'R.02'!$AAM$1073:$AAM$1083</definedName>
    <definedName name="tipo_riesg" localSheetId="3">'R.03'!$AAM$1073:$AAM$1083</definedName>
    <definedName name="tipo_riesg" localSheetId="4">'R.04'!$AAM$1073:$AAM$1083</definedName>
    <definedName name="tipo_riesg" localSheetId="5">'R.05'!$AAM$1073:$AAM$1083</definedName>
    <definedName name="tipo_riesg" localSheetId="6">'R.06'!$AAM$1073:$AAM$1083</definedName>
    <definedName name="tipo_riesg" localSheetId="7">'R.07'!$AAM$1073:$AAM$1083</definedName>
    <definedName name="tipo_riesg" localSheetId="8">'R.08'!$AAM$1073:$AAM$1083</definedName>
    <definedName name="tipo_riesg" localSheetId="9">'R.09'!$AAM$1073:$AAM$1083</definedName>
    <definedName name="tipo_riesg" localSheetId="10">'R.10'!$AAM$1073:$AAM$1083</definedName>
    <definedName name="tipo_riesg">#REF!</definedName>
    <definedName name="_xlnm.Print_Titles" localSheetId="0">Matriz!$D:$I,Matriz!$1:$14</definedName>
    <definedName name="_xlnm.Print_Titles" localSheetId="1">'R.01'!$1:$12</definedName>
    <definedName name="_xlnm.Print_Titles" localSheetId="2">'R.02'!$1:$12</definedName>
    <definedName name="_xlnm.Print_Titles" localSheetId="3">'R.03'!$1:$12</definedName>
    <definedName name="_xlnm.Print_Titles" localSheetId="4">'R.04'!$1:$12</definedName>
    <definedName name="_xlnm.Print_Titles" localSheetId="5">'R.05'!$1:$12</definedName>
    <definedName name="_xlnm.Print_Titles" localSheetId="6">'R.06'!$1:$12</definedName>
    <definedName name="_xlnm.Print_Titles" localSheetId="7">'R.07'!$1:$12</definedName>
    <definedName name="_xlnm.Print_Titles" localSheetId="8">'R.08'!$1:$12</definedName>
    <definedName name="_xlnm.Print_Titles" localSheetId="9">'R.09'!$1:$12</definedName>
    <definedName name="_xlnm.Print_Titles" localSheetId="10">'R.10'!$1:$12</definedName>
    <definedName name="Valoracion" localSheetId="1">#REF!</definedName>
    <definedName name="Valoracion" localSheetId="2">#REF!</definedName>
    <definedName name="Valoracion" localSheetId="3">#REF!</definedName>
    <definedName name="Valoracion" localSheetId="4">#REF!</definedName>
    <definedName name="Valoracion" localSheetId="5">#REF!</definedName>
    <definedName name="Valoracion" localSheetId="6">#REF!</definedName>
    <definedName name="Valoracion" localSheetId="7">#REF!</definedName>
    <definedName name="Valoracion" localSheetId="8">#REF!</definedName>
    <definedName name="Valoracion" localSheetId="9">#REF!</definedName>
    <definedName name="Valoracion" localSheetId="10">#REF!</definedName>
    <definedName name="Valoracion">#REF!</definedName>
    <definedName name="VALORACIÓN" localSheetId="1">#REF!</definedName>
    <definedName name="VALORACIÓN" localSheetId="2">#REF!</definedName>
    <definedName name="VALORACIÓN" localSheetId="3">#REF!</definedName>
    <definedName name="VALORACIÓN" localSheetId="4">#REF!</definedName>
    <definedName name="VALORACIÓN" localSheetId="5">#REF!</definedName>
    <definedName name="VALORACIÓN" localSheetId="6">#REF!</definedName>
    <definedName name="VALORACIÓN" localSheetId="7">#REF!</definedName>
    <definedName name="VALORACIÓN" localSheetId="8">#REF!</definedName>
    <definedName name="VALORACIÓN" localSheetId="9">#REF!</definedName>
    <definedName name="VALORACIÓN" localSheetId="10">#REF!</definedName>
    <definedName name="VALORACIÓ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2" l="1"/>
  <c r="BE24" i="2"/>
  <c r="BD24" i="2"/>
  <c r="BC24" i="2"/>
  <c r="BB24" i="2"/>
  <c r="BA24" i="2"/>
  <c r="AZ24" i="2"/>
  <c r="AY24" i="2"/>
  <c r="AW24" i="2"/>
  <c r="AV24" i="2"/>
  <c r="AU24" i="2"/>
  <c r="AT24" i="2"/>
  <c r="AS24" i="2"/>
  <c r="AR24" i="2"/>
  <c r="AQ24" i="2"/>
  <c r="AP24" i="2"/>
  <c r="AO24" i="2"/>
  <c r="AN24" i="2"/>
  <c r="R24" i="2"/>
  <c r="Q24" i="2"/>
  <c r="P24" i="2"/>
  <c r="O24" i="2"/>
  <c r="J24" i="2"/>
  <c r="I24" i="2"/>
  <c r="H24" i="2"/>
  <c r="G24" i="2"/>
  <c r="F24" i="2"/>
  <c r="E24" i="2"/>
  <c r="D24" i="2"/>
  <c r="C24" i="2"/>
  <c r="B23" i="2"/>
  <c r="BE23" i="2"/>
  <c r="BD23" i="2"/>
  <c r="BC23" i="2"/>
  <c r="BB23" i="2"/>
  <c r="BA23" i="2"/>
  <c r="AZ23" i="2"/>
  <c r="AW23" i="2"/>
  <c r="AV23" i="2"/>
  <c r="AU23" i="2"/>
  <c r="AT23" i="2"/>
  <c r="AS23" i="2"/>
  <c r="AR23" i="2"/>
  <c r="AQ23" i="2"/>
  <c r="AP23" i="2"/>
  <c r="AO23" i="2"/>
  <c r="AN23" i="2"/>
  <c r="R23" i="2"/>
  <c r="Q23" i="2"/>
  <c r="P23" i="2"/>
  <c r="O23" i="2"/>
  <c r="J23" i="2"/>
  <c r="I23" i="2"/>
  <c r="H23" i="2"/>
  <c r="G23" i="2"/>
  <c r="F23" i="2"/>
  <c r="E23" i="2"/>
  <c r="D23" i="2"/>
  <c r="C23" i="2"/>
  <c r="B22" i="2"/>
  <c r="BE22" i="2"/>
  <c r="BD22" i="2"/>
  <c r="BC22" i="2"/>
  <c r="BB22" i="2"/>
  <c r="BA22" i="2"/>
  <c r="AZ22" i="2"/>
  <c r="AW22" i="2"/>
  <c r="AV22" i="2"/>
  <c r="AU22" i="2"/>
  <c r="AT22" i="2"/>
  <c r="AS22" i="2"/>
  <c r="AR22" i="2"/>
  <c r="AQ22" i="2"/>
  <c r="AP22" i="2"/>
  <c r="AO22" i="2"/>
  <c r="AN22" i="2"/>
  <c r="R22" i="2"/>
  <c r="Q22" i="2"/>
  <c r="P22" i="2"/>
  <c r="O22" i="2"/>
  <c r="AB38" i="10"/>
  <c r="N22" i="2"/>
  <c r="J22" i="2"/>
  <c r="I22" i="2"/>
  <c r="H22" i="2"/>
  <c r="G22" i="2"/>
  <c r="F22" i="2"/>
  <c r="E22" i="2"/>
  <c r="D22" i="2"/>
  <c r="C22" i="2"/>
  <c r="B21" i="2"/>
  <c r="BE21" i="2"/>
  <c r="BD21" i="2"/>
  <c r="BC21" i="2"/>
  <c r="BB21" i="2"/>
  <c r="BA21" i="2"/>
  <c r="AZ21" i="2"/>
  <c r="AW21" i="2"/>
  <c r="AV21" i="2"/>
  <c r="AU21" i="2"/>
  <c r="AT21" i="2"/>
  <c r="AS21" i="2"/>
  <c r="AR21" i="2"/>
  <c r="AQ21" i="2"/>
  <c r="AP21" i="2"/>
  <c r="AO21" i="2"/>
  <c r="AN21" i="2"/>
  <c r="R21" i="2"/>
  <c r="Q21" i="2"/>
  <c r="P21" i="2"/>
  <c r="O21" i="2"/>
  <c r="J21" i="2"/>
  <c r="I21" i="2"/>
  <c r="H21" i="2"/>
  <c r="G21" i="2"/>
  <c r="F21" i="2"/>
  <c r="E21" i="2"/>
  <c r="D21" i="2"/>
  <c r="C21" i="2"/>
  <c r="B19" i="2"/>
  <c r="B20" i="2"/>
  <c r="B18" i="2"/>
  <c r="B17" i="2"/>
  <c r="B16" i="2"/>
  <c r="BE20" i="2"/>
  <c r="BD20" i="2"/>
  <c r="BC20" i="2"/>
  <c r="BB20" i="2"/>
  <c r="BA20" i="2"/>
  <c r="AZ20" i="2"/>
  <c r="AW20" i="2"/>
  <c r="AV20" i="2"/>
  <c r="AU20" i="2"/>
  <c r="AT20" i="2"/>
  <c r="AS20" i="2"/>
  <c r="AR20" i="2"/>
  <c r="AQ20" i="2"/>
  <c r="AP20" i="2"/>
  <c r="AO20" i="2"/>
  <c r="AN20" i="2"/>
  <c r="R20" i="2"/>
  <c r="Q20" i="2"/>
  <c r="P20" i="2"/>
  <c r="O20" i="2"/>
  <c r="J20" i="2"/>
  <c r="I20" i="2"/>
  <c r="H20" i="2"/>
  <c r="G20" i="2"/>
  <c r="F20" i="2"/>
  <c r="E20" i="2"/>
  <c r="D20" i="2"/>
  <c r="C20" i="2"/>
  <c r="A169" i="12"/>
  <c r="A168" i="12"/>
  <c r="A167" i="12"/>
  <c r="A166" i="12"/>
  <c r="A165" i="12"/>
  <c r="AF163" i="12"/>
  <c r="A164" i="12"/>
  <c r="AD163" i="12"/>
  <c r="AB163" i="12"/>
  <c r="AB155" i="12"/>
  <c r="A151" i="12"/>
  <c r="A150" i="12"/>
  <c r="A149" i="12"/>
  <c r="A148" i="12"/>
  <c r="A147" i="12"/>
  <c r="A146" i="12"/>
  <c r="AC145" i="12"/>
  <c r="L135" i="12"/>
  <c r="A135" i="12"/>
  <c r="L133" i="12"/>
  <c r="A133" i="12"/>
  <c r="AE131" i="12"/>
  <c r="AC131" i="12"/>
  <c r="AB131" i="12"/>
  <c r="L131" i="12"/>
  <c r="A127" i="12"/>
  <c r="A126" i="12"/>
  <c r="A125" i="12"/>
  <c r="A124" i="12"/>
  <c r="A123" i="12"/>
  <c r="A122" i="12"/>
  <c r="AB121" i="12"/>
  <c r="AC121" i="12"/>
  <c r="AD111" i="12"/>
  <c r="AC111" i="12"/>
  <c r="AB111" i="12"/>
  <c r="A111" i="12"/>
  <c r="AD110" i="12"/>
  <c r="AC110" i="12"/>
  <c r="AB110" i="12"/>
  <c r="A110" i="12"/>
  <c r="AD109" i="12"/>
  <c r="AC109" i="12"/>
  <c r="AB109" i="12"/>
  <c r="A109" i="12"/>
  <c r="AD108" i="12"/>
  <c r="AC108" i="12"/>
  <c r="AB108" i="12"/>
  <c r="A108" i="12"/>
  <c r="AD107" i="12"/>
  <c r="AC107" i="12"/>
  <c r="AB107" i="12"/>
  <c r="A107" i="12"/>
  <c r="AD106" i="12"/>
  <c r="AC106" i="12"/>
  <c r="AB106" i="12"/>
  <c r="A106" i="12"/>
  <c r="AD105" i="12"/>
  <c r="AC105" i="12"/>
  <c r="AB105" i="12"/>
  <c r="A105" i="12"/>
  <c r="AD104" i="12"/>
  <c r="AC104" i="12"/>
  <c r="AB104" i="12"/>
  <c r="A104" i="12"/>
  <c r="AD103" i="12"/>
  <c r="AC103" i="12"/>
  <c r="AB103" i="12"/>
  <c r="A103" i="12"/>
  <c r="AD102" i="12"/>
  <c r="AC102" i="12"/>
  <c r="AB102" i="12"/>
  <c r="A102" i="12"/>
  <c r="AQ101" i="12"/>
  <c r="AD101" i="12"/>
  <c r="AC101" i="12"/>
  <c r="AB101" i="12"/>
  <c r="A101" i="12"/>
  <c r="AP34" i="12"/>
  <c r="AQ100" i="12"/>
  <c r="AD100" i="12"/>
  <c r="AC100" i="12"/>
  <c r="AB100" i="12"/>
  <c r="A100" i="12"/>
  <c r="AP33" i="12"/>
  <c r="AQ99" i="12"/>
  <c r="AD99" i="12"/>
  <c r="AC99" i="12"/>
  <c r="AB99" i="12"/>
  <c r="A99" i="12"/>
  <c r="AP32" i="12"/>
  <c r="AQ98" i="12"/>
  <c r="AD98" i="12"/>
  <c r="AC98" i="12"/>
  <c r="AB98" i="12"/>
  <c r="A98" i="12"/>
  <c r="AP31" i="12"/>
  <c r="AQ97" i="12"/>
  <c r="AD97" i="12"/>
  <c r="AC97" i="12"/>
  <c r="AB97" i="12"/>
  <c r="A97" i="12"/>
  <c r="AP30" i="12"/>
  <c r="AQ96" i="12"/>
  <c r="AD96" i="12"/>
  <c r="AC96" i="12"/>
  <c r="AB96" i="12"/>
  <c r="A96" i="12"/>
  <c r="AP29" i="12"/>
  <c r="AQ95" i="12"/>
  <c r="AD95" i="12"/>
  <c r="AC95" i="12"/>
  <c r="AB95" i="12"/>
  <c r="A95" i="12"/>
  <c r="AP28" i="12"/>
  <c r="AQ94" i="12"/>
  <c r="AD94" i="12"/>
  <c r="AC94" i="12"/>
  <c r="AB94" i="12"/>
  <c r="A94" i="12"/>
  <c r="AQ93" i="12"/>
  <c r="AD93" i="12"/>
  <c r="AC93" i="12"/>
  <c r="AB93" i="12"/>
  <c r="A93" i="12"/>
  <c r="AP26" i="12"/>
  <c r="AQ92" i="12"/>
  <c r="AD92" i="12"/>
  <c r="AC92" i="12"/>
  <c r="AB92" i="12"/>
  <c r="A92" i="12"/>
  <c r="AP25" i="12"/>
  <c r="AQ91" i="12"/>
  <c r="AD91" i="12"/>
  <c r="AC91" i="12"/>
  <c r="AB91" i="12"/>
  <c r="A91" i="12"/>
  <c r="AP24" i="12"/>
  <c r="AQ90" i="12"/>
  <c r="AD90" i="12"/>
  <c r="AC90" i="12"/>
  <c r="AB90" i="12"/>
  <c r="A90" i="12"/>
  <c r="AP23" i="12"/>
  <c r="AQ89" i="12"/>
  <c r="AD89" i="12"/>
  <c r="AC89" i="12"/>
  <c r="AB89" i="12"/>
  <c r="A89" i="12"/>
  <c r="AP22" i="12"/>
  <c r="AQ88" i="12"/>
  <c r="AD88" i="12"/>
  <c r="AC88" i="12"/>
  <c r="AB88" i="12"/>
  <c r="A88" i="12"/>
  <c r="AP21" i="12"/>
  <c r="AQ87" i="12"/>
  <c r="AD87" i="12"/>
  <c r="AC87" i="12"/>
  <c r="AB87" i="12"/>
  <c r="A87" i="12"/>
  <c r="AP20" i="12"/>
  <c r="AQ86" i="12"/>
  <c r="AD86" i="12"/>
  <c r="AC86" i="12"/>
  <c r="AB86" i="12"/>
  <c r="AQ85" i="12"/>
  <c r="AC85" i="12"/>
  <c r="AB85" i="12"/>
  <c r="AD85" i="12"/>
  <c r="AQ84" i="12"/>
  <c r="AC84" i="12"/>
  <c r="AB84" i="12"/>
  <c r="AD84" i="12"/>
  <c r="AQ83" i="12"/>
  <c r="AD83" i="12"/>
  <c r="AC83" i="12"/>
  <c r="AB83" i="12"/>
  <c r="A83" i="12"/>
  <c r="AP16" i="12"/>
  <c r="AQ82" i="12"/>
  <c r="AP82" i="12"/>
  <c r="AD82" i="12"/>
  <c r="AC82" i="12"/>
  <c r="AB82" i="12"/>
  <c r="W73" i="12"/>
  <c r="V73" i="12"/>
  <c r="U73" i="12"/>
  <c r="T73" i="12"/>
  <c r="S73" i="12"/>
  <c r="R73" i="12"/>
  <c r="Q73" i="12"/>
  <c r="P73" i="12"/>
  <c r="O73" i="12"/>
  <c r="N73" i="12"/>
  <c r="M73" i="12"/>
  <c r="L73" i="12"/>
  <c r="K73" i="12"/>
  <c r="J73" i="12"/>
  <c r="I73" i="12"/>
  <c r="H73" i="12"/>
  <c r="Z72" i="12"/>
  <c r="Z71" i="12"/>
  <c r="Z70" i="12"/>
  <c r="Z69" i="12"/>
  <c r="Z68" i="12"/>
  <c r="W63" i="12"/>
  <c r="V63" i="12"/>
  <c r="U63" i="12"/>
  <c r="T63" i="12"/>
  <c r="S63" i="12"/>
  <c r="R63" i="12"/>
  <c r="Q63" i="12"/>
  <c r="P63" i="12"/>
  <c r="O63" i="12"/>
  <c r="N63" i="12"/>
  <c r="M63" i="12"/>
  <c r="L63" i="12"/>
  <c r="K63" i="12"/>
  <c r="J63" i="12"/>
  <c r="I63" i="12"/>
  <c r="H63" i="12"/>
  <c r="Z62" i="12"/>
  <c r="Z61" i="12"/>
  <c r="AA58" i="12"/>
  <c r="V64" i="12"/>
  <c r="T24" i="2"/>
  <c r="Z60" i="12"/>
  <c r="Z59" i="12"/>
  <c r="Z58" i="12"/>
  <c r="H44" i="12"/>
  <c r="A44" i="12"/>
  <c r="H43" i="12"/>
  <c r="A43" i="12"/>
  <c r="A42" i="12"/>
  <c r="A41" i="12"/>
  <c r="A39" i="12"/>
  <c r="A40" i="12"/>
  <c r="AQ34" i="12"/>
  <c r="A34" i="12"/>
  <c r="AP101" i="12"/>
  <c r="AQ33" i="12"/>
  <c r="A33" i="12"/>
  <c r="AP100" i="12"/>
  <c r="AQ32" i="12"/>
  <c r="A32" i="12"/>
  <c r="AP99" i="12"/>
  <c r="AQ31" i="12"/>
  <c r="A31" i="12"/>
  <c r="AP98" i="12"/>
  <c r="AQ30" i="12"/>
  <c r="A30" i="12"/>
  <c r="AP97" i="12"/>
  <c r="AQ29" i="12"/>
  <c r="A29" i="12"/>
  <c r="AP96" i="12"/>
  <c r="AQ28" i="12"/>
  <c r="A28" i="12"/>
  <c r="AP95" i="12"/>
  <c r="AQ27" i="12"/>
  <c r="AP27" i="12"/>
  <c r="A27" i="12"/>
  <c r="AP94" i="12"/>
  <c r="AQ26" i="12"/>
  <c r="A26" i="12"/>
  <c r="AP93" i="12"/>
  <c r="AQ25" i="12"/>
  <c r="A25" i="12"/>
  <c r="AP92" i="12"/>
  <c r="AQ24" i="12"/>
  <c r="A24" i="12"/>
  <c r="AP91" i="12"/>
  <c r="AQ23" i="12"/>
  <c r="A23" i="12"/>
  <c r="AP90" i="12"/>
  <c r="AQ22" i="12"/>
  <c r="A22" i="12"/>
  <c r="AP89" i="12"/>
  <c r="AQ21" i="12"/>
  <c r="A21" i="12"/>
  <c r="AP88" i="12"/>
  <c r="AQ20" i="12"/>
  <c r="A20" i="12"/>
  <c r="AP87" i="12"/>
  <c r="AQ19" i="12"/>
  <c r="AQ18" i="12"/>
  <c r="AQ17" i="12"/>
  <c r="A17" i="12"/>
  <c r="A18" i="12"/>
  <c r="AQ16" i="12"/>
  <c r="A16" i="12"/>
  <c r="AP83" i="12"/>
  <c r="AQ15" i="12"/>
  <c r="AP15" i="12"/>
  <c r="A169" i="11"/>
  <c r="A168" i="11"/>
  <c r="A167" i="11"/>
  <c r="A166" i="11"/>
  <c r="A165" i="11"/>
  <c r="A164" i="11"/>
  <c r="AD163" i="11"/>
  <c r="AB155" i="11"/>
  <c r="A151" i="11"/>
  <c r="A150" i="11"/>
  <c r="A149" i="11"/>
  <c r="AC145" i="11"/>
  <c r="A148" i="11"/>
  <c r="A147" i="11"/>
  <c r="A146" i="11"/>
  <c r="L135" i="11"/>
  <c r="A135" i="11"/>
  <c r="AC131" i="11"/>
  <c r="L133" i="11"/>
  <c r="A133" i="11"/>
  <c r="AE131" i="11"/>
  <c r="AY23" i="2" s="1"/>
  <c r="L131" i="11"/>
  <c r="A127" i="11"/>
  <c r="A126" i="11"/>
  <c r="AH121" i="11"/>
  <c r="A125" i="11"/>
  <c r="A124" i="11"/>
  <c r="A123" i="11"/>
  <c r="A122" i="11"/>
  <c r="AC121" i="11"/>
  <c r="AE121" i="11"/>
  <c r="AD111" i="11"/>
  <c r="AC111" i="11"/>
  <c r="AB111" i="11"/>
  <c r="A111" i="11"/>
  <c r="AD110" i="11"/>
  <c r="AC110" i="11"/>
  <c r="AB110" i="11"/>
  <c r="A110" i="11"/>
  <c r="AD109" i="11"/>
  <c r="AC109" i="11"/>
  <c r="AB109" i="11"/>
  <c r="A109" i="11"/>
  <c r="AD108" i="11"/>
  <c r="AC108" i="11"/>
  <c r="AB108" i="11"/>
  <c r="A108" i="11"/>
  <c r="AD107" i="11"/>
  <c r="AC107" i="11"/>
  <c r="AB107" i="11"/>
  <c r="A107" i="11"/>
  <c r="AD106" i="11"/>
  <c r="AC106" i="11"/>
  <c r="AB106" i="11"/>
  <c r="A106" i="11"/>
  <c r="AD105" i="11"/>
  <c r="AC105" i="11"/>
  <c r="AB105" i="11"/>
  <c r="A105" i="11"/>
  <c r="AD104" i="11"/>
  <c r="AC104" i="11"/>
  <c r="AB104" i="11"/>
  <c r="A104" i="11"/>
  <c r="AD103" i="11"/>
  <c r="AC103" i="11"/>
  <c r="AB103" i="11"/>
  <c r="A103" i="11"/>
  <c r="AD102" i="11"/>
  <c r="AC102" i="11"/>
  <c r="AB102" i="11"/>
  <c r="A102" i="11"/>
  <c r="AQ101" i="11"/>
  <c r="AD101" i="11"/>
  <c r="AC101" i="11"/>
  <c r="AB101" i="11"/>
  <c r="A101" i="11"/>
  <c r="AP34" i="11"/>
  <c r="AQ100" i="11"/>
  <c r="AD100" i="11"/>
  <c r="AC100" i="11"/>
  <c r="AB100" i="11"/>
  <c r="A100" i="11"/>
  <c r="AP33" i="11"/>
  <c r="AQ99" i="11"/>
  <c r="AD99" i="11"/>
  <c r="AC99" i="11"/>
  <c r="AB99" i="11"/>
  <c r="A99" i="11"/>
  <c r="AP32" i="11"/>
  <c r="AQ98" i="11"/>
  <c r="AD98" i="11"/>
  <c r="AC98" i="11"/>
  <c r="AB98" i="11"/>
  <c r="A98" i="11"/>
  <c r="AP31" i="11"/>
  <c r="AQ97" i="11"/>
  <c r="AD97" i="11"/>
  <c r="AC97" i="11"/>
  <c r="AB97" i="11"/>
  <c r="A97" i="11"/>
  <c r="AP30" i="11"/>
  <c r="AQ96" i="11"/>
  <c r="AD96" i="11"/>
  <c r="AC96" i="11"/>
  <c r="AB96" i="11"/>
  <c r="A96" i="11"/>
  <c r="AP29" i="11"/>
  <c r="AQ95" i="11"/>
  <c r="AD95" i="11"/>
  <c r="AC95" i="11"/>
  <c r="AB95" i="11"/>
  <c r="A95" i="11"/>
  <c r="AP28" i="11"/>
  <c r="AQ94" i="11"/>
  <c r="AD94" i="11"/>
  <c r="AC94" i="11"/>
  <c r="AB94" i="11"/>
  <c r="A94" i="11"/>
  <c r="AP27" i="11"/>
  <c r="AQ93" i="11"/>
  <c r="AD93" i="11"/>
  <c r="AC93" i="11"/>
  <c r="AB93" i="11"/>
  <c r="A93" i="11"/>
  <c r="AP26" i="11"/>
  <c r="AQ92" i="11"/>
  <c r="AD92" i="11"/>
  <c r="AC92" i="11"/>
  <c r="AB92" i="11"/>
  <c r="A92" i="11"/>
  <c r="AP25" i="11"/>
  <c r="AQ91" i="11"/>
  <c r="AD91" i="11"/>
  <c r="AC91" i="11"/>
  <c r="AB91" i="11"/>
  <c r="A91" i="11"/>
  <c r="AP24" i="11"/>
  <c r="AQ90" i="11"/>
  <c r="AD90" i="11"/>
  <c r="AC90" i="11"/>
  <c r="AB90" i="11"/>
  <c r="A90" i="11"/>
  <c r="AP23" i="11"/>
  <c r="AQ89" i="11"/>
  <c r="AD89" i="11"/>
  <c r="AC89" i="11"/>
  <c r="AB89" i="11"/>
  <c r="A89" i="11"/>
  <c r="AP22" i="11"/>
  <c r="AQ88" i="11"/>
  <c r="AC88" i="11"/>
  <c r="AB88" i="11"/>
  <c r="AD88" i="11"/>
  <c r="A88" i="11"/>
  <c r="AP21" i="11"/>
  <c r="AQ87" i="11"/>
  <c r="AC87" i="11"/>
  <c r="AB87" i="11"/>
  <c r="AD87" i="11"/>
  <c r="A87" i="11"/>
  <c r="AP20" i="11"/>
  <c r="AQ86" i="11"/>
  <c r="AD86" i="11"/>
  <c r="AC86" i="11"/>
  <c r="AB86" i="11"/>
  <c r="A86" i="11"/>
  <c r="AQ85" i="11"/>
  <c r="AC85" i="11"/>
  <c r="AB85" i="11"/>
  <c r="AD85" i="11"/>
  <c r="A85" i="11"/>
  <c r="AP18" i="11"/>
  <c r="AQ84" i="11"/>
  <c r="AC84" i="11"/>
  <c r="AB84" i="11"/>
  <c r="AD84" i="11"/>
  <c r="A84" i="11"/>
  <c r="AQ83" i="11"/>
  <c r="AC83" i="11"/>
  <c r="AB83" i="11"/>
  <c r="AD83" i="11"/>
  <c r="A83" i="11"/>
  <c r="AQ82" i="11"/>
  <c r="AP82" i="11"/>
  <c r="AC82" i="11"/>
  <c r="AB82" i="11"/>
  <c r="W73" i="11"/>
  <c r="V73" i="11"/>
  <c r="U73" i="11"/>
  <c r="T73" i="11"/>
  <c r="S73" i="11"/>
  <c r="R73" i="11"/>
  <c r="Q73" i="11"/>
  <c r="P73" i="11"/>
  <c r="O73" i="11"/>
  <c r="N73" i="11"/>
  <c r="M73" i="11"/>
  <c r="L73" i="11"/>
  <c r="K73" i="11"/>
  <c r="J73" i="11"/>
  <c r="I73" i="11"/>
  <c r="H73" i="11"/>
  <c r="Z72" i="11"/>
  <c r="Z71" i="11"/>
  <c r="Z70" i="11"/>
  <c r="Z69" i="11"/>
  <c r="Z68" i="11"/>
  <c r="W63" i="11"/>
  <c r="V63" i="11"/>
  <c r="U63" i="11"/>
  <c r="T63" i="11"/>
  <c r="S63" i="11"/>
  <c r="R63" i="11"/>
  <c r="Q63" i="11"/>
  <c r="P63" i="11"/>
  <c r="O63" i="11"/>
  <c r="N63" i="11"/>
  <c r="M63" i="11"/>
  <c r="L63" i="11"/>
  <c r="K63" i="11"/>
  <c r="J63" i="11"/>
  <c r="I63" i="11"/>
  <c r="H63" i="11"/>
  <c r="Z62" i="11"/>
  <c r="Z61" i="11"/>
  <c r="Z60" i="11"/>
  <c r="Z59" i="11"/>
  <c r="Z58" i="11"/>
  <c r="H44" i="11"/>
  <c r="A44" i="11"/>
  <c r="H43" i="11"/>
  <c r="A43" i="11"/>
  <c r="A42" i="11"/>
  <c r="A41" i="11"/>
  <c r="A40" i="11"/>
  <c r="A39" i="11"/>
  <c r="AB38" i="11"/>
  <c r="N23" i="2"/>
  <c r="AQ34" i="11"/>
  <c r="A34" i="11"/>
  <c r="AP101" i="11"/>
  <c r="AQ33" i="11"/>
  <c r="A33" i="11"/>
  <c r="AP100" i="11"/>
  <c r="AQ32" i="11"/>
  <c r="A32" i="11"/>
  <c r="AP99" i="11"/>
  <c r="AQ31" i="11"/>
  <c r="A31" i="11"/>
  <c r="AP98" i="11"/>
  <c r="AQ30" i="11"/>
  <c r="A30" i="11"/>
  <c r="AP97" i="11"/>
  <c r="AQ29" i="11"/>
  <c r="A29" i="11"/>
  <c r="AP96" i="11"/>
  <c r="AQ28" i="11"/>
  <c r="A28" i="11"/>
  <c r="AP95" i="11"/>
  <c r="AQ27" i="11"/>
  <c r="A27" i="11"/>
  <c r="AP94" i="11"/>
  <c r="AQ26" i="11"/>
  <c r="A26" i="11"/>
  <c r="AP93" i="11"/>
  <c r="AQ25" i="11"/>
  <c r="A25" i="11"/>
  <c r="AP92" i="11"/>
  <c r="AQ24" i="11"/>
  <c r="A24" i="11"/>
  <c r="AP91" i="11"/>
  <c r="AQ23" i="11"/>
  <c r="A23" i="11"/>
  <c r="AP90" i="11"/>
  <c r="AQ22" i="11"/>
  <c r="A22" i="11"/>
  <c r="AP89" i="11"/>
  <c r="AQ21" i="11"/>
  <c r="AQ20" i="11"/>
  <c r="A20" i="11"/>
  <c r="AP87" i="11"/>
  <c r="AQ19" i="11"/>
  <c r="A19" i="11"/>
  <c r="AQ18" i="11"/>
  <c r="A18" i="11"/>
  <c r="AP85" i="11"/>
  <c r="AQ17" i="11"/>
  <c r="AP17" i="11"/>
  <c r="A17" i="11"/>
  <c r="AP84" i="11"/>
  <c r="AQ16" i="11"/>
  <c r="AP16" i="11"/>
  <c r="A16" i="11"/>
  <c r="AP83" i="11"/>
  <c r="AQ15" i="11"/>
  <c r="AP15" i="11"/>
  <c r="A169" i="10"/>
  <c r="A168" i="10"/>
  <c r="A167" i="10"/>
  <c r="A166" i="10"/>
  <c r="AC163" i="10"/>
  <c r="A165" i="10"/>
  <c r="A164" i="10"/>
  <c r="AD163" i="10"/>
  <c r="AF163" i="10"/>
  <c r="AE163" i="10"/>
  <c r="AB155" i="10"/>
  <c r="A151" i="10"/>
  <c r="A150" i="10"/>
  <c r="A149" i="10"/>
  <c r="A148" i="10"/>
  <c r="AC145" i="10"/>
  <c r="A147" i="10"/>
  <c r="A146" i="10"/>
  <c r="L135" i="10"/>
  <c r="A135" i="10"/>
  <c r="L133" i="10"/>
  <c r="A133" i="10"/>
  <c r="AE131" i="10"/>
  <c r="AY22" i="2" s="1"/>
  <c r="L131" i="10"/>
  <c r="A127" i="10"/>
  <c r="A126" i="10"/>
  <c r="A125" i="10"/>
  <c r="AH121" i="10"/>
  <c r="A124" i="10"/>
  <c r="A123" i="10"/>
  <c r="A122" i="10"/>
  <c r="AC121" i="10"/>
  <c r="AD121" i="10"/>
  <c r="AD111" i="10"/>
  <c r="AC111" i="10"/>
  <c r="AB111" i="10"/>
  <c r="A111" i="10"/>
  <c r="AD110" i="10"/>
  <c r="AC110" i="10"/>
  <c r="AB110" i="10"/>
  <c r="A110" i="10"/>
  <c r="AD109" i="10"/>
  <c r="AC109" i="10"/>
  <c r="AB109" i="10"/>
  <c r="A109" i="10"/>
  <c r="AD108" i="10"/>
  <c r="AC108" i="10"/>
  <c r="AB108" i="10"/>
  <c r="A108" i="10"/>
  <c r="AD107" i="10"/>
  <c r="AC107" i="10"/>
  <c r="AB107" i="10"/>
  <c r="A107" i="10"/>
  <c r="AD106" i="10"/>
  <c r="AC106" i="10"/>
  <c r="AB106" i="10"/>
  <c r="A106" i="10"/>
  <c r="AD105" i="10"/>
  <c r="AC105" i="10"/>
  <c r="AB105" i="10"/>
  <c r="A105" i="10"/>
  <c r="AD104" i="10"/>
  <c r="AC104" i="10"/>
  <c r="AB104" i="10"/>
  <c r="A104" i="10"/>
  <c r="AD103" i="10"/>
  <c r="AC103" i="10"/>
  <c r="AB103" i="10"/>
  <c r="A103" i="10"/>
  <c r="AD102" i="10"/>
  <c r="AC102" i="10"/>
  <c r="AB102" i="10"/>
  <c r="A102" i="10"/>
  <c r="AQ101" i="10"/>
  <c r="AD101" i="10"/>
  <c r="AC101" i="10"/>
  <c r="AB101" i="10"/>
  <c r="A101" i="10"/>
  <c r="AP34" i="10"/>
  <c r="AQ100" i="10"/>
  <c r="AD100" i="10"/>
  <c r="AC100" i="10"/>
  <c r="AB100" i="10"/>
  <c r="A100" i="10"/>
  <c r="AP33" i="10"/>
  <c r="AQ99" i="10"/>
  <c r="AD99" i="10"/>
  <c r="AC99" i="10"/>
  <c r="AB99" i="10"/>
  <c r="A99" i="10"/>
  <c r="AQ98" i="10"/>
  <c r="AD98" i="10"/>
  <c r="AC98" i="10"/>
  <c r="AB98" i="10"/>
  <c r="A98" i="10"/>
  <c r="AP31" i="10"/>
  <c r="AQ97" i="10"/>
  <c r="AD97" i="10"/>
  <c r="AC97" i="10"/>
  <c r="AB97" i="10"/>
  <c r="A97" i="10"/>
  <c r="AP30" i="10"/>
  <c r="AQ96" i="10"/>
  <c r="AD96" i="10"/>
  <c r="AC96" i="10"/>
  <c r="AB96" i="10"/>
  <c r="A96" i="10"/>
  <c r="AP29" i="10"/>
  <c r="AQ95" i="10"/>
  <c r="AD95" i="10"/>
  <c r="AC95" i="10"/>
  <c r="AB95" i="10"/>
  <c r="A95" i="10"/>
  <c r="AP28" i="10"/>
  <c r="AQ94" i="10"/>
  <c r="AD94" i="10"/>
  <c r="AC94" i="10"/>
  <c r="AB94" i="10"/>
  <c r="A94" i="10"/>
  <c r="AP27" i="10"/>
  <c r="AQ93" i="10"/>
  <c r="AD93" i="10"/>
  <c r="AC93" i="10"/>
  <c r="AB93" i="10"/>
  <c r="A93" i="10"/>
  <c r="AP26" i="10"/>
  <c r="AQ92" i="10"/>
  <c r="AD92" i="10"/>
  <c r="AC92" i="10"/>
  <c r="AB92" i="10"/>
  <c r="A92" i="10"/>
  <c r="AP25" i="10"/>
  <c r="AQ91" i="10"/>
  <c r="AD91" i="10"/>
  <c r="AC91" i="10"/>
  <c r="AB91" i="10"/>
  <c r="A91" i="10"/>
  <c r="AP24" i="10"/>
  <c r="AQ90" i="10"/>
  <c r="AD90" i="10"/>
  <c r="AC90" i="10"/>
  <c r="AB90" i="10"/>
  <c r="A90" i="10"/>
  <c r="AP23" i="10"/>
  <c r="AQ89" i="10"/>
  <c r="AD89" i="10"/>
  <c r="AC89" i="10"/>
  <c r="AB89" i="10"/>
  <c r="A83" i="10"/>
  <c r="A84" i="10"/>
  <c r="A85" i="10"/>
  <c r="A86" i="10"/>
  <c r="A87" i="10"/>
  <c r="A88" i="10"/>
  <c r="A89" i="10"/>
  <c r="AP22" i="10"/>
  <c r="AQ88" i="10"/>
  <c r="AC88" i="10"/>
  <c r="AB88" i="10"/>
  <c r="AD88" i="10" s="1"/>
  <c r="AP21" i="10"/>
  <c r="AQ87" i="10"/>
  <c r="AD87" i="10"/>
  <c r="AC87" i="10"/>
  <c r="AB87" i="10"/>
  <c r="AP20" i="10"/>
  <c r="AQ86" i="10"/>
  <c r="AC86" i="10"/>
  <c r="AB86" i="10"/>
  <c r="AD86" i="10" s="1"/>
  <c r="AP19" i="10"/>
  <c r="AQ85" i="10"/>
  <c r="AC85" i="10"/>
  <c r="AB85" i="10"/>
  <c r="AD85" i="10" s="1"/>
  <c r="AQ84" i="10"/>
  <c r="AC84" i="10"/>
  <c r="AB84" i="10"/>
  <c r="AD84" i="10" s="1"/>
  <c r="AQ83" i="10"/>
  <c r="AC83" i="10"/>
  <c r="AB83" i="10"/>
  <c r="AD83" i="10" s="1"/>
  <c r="AQ82" i="10"/>
  <c r="AP82" i="10"/>
  <c r="AC82" i="10"/>
  <c r="AB82" i="10"/>
  <c r="AD82" i="10"/>
  <c r="W73" i="10"/>
  <c r="V73" i="10"/>
  <c r="U73" i="10"/>
  <c r="T73" i="10"/>
  <c r="S73" i="10"/>
  <c r="R73" i="10"/>
  <c r="Q73" i="10"/>
  <c r="P73" i="10"/>
  <c r="O73" i="10"/>
  <c r="N73" i="10"/>
  <c r="M73" i="10"/>
  <c r="L73" i="10"/>
  <c r="K73" i="10"/>
  <c r="J73" i="10"/>
  <c r="I73" i="10"/>
  <c r="H73" i="10"/>
  <c r="A74" i="10" s="1"/>
  <c r="Z72" i="10"/>
  <c r="Z71" i="10"/>
  <c r="Z70" i="10"/>
  <c r="AA68" i="10" s="1"/>
  <c r="V74" i="10" s="1"/>
  <c r="Z69" i="10"/>
  <c r="Z68" i="10"/>
  <c r="W63" i="10"/>
  <c r="V63" i="10"/>
  <c r="U63" i="10"/>
  <c r="T63" i="10"/>
  <c r="S63" i="10"/>
  <c r="R63" i="10"/>
  <c r="Q63" i="10"/>
  <c r="P63" i="10"/>
  <c r="O63" i="10"/>
  <c r="N63" i="10"/>
  <c r="M63" i="10"/>
  <c r="L63" i="10"/>
  <c r="K63" i="10"/>
  <c r="J63" i="10"/>
  <c r="I63" i="10"/>
  <c r="H63" i="10"/>
  <c r="A64" i="10" s="1"/>
  <c r="Z62" i="10"/>
  <c r="Z61" i="10"/>
  <c r="Z60" i="10"/>
  <c r="Z59" i="10"/>
  <c r="Z58" i="10"/>
  <c r="H44" i="10"/>
  <c r="A44" i="10"/>
  <c r="H43" i="10"/>
  <c r="A43" i="10"/>
  <c r="A42" i="10"/>
  <c r="A41" i="10"/>
  <c r="A40" i="10"/>
  <c r="A39" i="10"/>
  <c r="AQ34" i="10"/>
  <c r="A34" i="10"/>
  <c r="AP101" i="10"/>
  <c r="AQ33" i="10"/>
  <c r="A33" i="10"/>
  <c r="AP100" i="10"/>
  <c r="AQ32" i="10"/>
  <c r="AP32" i="10"/>
  <c r="A32" i="10"/>
  <c r="AP99" i="10"/>
  <c r="AQ31" i="10"/>
  <c r="A31" i="10"/>
  <c r="AP98" i="10"/>
  <c r="AQ30" i="10"/>
  <c r="A30" i="10"/>
  <c r="AP97" i="10"/>
  <c r="AQ29" i="10"/>
  <c r="A29" i="10"/>
  <c r="AP96" i="10"/>
  <c r="AQ28" i="10"/>
  <c r="A28" i="10"/>
  <c r="AP95" i="10"/>
  <c r="AQ27" i="10"/>
  <c r="A27" i="10"/>
  <c r="AP94" i="10"/>
  <c r="AQ26" i="10"/>
  <c r="A26" i="10"/>
  <c r="AP93" i="10"/>
  <c r="AQ25" i="10"/>
  <c r="A25" i="10"/>
  <c r="AP92" i="10"/>
  <c r="AQ24" i="10"/>
  <c r="A24" i="10"/>
  <c r="AP91" i="10"/>
  <c r="AQ23" i="10"/>
  <c r="A23" i="10"/>
  <c r="AP90" i="10"/>
  <c r="AQ22" i="10"/>
  <c r="A16" i="10"/>
  <c r="A17" i="10"/>
  <c r="A18" i="10"/>
  <c r="A19" i="10"/>
  <c r="A20" i="10"/>
  <c r="A21" i="10"/>
  <c r="A22" i="10"/>
  <c r="AP89" i="10"/>
  <c r="AQ21" i="10"/>
  <c r="AP88" i="10"/>
  <c r="AQ20" i="10"/>
  <c r="AP87" i="10"/>
  <c r="AQ19" i="10"/>
  <c r="AP86" i="10"/>
  <c r="AQ18" i="10"/>
  <c r="AP18" i="10"/>
  <c r="AP85" i="10"/>
  <c r="AQ17" i="10"/>
  <c r="AP84" i="10"/>
  <c r="AQ16" i="10"/>
  <c r="AP16" i="10"/>
  <c r="AP83" i="10"/>
  <c r="AQ15" i="10"/>
  <c r="AP15" i="10"/>
  <c r="A169" i="9"/>
  <c r="A168" i="9"/>
  <c r="A167" i="9"/>
  <c r="A166" i="9"/>
  <c r="A165" i="9"/>
  <c r="A164" i="9"/>
  <c r="AD163" i="9"/>
  <c r="AB155" i="9"/>
  <c r="A151" i="9"/>
  <c r="A150" i="9"/>
  <c r="A149" i="9"/>
  <c r="A148" i="9"/>
  <c r="AC145" i="9"/>
  <c r="A147" i="9"/>
  <c r="A146" i="9"/>
  <c r="L135" i="9"/>
  <c r="A135" i="9"/>
  <c r="L133" i="9"/>
  <c r="A133" i="9"/>
  <c r="AE131" i="9"/>
  <c r="AY20" i="2" s="1"/>
  <c r="L131" i="9"/>
  <c r="A127" i="9"/>
  <c r="A126" i="9"/>
  <c r="AF121" i="9"/>
  <c r="A125" i="9"/>
  <c r="A124" i="9"/>
  <c r="A123" i="9"/>
  <c r="A122" i="9"/>
  <c r="AC121" i="9"/>
  <c r="AE121" i="9"/>
  <c r="AD111" i="9"/>
  <c r="AC111" i="9"/>
  <c r="AB111" i="9"/>
  <c r="A111" i="9"/>
  <c r="AD110" i="9"/>
  <c r="AC110" i="9"/>
  <c r="AB110" i="9"/>
  <c r="A110" i="9"/>
  <c r="AD109" i="9"/>
  <c r="AC109" i="9"/>
  <c r="AB109" i="9"/>
  <c r="A109" i="9"/>
  <c r="AD108" i="9"/>
  <c r="AC108" i="9"/>
  <c r="AB108" i="9"/>
  <c r="A108" i="9"/>
  <c r="AD107" i="9"/>
  <c r="AC107" i="9"/>
  <c r="AB107" i="9"/>
  <c r="A107" i="9"/>
  <c r="AD106" i="9"/>
  <c r="AC106" i="9"/>
  <c r="AB106" i="9"/>
  <c r="A106" i="9"/>
  <c r="AD105" i="9"/>
  <c r="AC105" i="9"/>
  <c r="AB105" i="9"/>
  <c r="A105" i="9"/>
  <c r="AD104" i="9"/>
  <c r="AC104" i="9"/>
  <c r="AB104" i="9"/>
  <c r="A104" i="9"/>
  <c r="AD103" i="9"/>
  <c r="AC103" i="9"/>
  <c r="AB103" i="9"/>
  <c r="A103" i="9"/>
  <c r="AD102" i="9"/>
  <c r="AC102" i="9"/>
  <c r="AB102" i="9"/>
  <c r="A102" i="9"/>
  <c r="AQ101" i="9"/>
  <c r="AD101" i="9"/>
  <c r="AC101" i="9"/>
  <c r="AB101" i="9"/>
  <c r="A101" i="9"/>
  <c r="AP34" i="9"/>
  <c r="AQ100" i="9"/>
  <c r="AD100" i="9"/>
  <c r="AC100" i="9"/>
  <c r="AB100" i="9"/>
  <c r="A100" i="9"/>
  <c r="AP33" i="9"/>
  <c r="AQ99" i="9"/>
  <c r="AD99" i="9"/>
  <c r="AC99" i="9"/>
  <c r="AB99" i="9"/>
  <c r="A99" i="9"/>
  <c r="AP32" i="9"/>
  <c r="AQ98" i="9"/>
  <c r="AD98" i="9"/>
  <c r="AC98" i="9"/>
  <c r="AB98" i="9"/>
  <c r="A98" i="9"/>
  <c r="AP31" i="9"/>
  <c r="AQ97" i="9"/>
  <c r="AD97" i="9"/>
  <c r="AC97" i="9"/>
  <c r="AB97" i="9"/>
  <c r="A97" i="9"/>
  <c r="AP30" i="9"/>
  <c r="AQ96" i="9"/>
  <c r="AD96" i="9"/>
  <c r="AC96" i="9"/>
  <c r="AB96" i="9"/>
  <c r="A96" i="9"/>
  <c r="AP29" i="9"/>
  <c r="AQ95" i="9"/>
  <c r="AD95" i="9"/>
  <c r="AC95" i="9"/>
  <c r="AB95" i="9"/>
  <c r="A95" i="9"/>
  <c r="AP28" i="9"/>
  <c r="AQ94" i="9"/>
  <c r="AD94" i="9"/>
  <c r="AC94" i="9"/>
  <c r="AB94" i="9"/>
  <c r="A94" i="9"/>
  <c r="AP27" i="9"/>
  <c r="AQ93" i="9"/>
  <c r="AD93" i="9"/>
  <c r="AC93" i="9"/>
  <c r="AB93" i="9"/>
  <c r="A93" i="9"/>
  <c r="AP26" i="9"/>
  <c r="AQ92" i="9"/>
  <c r="AD92" i="9"/>
  <c r="AC92" i="9"/>
  <c r="AB92" i="9"/>
  <c r="A92" i="9"/>
  <c r="AP25" i="9"/>
  <c r="AQ91" i="9"/>
  <c r="AD91" i="9"/>
  <c r="AC91" i="9"/>
  <c r="AB91" i="9"/>
  <c r="A91" i="9"/>
  <c r="AP24" i="9"/>
  <c r="AQ90" i="9"/>
  <c r="AD90" i="9"/>
  <c r="AC90" i="9"/>
  <c r="AB90" i="9"/>
  <c r="A90" i="9"/>
  <c r="AP23" i="9"/>
  <c r="AQ89" i="9"/>
  <c r="AD89" i="9"/>
  <c r="AC89" i="9"/>
  <c r="AB89" i="9"/>
  <c r="A89" i="9"/>
  <c r="AP22" i="9"/>
  <c r="AQ88" i="9"/>
  <c r="AD88" i="9"/>
  <c r="AC88" i="9"/>
  <c r="AB88" i="9"/>
  <c r="A88" i="9"/>
  <c r="AP21" i="9"/>
  <c r="AQ87" i="9"/>
  <c r="AC87" i="9"/>
  <c r="AD87" i="9"/>
  <c r="AB87" i="9"/>
  <c r="A87" i="9"/>
  <c r="AP20" i="9"/>
  <c r="AQ86" i="9"/>
  <c r="AC86" i="9"/>
  <c r="AB86" i="9"/>
  <c r="A86" i="9"/>
  <c r="AP19" i="9"/>
  <c r="AQ85" i="9"/>
  <c r="AC85" i="9"/>
  <c r="AB85" i="9"/>
  <c r="A85" i="9"/>
  <c r="AP18" i="9"/>
  <c r="AQ84" i="9"/>
  <c r="AC84" i="9"/>
  <c r="AB84" i="9"/>
  <c r="AD84" i="9"/>
  <c r="A84" i="9"/>
  <c r="AQ83" i="9"/>
  <c r="AC83" i="9"/>
  <c r="AB83" i="9"/>
  <c r="AD83" i="9"/>
  <c r="A83" i="9"/>
  <c r="AQ82" i="9"/>
  <c r="AP82" i="9"/>
  <c r="AC82" i="9"/>
  <c r="AD82" i="9" s="1"/>
  <c r="AB82" i="9"/>
  <c r="W73" i="9"/>
  <c r="V73" i="9"/>
  <c r="U73" i="9"/>
  <c r="T73" i="9"/>
  <c r="S73" i="9"/>
  <c r="R73" i="9"/>
  <c r="Q73" i="9"/>
  <c r="P73" i="9"/>
  <c r="O73" i="9"/>
  <c r="N73" i="9"/>
  <c r="M73" i="9"/>
  <c r="L73" i="9"/>
  <c r="K73" i="9"/>
  <c r="J73" i="9"/>
  <c r="I73" i="9"/>
  <c r="H73" i="9"/>
  <c r="Z72" i="9"/>
  <c r="Z71" i="9"/>
  <c r="Z70" i="9"/>
  <c r="Z69" i="9"/>
  <c r="Z68" i="9"/>
  <c r="W63" i="9"/>
  <c r="V63" i="9"/>
  <c r="U63" i="9"/>
  <c r="T63" i="9"/>
  <c r="S63" i="9"/>
  <c r="R63" i="9"/>
  <c r="Q63" i="9"/>
  <c r="P63" i="9"/>
  <c r="O63" i="9"/>
  <c r="N63" i="9"/>
  <c r="M63" i="9"/>
  <c r="L63" i="9"/>
  <c r="K63" i="9"/>
  <c r="J63" i="9"/>
  <c r="I63" i="9"/>
  <c r="H63" i="9"/>
  <c r="Z62" i="9"/>
  <c r="Z61" i="9"/>
  <c r="Z60" i="9"/>
  <c r="AA58" i="9"/>
  <c r="Z59" i="9"/>
  <c r="Z58" i="9"/>
  <c r="H44" i="9"/>
  <c r="A44" i="9"/>
  <c r="H43" i="9"/>
  <c r="A43" i="9"/>
  <c r="A42" i="9"/>
  <c r="A41" i="9"/>
  <c r="A40" i="9"/>
  <c r="A39" i="9"/>
  <c r="AB38" i="9"/>
  <c r="N20" i="2"/>
  <c r="AQ34" i="9"/>
  <c r="A34" i="9"/>
  <c r="AP101" i="9"/>
  <c r="AQ33" i="9"/>
  <c r="A33" i="9"/>
  <c r="AP100" i="9"/>
  <c r="AQ32" i="9"/>
  <c r="A32" i="9"/>
  <c r="AP99" i="9"/>
  <c r="AQ31" i="9"/>
  <c r="A31" i="9"/>
  <c r="AP98" i="9"/>
  <c r="AQ30" i="9"/>
  <c r="A30" i="9"/>
  <c r="AP97" i="9"/>
  <c r="AQ29" i="9"/>
  <c r="A29" i="9"/>
  <c r="AP96" i="9"/>
  <c r="AQ28" i="9"/>
  <c r="A28" i="9"/>
  <c r="AP95" i="9"/>
  <c r="AQ27" i="9"/>
  <c r="A27" i="9"/>
  <c r="AP94" i="9"/>
  <c r="AQ26" i="9"/>
  <c r="A26" i="9"/>
  <c r="AP93" i="9"/>
  <c r="AQ25" i="9"/>
  <c r="A25" i="9"/>
  <c r="AP92" i="9"/>
  <c r="AQ24" i="9"/>
  <c r="A24" i="9"/>
  <c r="AP91" i="9"/>
  <c r="AQ23" i="9"/>
  <c r="A23" i="9"/>
  <c r="AP90" i="9"/>
  <c r="AQ22" i="9"/>
  <c r="A22" i="9"/>
  <c r="AP89" i="9"/>
  <c r="AQ21" i="9"/>
  <c r="A21" i="9"/>
  <c r="AP88" i="9"/>
  <c r="AQ20" i="9"/>
  <c r="A20" i="9"/>
  <c r="AP87" i="9"/>
  <c r="AQ19" i="9"/>
  <c r="A19" i="9"/>
  <c r="AP86" i="9"/>
  <c r="AQ18" i="9"/>
  <c r="AQ17" i="9"/>
  <c r="A17" i="9"/>
  <c r="AP84" i="9"/>
  <c r="AQ16" i="9"/>
  <c r="AP16" i="9"/>
  <c r="A16" i="9"/>
  <c r="AP83" i="9"/>
  <c r="AQ15" i="9"/>
  <c r="AP15" i="9"/>
  <c r="A169" i="8"/>
  <c r="A168" i="8"/>
  <c r="A167" i="8"/>
  <c r="A166" i="8"/>
  <c r="A165" i="8"/>
  <c r="A164" i="8"/>
  <c r="AD163" i="8"/>
  <c r="AF163" i="8"/>
  <c r="AB155" i="8"/>
  <c r="A151" i="8"/>
  <c r="A150" i="8"/>
  <c r="A149" i="8"/>
  <c r="A148" i="8"/>
  <c r="A147" i="8"/>
  <c r="A146" i="8"/>
  <c r="L135" i="8"/>
  <c r="A135" i="8"/>
  <c r="L133" i="8"/>
  <c r="A133" i="8"/>
  <c r="L131" i="8"/>
  <c r="A127" i="8"/>
  <c r="A126" i="8"/>
  <c r="AH121" i="8"/>
  <c r="A125" i="8"/>
  <c r="A124" i="8"/>
  <c r="A123" i="8"/>
  <c r="A122" i="8"/>
  <c r="AD111" i="8"/>
  <c r="AC111" i="8"/>
  <c r="AB111" i="8"/>
  <c r="A111" i="8"/>
  <c r="AD110" i="8"/>
  <c r="AC110" i="8"/>
  <c r="AB110" i="8"/>
  <c r="A110" i="8"/>
  <c r="AD109" i="8"/>
  <c r="AC109" i="8"/>
  <c r="AB109" i="8"/>
  <c r="A109" i="8"/>
  <c r="AD108" i="8"/>
  <c r="AC108" i="8"/>
  <c r="AB108" i="8"/>
  <c r="A108" i="8"/>
  <c r="AD107" i="8"/>
  <c r="AC107" i="8"/>
  <c r="AB107" i="8"/>
  <c r="A107" i="8"/>
  <c r="AD106" i="8"/>
  <c r="AC106" i="8"/>
  <c r="AB106" i="8"/>
  <c r="A106" i="8"/>
  <c r="AD105" i="8"/>
  <c r="AC105" i="8"/>
  <c r="AB105" i="8"/>
  <c r="A105" i="8"/>
  <c r="AD104" i="8"/>
  <c r="AC104" i="8"/>
  <c r="AB104" i="8"/>
  <c r="A104" i="8"/>
  <c r="AD103" i="8"/>
  <c r="AC103" i="8"/>
  <c r="AB103" i="8"/>
  <c r="A103" i="8"/>
  <c r="AD102" i="8"/>
  <c r="AC102" i="8"/>
  <c r="AB102" i="8"/>
  <c r="A102" i="8"/>
  <c r="AQ101" i="8"/>
  <c r="AD101" i="8"/>
  <c r="AC101" i="8"/>
  <c r="AB101" i="8"/>
  <c r="A101" i="8"/>
  <c r="AP34" i="8"/>
  <c r="AQ100" i="8"/>
  <c r="AD100" i="8"/>
  <c r="AC100" i="8"/>
  <c r="AB100" i="8"/>
  <c r="A100" i="8"/>
  <c r="AP33" i="8"/>
  <c r="AQ99" i="8"/>
  <c r="AD99" i="8"/>
  <c r="AC99" i="8"/>
  <c r="AB99" i="8"/>
  <c r="A99" i="8"/>
  <c r="AP32" i="8"/>
  <c r="AQ98" i="8"/>
  <c r="AD98" i="8"/>
  <c r="AC98" i="8"/>
  <c r="AB98" i="8"/>
  <c r="A98" i="8"/>
  <c r="AP31" i="8"/>
  <c r="AQ97" i="8"/>
  <c r="AD97" i="8"/>
  <c r="AC97" i="8"/>
  <c r="AB97" i="8"/>
  <c r="A97" i="8"/>
  <c r="AP30" i="8"/>
  <c r="AQ96" i="8"/>
  <c r="AD96" i="8"/>
  <c r="AC96" i="8"/>
  <c r="AB96" i="8"/>
  <c r="A96" i="8"/>
  <c r="AP29" i="8"/>
  <c r="AQ95" i="8"/>
  <c r="AD95" i="8"/>
  <c r="AC95" i="8"/>
  <c r="AB95" i="8"/>
  <c r="A95" i="8"/>
  <c r="AP28" i="8"/>
  <c r="AQ94" i="8"/>
  <c r="AD94" i="8"/>
  <c r="AC94" i="8"/>
  <c r="AB94" i="8"/>
  <c r="A94" i="8"/>
  <c r="AP27" i="8"/>
  <c r="AQ93" i="8"/>
  <c r="AD93" i="8"/>
  <c r="AC93" i="8"/>
  <c r="AB93" i="8"/>
  <c r="A93" i="8"/>
  <c r="AP26" i="8"/>
  <c r="AQ92" i="8"/>
  <c r="AD92" i="8"/>
  <c r="AC92" i="8"/>
  <c r="AB92" i="8"/>
  <c r="A92" i="8"/>
  <c r="AP25" i="8"/>
  <c r="AQ91" i="8"/>
  <c r="AD91" i="8"/>
  <c r="AC91" i="8"/>
  <c r="AB91" i="8"/>
  <c r="A91" i="8"/>
  <c r="AQ90" i="8"/>
  <c r="AD90" i="8"/>
  <c r="AC90" i="8"/>
  <c r="AB90" i="8"/>
  <c r="A90" i="8"/>
  <c r="AP23" i="8"/>
  <c r="AQ89" i="8"/>
  <c r="AC89" i="8"/>
  <c r="AB89" i="8"/>
  <c r="AD89" i="8"/>
  <c r="A89" i="8"/>
  <c r="AP22" i="8"/>
  <c r="AQ88" i="8"/>
  <c r="AC88" i="8"/>
  <c r="AB88" i="8"/>
  <c r="AD88" i="8"/>
  <c r="AQ87" i="8"/>
  <c r="AC87" i="8"/>
  <c r="AB87" i="8"/>
  <c r="AD87" i="8"/>
  <c r="A87" i="8"/>
  <c r="AP20" i="8"/>
  <c r="AQ86" i="8"/>
  <c r="AC86" i="8"/>
  <c r="AB86" i="8"/>
  <c r="AD86" i="8"/>
  <c r="A86" i="8"/>
  <c r="AP19" i="8"/>
  <c r="AQ85" i="8"/>
  <c r="AC85" i="8"/>
  <c r="AB85" i="8"/>
  <c r="AD85" i="8"/>
  <c r="A85" i="8"/>
  <c r="AQ84" i="8"/>
  <c r="AD84" i="8"/>
  <c r="AC84" i="8"/>
  <c r="AB84" i="8"/>
  <c r="A84" i="8"/>
  <c r="AP17" i="8"/>
  <c r="AQ83" i="8"/>
  <c r="AC83" i="8"/>
  <c r="AB83" i="8"/>
  <c r="AD83" i="8"/>
  <c r="A83" i="8"/>
  <c r="AQ82" i="8"/>
  <c r="AP82" i="8"/>
  <c r="AC82" i="8"/>
  <c r="AB82" i="8"/>
  <c r="W73" i="8"/>
  <c r="V73" i="8"/>
  <c r="U73" i="8"/>
  <c r="T73" i="8"/>
  <c r="S73" i="8"/>
  <c r="R73" i="8"/>
  <c r="Q73" i="8"/>
  <c r="P73" i="8"/>
  <c r="O73" i="8"/>
  <c r="N73" i="8"/>
  <c r="M73" i="8"/>
  <c r="L73" i="8"/>
  <c r="K73" i="8"/>
  <c r="J73" i="8"/>
  <c r="I73" i="8"/>
  <c r="H73" i="8"/>
  <c r="Z72" i="8"/>
  <c r="Z71" i="8"/>
  <c r="Z70" i="8"/>
  <c r="Z69" i="8"/>
  <c r="Z68" i="8"/>
  <c r="W63" i="8"/>
  <c r="V63" i="8"/>
  <c r="U63" i="8"/>
  <c r="T63" i="8"/>
  <c r="S63" i="8"/>
  <c r="R63" i="8"/>
  <c r="Q63" i="8"/>
  <c r="P63" i="8"/>
  <c r="O63" i="8"/>
  <c r="N63" i="8"/>
  <c r="M63" i="8"/>
  <c r="L63" i="8"/>
  <c r="K63" i="8"/>
  <c r="J63" i="8"/>
  <c r="I63" i="8"/>
  <c r="H63" i="8"/>
  <c r="Z62" i="8"/>
  <c r="Z61" i="8"/>
  <c r="Z60" i="8"/>
  <c r="Z59" i="8"/>
  <c r="Z58" i="8"/>
  <c r="H44" i="8"/>
  <c r="A44" i="8"/>
  <c r="H43" i="8"/>
  <c r="A43" i="8"/>
  <c r="A42" i="8"/>
  <c r="A41" i="8"/>
  <c r="A40" i="8"/>
  <c r="AB38" i="8"/>
  <c r="N21" i="2"/>
  <c r="A39" i="8"/>
  <c r="AQ34" i="8"/>
  <c r="A34" i="8"/>
  <c r="AP101" i="8"/>
  <c r="AQ33" i="8"/>
  <c r="A33" i="8"/>
  <c r="AP100" i="8"/>
  <c r="AQ32" i="8"/>
  <c r="A32" i="8"/>
  <c r="AP99" i="8"/>
  <c r="AQ31" i="8"/>
  <c r="A31" i="8"/>
  <c r="AP98" i="8"/>
  <c r="AQ30" i="8"/>
  <c r="A30" i="8"/>
  <c r="AP97" i="8"/>
  <c r="AQ29" i="8"/>
  <c r="A29" i="8"/>
  <c r="AP96" i="8"/>
  <c r="AQ28" i="8"/>
  <c r="A28" i="8"/>
  <c r="AP95" i="8"/>
  <c r="AQ27" i="8"/>
  <c r="A27" i="8"/>
  <c r="AP94" i="8"/>
  <c r="AQ26" i="8"/>
  <c r="A26" i="8"/>
  <c r="AP93" i="8"/>
  <c r="AQ25" i="8"/>
  <c r="A25" i="8"/>
  <c r="AP92" i="8"/>
  <c r="AQ24" i="8"/>
  <c r="AP24" i="8"/>
  <c r="A24" i="8"/>
  <c r="AP91" i="8"/>
  <c r="AQ23" i="8"/>
  <c r="A23" i="8"/>
  <c r="AP90" i="8"/>
  <c r="AQ22" i="8"/>
  <c r="AQ21" i="8"/>
  <c r="AQ20" i="8"/>
  <c r="AQ19" i="8"/>
  <c r="AQ18" i="8"/>
  <c r="AQ17" i="8"/>
  <c r="A17" i="8"/>
  <c r="AP84" i="8"/>
  <c r="AQ16" i="8"/>
  <c r="AP16" i="8"/>
  <c r="A16" i="8"/>
  <c r="AP83" i="8"/>
  <c r="AQ15" i="8"/>
  <c r="AP15" i="8"/>
  <c r="AI82" i="10"/>
  <c r="AC22" i="2"/>
  <c r="AJ82" i="10"/>
  <c r="AD22" i="2" s="1"/>
  <c r="AH82" i="10"/>
  <c r="AB22" i="2"/>
  <c r="AD131" i="11"/>
  <c r="AX23" i="2"/>
  <c r="AD82" i="11"/>
  <c r="AA68" i="11"/>
  <c r="A74" i="11"/>
  <c r="A64" i="11"/>
  <c r="AA58" i="11"/>
  <c r="V64" i="11"/>
  <c r="T23" i="2"/>
  <c r="AD82" i="8"/>
  <c r="AA68" i="8"/>
  <c r="V74" i="8"/>
  <c r="Z82" i="8"/>
  <c r="A64" i="8"/>
  <c r="A18" i="8"/>
  <c r="AL82" i="11"/>
  <c r="AF23" i="2"/>
  <c r="AK82" i="11"/>
  <c r="AE23" i="2"/>
  <c r="AP19" i="11"/>
  <c r="AI82" i="11"/>
  <c r="AC23" i="2"/>
  <c r="A21" i="11"/>
  <c r="AP88" i="11"/>
  <c r="AC15" i="11"/>
  <c r="L23" i="2"/>
  <c r="A88" i="8"/>
  <c r="AP21" i="8"/>
  <c r="AD131" i="9"/>
  <c r="AX20" i="2"/>
  <c r="AD86" i="9"/>
  <c r="AD85" i="9"/>
  <c r="AA68" i="9"/>
  <c r="V74" i="9"/>
  <c r="A64" i="9"/>
  <c r="A74" i="9"/>
  <c r="AI82" i="9"/>
  <c r="AC20" i="2"/>
  <c r="AK82" i="9"/>
  <c r="AE20" i="2"/>
  <c r="AH82" i="9"/>
  <c r="AB20" i="2"/>
  <c r="A18" i="9"/>
  <c r="AP85" i="9"/>
  <c r="AD131" i="12"/>
  <c r="AX24" i="2"/>
  <c r="A74" i="12"/>
  <c r="AA68" i="12"/>
  <c r="V74" i="12"/>
  <c r="Z82" i="12"/>
  <c r="A64" i="12"/>
  <c r="A84" i="12"/>
  <c r="AP85" i="12"/>
  <c r="A19" i="12"/>
  <c r="AP86" i="12"/>
  <c r="W82" i="12"/>
  <c r="AP84" i="12"/>
  <c r="AD121" i="12"/>
  <c r="AE163" i="12"/>
  <c r="AB38" i="12"/>
  <c r="N24" i="2"/>
  <c r="AE121" i="12"/>
  <c r="AF121" i="12"/>
  <c r="O64" i="12"/>
  <c r="AG121" i="12"/>
  <c r="AH121" i="12"/>
  <c r="AB145" i="12"/>
  <c r="AC163" i="12"/>
  <c r="AD15" i="11"/>
  <c r="M23" i="2"/>
  <c r="V74" i="11"/>
  <c r="Z82" i="11"/>
  <c r="AJ82" i="11"/>
  <c r="AD23" i="2"/>
  <c r="AD121" i="11"/>
  <c r="AE163" i="11"/>
  <c r="AF163" i="11"/>
  <c r="AF121" i="11"/>
  <c r="AB15" i="11"/>
  <c r="K23" i="2"/>
  <c r="AE82" i="11"/>
  <c r="Y23" i="2"/>
  <c r="AM82" i="11"/>
  <c r="AG23" i="2"/>
  <c r="AG121" i="11"/>
  <c r="AF82" i="11"/>
  <c r="Z23" i="2"/>
  <c r="AP86" i="11"/>
  <c r="AB131" i="11"/>
  <c r="AB145" i="11"/>
  <c r="AB163" i="11"/>
  <c r="AG82" i="11"/>
  <c r="AA23" i="2"/>
  <c r="AH82" i="11"/>
  <c r="AB23" i="2"/>
  <c r="AB121" i="11"/>
  <c r="AC163" i="11"/>
  <c r="AK82" i="10"/>
  <c r="AE22" i="2" s="1"/>
  <c r="AE121" i="10"/>
  <c r="AL82" i="10"/>
  <c r="AF22" i="2" s="1"/>
  <c r="AF121" i="10"/>
  <c r="AB15" i="10"/>
  <c r="K22" i="2"/>
  <c r="AE82" i="10"/>
  <c r="Y22" i="2"/>
  <c r="AM82" i="10"/>
  <c r="AG22" i="2" s="1"/>
  <c r="AG121" i="10"/>
  <c r="AC15" i="10"/>
  <c r="L22" i="2"/>
  <c r="AP17" i="10"/>
  <c r="AF82" i="10"/>
  <c r="Z22" i="2"/>
  <c r="AB131" i="10"/>
  <c r="AB145" i="10"/>
  <c r="AD15" i="10"/>
  <c r="M22" i="2"/>
  <c r="AG82" i="10"/>
  <c r="AA22" i="2"/>
  <c r="AC131" i="10"/>
  <c r="AB163" i="10"/>
  <c r="AB121" i="10"/>
  <c r="V64" i="9"/>
  <c r="AJ82" i="9"/>
  <c r="AD20" i="2"/>
  <c r="AD121" i="9"/>
  <c r="AE163" i="9"/>
  <c r="AF163" i="9"/>
  <c r="AE82" i="9"/>
  <c r="Y20" i="2"/>
  <c r="AM82" i="9"/>
  <c r="AG20" i="2" s="1"/>
  <c r="AG121" i="9"/>
  <c r="AC15" i="9"/>
  <c r="L20" i="2"/>
  <c r="AP17" i="9"/>
  <c r="AF82" i="9"/>
  <c r="Z20" i="2"/>
  <c r="AH121" i="9"/>
  <c r="AB131" i="9"/>
  <c r="AB145" i="9"/>
  <c r="AL82" i="9"/>
  <c r="AF20" i="2" s="1"/>
  <c r="AG82" i="9"/>
  <c r="AA20" i="2"/>
  <c r="AC131" i="9"/>
  <c r="AB163" i="9"/>
  <c r="AB121" i="9"/>
  <c r="AC163" i="9"/>
  <c r="AC131" i="8"/>
  <c r="AB131" i="8"/>
  <c r="AP18" i="8"/>
  <c r="AE121" i="8"/>
  <c r="AF121" i="8"/>
  <c r="AD131" i="8"/>
  <c r="AX21" i="2"/>
  <c r="AG121" i="8"/>
  <c r="AE131" i="8"/>
  <c r="AY21" i="2" s="1"/>
  <c r="AA58" i="8"/>
  <c r="AC145" i="8"/>
  <c r="AB145" i="8"/>
  <c r="A74" i="8"/>
  <c r="AC121" i="8"/>
  <c r="AD121" i="8"/>
  <c r="AE163" i="8"/>
  <c r="AB121" i="8"/>
  <c r="AC163" i="8"/>
  <c r="AB163" i="8"/>
  <c r="AP85" i="8"/>
  <c r="A19" i="8"/>
  <c r="AK82" i="8"/>
  <c r="AE21" i="2"/>
  <c r="AH82" i="8"/>
  <c r="AB21" i="2"/>
  <c r="AL82" i="8"/>
  <c r="AF21" i="2"/>
  <c r="AJ82" i="8"/>
  <c r="AD21" i="2"/>
  <c r="AG82" i="8"/>
  <c r="AA21" i="2"/>
  <c r="AE82" i="8"/>
  <c r="Y21" i="2"/>
  <c r="AI82" i="8"/>
  <c r="AC21" i="2"/>
  <c r="AF82" i="8"/>
  <c r="Z21" i="2"/>
  <c r="AM82" i="8"/>
  <c r="AG21" i="2"/>
  <c r="O74" i="9"/>
  <c r="O64" i="9"/>
  <c r="AT70" i="9"/>
  <c r="T20" i="2"/>
  <c r="AD15" i="9"/>
  <c r="M20" i="2"/>
  <c r="AB15" i="9"/>
  <c r="K20" i="2"/>
  <c r="U76" i="12"/>
  <c r="X24" i="2"/>
  <c r="AP17" i="12"/>
  <c r="A85" i="12"/>
  <c r="V82" i="12"/>
  <c r="W83" i="12"/>
  <c r="AT70" i="12"/>
  <c r="AT68" i="12"/>
  <c r="AT66" i="12"/>
  <c r="R64" i="12"/>
  <c r="AB64" i="12"/>
  <c r="S24" i="2"/>
  <c r="AT61" i="12"/>
  <c r="AT64" i="12"/>
  <c r="Y82" i="12"/>
  <c r="Z83" i="12"/>
  <c r="AB15" i="12"/>
  <c r="K24" i="2"/>
  <c r="AD15" i="12"/>
  <c r="M24" i="2"/>
  <c r="AC15" i="12"/>
  <c r="L24" i="2"/>
  <c r="O74" i="12"/>
  <c r="Y82" i="11"/>
  <c r="Z83" i="11"/>
  <c r="O74" i="11"/>
  <c r="U76" i="11"/>
  <c r="W82" i="11"/>
  <c r="O64" i="11"/>
  <c r="AT64" i="9"/>
  <c r="O76" i="9"/>
  <c r="W20" i="2"/>
  <c r="R64" i="9"/>
  <c r="AB64" i="9"/>
  <c r="S20" i="2"/>
  <c r="AT61" i="9"/>
  <c r="U76" i="9"/>
  <c r="V64" i="8"/>
  <c r="T21" i="2"/>
  <c r="Y82" i="8"/>
  <c r="Z83" i="8"/>
  <c r="O74" i="8"/>
  <c r="BE19" i="2"/>
  <c r="BD19" i="2"/>
  <c r="BC19" i="2"/>
  <c r="BB19" i="2"/>
  <c r="BA19" i="2"/>
  <c r="AZ19" i="2"/>
  <c r="AX19" i="2"/>
  <c r="AW19" i="2"/>
  <c r="AV19" i="2"/>
  <c r="AU19" i="2"/>
  <c r="AT19" i="2"/>
  <c r="AS19" i="2"/>
  <c r="AR19" i="2"/>
  <c r="AQ19" i="2"/>
  <c r="AP19" i="2"/>
  <c r="AO19" i="2"/>
  <c r="AN19" i="2"/>
  <c r="R19" i="2"/>
  <c r="Q19" i="2"/>
  <c r="P19" i="2"/>
  <c r="O19" i="2"/>
  <c r="J19" i="2"/>
  <c r="I19" i="2"/>
  <c r="H19" i="2"/>
  <c r="G19" i="2"/>
  <c r="F19" i="2"/>
  <c r="E19" i="2"/>
  <c r="D19" i="2"/>
  <c r="C19" i="2"/>
  <c r="BE18" i="2"/>
  <c r="BD18" i="2"/>
  <c r="BC18" i="2"/>
  <c r="BB18" i="2"/>
  <c r="BA18" i="2"/>
  <c r="AZ18" i="2"/>
  <c r="AW18" i="2"/>
  <c r="AV18" i="2"/>
  <c r="AU18" i="2"/>
  <c r="AT18" i="2"/>
  <c r="AS18" i="2"/>
  <c r="AR18" i="2"/>
  <c r="AQ18" i="2"/>
  <c r="AP18" i="2"/>
  <c r="AO18" i="2"/>
  <c r="AN18" i="2"/>
  <c r="R18" i="2"/>
  <c r="Q18" i="2"/>
  <c r="P18" i="2"/>
  <c r="O18" i="2"/>
  <c r="J18" i="2"/>
  <c r="I18" i="2"/>
  <c r="H18" i="2"/>
  <c r="G18" i="2"/>
  <c r="F18" i="2"/>
  <c r="E18" i="2"/>
  <c r="D18" i="2"/>
  <c r="C18" i="2"/>
  <c r="A169" i="7"/>
  <c r="A168" i="7"/>
  <c r="A167" i="7"/>
  <c r="A166" i="7"/>
  <c r="A165" i="7"/>
  <c r="A164" i="7"/>
  <c r="AD163" i="7"/>
  <c r="AB155" i="7"/>
  <c r="A151" i="7"/>
  <c r="A150" i="7"/>
  <c r="A149" i="7"/>
  <c r="AC145" i="7"/>
  <c r="A148" i="7"/>
  <c r="A147" i="7"/>
  <c r="A146" i="7"/>
  <c r="L135" i="7"/>
  <c r="A135" i="7"/>
  <c r="AB131" i="7"/>
  <c r="L133" i="7"/>
  <c r="A133" i="7"/>
  <c r="AE131" i="7"/>
  <c r="AY19" i="2" s="1"/>
  <c r="L131" i="7"/>
  <c r="AD131" i="7"/>
  <c r="A127" i="7"/>
  <c r="A126" i="7"/>
  <c r="A125" i="7"/>
  <c r="A124" i="7"/>
  <c r="A123" i="7"/>
  <c r="A122" i="7"/>
  <c r="AD111" i="7"/>
  <c r="AC111" i="7"/>
  <c r="AB111" i="7"/>
  <c r="A111" i="7"/>
  <c r="AD110" i="7"/>
  <c r="AC110" i="7"/>
  <c r="AB110" i="7"/>
  <c r="A110" i="7"/>
  <c r="AD109" i="7"/>
  <c r="AC109" i="7"/>
  <c r="AB109" i="7"/>
  <c r="A109" i="7"/>
  <c r="AD108" i="7"/>
  <c r="AC108" i="7"/>
  <c r="AB108" i="7"/>
  <c r="A108" i="7"/>
  <c r="AD107" i="7"/>
  <c r="AC107" i="7"/>
  <c r="AB107" i="7"/>
  <c r="A107" i="7"/>
  <c r="AD106" i="7"/>
  <c r="AC106" i="7"/>
  <c r="AB106" i="7"/>
  <c r="A106" i="7"/>
  <c r="AD105" i="7"/>
  <c r="AC105" i="7"/>
  <c r="AB105" i="7"/>
  <c r="A105" i="7"/>
  <c r="AD104" i="7"/>
  <c r="AC104" i="7"/>
  <c r="AB104" i="7"/>
  <c r="A104" i="7"/>
  <c r="AD103" i="7"/>
  <c r="AC103" i="7"/>
  <c r="AB103" i="7"/>
  <c r="A103" i="7"/>
  <c r="AD102" i="7"/>
  <c r="AC102" i="7"/>
  <c r="AB102" i="7"/>
  <c r="A102" i="7"/>
  <c r="AQ101" i="7"/>
  <c r="AD101" i="7"/>
  <c r="AC101" i="7"/>
  <c r="AB101" i="7"/>
  <c r="A101" i="7"/>
  <c r="AP34" i="7"/>
  <c r="AQ100" i="7"/>
  <c r="AD100" i="7"/>
  <c r="AC100" i="7"/>
  <c r="AB100" i="7"/>
  <c r="A100" i="7"/>
  <c r="AQ99" i="7"/>
  <c r="AD99" i="7"/>
  <c r="AC99" i="7"/>
  <c r="AB99" i="7"/>
  <c r="A99" i="7"/>
  <c r="AP32" i="7" s="1"/>
  <c r="AQ98" i="7"/>
  <c r="AP98" i="7"/>
  <c r="AD98" i="7"/>
  <c r="AC98" i="7"/>
  <c r="AB98" i="7"/>
  <c r="A98" i="7"/>
  <c r="AP31" i="7" s="1"/>
  <c r="AQ97" i="7"/>
  <c r="AD97" i="7"/>
  <c r="AC97" i="7"/>
  <c r="AB97" i="7"/>
  <c r="A97" i="7"/>
  <c r="AQ96" i="7"/>
  <c r="AD96" i="7"/>
  <c r="AC96" i="7"/>
  <c r="AB96" i="7"/>
  <c r="A96" i="7"/>
  <c r="AP29" i="7" s="1"/>
  <c r="AQ95" i="7"/>
  <c r="AD95" i="7"/>
  <c r="AC95" i="7"/>
  <c r="AB95" i="7"/>
  <c r="A95" i="7"/>
  <c r="AP28" i="7" s="1"/>
  <c r="AQ94" i="7"/>
  <c r="AD94" i="7"/>
  <c r="AC94" i="7"/>
  <c r="AB94" i="7"/>
  <c r="A94" i="7"/>
  <c r="AQ93" i="7"/>
  <c r="AD93" i="7"/>
  <c r="AC93" i="7"/>
  <c r="AB93" i="7"/>
  <c r="A93" i="7"/>
  <c r="AP26" i="7"/>
  <c r="AQ92" i="7"/>
  <c r="AD92" i="7"/>
  <c r="AC92" i="7"/>
  <c r="AB92" i="7"/>
  <c r="A92" i="7"/>
  <c r="AP25" i="7" s="1"/>
  <c r="AQ91" i="7"/>
  <c r="AD91" i="7"/>
  <c r="AC91" i="7"/>
  <c r="AB91" i="7"/>
  <c r="A91" i="7"/>
  <c r="AQ90" i="7"/>
  <c r="AD90" i="7"/>
  <c r="AC90" i="7"/>
  <c r="AB90" i="7"/>
  <c r="A90" i="7"/>
  <c r="AP23" i="7"/>
  <c r="AQ89" i="7"/>
  <c r="AC89" i="7"/>
  <c r="AB89" i="7"/>
  <c r="AD89" i="7" s="1"/>
  <c r="AQ88" i="7"/>
  <c r="AC88" i="7"/>
  <c r="AD88" i="7" s="1"/>
  <c r="AB88" i="7"/>
  <c r="AQ87" i="7"/>
  <c r="AC87" i="7"/>
  <c r="AB87" i="7"/>
  <c r="AD87" i="7" s="1"/>
  <c r="AQ86" i="7"/>
  <c r="AC86" i="7"/>
  <c r="AD86" i="7" s="1"/>
  <c r="AB86" i="7"/>
  <c r="AQ85" i="7"/>
  <c r="AC85" i="7"/>
  <c r="AB85" i="7"/>
  <c r="AD85" i="7" s="1"/>
  <c r="AQ84" i="7"/>
  <c r="AC84" i="7"/>
  <c r="AD84" i="7" s="1"/>
  <c r="AB84" i="7"/>
  <c r="A84" i="7"/>
  <c r="AQ83" i="7"/>
  <c r="AC83" i="7"/>
  <c r="AD83" i="7" s="1"/>
  <c r="AB83" i="7"/>
  <c r="A83" i="7"/>
  <c r="AQ82" i="7"/>
  <c r="AP82" i="7"/>
  <c r="AC82" i="7"/>
  <c r="AB82" i="7"/>
  <c r="AD82" i="7" s="1"/>
  <c r="W73" i="7"/>
  <c r="V73" i="7"/>
  <c r="U73" i="7"/>
  <c r="T73" i="7"/>
  <c r="S73" i="7"/>
  <c r="R73" i="7"/>
  <c r="Q73" i="7"/>
  <c r="P73" i="7"/>
  <c r="O73" i="7"/>
  <c r="N73" i="7"/>
  <c r="M73" i="7"/>
  <c r="L73" i="7"/>
  <c r="K73" i="7"/>
  <c r="J73" i="7"/>
  <c r="I73" i="7"/>
  <c r="H73" i="7"/>
  <c r="Z72" i="7"/>
  <c r="Z71" i="7"/>
  <c r="Z70" i="7"/>
  <c r="Z69" i="7"/>
  <c r="Z68" i="7"/>
  <c r="W63" i="7"/>
  <c r="V63" i="7"/>
  <c r="U63" i="7"/>
  <c r="T63" i="7"/>
  <c r="S63" i="7"/>
  <c r="R63" i="7"/>
  <c r="Q63" i="7"/>
  <c r="P63" i="7"/>
  <c r="O63" i="7"/>
  <c r="N63" i="7"/>
  <c r="M63" i="7"/>
  <c r="L63" i="7"/>
  <c r="K63" i="7"/>
  <c r="J63" i="7"/>
  <c r="I63" i="7"/>
  <c r="H63" i="7"/>
  <c r="Z62" i="7"/>
  <c r="Z61" i="7"/>
  <c r="Z60" i="7"/>
  <c r="Z59" i="7"/>
  <c r="Z58" i="7"/>
  <c r="H44" i="7"/>
  <c r="A44" i="7"/>
  <c r="H43" i="7"/>
  <c r="A43" i="7"/>
  <c r="A42" i="7"/>
  <c r="A41" i="7"/>
  <c r="A40" i="7"/>
  <c r="A39" i="7"/>
  <c r="AB38" i="7"/>
  <c r="N19" i="2" s="1"/>
  <c r="AQ34" i="7"/>
  <c r="A34" i="7"/>
  <c r="AP101" i="7" s="1"/>
  <c r="AQ33" i="7"/>
  <c r="AP33" i="7"/>
  <c r="A33" i="7"/>
  <c r="AP100" i="7" s="1"/>
  <c r="AQ32" i="7"/>
  <c r="A32" i="7"/>
  <c r="AP99" i="7"/>
  <c r="AQ31" i="7"/>
  <c r="A31" i="7"/>
  <c r="AQ30" i="7"/>
  <c r="AP30" i="7"/>
  <c r="A30" i="7"/>
  <c r="AP97" i="7" s="1"/>
  <c r="AQ29" i="7"/>
  <c r="A29" i="7"/>
  <c r="AP96" i="7" s="1"/>
  <c r="AQ28" i="7"/>
  <c r="A28" i="7"/>
  <c r="AP95" i="7" s="1"/>
  <c r="AQ27" i="7"/>
  <c r="AP27" i="7"/>
  <c r="A27" i="7"/>
  <c r="AP94" i="7"/>
  <c r="AQ26" i="7"/>
  <c r="A26" i="7"/>
  <c r="AP93" i="7" s="1"/>
  <c r="AQ25" i="7"/>
  <c r="A25" i="7"/>
  <c r="AP92" i="7" s="1"/>
  <c r="AQ24" i="7"/>
  <c r="AP24" i="7"/>
  <c r="A24" i="7"/>
  <c r="AP91" i="7"/>
  <c r="AQ23" i="7"/>
  <c r="A23" i="7"/>
  <c r="AP90" i="7" s="1"/>
  <c r="AQ22" i="7"/>
  <c r="AQ21" i="7"/>
  <c r="AQ20" i="7"/>
  <c r="AQ19" i="7"/>
  <c r="AQ18" i="7"/>
  <c r="AQ17" i="7"/>
  <c r="AQ16" i="7"/>
  <c r="AP16" i="7"/>
  <c r="A16" i="7"/>
  <c r="AP83" i="7" s="1"/>
  <c r="AQ15" i="7"/>
  <c r="AP15" i="7"/>
  <c r="A169" i="6"/>
  <c r="A168" i="6"/>
  <c r="A167" i="6"/>
  <c r="A166" i="6"/>
  <c r="A165" i="6"/>
  <c r="A164" i="6"/>
  <c r="AD163" i="6"/>
  <c r="AB155" i="6"/>
  <c r="A151" i="6"/>
  <c r="A150" i="6"/>
  <c r="A149" i="6"/>
  <c r="A148" i="6"/>
  <c r="A147" i="6"/>
  <c r="AC145" i="6"/>
  <c r="A146" i="6"/>
  <c r="AB145" i="6"/>
  <c r="L135" i="6"/>
  <c r="A135" i="6"/>
  <c r="AE131" i="6"/>
  <c r="AY18" i="2" s="1"/>
  <c r="L133" i="6"/>
  <c r="A133" i="6"/>
  <c r="AB131" i="6"/>
  <c r="L131" i="6"/>
  <c r="A127" i="6"/>
  <c r="AC121" i="6"/>
  <c r="A126" i="6"/>
  <c r="A125" i="6"/>
  <c r="A124" i="6"/>
  <c r="A123" i="6"/>
  <c r="A122" i="6"/>
  <c r="AB121" i="6"/>
  <c r="AH121" i="6"/>
  <c r="AF121" i="6"/>
  <c r="AD111" i="6"/>
  <c r="AC111" i="6"/>
  <c r="AB111" i="6"/>
  <c r="A111" i="6"/>
  <c r="AD110" i="6"/>
  <c r="AC110" i="6"/>
  <c r="AB110" i="6"/>
  <c r="A110" i="6"/>
  <c r="AD109" i="6"/>
  <c r="AC109" i="6"/>
  <c r="AB109" i="6"/>
  <c r="A109" i="6"/>
  <c r="AD108" i="6"/>
  <c r="AC108" i="6"/>
  <c r="AB108" i="6"/>
  <c r="A108" i="6"/>
  <c r="AD107" i="6"/>
  <c r="AC107" i="6"/>
  <c r="AB107" i="6"/>
  <c r="A107" i="6"/>
  <c r="AD106" i="6"/>
  <c r="AC106" i="6"/>
  <c r="AB106" i="6"/>
  <c r="A106" i="6"/>
  <c r="AD105" i="6"/>
  <c r="AC105" i="6"/>
  <c r="AB105" i="6"/>
  <c r="A105" i="6"/>
  <c r="AD104" i="6"/>
  <c r="AC104" i="6"/>
  <c r="AB104" i="6"/>
  <c r="A104" i="6"/>
  <c r="AD103" i="6"/>
  <c r="AC103" i="6"/>
  <c r="AB103" i="6"/>
  <c r="A103" i="6"/>
  <c r="AD102" i="6"/>
  <c r="AC102" i="6"/>
  <c r="AB102" i="6"/>
  <c r="A102" i="6"/>
  <c r="AQ101" i="6"/>
  <c r="AD101" i="6"/>
  <c r="AC101" i="6"/>
  <c r="AB101" i="6"/>
  <c r="A101" i="6"/>
  <c r="AP34" i="6"/>
  <c r="AQ100" i="6"/>
  <c r="AD100" i="6"/>
  <c r="AC100" i="6"/>
  <c r="AB100" i="6"/>
  <c r="A100" i="6"/>
  <c r="AQ99" i="6"/>
  <c r="AD99" i="6"/>
  <c r="AC99" i="6"/>
  <c r="AB99" i="6"/>
  <c r="A99" i="6"/>
  <c r="AP32" i="6"/>
  <c r="AQ98" i="6"/>
  <c r="AD98" i="6"/>
  <c r="AC98" i="6"/>
  <c r="AB98" i="6"/>
  <c r="A98" i="6"/>
  <c r="AP31" i="6"/>
  <c r="AQ97" i="6"/>
  <c r="AD97" i="6"/>
  <c r="AC97" i="6"/>
  <c r="AB97" i="6"/>
  <c r="A97" i="6"/>
  <c r="AP30" i="6"/>
  <c r="AQ96" i="6"/>
  <c r="AD96" i="6"/>
  <c r="AC96" i="6"/>
  <c r="AB96" i="6"/>
  <c r="A96" i="6"/>
  <c r="AP29" i="6"/>
  <c r="AQ95" i="6"/>
  <c r="AD95" i="6"/>
  <c r="AC95" i="6"/>
  <c r="AB95" i="6"/>
  <c r="A95" i="6"/>
  <c r="AP28" i="6"/>
  <c r="AQ94" i="6"/>
  <c r="AD94" i="6"/>
  <c r="AC94" i="6"/>
  <c r="AB94" i="6"/>
  <c r="A94" i="6"/>
  <c r="AP27" i="6"/>
  <c r="AQ93" i="6"/>
  <c r="AD93" i="6"/>
  <c r="AC93" i="6"/>
  <c r="AB93" i="6"/>
  <c r="A93" i="6"/>
  <c r="AP26" i="6"/>
  <c r="AQ92" i="6"/>
  <c r="AD92" i="6"/>
  <c r="AC92" i="6"/>
  <c r="AB92" i="6"/>
  <c r="A92" i="6"/>
  <c r="AP25" i="6"/>
  <c r="AQ91" i="6"/>
  <c r="AD91" i="6"/>
  <c r="AC91" i="6"/>
  <c r="AB91" i="6"/>
  <c r="A91" i="6"/>
  <c r="AP24" i="6"/>
  <c r="AQ90" i="6"/>
  <c r="AD90" i="6"/>
  <c r="AC90" i="6"/>
  <c r="AB90" i="6"/>
  <c r="A90" i="6"/>
  <c r="AP23" i="6"/>
  <c r="AQ89" i="6"/>
  <c r="AC89" i="6"/>
  <c r="AB89" i="6"/>
  <c r="AD89" i="6" s="1"/>
  <c r="A89" i="6"/>
  <c r="AP22" i="6"/>
  <c r="AQ88" i="6"/>
  <c r="AC88" i="6"/>
  <c r="AB88" i="6"/>
  <c r="AD88" i="6" s="1"/>
  <c r="A88" i="6"/>
  <c r="AP21" i="6"/>
  <c r="AQ87" i="6"/>
  <c r="AC87" i="6"/>
  <c r="AD87" i="6" s="1"/>
  <c r="AB87" i="6"/>
  <c r="A87" i="6"/>
  <c r="AP20" i="6"/>
  <c r="AQ86" i="6"/>
  <c r="AC86" i="6"/>
  <c r="AB86" i="6"/>
  <c r="AD86" i="6" s="1"/>
  <c r="AQ85" i="6"/>
  <c r="AD85" i="6"/>
  <c r="AC85" i="6"/>
  <c r="AB85" i="6"/>
  <c r="AQ84" i="6"/>
  <c r="AC84" i="6"/>
  <c r="AB84" i="6"/>
  <c r="AD84" i="6" s="1"/>
  <c r="AQ83" i="6"/>
  <c r="AC83" i="6"/>
  <c r="AB83" i="6"/>
  <c r="A83" i="6"/>
  <c r="A84" i="6"/>
  <c r="AQ82" i="6"/>
  <c r="AP82" i="6"/>
  <c r="AD82" i="6"/>
  <c r="AC82" i="6"/>
  <c r="AB82" i="6"/>
  <c r="W73" i="6"/>
  <c r="V73" i="6"/>
  <c r="U73" i="6"/>
  <c r="T73" i="6"/>
  <c r="S73" i="6"/>
  <c r="R73" i="6"/>
  <c r="Q73" i="6"/>
  <c r="P73" i="6"/>
  <c r="O73" i="6"/>
  <c r="N73" i="6"/>
  <c r="M73" i="6"/>
  <c r="L73" i="6"/>
  <c r="K73" i="6"/>
  <c r="J73" i="6"/>
  <c r="I73" i="6"/>
  <c r="H73" i="6"/>
  <c r="Z72" i="6"/>
  <c r="Z71" i="6"/>
  <c r="Z70" i="6"/>
  <c r="Z69" i="6"/>
  <c r="Z68" i="6"/>
  <c r="W63" i="6"/>
  <c r="V63" i="6"/>
  <c r="U63" i="6"/>
  <c r="T63" i="6"/>
  <c r="S63" i="6"/>
  <c r="R63" i="6"/>
  <c r="Q63" i="6"/>
  <c r="P63" i="6"/>
  <c r="O63" i="6"/>
  <c r="N63" i="6"/>
  <c r="M63" i="6"/>
  <c r="L63" i="6"/>
  <c r="K63" i="6"/>
  <c r="J63" i="6"/>
  <c r="I63" i="6"/>
  <c r="H63" i="6"/>
  <c r="Z62" i="6"/>
  <c r="Z61" i="6"/>
  <c r="Z60" i="6"/>
  <c r="Z59" i="6"/>
  <c r="AA58" i="6" s="1"/>
  <c r="V64" i="6" s="1"/>
  <c r="Z58" i="6"/>
  <c r="H44" i="6"/>
  <c r="A44" i="6"/>
  <c r="H43" i="6"/>
  <c r="A43" i="6"/>
  <c r="A42" i="6"/>
  <c r="A41" i="6"/>
  <c r="A40" i="6"/>
  <c r="A39" i="6"/>
  <c r="AB38" i="6"/>
  <c r="N18" i="2" s="1"/>
  <c r="AQ34" i="6"/>
  <c r="A34" i="6"/>
  <c r="AP101" i="6"/>
  <c r="AQ33" i="6"/>
  <c r="AP33" i="6"/>
  <c r="A33" i="6"/>
  <c r="AP100" i="6"/>
  <c r="AQ32" i="6"/>
  <c r="A32" i="6"/>
  <c r="AP99" i="6"/>
  <c r="AQ31" i="6"/>
  <c r="A31" i="6"/>
  <c r="AP98" i="6"/>
  <c r="AQ30" i="6"/>
  <c r="A30" i="6"/>
  <c r="AP97" i="6"/>
  <c r="AQ29" i="6"/>
  <c r="A29" i="6"/>
  <c r="AP96" i="6"/>
  <c r="AQ28" i="6"/>
  <c r="A28" i="6"/>
  <c r="AP95" i="6"/>
  <c r="AQ27" i="6"/>
  <c r="A27" i="6"/>
  <c r="AP94" i="6"/>
  <c r="AQ26" i="6"/>
  <c r="A26" i="6"/>
  <c r="AP93" i="6"/>
  <c r="AQ25" i="6"/>
  <c r="A25" i="6"/>
  <c r="AP92" i="6"/>
  <c r="AQ24" i="6"/>
  <c r="A24" i="6"/>
  <c r="AP91" i="6"/>
  <c r="AQ23" i="6"/>
  <c r="A23" i="6"/>
  <c r="AP90" i="6"/>
  <c r="AQ22" i="6"/>
  <c r="AQ21" i="6"/>
  <c r="AQ20" i="6"/>
  <c r="A20" i="6"/>
  <c r="AP87" i="6"/>
  <c r="AQ19" i="6"/>
  <c r="A19" i="6"/>
  <c r="AP86" i="6"/>
  <c r="AQ18" i="6"/>
  <c r="A18" i="6"/>
  <c r="AP85" i="6"/>
  <c r="AQ17" i="6"/>
  <c r="A17" i="6"/>
  <c r="AP84" i="6"/>
  <c r="AQ16" i="6"/>
  <c r="A16" i="6"/>
  <c r="AP83" i="6"/>
  <c r="AQ15" i="6"/>
  <c r="AP15" i="6"/>
  <c r="BE17" i="2"/>
  <c r="BD17" i="2"/>
  <c r="BC17" i="2"/>
  <c r="BB17" i="2"/>
  <c r="BA17" i="2"/>
  <c r="AZ17" i="2"/>
  <c r="AY17" i="2"/>
  <c r="L131" i="5"/>
  <c r="L133" i="5"/>
  <c r="AD131" i="5"/>
  <c r="AX17" i="2"/>
  <c r="AW17" i="2"/>
  <c r="AV17" i="2"/>
  <c r="AU17" i="2"/>
  <c r="AT17" i="2"/>
  <c r="AS17" i="2"/>
  <c r="AR17" i="2"/>
  <c r="AQ17" i="2"/>
  <c r="AP17" i="2"/>
  <c r="AO17" i="2"/>
  <c r="AN17" i="2"/>
  <c r="R17" i="2"/>
  <c r="Q17" i="2"/>
  <c r="P17" i="2"/>
  <c r="O17" i="2"/>
  <c r="J17" i="2"/>
  <c r="I17" i="2"/>
  <c r="H17" i="2"/>
  <c r="G17" i="2"/>
  <c r="F17" i="2"/>
  <c r="E17" i="2"/>
  <c r="D17" i="2"/>
  <c r="C17" i="2"/>
  <c r="A169" i="5"/>
  <c r="A168" i="5"/>
  <c r="A167" i="5"/>
  <c r="A166" i="5"/>
  <c r="A165" i="5"/>
  <c r="A164" i="5"/>
  <c r="AD163" i="5"/>
  <c r="AF163" i="5"/>
  <c r="AE163" i="5"/>
  <c r="AB155" i="5"/>
  <c r="A151" i="5"/>
  <c r="A150" i="5"/>
  <c r="A149" i="5"/>
  <c r="A148" i="5"/>
  <c r="A147" i="5"/>
  <c r="A146" i="5"/>
  <c r="L135" i="5"/>
  <c r="A135" i="5"/>
  <c r="A133" i="5"/>
  <c r="A127" i="5"/>
  <c r="A126" i="5"/>
  <c r="A125" i="5"/>
  <c r="AD121" i="5"/>
  <c r="A124" i="5"/>
  <c r="A123" i="5"/>
  <c r="A122" i="5"/>
  <c r="AD111" i="5"/>
  <c r="AC111" i="5"/>
  <c r="AB111" i="5"/>
  <c r="A111" i="5"/>
  <c r="AD110" i="5"/>
  <c r="AC110" i="5"/>
  <c r="AB110" i="5"/>
  <c r="A110" i="5"/>
  <c r="AD109" i="5"/>
  <c r="AC109" i="5"/>
  <c r="AB109" i="5"/>
  <c r="A109" i="5"/>
  <c r="AD108" i="5"/>
  <c r="AC108" i="5"/>
  <c r="AB108" i="5"/>
  <c r="A108" i="5"/>
  <c r="AD107" i="5"/>
  <c r="AC107" i="5"/>
  <c r="AB107" i="5"/>
  <c r="A107" i="5"/>
  <c r="AD106" i="5"/>
  <c r="AC106" i="5"/>
  <c r="AB106" i="5"/>
  <c r="A106" i="5"/>
  <c r="AD105" i="5"/>
  <c r="AC105" i="5"/>
  <c r="AB105" i="5"/>
  <c r="A105" i="5"/>
  <c r="AD104" i="5"/>
  <c r="AC104" i="5"/>
  <c r="AB104" i="5"/>
  <c r="A104" i="5"/>
  <c r="AD103" i="5"/>
  <c r="AC103" i="5"/>
  <c r="AB103" i="5"/>
  <c r="A103" i="5"/>
  <c r="AD102" i="5"/>
  <c r="AC102" i="5"/>
  <c r="AB102" i="5"/>
  <c r="A102" i="5"/>
  <c r="AQ101" i="5"/>
  <c r="AD101" i="5"/>
  <c r="AC101" i="5"/>
  <c r="AB101" i="5"/>
  <c r="A101" i="5"/>
  <c r="AP34" i="5"/>
  <c r="AQ100" i="5"/>
  <c r="AD100" i="5"/>
  <c r="AC100" i="5"/>
  <c r="AB100" i="5"/>
  <c r="A100" i="5"/>
  <c r="AP33" i="5"/>
  <c r="AQ99" i="5"/>
  <c r="AD99" i="5"/>
  <c r="AC99" i="5"/>
  <c r="AB99" i="5"/>
  <c r="A99" i="5"/>
  <c r="AP32" i="5"/>
  <c r="AQ98" i="5"/>
  <c r="AD98" i="5"/>
  <c r="AC98" i="5"/>
  <c r="AB98" i="5"/>
  <c r="A98" i="5"/>
  <c r="AP31" i="5"/>
  <c r="AQ97" i="5"/>
  <c r="AD97" i="5"/>
  <c r="AC97" i="5"/>
  <c r="AB97" i="5"/>
  <c r="A97" i="5"/>
  <c r="AP30" i="5"/>
  <c r="AQ96" i="5"/>
  <c r="AD96" i="5"/>
  <c r="AC96" i="5"/>
  <c r="AB96" i="5"/>
  <c r="A96" i="5"/>
  <c r="AP29" i="5"/>
  <c r="AQ95" i="5"/>
  <c r="AD95" i="5"/>
  <c r="AC95" i="5"/>
  <c r="AB95" i="5"/>
  <c r="A95" i="5"/>
  <c r="AP28" i="5"/>
  <c r="AQ94" i="5"/>
  <c r="AD94" i="5"/>
  <c r="AC94" i="5"/>
  <c r="AB94" i="5"/>
  <c r="A94" i="5"/>
  <c r="AP27" i="5"/>
  <c r="AQ93" i="5"/>
  <c r="AD93" i="5"/>
  <c r="AC93" i="5"/>
  <c r="AB93" i="5"/>
  <c r="A93" i="5"/>
  <c r="AP26" i="5"/>
  <c r="AQ92" i="5"/>
  <c r="AD92" i="5"/>
  <c r="AC92" i="5"/>
  <c r="AB92" i="5"/>
  <c r="A92" i="5"/>
  <c r="AP25" i="5"/>
  <c r="AQ91" i="5"/>
  <c r="AD91" i="5"/>
  <c r="AC91" i="5"/>
  <c r="AB91" i="5"/>
  <c r="A91" i="5"/>
  <c r="AP24" i="5"/>
  <c r="AQ90" i="5"/>
  <c r="AD90" i="5"/>
  <c r="AC90" i="5"/>
  <c r="AB90" i="5"/>
  <c r="A83" i="5"/>
  <c r="A84" i="5"/>
  <c r="A85" i="5"/>
  <c r="A86" i="5"/>
  <c r="A87" i="5"/>
  <c r="A88" i="5"/>
  <c r="A89" i="5"/>
  <c r="A90" i="5"/>
  <c r="AP23" i="5"/>
  <c r="AQ89" i="5"/>
  <c r="AD89" i="5"/>
  <c r="AC89" i="5"/>
  <c r="AB89" i="5"/>
  <c r="AQ88" i="5"/>
  <c r="AB88" i="5"/>
  <c r="AC88" i="5"/>
  <c r="AD88" i="5"/>
  <c r="AQ87" i="5"/>
  <c r="AB87" i="5"/>
  <c r="AC87" i="5"/>
  <c r="AD87" i="5"/>
  <c r="AQ86" i="5"/>
  <c r="AB86" i="5"/>
  <c r="AC86" i="5"/>
  <c r="AD86" i="5"/>
  <c r="AQ85" i="5"/>
  <c r="AB85" i="5"/>
  <c r="AC85" i="5"/>
  <c r="AD85" i="5"/>
  <c r="AQ84" i="5"/>
  <c r="AB84" i="5"/>
  <c r="AC84" i="5"/>
  <c r="AD84" i="5"/>
  <c r="AQ83" i="5"/>
  <c r="AB83" i="5"/>
  <c r="AC83" i="5"/>
  <c r="AD83" i="5"/>
  <c r="AP16" i="5"/>
  <c r="AQ82" i="5"/>
  <c r="AP82" i="5"/>
  <c r="AC82" i="5"/>
  <c r="AB82" i="5"/>
  <c r="AD82" i="5"/>
  <c r="W73" i="5"/>
  <c r="V73" i="5"/>
  <c r="U73" i="5"/>
  <c r="T73" i="5"/>
  <c r="S73" i="5"/>
  <c r="R73" i="5"/>
  <c r="Q73" i="5"/>
  <c r="P73" i="5"/>
  <c r="O73" i="5"/>
  <c r="N73" i="5"/>
  <c r="M73" i="5"/>
  <c r="L73" i="5"/>
  <c r="K73" i="5"/>
  <c r="J73" i="5"/>
  <c r="I73" i="5"/>
  <c r="H73" i="5"/>
  <c r="Z72" i="5"/>
  <c r="Z71" i="5"/>
  <c r="Z70" i="5"/>
  <c r="Z69" i="5"/>
  <c r="Z68" i="5"/>
  <c r="AA68" i="5"/>
  <c r="W63" i="5"/>
  <c r="V63" i="5"/>
  <c r="U63" i="5"/>
  <c r="T63" i="5"/>
  <c r="S63" i="5"/>
  <c r="R63" i="5"/>
  <c r="Q63" i="5"/>
  <c r="P63" i="5"/>
  <c r="O63" i="5"/>
  <c r="N63" i="5"/>
  <c r="M63" i="5"/>
  <c r="L63" i="5"/>
  <c r="K63" i="5"/>
  <c r="J63" i="5"/>
  <c r="I63" i="5"/>
  <c r="H63" i="5"/>
  <c r="Z62" i="5"/>
  <c r="Z61" i="5"/>
  <c r="Z60" i="5"/>
  <c r="Z59" i="5"/>
  <c r="Z58" i="5"/>
  <c r="H44" i="5"/>
  <c r="A44" i="5"/>
  <c r="H43" i="5"/>
  <c r="A43" i="5"/>
  <c r="A42" i="5"/>
  <c r="A41" i="5"/>
  <c r="A40" i="5"/>
  <c r="A39" i="5"/>
  <c r="AB38" i="5"/>
  <c r="N17" i="2"/>
  <c r="AQ34" i="5"/>
  <c r="A34" i="5"/>
  <c r="AP101" i="5"/>
  <c r="AQ33" i="5"/>
  <c r="A33" i="5"/>
  <c r="AP100" i="5"/>
  <c r="AQ32" i="5"/>
  <c r="A32" i="5"/>
  <c r="AP99" i="5"/>
  <c r="AQ31" i="5"/>
  <c r="A31" i="5"/>
  <c r="AP98" i="5"/>
  <c r="AQ30" i="5"/>
  <c r="A30" i="5"/>
  <c r="AP97" i="5"/>
  <c r="AQ29" i="5"/>
  <c r="A29" i="5"/>
  <c r="AP96" i="5"/>
  <c r="AQ28" i="5"/>
  <c r="A28" i="5"/>
  <c r="AP95" i="5"/>
  <c r="AQ27" i="5"/>
  <c r="A27" i="5"/>
  <c r="AP94" i="5"/>
  <c r="AQ26" i="5"/>
  <c r="A26" i="5"/>
  <c r="AP93" i="5"/>
  <c r="AQ25" i="5"/>
  <c r="A25" i="5"/>
  <c r="AP92" i="5"/>
  <c r="AQ24" i="5"/>
  <c r="A24" i="5"/>
  <c r="AP91" i="5"/>
  <c r="AQ23" i="5"/>
  <c r="A23" i="5"/>
  <c r="AP90" i="5"/>
  <c r="AQ22" i="5"/>
  <c r="A22" i="5"/>
  <c r="AP89" i="5"/>
  <c r="AQ21" i="5"/>
  <c r="A21" i="5"/>
  <c r="AP88" i="5"/>
  <c r="AQ20" i="5"/>
  <c r="AQ19" i="5"/>
  <c r="AQ18" i="5"/>
  <c r="AQ17" i="5"/>
  <c r="AQ16" i="5"/>
  <c r="A16" i="5"/>
  <c r="A17" i="5"/>
  <c r="AQ15" i="5"/>
  <c r="AP15" i="5"/>
  <c r="BE16" i="2"/>
  <c r="BD16" i="2"/>
  <c r="BC16" i="2"/>
  <c r="BB16" i="2"/>
  <c r="BA16" i="2"/>
  <c r="AZ16" i="2"/>
  <c r="AW16" i="2"/>
  <c r="AV16" i="2"/>
  <c r="AU16" i="2"/>
  <c r="AT16" i="2"/>
  <c r="AS16" i="2"/>
  <c r="AR16" i="2"/>
  <c r="AQ16" i="2"/>
  <c r="AP16" i="2"/>
  <c r="AO16" i="2"/>
  <c r="AN16" i="2"/>
  <c r="R16" i="2"/>
  <c r="Q16" i="2"/>
  <c r="P16" i="2"/>
  <c r="O16" i="2"/>
  <c r="J16" i="2"/>
  <c r="I16" i="2"/>
  <c r="H16" i="2"/>
  <c r="G16" i="2"/>
  <c r="F16" i="2"/>
  <c r="E16" i="2"/>
  <c r="D16" i="2"/>
  <c r="C16" i="2"/>
  <c r="A169" i="4"/>
  <c r="A168" i="4"/>
  <c r="A167" i="4"/>
  <c r="A166" i="4"/>
  <c r="A165" i="4"/>
  <c r="AF163" i="4"/>
  <c r="A164" i="4"/>
  <c r="AD163" i="4"/>
  <c r="AB155" i="4"/>
  <c r="A151" i="4"/>
  <c r="A150" i="4"/>
  <c r="A149" i="4"/>
  <c r="A148" i="4"/>
  <c r="A147" i="4"/>
  <c r="A146" i="4"/>
  <c r="L135" i="4"/>
  <c r="A135" i="4"/>
  <c r="AC131" i="4"/>
  <c r="L133" i="4"/>
  <c r="A133" i="4"/>
  <c r="AE131" i="4"/>
  <c r="AY16" i="2" s="1"/>
  <c r="AB131" i="4"/>
  <c r="L131" i="4"/>
  <c r="A127" i="4"/>
  <c r="A126" i="4"/>
  <c r="A125" i="4"/>
  <c r="A124" i="4"/>
  <c r="A123" i="4"/>
  <c r="A122" i="4"/>
  <c r="AD111" i="4"/>
  <c r="AC111" i="4"/>
  <c r="AB111" i="4"/>
  <c r="A111" i="4"/>
  <c r="AD110" i="4"/>
  <c r="AC110" i="4"/>
  <c r="AB110" i="4"/>
  <c r="A110" i="4"/>
  <c r="AD109" i="4"/>
  <c r="AC109" i="4"/>
  <c r="AB109" i="4"/>
  <c r="A109" i="4"/>
  <c r="AD108" i="4"/>
  <c r="AC108" i="4"/>
  <c r="AB108" i="4"/>
  <c r="A108" i="4"/>
  <c r="AD107" i="4"/>
  <c r="AC107" i="4"/>
  <c r="AB107" i="4"/>
  <c r="A107" i="4"/>
  <c r="AD106" i="4"/>
  <c r="AC106" i="4"/>
  <c r="AB106" i="4"/>
  <c r="A106" i="4"/>
  <c r="AD105" i="4"/>
  <c r="AC105" i="4"/>
  <c r="AB105" i="4"/>
  <c r="A105" i="4"/>
  <c r="AD104" i="4"/>
  <c r="AC104" i="4"/>
  <c r="AB104" i="4"/>
  <c r="A104" i="4"/>
  <c r="AD103" i="4"/>
  <c r="AC103" i="4"/>
  <c r="AB103" i="4"/>
  <c r="A103" i="4"/>
  <c r="AD102" i="4"/>
  <c r="AC102" i="4"/>
  <c r="AB102" i="4"/>
  <c r="A102" i="4"/>
  <c r="AQ101" i="4"/>
  <c r="AD101" i="4"/>
  <c r="AC101" i="4"/>
  <c r="AB101" i="4"/>
  <c r="A101" i="4"/>
  <c r="AP34" i="4"/>
  <c r="AQ100" i="4"/>
  <c r="AD100" i="4"/>
  <c r="AC100" i="4"/>
  <c r="AB100" i="4"/>
  <c r="A100" i="4"/>
  <c r="AP33" i="4"/>
  <c r="AQ99" i="4"/>
  <c r="AD99" i="4"/>
  <c r="AC99" i="4"/>
  <c r="AB99" i="4"/>
  <c r="A99" i="4"/>
  <c r="AP32" i="4"/>
  <c r="AQ98" i="4"/>
  <c r="AD98" i="4"/>
  <c r="AC98" i="4"/>
  <c r="AB98" i="4"/>
  <c r="A98" i="4"/>
  <c r="AP31" i="4"/>
  <c r="AQ97" i="4"/>
  <c r="AD97" i="4"/>
  <c r="AC97" i="4"/>
  <c r="AB97" i="4"/>
  <c r="A97" i="4"/>
  <c r="AP30" i="4"/>
  <c r="AQ96" i="4"/>
  <c r="AD96" i="4"/>
  <c r="AC96" i="4"/>
  <c r="AB96" i="4"/>
  <c r="A96" i="4"/>
  <c r="AP29" i="4"/>
  <c r="AQ95" i="4"/>
  <c r="AD95" i="4"/>
  <c r="AC95" i="4"/>
  <c r="AB95" i="4"/>
  <c r="A95" i="4"/>
  <c r="AP28" i="4"/>
  <c r="AQ94" i="4"/>
  <c r="AD94" i="4"/>
  <c r="AC94" i="4"/>
  <c r="AB94" i="4"/>
  <c r="A94" i="4"/>
  <c r="AP27" i="4"/>
  <c r="AQ93" i="4"/>
  <c r="AD93" i="4"/>
  <c r="AC93" i="4"/>
  <c r="AB93" i="4"/>
  <c r="A93" i="4"/>
  <c r="AP26" i="4"/>
  <c r="AQ92" i="4"/>
  <c r="AD92" i="4"/>
  <c r="AC92" i="4"/>
  <c r="AB92" i="4"/>
  <c r="A92" i="4"/>
  <c r="AP25" i="4"/>
  <c r="AQ91" i="4"/>
  <c r="AD91" i="4"/>
  <c r="AC91" i="4"/>
  <c r="AB91" i="4"/>
  <c r="A91" i="4"/>
  <c r="AP24" i="4"/>
  <c r="AQ90" i="4"/>
  <c r="AD90" i="4"/>
  <c r="AC90" i="4"/>
  <c r="AB90" i="4"/>
  <c r="A90" i="4"/>
  <c r="AP23" i="4"/>
  <c r="AQ89" i="4"/>
  <c r="AD89" i="4"/>
  <c r="AC89" i="4"/>
  <c r="AB89" i="4"/>
  <c r="A89" i="4"/>
  <c r="AP22" i="4"/>
  <c r="AQ88" i="4"/>
  <c r="AC88" i="4"/>
  <c r="AB88" i="4"/>
  <c r="AD88" i="4"/>
  <c r="AQ87" i="4"/>
  <c r="AC87" i="4"/>
  <c r="AD87" i="4"/>
  <c r="AB87" i="4"/>
  <c r="AQ86" i="4"/>
  <c r="AC86" i="4"/>
  <c r="AD86" i="4"/>
  <c r="AB86" i="4"/>
  <c r="AQ85" i="4"/>
  <c r="AC85" i="4"/>
  <c r="AB85" i="4"/>
  <c r="AD85" i="4"/>
  <c r="AQ84" i="4"/>
  <c r="AC84" i="4"/>
  <c r="AB84" i="4"/>
  <c r="AD84" i="4"/>
  <c r="AQ83" i="4"/>
  <c r="AD83" i="4"/>
  <c r="AC83" i="4"/>
  <c r="AB83" i="4"/>
  <c r="A83" i="4"/>
  <c r="A84" i="4"/>
  <c r="AQ82" i="4"/>
  <c r="AP82" i="4"/>
  <c r="AC82" i="4"/>
  <c r="AD82" i="4"/>
  <c r="AB82" i="4"/>
  <c r="W73" i="4"/>
  <c r="V73" i="4"/>
  <c r="U73" i="4"/>
  <c r="T73" i="4"/>
  <c r="S73" i="4"/>
  <c r="R73" i="4"/>
  <c r="Q73" i="4"/>
  <c r="P73" i="4"/>
  <c r="O73" i="4"/>
  <c r="N73" i="4"/>
  <c r="M73" i="4"/>
  <c r="L73" i="4"/>
  <c r="K73" i="4"/>
  <c r="J73" i="4"/>
  <c r="I73" i="4"/>
  <c r="H73" i="4"/>
  <c r="Z72" i="4"/>
  <c r="Z71" i="4"/>
  <c r="AA68" i="4"/>
  <c r="Z70" i="4"/>
  <c r="Z69" i="4"/>
  <c r="Z68" i="4"/>
  <c r="W63" i="4"/>
  <c r="V63" i="4"/>
  <c r="U63" i="4"/>
  <c r="T63" i="4"/>
  <c r="S63" i="4"/>
  <c r="R63" i="4"/>
  <c r="Q63" i="4"/>
  <c r="P63" i="4"/>
  <c r="O63" i="4"/>
  <c r="N63" i="4"/>
  <c r="M63" i="4"/>
  <c r="L63" i="4"/>
  <c r="K63" i="4"/>
  <c r="J63" i="4"/>
  <c r="I63" i="4"/>
  <c r="H63" i="4"/>
  <c r="Z62" i="4"/>
  <c r="Z61" i="4"/>
  <c r="Z60" i="4"/>
  <c r="Z59" i="4"/>
  <c r="Z58" i="4"/>
  <c r="H44" i="4"/>
  <c r="A44" i="4"/>
  <c r="H43" i="4"/>
  <c r="A43" i="4"/>
  <c r="A42" i="4"/>
  <c r="A41" i="4"/>
  <c r="A40" i="4"/>
  <c r="A39" i="4"/>
  <c r="AQ34" i="4"/>
  <c r="A34" i="4"/>
  <c r="AP101" i="4"/>
  <c r="AQ33" i="4"/>
  <c r="A33" i="4"/>
  <c r="AP100" i="4"/>
  <c r="AQ32" i="4"/>
  <c r="A32" i="4"/>
  <c r="AP99" i="4"/>
  <c r="AQ31" i="4"/>
  <c r="A31" i="4"/>
  <c r="AP98" i="4"/>
  <c r="AQ30" i="4"/>
  <c r="A30" i="4"/>
  <c r="AP97" i="4"/>
  <c r="AQ29" i="4"/>
  <c r="A29" i="4"/>
  <c r="AP96" i="4"/>
  <c r="AQ28" i="4"/>
  <c r="A28" i="4"/>
  <c r="AP95" i="4"/>
  <c r="AQ27" i="4"/>
  <c r="A27" i="4"/>
  <c r="AP94" i="4"/>
  <c r="AQ26" i="4"/>
  <c r="A26" i="4"/>
  <c r="AP93" i="4"/>
  <c r="AQ25" i="4"/>
  <c r="A25" i="4"/>
  <c r="AP92" i="4"/>
  <c r="AQ24" i="4"/>
  <c r="A24" i="4"/>
  <c r="AP91" i="4"/>
  <c r="AQ23" i="4"/>
  <c r="A23" i="4"/>
  <c r="AP90" i="4"/>
  <c r="AQ22" i="4"/>
  <c r="A22" i="4"/>
  <c r="AP89" i="4"/>
  <c r="AQ21" i="4"/>
  <c r="A21" i="4"/>
  <c r="AP88" i="4"/>
  <c r="AQ20" i="4"/>
  <c r="AQ19" i="4"/>
  <c r="AQ18" i="4"/>
  <c r="AQ17" i="4"/>
  <c r="A17" i="4"/>
  <c r="AQ16" i="4"/>
  <c r="A16" i="4"/>
  <c r="AQ15" i="4"/>
  <c r="AP15" i="4"/>
  <c r="AP17" i="6"/>
  <c r="A85" i="6"/>
  <c r="AP16" i="6"/>
  <c r="V23" i="2"/>
  <c r="X23" i="2"/>
  <c r="A21" i="6"/>
  <c r="A74" i="4"/>
  <c r="A64" i="4"/>
  <c r="O64" i="8"/>
  <c r="R64" i="8"/>
  <c r="AB64" i="8"/>
  <c r="S21" i="2"/>
  <c r="AP86" i="8"/>
  <c r="A20" i="8"/>
  <c r="AP18" i="5"/>
  <c r="AP17" i="4"/>
  <c r="A85" i="4"/>
  <c r="A86" i="4"/>
  <c r="BC56" i="9"/>
  <c r="BD59" i="9"/>
  <c r="BA56" i="9"/>
  <c r="BB59" i="9"/>
  <c r="AY56" i="9"/>
  <c r="AZ59" i="9"/>
  <c r="R74" i="9"/>
  <c r="AB74" i="9"/>
  <c r="U20" i="2"/>
  <c r="BG56" i="9"/>
  <c r="BH59" i="9"/>
  <c r="BE56" i="9"/>
  <c r="BF59" i="9"/>
  <c r="AT66" i="9"/>
  <c r="AT68" i="9"/>
  <c r="X20" i="2"/>
  <c r="V20" i="2"/>
  <c r="V24" i="2"/>
  <c r="AP18" i="12"/>
  <c r="A86" i="12"/>
  <c r="BG56" i="12"/>
  <c r="BH59" i="12"/>
  <c r="BE56" i="12"/>
  <c r="BF59" i="12"/>
  <c r="BC56" i="12"/>
  <c r="BD59" i="12"/>
  <c r="BA56" i="12"/>
  <c r="BB59" i="12"/>
  <c r="AY56" i="12"/>
  <c r="AZ59" i="12"/>
  <c r="R74" i="12"/>
  <c r="AB74" i="12"/>
  <c r="U24" i="2"/>
  <c r="AW61" i="12"/>
  <c r="AW66" i="12"/>
  <c r="Z84" i="12"/>
  <c r="Y83" i="12"/>
  <c r="AW70" i="12"/>
  <c r="AW68" i="12"/>
  <c r="BH64" i="12"/>
  <c r="AW64" i="12"/>
  <c r="BF64" i="12"/>
  <c r="W84" i="12"/>
  <c r="V83" i="12"/>
  <c r="O76" i="12"/>
  <c r="W24" i="2"/>
  <c r="V82" i="11"/>
  <c r="W83" i="11"/>
  <c r="R74" i="11"/>
  <c r="AB74" i="11"/>
  <c r="U23" i="2"/>
  <c r="BE56" i="11"/>
  <c r="BF59" i="11"/>
  <c r="AY56" i="11"/>
  <c r="AZ59" i="11"/>
  <c r="BG56" i="11"/>
  <c r="BH59" i="11"/>
  <c r="BA56" i="11"/>
  <c r="BB59" i="11"/>
  <c r="BC56" i="11"/>
  <c r="BD59" i="11"/>
  <c r="Y83" i="11"/>
  <c r="Z84" i="11"/>
  <c r="AT64" i="11"/>
  <c r="AT66" i="11"/>
  <c r="O76" i="11"/>
  <c r="W23" i="2"/>
  <c r="AT70" i="11"/>
  <c r="R64" i="11"/>
  <c r="AB64" i="11"/>
  <c r="S23" i="2"/>
  <c r="AT61" i="11"/>
  <c r="AT68" i="11"/>
  <c r="AZ61" i="9"/>
  <c r="AW61" i="9"/>
  <c r="BH61" i="9"/>
  <c r="AW66" i="9"/>
  <c r="BD66" i="9"/>
  <c r="BB66" i="9"/>
  <c r="AZ68" i="9"/>
  <c r="AW68" i="9"/>
  <c r="BD68" i="9"/>
  <c r="BH68" i="9"/>
  <c r="BB68" i="9"/>
  <c r="AZ70" i="9"/>
  <c r="AW70" i="9"/>
  <c r="BH64" i="9"/>
  <c r="BD64" i="9"/>
  <c r="AW64" i="9"/>
  <c r="AZ64" i="9"/>
  <c r="R74" i="8"/>
  <c r="AB74" i="8"/>
  <c r="U21" i="2"/>
  <c r="BE56" i="8"/>
  <c r="BF59" i="8"/>
  <c r="BG56" i="8"/>
  <c r="BH59" i="8"/>
  <c r="AY56" i="8"/>
  <c r="AZ59" i="8"/>
  <c r="BC56" i="8"/>
  <c r="BD59" i="8"/>
  <c r="BA56" i="8"/>
  <c r="BB59" i="8"/>
  <c r="Z84" i="8"/>
  <c r="Y83" i="8"/>
  <c r="AT68" i="8"/>
  <c r="AT70" i="8"/>
  <c r="AT66" i="8"/>
  <c r="W82" i="8"/>
  <c r="U76" i="8"/>
  <c r="AC121" i="7"/>
  <c r="A74" i="7"/>
  <c r="AH121" i="7"/>
  <c r="AE121" i="7"/>
  <c r="AG121" i="7"/>
  <c r="AF121" i="7"/>
  <c r="AD121" i="7"/>
  <c r="AE163" i="7"/>
  <c r="AF163" i="7"/>
  <c r="AB145" i="7"/>
  <c r="AC131" i="7"/>
  <c r="AB163" i="7"/>
  <c r="AB121" i="7"/>
  <c r="AC163" i="7"/>
  <c r="AD121" i="6"/>
  <c r="AE163" i="6"/>
  <c r="AE121" i="6"/>
  <c r="AF163" i="6"/>
  <c r="AG121" i="6"/>
  <c r="AC131" i="6"/>
  <c r="AB163" i="6"/>
  <c r="AC163" i="6"/>
  <c r="AP84" i="5"/>
  <c r="A18" i="5"/>
  <c r="AC145" i="5"/>
  <c r="AB145" i="5"/>
  <c r="AP83" i="5"/>
  <c r="AA58" i="5"/>
  <c r="A64" i="5"/>
  <c r="AP17" i="5"/>
  <c r="AH121" i="5"/>
  <c r="AG121" i="5"/>
  <c r="AF121" i="5"/>
  <c r="AE121" i="5"/>
  <c r="AE131" i="5"/>
  <c r="AB131" i="5"/>
  <c r="AC131" i="5"/>
  <c r="AC121" i="5"/>
  <c r="A74" i="5"/>
  <c r="V74" i="5"/>
  <c r="Z82" i="5"/>
  <c r="AB163" i="5"/>
  <c r="AB121" i="5"/>
  <c r="AC163" i="5"/>
  <c r="AP16" i="4"/>
  <c r="AB38" i="4"/>
  <c r="N16" i="2"/>
  <c r="AH121" i="4"/>
  <c r="AF121" i="4"/>
  <c r="AD131" i="4"/>
  <c r="AX16" i="2"/>
  <c r="AA58" i="4"/>
  <c r="AG121" i="4"/>
  <c r="AC145" i="4"/>
  <c r="AB145" i="4"/>
  <c r="AE121" i="4"/>
  <c r="A18" i="4"/>
  <c r="A19" i="4"/>
  <c r="AP84" i="4"/>
  <c r="O74" i="4"/>
  <c r="V74" i="4"/>
  <c r="Z82" i="4"/>
  <c r="AC121" i="4"/>
  <c r="AD121" i="4"/>
  <c r="AE163" i="4"/>
  <c r="AP83" i="4"/>
  <c r="AB121" i="4"/>
  <c r="AC163" i="4"/>
  <c r="AB163" i="4"/>
  <c r="A86" i="6"/>
  <c r="AI82" i="6"/>
  <c r="AC18" i="2"/>
  <c r="AP18" i="6"/>
  <c r="AH82" i="6"/>
  <c r="AB18" i="2"/>
  <c r="AP88" i="6"/>
  <c r="A22" i="6"/>
  <c r="O76" i="8"/>
  <c r="W21" i="2"/>
  <c r="AT61" i="8"/>
  <c r="AW61" i="8"/>
  <c r="AT64" i="8"/>
  <c r="BH64" i="8"/>
  <c r="X21" i="2"/>
  <c r="V21" i="2"/>
  <c r="AP87" i="8"/>
  <c r="A21" i="8"/>
  <c r="AP18" i="4"/>
  <c r="AP19" i="5"/>
  <c r="AP19" i="4"/>
  <c r="A87" i="4"/>
  <c r="AP85" i="5"/>
  <c r="A19" i="5"/>
  <c r="AP86" i="4"/>
  <c r="A20" i="4"/>
  <c r="AP87" i="4"/>
  <c r="BD70" i="9"/>
  <c r="BD61" i="9"/>
  <c r="BH70" i="9"/>
  <c r="BF61" i="9"/>
  <c r="BF66" i="9"/>
  <c r="BB70" i="9"/>
  <c r="BH66" i="9"/>
  <c r="BB61" i="9"/>
  <c r="BF70" i="9"/>
  <c r="BF68" i="9"/>
  <c r="BF64" i="9"/>
  <c r="BB64" i="9"/>
  <c r="AZ66" i="9"/>
  <c r="BH66" i="12"/>
  <c r="BF68" i="12"/>
  <c r="BF66" i="12"/>
  <c r="BH68" i="12"/>
  <c r="BF70" i="12"/>
  <c r="BF61" i="12"/>
  <c r="BH61" i="12"/>
  <c r="BH70" i="12"/>
  <c r="BB64" i="12"/>
  <c r="BD64" i="12"/>
  <c r="BD61" i="12"/>
  <c r="AZ64" i="12"/>
  <c r="AZ68" i="12"/>
  <c r="BD68" i="12"/>
  <c r="BB61" i="12"/>
  <c r="AH82" i="12"/>
  <c r="AB24" i="2"/>
  <c r="AK82" i="12"/>
  <c r="AE24" i="2"/>
  <c r="AM82" i="12"/>
  <c r="AG24" i="2"/>
  <c r="AE82" i="12"/>
  <c r="Y24" i="2"/>
  <c r="AP19" i="12"/>
  <c r="AF82" i="12"/>
  <c r="Z24" i="2"/>
  <c r="AI82" i="12"/>
  <c r="AC24" i="2"/>
  <c r="AL82" i="12"/>
  <c r="AF24" i="2"/>
  <c r="AG82" i="12"/>
  <c r="AA24" i="2"/>
  <c r="AJ82" i="12"/>
  <c r="AD24" i="2"/>
  <c r="W85" i="12"/>
  <c r="V84" i="12"/>
  <c r="Z85" i="12"/>
  <c r="Y84" i="12"/>
  <c r="AZ70" i="12"/>
  <c r="AZ66" i="12"/>
  <c r="BB70" i="12"/>
  <c r="BB66" i="12"/>
  <c r="BB68" i="12"/>
  <c r="BD70" i="12"/>
  <c r="BD66" i="12"/>
  <c r="AZ61" i="12"/>
  <c r="AZ70" i="11"/>
  <c r="AW70" i="11"/>
  <c r="BF70" i="11"/>
  <c r="BH70" i="11"/>
  <c r="BD70" i="11"/>
  <c r="BB70" i="11"/>
  <c r="AZ66" i="11"/>
  <c r="AW66" i="11"/>
  <c r="BF66" i="11"/>
  <c r="BD66" i="11"/>
  <c r="BH66" i="11"/>
  <c r="BB66" i="11"/>
  <c r="BH64" i="11"/>
  <c r="BF64" i="11"/>
  <c r="BB64" i="11"/>
  <c r="AZ64" i="11"/>
  <c r="BD64" i="11"/>
  <c r="AW64" i="11"/>
  <c r="AZ68" i="11"/>
  <c r="AW68" i="11"/>
  <c r="BF68" i="11"/>
  <c r="BD68" i="11"/>
  <c r="BH68" i="11"/>
  <c r="BB68" i="11"/>
  <c r="Z85" i="11"/>
  <c r="Y84" i="11"/>
  <c r="BD61" i="11"/>
  <c r="AZ61" i="11"/>
  <c r="BB61" i="11"/>
  <c r="AW61" i="11"/>
  <c r="BH61" i="11"/>
  <c r="BF61" i="11"/>
  <c r="V83" i="11"/>
  <c r="W84" i="11"/>
  <c r="AZ70" i="8"/>
  <c r="AW70" i="8"/>
  <c r="BB70" i="8"/>
  <c r="BF70" i="8"/>
  <c r="BH70" i="8"/>
  <c r="BD70" i="8"/>
  <c r="BD61" i="8"/>
  <c r="BB61" i="8"/>
  <c r="AZ61" i="8"/>
  <c r="BF61" i="8"/>
  <c r="BH61" i="8"/>
  <c r="Z85" i="8"/>
  <c r="Y84" i="8"/>
  <c r="AZ66" i="8"/>
  <c r="AW66" i="8"/>
  <c r="BB66" i="8"/>
  <c r="BF66" i="8"/>
  <c r="BH66" i="8"/>
  <c r="BD66" i="8"/>
  <c r="AZ68" i="8"/>
  <c r="AW68" i="8"/>
  <c r="BB68" i="8"/>
  <c r="BD68" i="8"/>
  <c r="BF68" i="8"/>
  <c r="BH68" i="8"/>
  <c r="V82" i="8"/>
  <c r="W83" i="8"/>
  <c r="BD64" i="8"/>
  <c r="AZ64" i="8"/>
  <c r="BB64" i="8"/>
  <c r="O74" i="5"/>
  <c r="Y82" i="5"/>
  <c r="Z83" i="5"/>
  <c r="V64" i="5"/>
  <c r="T17" i="2"/>
  <c r="O64" i="5"/>
  <c r="AP85" i="4"/>
  <c r="AC15" i="4"/>
  <c r="L16" i="2"/>
  <c r="AB15" i="4"/>
  <c r="K16" i="2"/>
  <c r="AD15" i="4"/>
  <c r="M16" i="2"/>
  <c r="Y82" i="4"/>
  <c r="Z83" i="4"/>
  <c r="V64" i="4"/>
  <c r="T16" i="2"/>
  <c r="O64" i="4"/>
  <c r="R74" i="4"/>
  <c r="AB74" i="4"/>
  <c r="U16" i="2"/>
  <c r="BE56" i="4"/>
  <c r="BF59" i="4"/>
  <c r="BG56" i="4"/>
  <c r="BH59" i="4"/>
  <c r="BC56" i="4"/>
  <c r="BD59" i="4"/>
  <c r="BA56" i="4"/>
  <c r="BB59" i="4"/>
  <c r="AY56" i="4"/>
  <c r="AZ59" i="4"/>
  <c r="AL82" i="6"/>
  <c r="AF18" i="2" s="1"/>
  <c r="AP19" i="6"/>
  <c r="AK82" i="6"/>
  <c r="AE18" i="2" s="1"/>
  <c r="AM82" i="6"/>
  <c r="AG18" i="2" s="1"/>
  <c r="AF82" i="6"/>
  <c r="Z18" i="2"/>
  <c r="AJ82" i="6"/>
  <c r="AD18" i="2" s="1"/>
  <c r="AE82" i="6"/>
  <c r="Y18" i="2"/>
  <c r="AG82" i="6"/>
  <c r="AA18" i="2"/>
  <c r="AP89" i="6"/>
  <c r="AD15" i="6"/>
  <c r="M18" i="2" s="1"/>
  <c r="AC15" i="6"/>
  <c r="L18" i="2"/>
  <c r="AB15" i="6"/>
  <c r="K18" i="2"/>
  <c r="AW64" i="8"/>
  <c r="BF64" i="8"/>
  <c r="AP88" i="8"/>
  <c r="A22" i="8"/>
  <c r="AP89" i="8"/>
  <c r="AB15" i="8"/>
  <c r="K21" i="2"/>
  <c r="AD15" i="8"/>
  <c r="M21" i="2"/>
  <c r="AC15" i="8"/>
  <c r="L21" i="2"/>
  <c r="AP20" i="5"/>
  <c r="AP20" i="4"/>
  <c r="A88" i="4"/>
  <c r="AP21" i="4"/>
  <c r="AK82" i="4"/>
  <c r="AE16" i="2"/>
  <c r="AF82" i="4"/>
  <c r="Z16" i="2"/>
  <c r="AL82" i="4"/>
  <c r="AF16" i="2"/>
  <c r="AI82" i="4"/>
  <c r="AC16" i="2"/>
  <c r="AP86" i="5"/>
  <c r="A20" i="5"/>
  <c r="AB15" i="5"/>
  <c r="K17" i="2"/>
  <c r="Y85" i="12"/>
  <c r="Z86" i="12"/>
  <c r="W86" i="12"/>
  <c r="V85" i="12"/>
  <c r="V84" i="11"/>
  <c r="W85" i="11"/>
  <c r="Y85" i="11"/>
  <c r="Z86" i="11"/>
  <c r="Y85" i="8"/>
  <c r="Z86" i="8"/>
  <c r="V83" i="8"/>
  <c r="W84" i="8"/>
  <c r="AT64" i="5"/>
  <c r="AT70" i="5"/>
  <c r="AT68" i="5"/>
  <c r="AT66" i="5"/>
  <c r="R64" i="5"/>
  <c r="AB64" i="5"/>
  <c r="S17" i="2"/>
  <c r="O76" i="5"/>
  <c r="W17" i="2"/>
  <c r="AT61" i="5"/>
  <c r="W82" i="5"/>
  <c r="U76" i="5"/>
  <c r="Z84" i="5"/>
  <c r="Y83" i="5"/>
  <c r="R74" i="5"/>
  <c r="AB74" i="5"/>
  <c r="U17" i="2"/>
  <c r="BE56" i="5"/>
  <c r="BF59" i="5"/>
  <c r="BC56" i="5"/>
  <c r="BD59" i="5"/>
  <c r="BG56" i="5"/>
  <c r="BH59" i="5"/>
  <c r="BA56" i="5"/>
  <c r="BB59" i="5"/>
  <c r="AY56" i="5"/>
  <c r="AZ59" i="5"/>
  <c r="AT64" i="4"/>
  <c r="AT70" i="4"/>
  <c r="AT68" i="4"/>
  <c r="AT66" i="4"/>
  <c r="R64" i="4"/>
  <c r="AB64" i="4"/>
  <c r="S16" i="2"/>
  <c r="AT61" i="4"/>
  <c r="O76" i="4"/>
  <c r="W16" i="2"/>
  <c r="W82" i="4"/>
  <c r="U76" i="4"/>
  <c r="Y83" i="4"/>
  <c r="Z84" i="4"/>
  <c r="X16" i="2"/>
  <c r="V16" i="2"/>
  <c r="AJ82" i="4"/>
  <c r="AD16" i="2"/>
  <c r="AG82" i="4"/>
  <c r="AA16" i="2"/>
  <c r="AE82" i="4"/>
  <c r="Y16" i="2"/>
  <c r="AH82" i="4"/>
  <c r="AB16" i="2"/>
  <c r="AP21" i="5"/>
  <c r="AM82" i="5"/>
  <c r="AG17" i="2"/>
  <c r="AM82" i="4"/>
  <c r="AG16" i="2"/>
  <c r="AP87" i="5"/>
  <c r="AC15" i="5"/>
  <c r="L17" i="2"/>
  <c r="AD15" i="5"/>
  <c r="M17" i="2"/>
  <c r="V86" i="12"/>
  <c r="W87" i="12"/>
  <c r="Z87" i="12"/>
  <c r="Y86" i="12"/>
  <c r="W86" i="11"/>
  <c r="V85" i="11"/>
  <c r="Y86" i="11"/>
  <c r="Z87" i="11"/>
  <c r="W85" i="8"/>
  <c r="V84" i="8"/>
  <c r="Y86" i="8"/>
  <c r="Z87" i="8"/>
  <c r="V17" i="2"/>
  <c r="X17" i="2"/>
  <c r="AZ66" i="5"/>
  <c r="AW66" i="5"/>
  <c r="BF66" i="5"/>
  <c r="BH66" i="5"/>
  <c r="BB66" i="5"/>
  <c r="BD66" i="5"/>
  <c r="Z85" i="5"/>
  <c r="Y84" i="5"/>
  <c r="AZ68" i="5"/>
  <c r="AW68" i="5"/>
  <c r="BF68" i="5"/>
  <c r="BH68" i="5"/>
  <c r="BD68" i="5"/>
  <c r="BB68" i="5"/>
  <c r="BD61" i="5"/>
  <c r="AW61" i="5"/>
  <c r="BB61" i="5"/>
  <c r="AZ61" i="5"/>
  <c r="BH61" i="5"/>
  <c r="BF61" i="5"/>
  <c r="AZ70" i="5"/>
  <c r="AW70" i="5"/>
  <c r="BF70" i="5"/>
  <c r="BB70" i="5"/>
  <c r="BH70" i="5"/>
  <c r="BD70" i="5"/>
  <c r="V82" i="5"/>
  <c r="W83" i="5"/>
  <c r="BH64" i="5"/>
  <c r="BF64" i="5"/>
  <c r="BB64" i="5"/>
  <c r="BD64" i="5"/>
  <c r="AZ64" i="5"/>
  <c r="AW64" i="5"/>
  <c r="BD61" i="4"/>
  <c r="AZ61" i="4"/>
  <c r="BB61" i="4"/>
  <c r="BF61" i="4"/>
  <c r="AW61" i="4"/>
  <c r="BH61" i="4"/>
  <c r="Z85" i="4"/>
  <c r="Y84" i="4"/>
  <c r="AZ70" i="4"/>
  <c r="AW70" i="4"/>
  <c r="BB70" i="4"/>
  <c r="BH70" i="4"/>
  <c r="BF70" i="4"/>
  <c r="BD70" i="4"/>
  <c r="AZ66" i="4"/>
  <c r="AW66" i="4"/>
  <c r="BF66" i="4"/>
  <c r="BB66" i="4"/>
  <c r="BD66" i="4"/>
  <c r="BH66" i="4"/>
  <c r="AZ68" i="4"/>
  <c r="AW68" i="4"/>
  <c r="BB68" i="4"/>
  <c r="BF68" i="4"/>
  <c r="BD68" i="4"/>
  <c r="BH68" i="4"/>
  <c r="W83" i="4"/>
  <c r="V82" i="4"/>
  <c r="BH64" i="4"/>
  <c r="AW64" i="4"/>
  <c r="BF64" i="4"/>
  <c r="BD64" i="4"/>
  <c r="BB64" i="4"/>
  <c r="AZ64" i="4"/>
  <c r="AP22" i="5"/>
  <c r="AE82" i="5"/>
  <c r="Y17" i="2"/>
  <c r="AI82" i="5"/>
  <c r="AC17" i="2"/>
  <c r="AF82" i="5"/>
  <c r="Z17" i="2"/>
  <c r="AK82" i="5"/>
  <c r="AE17" i="2"/>
  <c r="AJ82" i="5"/>
  <c r="AD17" i="2"/>
  <c r="AG82" i="5"/>
  <c r="AA17" i="2"/>
  <c r="AL82" i="5"/>
  <c r="AF17" i="2"/>
  <c r="AH82" i="5"/>
  <c r="AB17" i="2"/>
  <c r="Z88" i="12"/>
  <c r="Y87" i="12"/>
  <c r="W88" i="12"/>
  <c r="V87" i="12"/>
  <c r="Z88" i="11"/>
  <c r="Y87" i="11"/>
  <c r="V86" i="11"/>
  <c r="W87" i="11"/>
  <c r="Z88" i="8"/>
  <c r="Y87" i="8"/>
  <c r="W86" i="8"/>
  <c r="V85" i="8"/>
  <c r="Y85" i="5"/>
  <c r="Z86" i="5"/>
  <c r="V83" i="5"/>
  <c r="W84" i="5"/>
  <c r="Y85" i="4"/>
  <c r="Z86" i="4"/>
  <c r="V83" i="4"/>
  <c r="W84" i="4"/>
  <c r="W89" i="12"/>
  <c r="V88" i="12"/>
  <c r="Z89" i="12"/>
  <c r="Y88" i="12"/>
  <c r="Z89" i="11"/>
  <c r="Y88" i="11"/>
  <c r="V87" i="11"/>
  <c r="W88" i="11"/>
  <c r="V86" i="8"/>
  <c r="W87" i="8"/>
  <c r="Z89" i="8"/>
  <c r="Y88" i="8"/>
  <c r="W85" i="5"/>
  <c r="V84" i="5"/>
  <c r="Y86" i="5"/>
  <c r="Z87" i="5"/>
  <c r="V84" i="4"/>
  <c r="W85" i="4"/>
  <c r="Y86" i="4"/>
  <c r="Z87" i="4"/>
  <c r="Y89" i="12"/>
  <c r="Z90" i="12"/>
  <c r="W90" i="12"/>
  <c r="V89" i="12"/>
  <c r="Y89" i="11"/>
  <c r="Z90" i="11"/>
  <c r="W89" i="11"/>
  <c r="V88" i="11"/>
  <c r="Y89" i="8"/>
  <c r="Z90" i="8"/>
  <c r="V87" i="8"/>
  <c r="W88" i="8"/>
  <c r="W86" i="5"/>
  <c r="V85" i="5"/>
  <c r="Z88" i="5"/>
  <c r="Y87" i="5"/>
  <c r="Z88" i="4"/>
  <c r="Y87" i="4"/>
  <c r="W86" i="4"/>
  <c r="V85" i="4"/>
  <c r="V90" i="12"/>
  <c r="W91" i="12"/>
  <c r="Z91" i="12"/>
  <c r="Y90" i="12"/>
  <c r="W90" i="11"/>
  <c r="V89" i="11"/>
  <c r="Y90" i="11"/>
  <c r="Z91" i="11"/>
  <c r="W89" i="8"/>
  <c r="V88" i="8"/>
  <c r="Y90" i="8"/>
  <c r="Z91" i="8"/>
  <c r="Z89" i="5"/>
  <c r="Y88" i="5"/>
  <c r="V86" i="5"/>
  <c r="W87" i="5"/>
  <c r="V86" i="4"/>
  <c r="W87" i="4"/>
  <c r="Z89" i="4"/>
  <c r="Y88" i="4"/>
  <c r="W92" i="12"/>
  <c r="V91" i="12"/>
  <c r="Z92" i="12"/>
  <c r="Y91" i="12"/>
  <c r="V90" i="11"/>
  <c r="W91" i="11"/>
  <c r="Z92" i="11"/>
  <c r="Y91" i="11"/>
  <c r="Z92" i="8"/>
  <c r="Y91" i="8"/>
  <c r="W90" i="8"/>
  <c r="V89" i="8"/>
  <c r="V87" i="5"/>
  <c r="W88" i="5"/>
  <c r="Y89" i="5"/>
  <c r="Z90" i="5"/>
  <c r="Y89" i="4"/>
  <c r="Z90" i="4"/>
  <c r="V87" i="4"/>
  <c r="W88" i="4"/>
  <c r="Z93" i="12"/>
  <c r="Y92" i="12"/>
  <c r="W93" i="12"/>
  <c r="V92" i="12"/>
  <c r="Z93" i="11"/>
  <c r="Y92" i="11"/>
  <c r="V91" i="11"/>
  <c r="W92" i="11"/>
  <c r="V90" i="8"/>
  <c r="W91" i="8"/>
  <c r="Z93" i="8"/>
  <c r="Y92" i="8"/>
  <c r="W89" i="5"/>
  <c r="V88" i="5"/>
  <c r="Y90" i="5"/>
  <c r="Z91" i="5"/>
  <c r="W89" i="4"/>
  <c r="V88" i="4"/>
  <c r="Y90" i="4"/>
  <c r="Z91" i="4"/>
  <c r="W94" i="12"/>
  <c r="V93" i="12"/>
  <c r="Y93" i="12"/>
  <c r="Z94" i="12"/>
  <c r="Y93" i="11"/>
  <c r="Z94" i="11"/>
  <c r="W93" i="11"/>
  <c r="V92" i="11"/>
  <c r="Y93" i="8"/>
  <c r="Z94" i="8"/>
  <c r="V91" i="8"/>
  <c r="W92" i="8"/>
  <c r="Z92" i="5"/>
  <c r="Y91" i="5"/>
  <c r="W90" i="5"/>
  <c r="V89" i="5"/>
  <c r="Z92" i="4"/>
  <c r="Y91" i="4"/>
  <c r="W90" i="4"/>
  <c r="V89" i="4"/>
  <c r="Z95" i="12"/>
  <c r="Y94" i="12"/>
  <c r="V94" i="12"/>
  <c r="W95" i="12"/>
  <c r="W94" i="11"/>
  <c r="V93" i="11"/>
  <c r="Y94" i="11"/>
  <c r="Z95" i="11"/>
  <c r="W93" i="8"/>
  <c r="V92" i="8"/>
  <c r="Y94" i="8"/>
  <c r="Z95" i="8"/>
  <c r="V90" i="5"/>
  <c r="W91" i="5"/>
  <c r="Z93" i="5"/>
  <c r="Y92" i="5"/>
  <c r="V90" i="4"/>
  <c r="W91" i="4"/>
  <c r="Z93" i="4"/>
  <c r="Y92" i="4"/>
  <c r="AP15" i="3"/>
  <c r="AQ15" i="3"/>
  <c r="A16" i="3"/>
  <c r="AP83" i="3"/>
  <c r="AQ16" i="3"/>
  <c r="A17" i="3"/>
  <c r="AP84" i="3"/>
  <c r="AQ17" i="3"/>
  <c r="AQ18" i="3"/>
  <c r="AQ19" i="3"/>
  <c r="A20" i="3"/>
  <c r="AP87" i="3"/>
  <c r="AQ20" i="3"/>
  <c r="A21" i="3"/>
  <c r="AP88" i="3"/>
  <c r="AQ21" i="3"/>
  <c r="A22" i="3"/>
  <c r="AP89" i="3"/>
  <c r="AQ22" i="3"/>
  <c r="A23" i="3"/>
  <c r="AP90" i="3"/>
  <c r="AQ23" i="3"/>
  <c r="A24" i="3"/>
  <c r="AP91" i="3"/>
  <c r="AQ24" i="3"/>
  <c r="A25" i="3"/>
  <c r="AP92" i="3"/>
  <c r="AQ25" i="3"/>
  <c r="A26" i="3"/>
  <c r="AP93" i="3"/>
  <c r="AQ26" i="3"/>
  <c r="A27" i="3"/>
  <c r="AP94" i="3"/>
  <c r="AQ27" i="3"/>
  <c r="A28" i="3"/>
  <c r="AP95" i="3"/>
  <c r="AQ28" i="3"/>
  <c r="A29" i="3"/>
  <c r="AP96" i="3"/>
  <c r="AQ29" i="3"/>
  <c r="A30" i="3"/>
  <c r="AP97" i="3"/>
  <c r="AQ30" i="3"/>
  <c r="A31" i="3"/>
  <c r="AP98" i="3"/>
  <c r="AQ31" i="3"/>
  <c r="A32" i="3"/>
  <c r="AP99" i="3"/>
  <c r="AQ32" i="3"/>
  <c r="A33" i="3"/>
  <c r="AP100" i="3"/>
  <c r="AQ33" i="3"/>
  <c r="A34" i="3"/>
  <c r="AP101" i="3"/>
  <c r="AQ34" i="3"/>
  <c r="A39" i="3"/>
  <c r="A41" i="3"/>
  <c r="A42" i="3"/>
  <c r="A43" i="3"/>
  <c r="H43" i="3"/>
  <c r="A44" i="3"/>
  <c r="H44" i="3"/>
  <c r="Z58" i="3"/>
  <c r="Z59" i="3"/>
  <c r="Z60" i="3"/>
  <c r="Z61" i="3"/>
  <c r="Z62" i="3"/>
  <c r="H63" i="3"/>
  <c r="I63" i="3"/>
  <c r="J63" i="3"/>
  <c r="K63" i="3"/>
  <c r="L63" i="3"/>
  <c r="M63" i="3"/>
  <c r="N63" i="3"/>
  <c r="O63" i="3"/>
  <c r="P63" i="3"/>
  <c r="Q63" i="3"/>
  <c r="R63" i="3"/>
  <c r="S63" i="3"/>
  <c r="T63" i="3"/>
  <c r="U63" i="3"/>
  <c r="V63" i="3"/>
  <c r="W63" i="3"/>
  <c r="Z68" i="3"/>
  <c r="Z69" i="3"/>
  <c r="Z70" i="3"/>
  <c r="Z71" i="3"/>
  <c r="Z72" i="3"/>
  <c r="H73" i="3"/>
  <c r="I73" i="3"/>
  <c r="J73" i="3"/>
  <c r="K73" i="3"/>
  <c r="L73" i="3"/>
  <c r="M73" i="3"/>
  <c r="N73" i="3"/>
  <c r="O73" i="3"/>
  <c r="P73" i="3"/>
  <c r="Q73" i="3"/>
  <c r="R73" i="3"/>
  <c r="S73" i="3"/>
  <c r="T73" i="3"/>
  <c r="U73" i="3"/>
  <c r="V73" i="3"/>
  <c r="W73" i="3"/>
  <c r="AB82" i="3"/>
  <c r="AC82" i="3"/>
  <c r="AP82" i="3"/>
  <c r="AQ82" i="3"/>
  <c r="A83" i="3"/>
  <c r="AB83" i="3"/>
  <c r="AD83" i="3"/>
  <c r="AC83" i="3"/>
  <c r="AQ83" i="3"/>
  <c r="AB84" i="3"/>
  <c r="AC84" i="3"/>
  <c r="AQ84" i="3"/>
  <c r="AB85" i="3"/>
  <c r="AD85" i="3"/>
  <c r="AC85" i="3"/>
  <c r="AQ85" i="3"/>
  <c r="AB86" i="3"/>
  <c r="AC86" i="3"/>
  <c r="AD86" i="3"/>
  <c r="AQ86" i="3"/>
  <c r="AB87" i="3"/>
  <c r="AD87" i="3"/>
  <c r="AC87" i="3"/>
  <c r="AQ87" i="3"/>
  <c r="AB88" i="3"/>
  <c r="AD88" i="3"/>
  <c r="AC88" i="3"/>
  <c r="AQ88" i="3"/>
  <c r="AB89" i="3"/>
  <c r="AC89" i="3"/>
  <c r="AD89" i="3"/>
  <c r="AQ89" i="3"/>
  <c r="AB90" i="3"/>
  <c r="AC90" i="3"/>
  <c r="AD90" i="3"/>
  <c r="AQ90" i="3"/>
  <c r="AB91" i="3"/>
  <c r="AD91" i="3"/>
  <c r="AC91" i="3"/>
  <c r="AQ91" i="3"/>
  <c r="AB92" i="3"/>
  <c r="AD92" i="3"/>
  <c r="AC92" i="3"/>
  <c r="AQ92" i="3"/>
  <c r="AB93" i="3"/>
  <c r="AC93" i="3"/>
  <c r="AD93" i="3"/>
  <c r="AQ93" i="3"/>
  <c r="AB94" i="3"/>
  <c r="AC94" i="3"/>
  <c r="AD94" i="3"/>
  <c r="AQ94" i="3"/>
  <c r="AB95" i="3"/>
  <c r="AD95" i="3"/>
  <c r="AC95" i="3"/>
  <c r="AQ95" i="3"/>
  <c r="AB96" i="3"/>
  <c r="AD96" i="3"/>
  <c r="AC96" i="3"/>
  <c r="AQ96" i="3"/>
  <c r="A97" i="3"/>
  <c r="AP30" i="3"/>
  <c r="AB97" i="3"/>
  <c r="AC97" i="3"/>
  <c r="AD97" i="3"/>
  <c r="AQ97" i="3"/>
  <c r="A98" i="3"/>
  <c r="AP31" i="3"/>
  <c r="AB98" i="3"/>
  <c r="AC98" i="3"/>
  <c r="AD98" i="3"/>
  <c r="AQ98" i="3"/>
  <c r="A99" i="3"/>
  <c r="AP32" i="3"/>
  <c r="AB99" i="3"/>
  <c r="AC99" i="3"/>
  <c r="AD99" i="3"/>
  <c r="AQ99" i="3"/>
  <c r="A100" i="3"/>
  <c r="AP33" i="3"/>
  <c r="AB100" i="3"/>
  <c r="AC100" i="3"/>
  <c r="AD100" i="3"/>
  <c r="AQ100" i="3"/>
  <c r="A101" i="3"/>
  <c r="AP34" i="3"/>
  <c r="AB101" i="3"/>
  <c r="AC101" i="3"/>
  <c r="AD101" i="3"/>
  <c r="AQ101" i="3"/>
  <c r="A102" i="3"/>
  <c r="AB102" i="3"/>
  <c r="AC102" i="3"/>
  <c r="AD102" i="3"/>
  <c r="A103" i="3"/>
  <c r="AB103" i="3"/>
  <c r="AC103" i="3"/>
  <c r="AD103" i="3"/>
  <c r="A104" i="3"/>
  <c r="AB104" i="3"/>
  <c r="AC104" i="3"/>
  <c r="AD104" i="3"/>
  <c r="A105" i="3"/>
  <c r="AB105" i="3"/>
  <c r="AC105" i="3"/>
  <c r="AD105" i="3"/>
  <c r="A106" i="3"/>
  <c r="AB106" i="3"/>
  <c r="AC106" i="3"/>
  <c r="AD106" i="3"/>
  <c r="A107" i="3"/>
  <c r="AB107" i="3"/>
  <c r="AC107" i="3"/>
  <c r="AD107" i="3"/>
  <c r="A108" i="3"/>
  <c r="AB108" i="3"/>
  <c r="AC108" i="3"/>
  <c r="AD108" i="3"/>
  <c r="A109" i="3"/>
  <c r="AB109" i="3"/>
  <c r="AC109" i="3"/>
  <c r="AD109" i="3"/>
  <c r="A110" i="3"/>
  <c r="AB110" i="3"/>
  <c r="AC110" i="3"/>
  <c r="AD110" i="3"/>
  <c r="A111" i="3"/>
  <c r="AB111" i="3"/>
  <c r="AC111" i="3"/>
  <c r="AD111" i="3"/>
  <c r="A122" i="3"/>
  <c r="A123" i="3"/>
  <c r="A124" i="3"/>
  <c r="A125" i="3"/>
  <c r="A126" i="3"/>
  <c r="A127" i="3"/>
  <c r="L131" i="3"/>
  <c r="A133" i="3"/>
  <c r="AB131" i="3"/>
  <c r="AV15" i="2"/>
  <c r="L133" i="3"/>
  <c r="A135" i="3"/>
  <c r="L135" i="3"/>
  <c r="A146" i="3"/>
  <c r="A147" i="3"/>
  <c r="A148" i="3"/>
  <c r="A149" i="3"/>
  <c r="A150" i="3"/>
  <c r="A151" i="3"/>
  <c r="AB155" i="3"/>
  <c r="AZ15" i="2"/>
  <c r="A164" i="3"/>
  <c r="AE163" i="3"/>
  <c r="BD15" i="2"/>
  <c r="A165" i="3"/>
  <c r="A166" i="3"/>
  <c r="A167" i="3"/>
  <c r="A168" i="3"/>
  <c r="A169" i="3"/>
  <c r="B15" i="2"/>
  <c r="C15" i="2"/>
  <c r="D15" i="2"/>
  <c r="E15" i="2"/>
  <c r="F15" i="2"/>
  <c r="G15" i="2"/>
  <c r="H15" i="2"/>
  <c r="I15" i="2"/>
  <c r="J15" i="2"/>
  <c r="O15" i="2"/>
  <c r="P15" i="2"/>
  <c r="Q15" i="2"/>
  <c r="R15" i="2"/>
  <c r="AN15" i="2"/>
  <c r="AD84" i="3"/>
  <c r="W96" i="12"/>
  <c r="V95" i="12"/>
  <c r="Z96" i="12"/>
  <c r="Y95" i="12"/>
  <c r="V94" i="11"/>
  <c r="W95" i="11"/>
  <c r="Z96" i="11"/>
  <c r="Y95" i="11"/>
  <c r="Z96" i="8"/>
  <c r="Y95" i="8"/>
  <c r="W94" i="8"/>
  <c r="V93" i="8"/>
  <c r="V91" i="5"/>
  <c r="W92" i="5"/>
  <c r="Y93" i="5"/>
  <c r="Z94" i="5"/>
  <c r="V91" i="4"/>
  <c r="W92" i="4"/>
  <c r="Y93" i="4"/>
  <c r="Z94" i="4"/>
  <c r="AF121" i="3"/>
  <c r="AS15" i="2"/>
  <c r="AD82" i="3"/>
  <c r="AB163" i="3"/>
  <c r="BA15" i="2"/>
  <c r="AF163" i="3"/>
  <c r="BE15" i="2"/>
  <c r="AA68" i="3"/>
  <c r="V74" i="3"/>
  <c r="Z82" i="3"/>
  <c r="AB121" i="3"/>
  <c r="AO15" i="2"/>
  <c r="AC121" i="3"/>
  <c r="AP15" i="2"/>
  <c r="AE131" i="3"/>
  <c r="AY15" i="2" s="1"/>
  <c r="AG121" i="3"/>
  <c r="AT15" i="2"/>
  <c r="AD163" i="3"/>
  <c r="BC15" i="2"/>
  <c r="A40" i="3"/>
  <c r="AB38" i="3"/>
  <c r="N15" i="2"/>
  <c r="A74" i="3"/>
  <c r="A64" i="3"/>
  <c r="AA58" i="3"/>
  <c r="V64" i="3"/>
  <c r="AB145" i="3"/>
  <c r="AD131" i="3"/>
  <c r="AX15" i="2"/>
  <c r="AC145" i="3"/>
  <c r="A18" i="3"/>
  <c r="AC131" i="3"/>
  <c r="AW15" i="2"/>
  <c r="AH121" i="3"/>
  <c r="AU15" i="2"/>
  <c r="AC163" i="3"/>
  <c r="BB15" i="2"/>
  <c r="AD121" i="3"/>
  <c r="AQ15" i="2"/>
  <c r="A84" i="3"/>
  <c r="AE121" i="3"/>
  <c r="AR15" i="2"/>
  <c r="AP16" i="3"/>
  <c r="Z97" i="12"/>
  <c r="Y96" i="12"/>
  <c r="W97" i="12"/>
  <c r="V96" i="12"/>
  <c r="V95" i="11"/>
  <c r="W96" i="11"/>
  <c r="Z97" i="11"/>
  <c r="Y96" i="11"/>
  <c r="V94" i="8"/>
  <c r="W95" i="8"/>
  <c r="Z97" i="8"/>
  <c r="Y96" i="8"/>
  <c r="Y94" i="5"/>
  <c r="Z95" i="5"/>
  <c r="W93" i="5"/>
  <c r="V92" i="5"/>
  <c r="Y94" i="4"/>
  <c r="Z95" i="4"/>
  <c r="W93" i="4"/>
  <c r="V92" i="4"/>
  <c r="Z83" i="3"/>
  <c r="Y82" i="3"/>
  <c r="A85" i="3"/>
  <c r="AP17" i="3"/>
  <c r="AP85" i="3"/>
  <c r="A19" i="3"/>
  <c r="AC15" i="3"/>
  <c r="L15" i="2"/>
  <c r="U76" i="3"/>
  <c r="T15" i="2"/>
  <c r="W82" i="3"/>
  <c r="O64" i="3"/>
  <c r="O74" i="3"/>
  <c r="W98" i="12"/>
  <c r="V97" i="12"/>
  <c r="Y97" i="12"/>
  <c r="Z98" i="12"/>
  <c r="Y97" i="11"/>
  <c r="Z98" i="11"/>
  <c r="W97" i="11"/>
  <c r="V96" i="11"/>
  <c r="Y97" i="8"/>
  <c r="Z98" i="8"/>
  <c r="V95" i="8"/>
  <c r="W96" i="8"/>
  <c r="W94" i="5"/>
  <c r="V93" i="5"/>
  <c r="Z96" i="5"/>
  <c r="Y95" i="5"/>
  <c r="W94" i="4"/>
  <c r="V93" i="4"/>
  <c r="Z96" i="4"/>
  <c r="Y95" i="4"/>
  <c r="W83" i="3"/>
  <c r="V82" i="3"/>
  <c r="V15" i="2"/>
  <c r="X15" i="2"/>
  <c r="AT64" i="3"/>
  <c r="O76" i="3"/>
  <c r="W15" i="2"/>
  <c r="R64" i="3"/>
  <c r="AB64" i="3"/>
  <c r="S15" i="2"/>
  <c r="AT66" i="3"/>
  <c r="AT68" i="3"/>
  <c r="AT70" i="3"/>
  <c r="AT61" i="3"/>
  <c r="AP18" i="3"/>
  <c r="A86" i="3"/>
  <c r="AP86" i="3"/>
  <c r="AB15" i="3"/>
  <c r="K15" i="2"/>
  <c r="AD15" i="3"/>
  <c r="M15" i="2"/>
  <c r="R74" i="3"/>
  <c r="AB74" i="3"/>
  <c r="U15" i="2"/>
  <c r="AY56" i="3"/>
  <c r="AZ59" i="3"/>
  <c r="BA56" i="3"/>
  <c r="BB59" i="3"/>
  <c r="BC56" i="3"/>
  <c r="BD59" i="3"/>
  <c r="BE56" i="3"/>
  <c r="BF59" i="3"/>
  <c r="BG56" i="3"/>
  <c r="BH59" i="3"/>
  <c r="Y83" i="3"/>
  <c r="Z84" i="3"/>
  <c r="Z99" i="12"/>
  <c r="Y98" i="12"/>
  <c r="V98" i="12"/>
  <c r="W99" i="12"/>
  <c r="W98" i="11"/>
  <c r="V97" i="11"/>
  <c r="Y98" i="11"/>
  <c r="Z99" i="11"/>
  <c r="W97" i="8"/>
  <c r="V96" i="8"/>
  <c r="Y98" i="8"/>
  <c r="Z99" i="8"/>
  <c r="Z97" i="5"/>
  <c r="Y96" i="5"/>
  <c r="V94" i="5"/>
  <c r="W95" i="5"/>
  <c r="Z97" i="4"/>
  <c r="Y96" i="4"/>
  <c r="V94" i="4"/>
  <c r="W95" i="4"/>
  <c r="AZ64" i="3"/>
  <c r="AW64" i="3"/>
  <c r="BF64" i="3"/>
  <c r="BB64" i="3"/>
  <c r="BH64" i="3"/>
  <c r="BD64" i="3"/>
  <c r="AP19" i="3"/>
  <c r="A87" i="3"/>
  <c r="Y84" i="3"/>
  <c r="Z85" i="3"/>
  <c r="BD61" i="3"/>
  <c r="BH61" i="3"/>
  <c r="AW61" i="3"/>
  <c r="BF61" i="3"/>
  <c r="AZ61" i="3"/>
  <c r="BB61" i="3"/>
  <c r="AZ70" i="3"/>
  <c r="BB70" i="3"/>
  <c r="BF70" i="3"/>
  <c r="BD70" i="3"/>
  <c r="BH70" i="3"/>
  <c r="AW70" i="3"/>
  <c r="AZ68" i="3"/>
  <c r="BF68" i="3"/>
  <c r="BB68" i="3"/>
  <c r="BD68" i="3"/>
  <c r="BH68" i="3"/>
  <c r="AW68" i="3"/>
  <c r="V83" i="3"/>
  <c r="W84" i="3"/>
  <c r="AZ66" i="3"/>
  <c r="BD66" i="3"/>
  <c r="BB66" i="3"/>
  <c r="BH66" i="3"/>
  <c r="AW66" i="3"/>
  <c r="BF66" i="3"/>
  <c r="W100" i="12"/>
  <c r="V99" i="12"/>
  <c r="Z100" i="12"/>
  <c r="Y99" i="12"/>
  <c r="Z100" i="11"/>
  <c r="Y99" i="11"/>
  <c r="V98" i="11"/>
  <c r="W99" i="11"/>
  <c r="Z100" i="8"/>
  <c r="Y99" i="8"/>
  <c r="W98" i="8"/>
  <c r="V97" i="8"/>
  <c r="Y97" i="5"/>
  <c r="Z98" i="5"/>
  <c r="V95" i="5"/>
  <c r="W96" i="5"/>
  <c r="V95" i="4"/>
  <c r="W96" i="4"/>
  <c r="Y97" i="4"/>
  <c r="Z98" i="4"/>
  <c r="A88" i="3"/>
  <c r="AP20" i="3"/>
  <c r="Z86" i="3"/>
  <c r="Y85" i="3"/>
  <c r="V84" i="3"/>
  <c r="W85" i="3"/>
  <c r="Z101" i="12"/>
  <c r="Y100" i="12"/>
  <c r="W101" i="12"/>
  <c r="V100" i="12"/>
  <c r="Z101" i="11"/>
  <c r="Y100" i="11"/>
  <c r="V99" i="11"/>
  <c r="W100" i="11"/>
  <c r="V98" i="8"/>
  <c r="W99" i="8"/>
  <c r="Z101" i="8"/>
  <c r="Y100" i="8"/>
  <c r="W97" i="5"/>
  <c r="V96" i="5"/>
  <c r="Y98" i="5"/>
  <c r="Z99" i="5"/>
  <c r="Y98" i="4"/>
  <c r="Z99" i="4"/>
  <c r="W97" i="4"/>
  <c r="V96" i="4"/>
  <c r="Y86" i="3"/>
  <c r="Z87" i="3"/>
  <c r="V85" i="3"/>
  <c r="W86" i="3"/>
  <c r="AP21" i="3"/>
  <c r="A89" i="3"/>
  <c r="W102" i="12"/>
  <c r="V101" i="12"/>
  <c r="Y101" i="12"/>
  <c r="Z102" i="12"/>
  <c r="Y101" i="11"/>
  <c r="Z102" i="11"/>
  <c r="W101" i="11"/>
  <c r="V100" i="11"/>
  <c r="Y101" i="8"/>
  <c r="Z102" i="8"/>
  <c r="V99" i="8"/>
  <c r="W100" i="8"/>
  <c r="Z100" i="5"/>
  <c r="Y99" i="5"/>
  <c r="W98" i="5"/>
  <c r="V97" i="5"/>
  <c r="W98" i="4"/>
  <c r="V97" i="4"/>
  <c r="Z100" i="4"/>
  <c r="Y99" i="4"/>
  <c r="AP22" i="3"/>
  <c r="A90" i="3"/>
  <c r="W87" i="3"/>
  <c r="V86" i="3"/>
  <c r="Y87" i="3"/>
  <c r="Z88" i="3"/>
  <c r="Z103" i="12"/>
  <c r="Y102" i="12"/>
  <c r="W103" i="12"/>
  <c r="V102" i="12"/>
  <c r="W102" i="11"/>
  <c r="V101" i="11"/>
  <c r="Y102" i="11"/>
  <c r="Z103" i="11"/>
  <c r="W101" i="8"/>
  <c r="V100" i="8"/>
  <c r="Y102" i="8"/>
  <c r="Z103" i="8"/>
  <c r="V98" i="5"/>
  <c r="W99" i="5"/>
  <c r="Z101" i="5"/>
  <c r="Y100" i="5"/>
  <c r="Z101" i="4"/>
  <c r="Y100" i="4"/>
  <c r="V98" i="4"/>
  <c r="W99" i="4"/>
  <c r="AP23" i="3"/>
  <c r="A91" i="3"/>
  <c r="Z89" i="3"/>
  <c r="Y88" i="3"/>
  <c r="V87" i="3"/>
  <c r="W88" i="3"/>
  <c r="W104" i="12"/>
  <c r="V103" i="12"/>
  <c r="Y103" i="12"/>
  <c r="Z104" i="12"/>
  <c r="W103" i="11"/>
  <c r="V102" i="11"/>
  <c r="Y103" i="11"/>
  <c r="Z104" i="11"/>
  <c r="Y103" i="8"/>
  <c r="Z104" i="8"/>
  <c r="W102" i="8"/>
  <c r="V101" i="8"/>
  <c r="Y101" i="5"/>
  <c r="Z102" i="5"/>
  <c r="V99" i="5"/>
  <c r="W100" i="5"/>
  <c r="V99" i="4"/>
  <c r="W100" i="4"/>
  <c r="Y101" i="4"/>
  <c r="Z102" i="4"/>
  <c r="Z90" i="3"/>
  <c r="Y89" i="3"/>
  <c r="V88" i="3"/>
  <c r="W89" i="3"/>
  <c r="A92" i="3"/>
  <c r="AP24" i="3"/>
  <c r="Z105" i="12"/>
  <c r="Y104" i="12"/>
  <c r="W105" i="12"/>
  <c r="V104" i="12"/>
  <c r="Y104" i="11"/>
  <c r="Z105" i="11"/>
  <c r="W104" i="11"/>
  <c r="V103" i="11"/>
  <c r="W103" i="8"/>
  <c r="V102" i="8"/>
  <c r="Y104" i="8"/>
  <c r="Z105" i="8"/>
  <c r="W101" i="5"/>
  <c r="V100" i="5"/>
  <c r="Y102" i="5"/>
  <c r="Z103" i="5"/>
  <c r="Y102" i="4"/>
  <c r="Z103" i="4"/>
  <c r="W101" i="4"/>
  <c r="V100" i="4"/>
  <c r="A93" i="3"/>
  <c r="AP25" i="3"/>
  <c r="V89" i="3"/>
  <c r="W90" i="3"/>
  <c r="Y90" i="3"/>
  <c r="Z91" i="3"/>
  <c r="W106" i="12"/>
  <c r="V105" i="12"/>
  <c r="Y105" i="12"/>
  <c r="Z106" i="12"/>
  <c r="W105" i="11"/>
  <c r="V104" i="11"/>
  <c r="Y105" i="11"/>
  <c r="Z106" i="11"/>
  <c r="Y105" i="8"/>
  <c r="Z106" i="8"/>
  <c r="V103" i="8"/>
  <c r="W104" i="8"/>
  <c r="Y103" i="5"/>
  <c r="Z104" i="5"/>
  <c r="W102" i="5"/>
  <c r="V101" i="5"/>
  <c r="W102" i="4"/>
  <c r="V101" i="4"/>
  <c r="Y103" i="4"/>
  <c r="Z104" i="4"/>
  <c r="Y91" i="3"/>
  <c r="Z92" i="3"/>
  <c r="W91" i="3"/>
  <c r="V90" i="3"/>
  <c r="AP26" i="3"/>
  <c r="A94" i="3"/>
  <c r="Z107" i="12"/>
  <c r="Y106" i="12"/>
  <c r="W107" i="12"/>
  <c r="V106" i="12"/>
  <c r="W106" i="11"/>
  <c r="V105" i="11"/>
  <c r="Y106" i="11"/>
  <c r="Z107" i="11"/>
  <c r="W105" i="8"/>
  <c r="V104" i="8"/>
  <c r="Y106" i="8"/>
  <c r="Z107" i="8"/>
  <c r="W103" i="5"/>
  <c r="V102" i="5"/>
  <c r="Y104" i="5"/>
  <c r="Z105" i="5"/>
  <c r="Y104" i="4"/>
  <c r="Z105" i="4"/>
  <c r="V102" i="4"/>
  <c r="W103" i="4"/>
  <c r="AP27" i="3"/>
  <c r="A95" i="3"/>
  <c r="V91" i="3"/>
  <c r="W92" i="3"/>
  <c r="Y92" i="3"/>
  <c r="Z93" i="3"/>
  <c r="W108" i="12"/>
  <c r="V107" i="12"/>
  <c r="Y107" i="12"/>
  <c r="Z108" i="12"/>
  <c r="W107" i="11"/>
  <c r="V106" i="11"/>
  <c r="Y107" i="11"/>
  <c r="Z108" i="11"/>
  <c r="Y107" i="8"/>
  <c r="Z108" i="8"/>
  <c r="V105" i="8"/>
  <c r="W106" i="8"/>
  <c r="Y105" i="5"/>
  <c r="Z106" i="5"/>
  <c r="W104" i="5"/>
  <c r="V103" i="5"/>
  <c r="V103" i="4"/>
  <c r="W104" i="4"/>
  <c r="Y105" i="4"/>
  <c r="Z106" i="4"/>
  <c r="Z94" i="3"/>
  <c r="Y93" i="3"/>
  <c r="V92" i="3"/>
  <c r="W93" i="3"/>
  <c r="A96" i="3"/>
  <c r="AP28" i="3"/>
  <c r="AE82" i="3"/>
  <c r="Y15" i="2"/>
  <c r="AL82" i="3"/>
  <c r="AF15" i="2"/>
  <c r="Z109" i="12"/>
  <c r="Y108" i="12"/>
  <c r="W109" i="12"/>
  <c r="V108" i="12"/>
  <c r="Y108" i="11"/>
  <c r="Z109" i="11"/>
  <c r="W108" i="11"/>
  <c r="V107" i="11"/>
  <c r="W107" i="8"/>
  <c r="V106" i="8"/>
  <c r="Y108" i="8"/>
  <c r="Z109" i="8"/>
  <c r="V104" i="5"/>
  <c r="W105" i="5"/>
  <c r="Y106" i="5"/>
  <c r="Z107" i="5"/>
  <c r="Y106" i="4"/>
  <c r="Z107" i="4"/>
  <c r="V104" i="4"/>
  <c r="W105" i="4"/>
  <c r="AP29" i="3"/>
  <c r="AM82" i="3"/>
  <c r="AG15" i="2"/>
  <c r="AJ82" i="3"/>
  <c r="AD15" i="2"/>
  <c r="AI82" i="3"/>
  <c r="AC15" i="2"/>
  <c r="AH82" i="3"/>
  <c r="AB15" i="2"/>
  <c r="AG82" i="3"/>
  <c r="AA15" i="2"/>
  <c r="AK82" i="3"/>
  <c r="AE15" i="2"/>
  <c r="V93" i="3"/>
  <c r="W94" i="3"/>
  <c r="AF82" i="3"/>
  <c r="Z15" i="2"/>
  <c r="Y94" i="3"/>
  <c r="Z95" i="3"/>
  <c r="W110" i="12"/>
  <c r="V109" i="12"/>
  <c r="Y109" i="12"/>
  <c r="Z110" i="12"/>
  <c r="W109" i="11"/>
  <c r="V108" i="11"/>
  <c r="Y109" i="11"/>
  <c r="Z110" i="11"/>
  <c r="Y109" i="8"/>
  <c r="Z110" i="8"/>
  <c r="V107" i="8"/>
  <c r="W108" i="8"/>
  <c r="Y107" i="5"/>
  <c r="Z108" i="5"/>
  <c r="W106" i="5"/>
  <c r="V105" i="5"/>
  <c r="V105" i="4"/>
  <c r="W106" i="4"/>
  <c r="Y107" i="4"/>
  <c r="Z108" i="4"/>
  <c r="Y95" i="3"/>
  <c r="Z96" i="3"/>
  <c r="W95" i="3"/>
  <c r="V94" i="3"/>
  <c r="Z111" i="12"/>
  <c r="Y110" i="12"/>
  <c r="W111" i="12"/>
  <c r="V110" i="12"/>
  <c r="Y110" i="11"/>
  <c r="Z111" i="11"/>
  <c r="W110" i="11"/>
  <c r="V109" i="11"/>
  <c r="W109" i="8"/>
  <c r="V108" i="8"/>
  <c r="Y110" i="8"/>
  <c r="Z111" i="8"/>
  <c r="W107" i="5"/>
  <c r="V106" i="5"/>
  <c r="Y108" i="5"/>
  <c r="Z109" i="5"/>
  <c r="Y108" i="4"/>
  <c r="Z109" i="4"/>
  <c r="V106" i="4"/>
  <c r="W107" i="4"/>
  <c r="Y96" i="3"/>
  <c r="Z97" i="3"/>
  <c r="V95" i="3"/>
  <c r="W96" i="3"/>
  <c r="J113" i="12"/>
  <c r="AI24" i="2"/>
  <c r="V111" i="12"/>
  <c r="W113" i="12"/>
  <c r="AK24" i="2"/>
  <c r="Y111" i="12"/>
  <c r="R113" i="12"/>
  <c r="W111" i="11"/>
  <c r="V110" i="11"/>
  <c r="Y111" i="11"/>
  <c r="R113" i="11"/>
  <c r="W113" i="11"/>
  <c r="AK23" i="2"/>
  <c r="Y111" i="8"/>
  <c r="R113" i="8"/>
  <c r="W113" i="8"/>
  <c r="AK21" i="2"/>
  <c r="V109" i="8"/>
  <c r="W110" i="8"/>
  <c r="Y109" i="5"/>
  <c r="Z110" i="5"/>
  <c r="W108" i="5"/>
  <c r="V107" i="5"/>
  <c r="V107" i="4"/>
  <c r="W108" i="4"/>
  <c r="Y109" i="4"/>
  <c r="Z110" i="4"/>
  <c r="Z98" i="3"/>
  <c r="Y97" i="3"/>
  <c r="V96" i="3"/>
  <c r="W97" i="3"/>
  <c r="BX56" i="12"/>
  <c r="BY59" i="12"/>
  <c r="BV56" i="12"/>
  <c r="BW59" i="12"/>
  <c r="BT56" i="12"/>
  <c r="BU59" i="12"/>
  <c r="BP56" i="12"/>
  <c r="BQ59" i="12"/>
  <c r="S113" i="12"/>
  <c r="AC113" i="12"/>
  <c r="AJ24" i="2"/>
  <c r="BR56" i="12"/>
  <c r="BS59" i="12"/>
  <c r="O115" i="12"/>
  <c r="AL24" i="2"/>
  <c r="F113" i="12"/>
  <c r="U115" i="12"/>
  <c r="AM24" i="2"/>
  <c r="BP56" i="11"/>
  <c r="BQ59" i="11"/>
  <c r="BT56" i="11"/>
  <c r="BU59" i="11"/>
  <c r="BX56" i="11"/>
  <c r="BY59" i="11"/>
  <c r="S113" i="11"/>
  <c r="AC113" i="11"/>
  <c r="AJ23" i="2"/>
  <c r="BR56" i="11"/>
  <c r="BS59" i="11"/>
  <c r="BV56" i="11"/>
  <c r="BW59" i="11"/>
  <c r="J113" i="11"/>
  <c r="V111" i="11"/>
  <c r="W111" i="8"/>
  <c r="V110" i="8"/>
  <c r="BP56" i="8"/>
  <c r="BQ59" i="8"/>
  <c r="S113" i="8"/>
  <c r="AC113" i="8"/>
  <c r="AJ21" i="2"/>
  <c r="BR56" i="8"/>
  <c r="BS59" i="8"/>
  <c r="BT56" i="8"/>
  <c r="BU59" i="8"/>
  <c r="BX56" i="8"/>
  <c r="BY59" i="8"/>
  <c r="BV56" i="8"/>
  <c r="BW59" i="8"/>
  <c r="W109" i="5"/>
  <c r="V108" i="5"/>
  <c r="Y110" i="5"/>
  <c r="Z111" i="5"/>
  <c r="Y110" i="4"/>
  <c r="Z111" i="4"/>
  <c r="V108" i="4"/>
  <c r="W109" i="4"/>
  <c r="V97" i="3"/>
  <c r="W98" i="3"/>
  <c r="Y98" i="3"/>
  <c r="Z99" i="3"/>
  <c r="U115" i="11"/>
  <c r="AM23" i="2"/>
  <c r="AI23" i="2"/>
  <c r="BM64" i="12"/>
  <c r="G113" i="12"/>
  <c r="AB113" i="12"/>
  <c r="AH24" i="2"/>
  <c r="BM70" i="12"/>
  <c r="BM68" i="12"/>
  <c r="BM66" i="12"/>
  <c r="BM61" i="12"/>
  <c r="O115" i="11"/>
  <c r="AL23" i="2"/>
  <c r="F113" i="11"/>
  <c r="V111" i="8"/>
  <c r="J113" i="8"/>
  <c r="Y111" i="5"/>
  <c r="R113" i="5"/>
  <c r="W113" i="5"/>
  <c r="AK17" i="2"/>
  <c r="W110" i="5"/>
  <c r="V109" i="5"/>
  <c r="V109" i="4"/>
  <c r="W110" i="4"/>
  <c r="Y111" i="4"/>
  <c r="R113" i="4"/>
  <c r="W113" i="4"/>
  <c r="AK16" i="2"/>
  <c r="W99" i="3"/>
  <c r="V98" i="3"/>
  <c r="Y99" i="3"/>
  <c r="Z100" i="3"/>
  <c r="U115" i="8"/>
  <c r="AM21" i="2"/>
  <c r="AI21" i="2"/>
  <c r="BN68" i="12"/>
  <c r="BQ68" i="12"/>
  <c r="BY68" i="12"/>
  <c r="BW68" i="12"/>
  <c r="BS68" i="12"/>
  <c r="BU68" i="12"/>
  <c r="BN70" i="12"/>
  <c r="BQ70" i="12"/>
  <c r="BY70" i="12"/>
  <c r="BW70" i="12"/>
  <c r="BS70" i="12"/>
  <c r="BU70" i="12"/>
  <c r="BU61" i="12"/>
  <c r="BS61" i="12"/>
  <c r="BQ61" i="12"/>
  <c r="BN61" i="12"/>
  <c r="BW61" i="12"/>
  <c r="BY61" i="12"/>
  <c r="BN66" i="12"/>
  <c r="BQ66" i="12"/>
  <c r="BY66" i="12"/>
  <c r="BW66" i="12"/>
  <c r="BS66" i="12"/>
  <c r="BU66" i="12"/>
  <c r="BY64" i="12"/>
  <c r="BW64" i="12"/>
  <c r="BS64" i="12"/>
  <c r="BN64" i="12"/>
  <c r="BU64" i="12"/>
  <c r="BQ64" i="12"/>
  <c r="BM64" i="11"/>
  <c r="G113" i="11"/>
  <c r="AB113" i="11"/>
  <c r="AH23" i="2"/>
  <c r="BM66" i="11"/>
  <c r="BM61" i="11"/>
  <c r="BM70" i="11"/>
  <c r="BM68" i="11"/>
  <c r="O115" i="8"/>
  <c r="AL21" i="2"/>
  <c r="F113" i="8"/>
  <c r="W111" i="5"/>
  <c r="V110" i="5"/>
  <c r="BP56" i="5"/>
  <c r="BQ59" i="5"/>
  <c r="BV56" i="5"/>
  <c r="BW59" i="5"/>
  <c r="BX56" i="5"/>
  <c r="BY59" i="5"/>
  <c r="BT56" i="5"/>
  <c r="BU59" i="5"/>
  <c r="BR56" i="5"/>
  <c r="BS59" i="5"/>
  <c r="S113" i="5"/>
  <c r="AC113" i="5"/>
  <c r="AJ17" i="2"/>
  <c r="BP56" i="4"/>
  <c r="BQ59" i="4"/>
  <c r="S113" i="4"/>
  <c r="AC113" i="4"/>
  <c r="AJ16" i="2"/>
  <c r="BR56" i="4"/>
  <c r="BS59" i="4"/>
  <c r="BX56" i="4"/>
  <c r="BY59" i="4"/>
  <c r="BV56" i="4"/>
  <c r="BW59" i="4"/>
  <c r="BT56" i="4"/>
  <c r="BU59" i="4"/>
  <c r="V110" i="4"/>
  <c r="W111" i="4"/>
  <c r="Y100" i="3"/>
  <c r="Z101" i="3"/>
  <c r="V99" i="3"/>
  <c r="W100" i="3"/>
  <c r="BW70" i="11"/>
  <c r="BY70" i="11"/>
  <c r="BU70" i="11"/>
  <c r="BN70" i="11"/>
  <c r="BS70" i="11"/>
  <c r="BW61" i="11"/>
  <c r="BU61" i="11"/>
  <c r="BQ61" i="11"/>
  <c r="BN61" i="11"/>
  <c r="BY61" i="11"/>
  <c r="BS61" i="11"/>
  <c r="BS66" i="11"/>
  <c r="BQ66" i="11"/>
  <c r="BN66" i="11"/>
  <c r="BW66" i="11"/>
  <c r="BU66" i="11"/>
  <c r="BY66" i="11"/>
  <c r="BN68" i="11"/>
  <c r="BS68" i="11"/>
  <c r="BQ68" i="11"/>
  <c r="BY68" i="11"/>
  <c r="BW68" i="11"/>
  <c r="BU68" i="11"/>
  <c r="BN64" i="11"/>
  <c r="BY64" i="11"/>
  <c r="BU64" i="11"/>
  <c r="BS64" i="11"/>
  <c r="BW64" i="11"/>
  <c r="BQ64" i="11"/>
  <c r="BM70" i="8"/>
  <c r="BM66" i="8"/>
  <c r="BM64" i="8"/>
  <c r="G113" i="8"/>
  <c r="AB113" i="8"/>
  <c r="AH21" i="2"/>
  <c r="BM68" i="8"/>
  <c r="BM61" i="8"/>
  <c r="J113" i="5"/>
  <c r="V111" i="5"/>
  <c r="V111" i="4"/>
  <c r="J113" i="4"/>
  <c r="V100" i="3"/>
  <c r="W101" i="3"/>
  <c r="Z102" i="3"/>
  <c r="Y101" i="3"/>
  <c r="BQ70" i="11"/>
  <c r="U115" i="4"/>
  <c r="AM16" i="2"/>
  <c r="AI16" i="2"/>
  <c r="BW61" i="8"/>
  <c r="BS61" i="8"/>
  <c r="BU61" i="8"/>
  <c r="BY61" i="8"/>
  <c r="BQ61" i="8"/>
  <c r="BN61" i="8"/>
  <c r="BQ68" i="8"/>
  <c r="BN68" i="8"/>
  <c r="BS68" i="8"/>
  <c r="BU68" i="8"/>
  <c r="BY68" i="8"/>
  <c r="BW68" i="8"/>
  <c r="BN64" i="8"/>
  <c r="BY64" i="8"/>
  <c r="BQ64" i="8"/>
  <c r="BW64" i="8"/>
  <c r="BS64" i="8"/>
  <c r="BU64" i="8"/>
  <c r="BS66" i="8"/>
  <c r="BQ66" i="8"/>
  <c r="BN66" i="8"/>
  <c r="BU66" i="8"/>
  <c r="BY66" i="8"/>
  <c r="BW66" i="8"/>
  <c r="BN70" i="8"/>
  <c r="BS70" i="8"/>
  <c r="BU70" i="8"/>
  <c r="BY70" i="8"/>
  <c r="BW70" i="8"/>
  <c r="U115" i="5"/>
  <c r="AM17" i="2"/>
  <c r="AI17" i="2"/>
  <c r="O115" i="5"/>
  <c r="AL17" i="2"/>
  <c r="F113" i="5"/>
  <c r="O115" i="4"/>
  <c r="AL16" i="2"/>
  <c r="F113" i="4"/>
  <c r="V101" i="3"/>
  <c r="W102" i="3"/>
  <c r="Y102" i="3"/>
  <c r="Z103" i="3"/>
  <c r="BQ70" i="8"/>
  <c r="BM70" i="5"/>
  <c r="BM68" i="5"/>
  <c r="BM64" i="5"/>
  <c r="G113" i="5"/>
  <c r="AB113" i="5"/>
  <c r="AH17" i="2"/>
  <c r="BM66" i="5"/>
  <c r="BM61" i="5"/>
  <c r="G113" i="4"/>
  <c r="AB113" i="4"/>
  <c r="AH16" i="2"/>
  <c r="BM64" i="4"/>
  <c r="BM66" i="4"/>
  <c r="BM68" i="4"/>
  <c r="BM70" i="4"/>
  <c r="BM61" i="4"/>
  <c r="Y103" i="3"/>
  <c r="Z104" i="3"/>
  <c r="V102" i="3"/>
  <c r="W103" i="3"/>
  <c r="BN64" i="5"/>
  <c r="BY64" i="5"/>
  <c r="BU64" i="5"/>
  <c r="BS64" i="5"/>
  <c r="BQ64" i="5"/>
  <c r="BW64" i="5"/>
  <c r="BS68" i="5"/>
  <c r="BQ68" i="5"/>
  <c r="BN68" i="5"/>
  <c r="BY68" i="5"/>
  <c r="BW68" i="5"/>
  <c r="BU68" i="5"/>
  <c r="BN70" i="5"/>
  <c r="BS70" i="5"/>
  <c r="BQ70" i="5"/>
  <c r="BU70" i="5"/>
  <c r="BY70" i="5"/>
  <c r="BW70" i="5"/>
  <c r="BW61" i="5"/>
  <c r="BU61" i="5"/>
  <c r="BS61" i="5"/>
  <c r="BQ61" i="5"/>
  <c r="BY61" i="5"/>
  <c r="BN61" i="5"/>
  <c r="BS66" i="5"/>
  <c r="BN66" i="5"/>
  <c r="BQ66" i="5"/>
  <c r="BY66" i="5"/>
  <c r="BW66" i="5"/>
  <c r="BU66" i="5"/>
  <c r="BW61" i="4"/>
  <c r="BS61" i="4"/>
  <c r="BU61" i="4"/>
  <c r="BY61" i="4"/>
  <c r="BQ61" i="4"/>
  <c r="BN61" i="4"/>
  <c r="BN68" i="4"/>
  <c r="BU68" i="4"/>
  <c r="BQ68" i="4"/>
  <c r="BY68" i="4"/>
  <c r="BW68" i="4"/>
  <c r="BN64" i="4"/>
  <c r="BQ64" i="4"/>
  <c r="BY64" i="4"/>
  <c r="BU64" i="4"/>
  <c r="BW64" i="4"/>
  <c r="BS64" i="4"/>
  <c r="BN70" i="4"/>
  <c r="BS70" i="4"/>
  <c r="BU70" i="4"/>
  <c r="BY70" i="4"/>
  <c r="BW70" i="4"/>
  <c r="BS66" i="4"/>
  <c r="BN66" i="4"/>
  <c r="BQ66" i="4"/>
  <c r="BU66" i="4"/>
  <c r="BY66" i="4"/>
  <c r="BW66" i="4"/>
  <c r="V103" i="3"/>
  <c r="W104" i="3"/>
  <c r="Y104" i="3"/>
  <c r="Z105" i="3"/>
  <c r="BQ70" i="4"/>
  <c r="BS68" i="4"/>
  <c r="Y105" i="3"/>
  <c r="Z106" i="3"/>
  <c r="V104" i="3"/>
  <c r="W105" i="3"/>
  <c r="V105" i="3"/>
  <c r="W106" i="3"/>
  <c r="Y106" i="3"/>
  <c r="Z107" i="3"/>
  <c r="V106" i="3"/>
  <c r="W107" i="3"/>
  <c r="Y107" i="3"/>
  <c r="Z108" i="3"/>
  <c r="Y108" i="3"/>
  <c r="Z109" i="3"/>
  <c r="V107" i="3"/>
  <c r="W108" i="3"/>
  <c r="V108" i="3"/>
  <c r="W109" i="3"/>
  <c r="Y109" i="3"/>
  <c r="Z110" i="3"/>
  <c r="Y110" i="3"/>
  <c r="Z111" i="3"/>
  <c r="V109" i="3"/>
  <c r="W110" i="3"/>
  <c r="V110" i="3"/>
  <c r="W111" i="3"/>
  <c r="Y111" i="3"/>
  <c r="R113" i="3"/>
  <c r="W113" i="3"/>
  <c r="AK15" i="2"/>
  <c r="BP56" i="3"/>
  <c r="BQ59" i="3"/>
  <c r="BR56" i="3"/>
  <c r="BS59" i="3"/>
  <c r="S113" i="3"/>
  <c r="AC113" i="3"/>
  <c r="AJ15" i="2"/>
  <c r="BV56" i="3"/>
  <c r="BW59" i="3"/>
  <c r="BT56" i="3"/>
  <c r="BU59" i="3"/>
  <c r="BX56" i="3"/>
  <c r="BY59" i="3"/>
  <c r="V111" i="3"/>
  <c r="J113" i="3"/>
  <c r="F113" i="3"/>
  <c r="O115" i="3"/>
  <c r="AL15" i="2"/>
  <c r="AI15" i="2"/>
  <c r="U115" i="3"/>
  <c r="AM15" i="2"/>
  <c r="BM61" i="3"/>
  <c r="BM66" i="3"/>
  <c r="BM68" i="3"/>
  <c r="BM70" i="3"/>
  <c r="G113" i="3"/>
  <c r="AB113" i="3"/>
  <c r="AH15" i="2"/>
  <c r="BM64" i="3"/>
  <c r="BW61" i="3"/>
  <c r="BY61" i="3"/>
  <c r="BN61" i="3"/>
  <c r="BQ61" i="3"/>
  <c r="BS61" i="3"/>
  <c r="BU61" i="3"/>
  <c r="BN64" i="3"/>
  <c r="BW64" i="3"/>
  <c r="BQ64" i="3"/>
  <c r="BU64" i="3"/>
  <c r="BS64" i="3"/>
  <c r="BY64" i="3"/>
  <c r="BU70" i="3"/>
  <c r="BW70" i="3"/>
  <c r="BN70" i="3"/>
  <c r="BS70" i="3"/>
  <c r="BW68" i="3"/>
  <c r="BY68" i="3"/>
  <c r="BN68" i="3"/>
  <c r="BS68" i="3"/>
  <c r="BQ68" i="3"/>
  <c r="BS66" i="3"/>
  <c r="BY66" i="3"/>
  <c r="BN66" i="3"/>
  <c r="BW66" i="3"/>
  <c r="BQ66" i="3"/>
  <c r="BU68" i="3"/>
  <c r="BQ70" i="3"/>
  <c r="BU66" i="3"/>
  <c r="BY70" i="3"/>
  <c r="W82" i="9" l="1"/>
  <c r="Z82" i="9"/>
  <c r="W83" i="9"/>
  <c r="V83" i="9" s="1"/>
  <c r="V82" i="9"/>
  <c r="AD131" i="10"/>
  <c r="AX22" i="2" s="1"/>
  <c r="AA58" i="10"/>
  <c r="V64" i="10"/>
  <c r="O64" i="10" s="1"/>
  <c r="O76" i="10" s="1"/>
  <c r="W22" i="2" s="1"/>
  <c r="O74" i="10"/>
  <c r="BC56" i="10" s="1"/>
  <c r="BD59" i="10" s="1"/>
  <c r="BE56" i="10"/>
  <c r="Z82" i="10"/>
  <c r="BG56" i="10"/>
  <c r="BA56" i="10"/>
  <c r="R74" i="10"/>
  <c r="AB74" i="10" s="1"/>
  <c r="U22" i="2" s="1"/>
  <c r="AA58" i="7"/>
  <c r="V64" i="7" s="1"/>
  <c r="T19" i="2" s="1"/>
  <c r="A64" i="7"/>
  <c r="AA68" i="7"/>
  <c r="V74" i="7" s="1"/>
  <c r="A85" i="7"/>
  <c r="AP17" i="7"/>
  <c r="A17" i="7"/>
  <c r="AD131" i="6"/>
  <c r="AX18" i="2" s="1"/>
  <c r="AD83" i="6"/>
  <c r="AA68" i="6"/>
  <c r="A74" i="6"/>
  <c r="A64" i="6"/>
  <c r="V74" i="6"/>
  <c r="Z82" i="6" s="1"/>
  <c r="W82" i="6"/>
  <c r="T18" i="2"/>
  <c r="O64" i="6"/>
  <c r="W84" i="9" l="1"/>
  <c r="Y82" i="9"/>
  <c r="Z83" i="9"/>
  <c r="W85" i="9"/>
  <c r="V84" i="9"/>
  <c r="U76" i="10"/>
  <c r="X22" i="2" s="1"/>
  <c r="V22" i="2"/>
  <c r="AT64" i="10"/>
  <c r="AW64" i="10" s="1"/>
  <c r="AT70" i="10"/>
  <c r="AT68" i="10"/>
  <c r="AT66" i="10"/>
  <c r="BB66" i="10" s="1"/>
  <c r="R64" i="10"/>
  <c r="AB64" i="10" s="1"/>
  <c r="S22" i="2" s="1"/>
  <c r="AT61" i="10"/>
  <c r="BB61" i="10" s="1"/>
  <c r="W82" i="10"/>
  <c r="T22" i="2"/>
  <c r="AY56" i="10"/>
  <c r="BB59" i="10"/>
  <c r="BB70" i="10"/>
  <c r="BB68" i="10"/>
  <c r="BH70" i="10"/>
  <c r="BH59" i="10"/>
  <c r="AZ59" i="10"/>
  <c r="Y82" i="10"/>
  <c r="Z83" i="10"/>
  <c r="BF64" i="10"/>
  <c r="BF70" i="10"/>
  <c r="BF68" i="10"/>
  <c r="BF59" i="10"/>
  <c r="W82" i="7"/>
  <c r="W83" i="7" s="1"/>
  <c r="V83" i="7" s="1"/>
  <c r="O64" i="7"/>
  <c r="AT66" i="7" s="1"/>
  <c r="AW66" i="7" s="1"/>
  <c r="Z82" i="7"/>
  <c r="U76" i="7"/>
  <c r="O74" i="7"/>
  <c r="A86" i="7"/>
  <c r="AP18" i="7"/>
  <c r="A18" i="7"/>
  <c r="AP84" i="7"/>
  <c r="U76" i="6"/>
  <c r="O74" i="6"/>
  <c r="R74" i="6" s="1"/>
  <c r="AB74" i="6" s="1"/>
  <c r="U18" i="2" s="1"/>
  <c r="Z83" i="6"/>
  <c r="Y82" i="6"/>
  <c r="AT61" i="6"/>
  <c r="O76" i="6"/>
  <c r="W18" i="2" s="1"/>
  <c r="AT64" i="6"/>
  <c r="AT70" i="6"/>
  <c r="AT68" i="6"/>
  <c r="AT66" i="6"/>
  <c r="R64" i="6"/>
  <c r="AB64" i="6" s="1"/>
  <c r="S18" i="2" s="1"/>
  <c r="V18" i="2"/>
  <c r="X18" i="2"/>
  <c r="V82" i="6"/>
  <c r="W83" i="6"/>
  <c r="Z84" i="9" l="1"/>
  <c r="Y83" i="9"/>
  <c r="V85" i="9"/>
  <c r="W86" i="9"/>
  <c r="BF66" i="10"/>
  <c r="BH66" i="10"/>
  <c r="AZ64" i="10"/>
  <c r="AZ61" i="10"/>
  <c r="AZ66" i="10"/>
  <c r="BF61" i="10"/>
  <c r="BH64" i="10"/>
  <c r="BB64" i="10"/>
  <c r="BD64" i="10"/>
  <c r="BH61" i="10"/>
  <c r="AW66" i="10"/>
  <c r="BD66" i="10" s="1"/>
  <c r="AW68" i="10"/>
  <c r="BD68" i="10"/>
  <c r="BH68" i="10"/>
  <c r="AZ68" i="10"/>
  <c r="AW70" i="10"/>
  <c r="BD70" i="10"/>
  <c r="V82" i="10"/>
  <c r="W83" i="10"/>
  <c r="AW61" i="10"/>
  <c r="BD61" i="10"/>
  <c r="AZ70" i="10"/>
  <c r="Z84" i="10"/>
  <c r="Y83" i="10"/>
  <c r="AT68" i="7"/>
  <c r="AW68" i="7" s="1"/>
  <c r="AT64" i="7"/>
  <c r="AW64" i="7" s="1"/>
  <c r="AT70" i="7"/>
  <c r="AW70" i="7" s="1"/>
  <c r="R64" i="7"/>
  <c r="AB64" i="7" s="1"/>
  <c r="S19" i="2" s="1"/>
  <c r="W84" i="7"/>
  <c r="W85" i="7" s="1"/>
  <c r="AT61" i="7"/>
  <c r="AW61" i="7" s="1"/>
  <c r="V82" i="7"/>
  <c r="BG56" i="7"/>
  <c r="O76" i="7"/>
  <c r="W19" i="2" s="1"/>
  <c r="BC56" i="7"/>
  <c r="BA56" i="7"/>
  <c r="R74" i="7"/>
  <c r="AB74" i="7" s="1"/>
  <c r="U19" i="2" s="1"/>
  <c r="AY56" i="7"/>
  <c r="BE56" i="7"/>
  <c r="X19" i="2"/>
  <c r="V19" i="2"/>
  <c r="Y82" i="7"/>
  <c r="Z83" i="7"/>
  <c r="A87" i="7"/>
  <c r="AP19" i="7"/>
  <c r="A19" i="7"/>
  <c r="AP85" i="7"/>
  <c r="BC56" i="6"/>
  <c r="BD59" i="6" s="1"/>
  <c r="BE56" i="6"/>
  <c r="BF59" i="6" s="1"/>
  <c r="AY56" i="6"/>
  <c r="AZ59" i="6" s="1"/>
  <c r="BG56" i="6"/>
  <c r="BH59" i="6" s="1"/>
  <c r="BA56" i="6"/>
  <c r="BB59" i="6" s="1"/>
  <c r="Y83" i="6"/>
  <c r="Z84" i="6"/>
  <c r="BH66" i="6"/>
  <c r="BD66" i="6"/>
  <c r="AW66" i="6"/>
  <c r="AW68" i="6"/>
  <c r="BH68" i="6"/>
  <c r="AZ68" i="6"/>
  <c r="AW70" i="6"/>
  <c r="BD70" i="6"/>
  <c r="W84" i="6"/>
  <c r="V83" i="6"/>
  <c r="AW64" i="6"/>
  <c r="BH64" i="6"/>
  <c r="AZ64" i="6"/>
  <c r="BD61" i="6"/>
  <c r="AW61" i="6"/>
  <c r="Z85" i="9" l="1"/>
  <c r="Y84" i="9"/>
  <c r="V86" i="9"/>
  <c r="W87" i="9"/>
  <c r="V83" i="10"/>
  <c r="W84" i="10"/>
  <c r="Z85" i="10"/>
  <c r="Y84" i="10"/>
  <c r="V84" i="7"/>
  <c r="BF70" i="7"/>
  <c r="BF59" i="7"/>
  <c r="BF68" i="7"/>
  <c r="BF66" i="7"/>
  <c r="BF64" i="7"/>
  <c r="BF61" i="7"/>
  <c r="AZ59" i="7"/>
  <c r="AZ64" i="7"/>
  <c r="AZ66" i="7"/>
  <c r="AZ61" i="7"/>
  <c r="AZ70" i="7"/>
  <c r="AZ68" i="7"/>
  <c r="BB70" i="7"/>
  <c r="BB68" i="7"/>
  <c r="BB61" i="7"/>
  <c r="BB66" i="7"/>
  <c r="BB59" i="7"/>
  <c r="BB64" i="7" s="1"/>
  <c r="Y83" i="7"/>
  <c r="Z84" i="7"/>
  <c r="BD70" i="7"/>
  <c r="BD61" i="7"/>
  <c r="BD68" i="7"/>
  <c r="BD66" i="7"/>
  <c r="BD59" i="7"/>
  <c r="BD64" i="7" s="1"/>
  <c r="BH61" i="7"/>
  <c r="BH59" i="7"/>
  <c r="BH68" i="7"/>
  <c r="BH64" i="7"/>
  <c r="BH70" i="7"/>
  <c r="BH66" i="7"/>
  <c r="W86" i="7"/>
  <c r="V85" i="7"/>
  <c r="A88" i="7"/>
  <c r="AP20" i="7"/>
  <c r="AP86" i="7"/>
  <c r="A20" i="7"/>
  <c r="BF64" i="6"/>
  <c r="BF68" i="6"/>
  <c r="AZ61" i="6"/>
  <c r="BH70" i="6"/>
  <c r="AZ66" i="6"/>
  <c r="AZ70" i="6"/>
  <c r="BD68" i="6"/>
  <c r="BF70" i="6"/>
  <c r="BF61" i="6"/>
  <c r="BB64" i="6"/>
  <c r="BB70" i="6"/>
  <c r="BF66" i="6"/>
  <c r="BH61" i="6"/>
  <c r="BD64" i="6"/>
  <c r="BB66" i="6"/>
  <c r="BB68" i="6"/>
  <c r="BB61" i="6"/>
  <c r="Z85" i="6"/>
  <c r="Y84" i="6"/>
  <c r="V84" i="6"/>
  <c r="W85" i="6"/>
  <c r="Y85" i="9" l="1"/>
  <c r="Z86" i="9"/>
  <c r="W88" i="9"/>
  <c r="V87" i="9"/>
  <c r="V84" i="10"/>
  <c r="W85" i="10"/>
  <c r="Y85" i="10"/>
  <c r="Z86" i="10"/>
  <c r="Y84" i="7"/>
  <c r="Z85" i="7"/>
  <c r="V86" i="7"/>
  <c r="W87" i="7"/>
  <c r="A89" i="7"/>
  <c r="AP21" i="7"/>
  <c r="AF82" i="7"/>
  <c r="Z19" i="2" s="1"/>
  <c r="AH82" i="7"/>
  <c r="AB19" i="2" s="1"/>
  <c r="AI82" i="7"/>
  <c r="AC19" i="2" s="1"/>
  <c r="AK82" i="7"/>
  <c r="AE19" i="2" s="1"/>
  <c r="AJ82" i="7"/>
  <c r="AD19" i="2" s="1"/>
  <c r="AL82" i="7"/>
  <c r="AF19" i="2" s="1"/>
  <c r="A21" i="7"/>
  <c r="AP87" i="7"/>
  <c r="Z86" i="6"/>
  <c r="Y85" i="6"/>
  <c r="W86" i="6"/>
  <c r="V85" i="6"/>
  <c r="Y86" i="9" l="1"/>
  <c r="Z87" i="9"/>
  <c r="V88" i="9"/>
  <c r="W89" i="9"/>
  <c r="W86" i="10"/>
  <c r="V85" i="10"/>
  <c r="Y86" i="10"/>
  <c r="Z87" i="10"/>
  <c r="Y85" i="7"/>
  <c r="Z86" i="7"/>
  <c r="V87" i="7"/>
  <c r="W88" i="7"/>
  <c r="AP22" i="7"/>
  <c r="AG82" i="7"/>
  <c r="AA19" i="2" s="1"/>
  <c r="AM82" i="7"/>
  <c r="AG19" i="2" s="1"/>
  <c r="AE82" i="7"/>
  <c r="Y19" i="2" s="1"/>
  <c r="AP88" i="7"/>
  <c r="A22" i="7"/>
  <c r="AP89" i="7" s="1"/>
  <c r="Z87" i="6"/>
  <c r="Y86" i="6"/>
  <c r="W87" i="6"/>
  <c r="V86" i="6"/>
  <c r="Z88" i="9" l="1"/>
  <c r="Y87" i="9"/>
  <c r="V89" i="9"/>
  <c r="W90" i="9"/>
  <c r="W87" i="10"/>
  <c r="V86" i="10"/>
  <c r="Y87" i="10"/>
  <c r="Z88" i="10"/>
  <c r="Y86" i="7"/>
  <c r="Z87" i="7"/>
  <c r="W89" i="7"/>
  <c r="V88" i="7"/>
  <c r="AD15" i="7"/>
  <c r="M19" i="2" s="1"/>
  <c r="AC15" i="7"/>
  <c r="L19" i="2" s="1"/>
  <c r="AB15" i="7"/>
  <c r="K19" i="2" s="1"/>
  <c r="Y87" i="6"/>
  <c r="Z88" i="6"/>
  <c r="V87" i="6"/>
  <c r="W88" i="6"/>
  <c r="Y88" i="9" l="1"/>
  <c r="Z89" i="9"/>
  <c r="V90" i="9"/>
  <c r="W91" i="9"/>
  <c r="V87" i="10"/>
  <c r="W88" i="10"/>
  <c r="Z89" i="10"/>
  <c r="Y88" i="10"/>
  <c r="Z88" i="7"/>
  <c r="Y87" i="7"/>
  <c r="W90" i="7"/>
  <c r="V89" i="7"/>
  <c r="Z89" i="6"/>
  <c r="Y88" i="6"/>
  <c r="V88" i="6"/>
  <c r="W89" i="6"/>
  <c r="Z90" i="9" l="1"/>
  <c r="Y89" i="9"/>
  <c r="V91" i="9"/>
  <c r="W92" i="9"/>
  <c r="W89" i="10"/>
  <c r="V88" i="10"/>
  <c r="Y89" i="10"/>
  <c r="Z90" i="10"/>
  <c r="Y88" i="7"/>
  <c r="Z89" i="7"/>
  <c r="V90" i="7"/>
  <c r="W91" i="7"/>
  <c r="Z90" i="6"/>
  <c r="Y89" i="6"/>
  <c r="W90" i="6"/>
  <c r="V89" i="6"/>
  <c r="Y90" i="9" l="1"/>
  <c r="Z91" i="9"/>
  <c r="W93" i="9"/>
  <c r="V92" i="9"/>
  <c r="W90" i="10"/>
  <c r="V89" i="10"/>
  <c r="Y90" i="10"/>
  <c r="Z91" i="10"/>
  <c r="Z90" i="7"/>
  <c r="Y89" i="7"/>
  <c r="V91" i="7"/>
  <c r="W92" i="7"/>
  <c r="Z91" i="6"/>
  <c r="Y90" i="6"/>
  <c r="W91" i="6"/>
  <c r="V90" i="6"/>
  <c r="Y91" i="9" l="1"/>
  <c r="Z92" i="9"/>
  <c r="V93" i="9"/>
  <c r="W94" i="9"/>
  <c r="W91" i="10"/>
  <c r="V90" i="10"/>
  <c r="Z92" i="10"/>
  <c r="Y91" i="10"/>
  <c r="Y90" i="7"/>
  <c r="Z91" i="7"/>
  <c r="W93" i="7"/>
  <c r="V92" i="7"/>
  <c r="Y91" i="6"/>
  <c r="Z92" i="6"/>
  <c r="V91" i="6"/>
  <c r="W92" i="6"/>
  <c r="Z93" i="9" l="1"/>
  <c r="Y92" i="9"/>
  <c r="V94" i="9"/>
  <c r="W95" i="9"/>
  <c r="V91" i="10"/>
  <c r="W92" i="10"/>
  <c r="Z93" i="10"/>
  <c r="Y92" i="10"/>
  <c r="Z92" i="7"/>
  <c r="Y91" i="7"/>
  <c r="W94" i="7"/>
  <c r="V93" i="7"/>
  <c r="Z93" i="6"/>
  <c r="Y92" i="6"/>
  <c r="W93" i="6"/>
  <c r="V92" i="6"/>
  <c r="Y93" i="9" l="1"/>
  <c r="Z94" i="9"/>
  <c r="V95" i="9"/>
  <c r="W96" i="9"/>
  <c r="W93" i="10"/>
  <c r="V92" i="10"/>
  <c r="Y93" i="10"/>
  <c r="Z94" i="10"/>
  <c r="Z93" i="7"/>
  <c r="Y92" i="7"/>
  <c r="V94" i="7"/>
  <c r="W95" i="7"/>
  <c r="Y93" i="6"/>
  <c r="Z94" i="6"/>
  <c r="W94" i="6"/>
  <c r="V93" i="6"/>
  <c r="Z95" i="9" l="1"/>
  <c r="Y94" i="9"/>
  <c r="V96" i="9"/>
  <c r="W97" i="9"/>
  <c r="W94" i="10"/>
  <c r="V93" i="10"/>
  <c r="Y94" i="10"/>
  <c r="Z95" i="10"/>
  <c r="Y93" i="7"/>
  <c r="Z94" i="7"/>
  <c r="V95" i="7"/>
  <c r="W96" i="7"/>
  <c r="Y94" i="6"/>
  <c r="Z95" i="6"/>
  <c r="V94" i="6"/>
  <c r="W95" i="6"/>
  <c r="Y95" i="9" l="1"/>
  <c r="Z96" i="9"/>
  <c r="V97" i="9"/>
  <c r="W98" i="9"/>
  <c r="V94" i="10"/>
  <c r="W95" i="10"/>
  <c r="Z96" i="10"/>
  <c r="Y95" i="10"/>
  <c r="Z95" i="7"/>
  <c r="Y94" i="7"/>
  <c r="W97" i="7"/>
  <c r="V96" i="7"/>
  <c r="Z96" i="6"/>
  <c r="Y95" i="6"/>
  <c r="W96" i="6"/>
  <c r="V95" i="6"/>
  <c r="Z97" i="9" l="1"/>
  <c r="Y96" i="9"/>
  <c r="W99" i="9"/>
  <c r="V98" i="9"/>
  <c r="V95" i="10"/>
  <c r="W96" i="10"/>
  <c r="Y96" i="10"/>
  <c r="Z97" i="10"/>
  <c r="Y95" i="7"/>
  <c r="Z96" i="7"/>
  <c r="W98" i="7"/>
  <c r="V97" i="7"/>
  <c r="Z97" i="6"/>
  <c r="Y96" i="6"/>
  <c r="V96" i="6"/>
  <c r="W97" i="6"/>
  <c r="Y97" i="9" l="1"/>
  <c r="Z98" i="9"/>
  <c r="V99" i="9"/>
  <c r="W100" i="9"/>
  <c r="W97" i="10"/>
  <c r="V96" i="10"/>
  <c r="Y97" i="10"/>
  <c r="Z98" i="10"/>
  <c r="Z97" i="7"/>
  <c r="Y96" i="7"/>
  <c r="V98" i="7"/>
  <c r="W99" i="7"/>
  <c r="Y97" i="6"/>
  <c r="Z98" i="6"/>
  <c r="V97" i="6"/>
  <c r="W98" i="6"/>
  <c r="Z99" i="9" l="1"/>
  <c r="Y98" i="9"/>
  <c r="W101" i="9"/>
  <c r="V100" i="9"/>
  <c r="W98" i="10"/>
  <c r="V97" i="10"/>
  <c r="Y98" i="10"/>
  <c r="Z99" i="10"/>
  <c r="Z98" i="7"/>
  <c r="Y97" i="7"/>
  <c r="V99" i="7"/>
  <c r="W100" i="7"/>
  <c r="Y98" i="6"/>
  <c r="Z99" i="6"/>
  <c r="W99" i="6"/>
  <c r="V98" i="6"/>
  <c r="Z100" i="9" l="1"/>
  <c r="Y99" i="9"/>
  <c r="W102" i="9"/>
  <c r="V101" i="9"/>
  <c r="V98" i="10"/>
  <c r="W99" i="10"/>
  <c r="Z100" i="10"/>
  <c r="Y99" i="10"/>
  <c r="Z99" i="7"/>
  <c r="Y98" i="7"/>
  <c r="W101" i="7"/>
  <c r="V100" i="7"/>
  <c r="Z100" i="6"/>
  <c r="Y99" i="6"/>
  <c r="W100" i="6"/>
  <c r="V99" i="6"/>
  <c r="Z101" i="9" l="1"/>
  <c r="Y100" i="9"/>
  <c r="V102" i="9"/>
  <c r="W103" i="9"/>
  <c r="V99" i="10"/>
  <c r="W100" i="10"/>
  <c r="Z101" i="10"/>
  <c r="Y100" i="10"/>
  <c r="Z100" i="7"/>
  <c r="Y99" i="7"/>
  <c r="V101" i="7"/>
  <c r="W102" i="7"/>
  <c r="Z101" i="6"/>
  <c r="Y100" i="6"/>
  <c r="W101" i="6"/>
  <c r="V100" i="6"/>
  <c r="Z102" i="9" l="1"/>
  <c r="Y101" i="9"/>
  <c r="V103" i="9"/>
  <c r="W104" i="9"/>
  <c r="W101" i="10"/>
  <c r="V100" i="10"/>
  <c r="Y101" i="10"/>
  <c r="Z102" i="10"/>
  <c r="Z101" i="7"/>
  <c r="Y100" i="7"/>
  <c r="V102" i="7"/>
  <c r="W103" i="7"/>
  <c r="Y101" i="6"/>
  <c r="Z102" i="6"/>
  <c r="V101" i="6"/>
  <c r="W102" i="6"/>
  <c r="Y102" i="9" l="1"/>
  <c r="Z103" i="9"/>
  <c r="W105" i="9"/>
  <c r="V104" i="9"/>
  <c r="W102" i="10"/>
  <c r="V101" i="10"/>
  <c r="Z103" i="10"/>
  <c r="Y102" i="10"/>
  <c r="Z102" i="7"/>
  <c r="Y101" i="7"/>
  <c r="V103" i="7"/>
  <c r="W104" i="7"/>
  <c r="Y102" i="6"/>
  <c r="Z103" i="6"/>
  <c r="V102" i="6"/>
  <c r="W103" i="6"/>
  <c r="Z104" i="9" l="1"/>
  <c r="Y103" i="9"/>
  <c r="W106" i="9"/>
  <c r="V105" i="9"/>
  <c r="W103" i="10"/>
  <c r="V102" i="10"/>
  <c r="Y103" i="10"/>
  <c r="Z104" i="10"/>
  <c r="Z103" i="7"/>
  <c r="Y102" i="7"/>
  <c r="V104" i="7"/>
  <c r="W105" i="7"/>
  <c r="Y103" i="6"/>
  <c r="Z104" i="6"/>
  <c r="W104" i="6"/>
  <c r="V103" i="6"/>
  <c r="Z105" i="9" l="1"/>
  <c r="Y104" i="9"/>
  <c r="V106" i="9"/>
  <c r="W107" i="9"/>
  <c r="W104" i="10"/>
  <c r="V103" i="10"/>
  <c r="Y104" i="10"/>
  <c r="Z105" i="10"/>
  <c r="Y103" i="7"/>
  <c r="Z104" i="7"/>
  <c r="W106" i="7"/>
  <c r="V105" i="7"/>
  <c r="Y104" i="6"/>
  <c r="Z105" i="6"/>
  <c r="W105" i="6"/>
  <c r="V104" i="6"/>
  <c r="Y105" i="9" l="1"/>
  <c r="Z106" i="9"/>
  <c r="W108" i="9"/>
  <c r="V107" i="9"/>
  <c r="W105" i="10"/>
  <c r="V104" i="10"/>
  <c r="Y105" i="10"/>
  <c r="Z106" i="10"/>
  <c r="Z105" i="7"/>
  <c r="Y104" i="7"/>
  <c r="V106" i="7"/>
  <c r="W107" i="7"/>
  <c r="Y105" i="6"/>
  <c r="Z106" i="6"/>
  <c r="W106" i="6"/>
  <c r="V105" i="6"/>
  <c r="Z107" i="9" l="1"/>
  <c r="Y106" i="9"/>
  <c r="W109" i="9"/>
  <c r="V108" i="9"/>
  <c r="W106" i="10"/>
  <c r="V105" i="10"/>
  <c r="Y106" i="10"/>
  <c r="Z107" i="10"/>
  <c r="Y105" i="7"/>
  <c r="Z106" i="7"/>
  <c r="V107" i="7"/>
  <c r="W108" i="7"/>
  <c r="Y106" i="6"/>
  <c r="Z107" i="6"/>
  <c r="W107" i="6"/>
  <c r="V106" i="6"/>
  <c r="Y107" i="9" l="1"/>
  <c r="Z108" i="9"/>
  <c r="V109" i="9"/>
  <c r="W110" i="9"/>
  <c r="V106" i="10"/>
  <c r="W107" i="10"/>
  <c r="Y107" i="10"/>
  <c r="Z108" i="10"/>
  <c r="Y106" i="7"/>
  <c r="Z107" i="7"/>
  <c r="W109" i="7"/>
  <c r="V108" i="7"/>
  <c r="Z108" i="6"/>
  <c r="Y107" i="6"/>
  <c r="W108" i="6"/>
  <c r="V107" i="6"/>
  <c r="Y108" i="9" l="1"/>
  <c r="Z109" i="9"/>
  <c r="V110" i="9"/>
  <c r="W111" i="9"/>
  <c r="W108" i="10"/>
  <c r="V107" i="10"/>
  <c r="Y108" i="10"/>
  <c r="Z109" i="10"/>
  <c r="Z108" i="7"/>
  <c r="Y107" i="7"/>
  <c r="V109" i="7"/>
  <c r="W110" i="7"/>
  <c r="Y108" i="6"/>
  <c r="Z109" i="6"/>
  <c r="V108" i="6"/>
  <c r="W109" i="6"/>
  <c r="Z110" i="9" l="1"/>
  <c r="Y109" i="9"/>
  <c r="J113" i="9"/>
  <c r="V111" i="9"/>
  <c r="V108" i="10"/>
  <c r="W109" i="10"/>
  <c r="Y109" i="10"/>
  <c r="Z110" i="10"/>
  <c r="Y108" i="7"/>
  <c r="Z109" i="7"/>
  <c r="V110" i="7"/>
  <c r="W111" i="7"/>
  <c r="Y109" i="6"/>
  <c r="Z110" i="6"/>
  <c r="V109" i="6"/>
  <c r="W110" i="6"/>
  <c r="Y110" i="9" l="1"/>
  <c r="Z111" i="9"/>
  <c r="F113" i="9"/>
  <c r="AI20" i="2"/>
  <c r="W110" i="10"/>
  <c r="V109" i="10"/>
  <c r="Y110" i="10"/>
  <c r="Z111" i="10"/>
  <c r="Y109" i="7"/>
  <c r="Z110" i="7"/>
  <c r="V111" i="7"/>
  <c r="J113" i="7"/>
  <c r="Y110" i="6"/>
  <c r="Z111" i="6"/>
  <c r="W111" i="6"/>
  <c r="V110" i="6"/>
  <c r="Y111" i="9" l="1"/>
  <c r="W113" i="9"/>
  <c r="BM66" i="9"/>
  <c r="BM64" i="9"/>
  <c r="G113" i="9"/>
  <c r="AB113" i="9" s="1"/>
  <c r="AH20" i="2" s="1"/>
  <c r="BM61" i="9"/>
  <c r="BM70" i="9"/>
  <c r="BM68" i="9"/>
  <c r="W111" i="10"/>
  <c r="V110" i="10"/>
  <c r="W113" i="10"/>
  <c r="Y111" i="10"/>
  <c r="Y110" i="7"/>
  <c r="Z111" i="7"/>
  <c r="F113" i="7"/>
  <c r="AI19" i="2"/>
  <c r="Y111" i="6"/>
  <c r="R113" i="6" s="1"/>
  <c r="W113" i="6"/>
  <c r="AK18" i="2" s="1"/>
  <c r="V111" i="6"/>
  <c r="J113" i="6"/>
  <c r="AK20" i="2" l="1"/>
  <c r="U115" i="9"/>
  <c r="AM20" i="2" s="1"/>
  <c r="R113" i="9"/>
  <c r="O115" i="9"/>
  <c r="AL20" i="2" s="1"/>
  <c r="BN70" i="9"/>
  <c r="BN61" i="9"/>
  <c r="BN68" i="9"/>
  <c r="BN64" i="9"/>
  <c r="BN66" i="9"/>
  <c r="J113" i="10"/>
  <c r="AI22" i="2" s="1"/>
  <c r="V111" i="10"/>
  <c r="F113" i="10" s="1"/>
  <c r="R113" i="10"/>
  <c r="AK22" i="2"/>
  <c r="U115" i="10"/>
  <c r="AM22" i="2" s="1"/>
  <c r="Y111" i="7"/>
  <c r="W113" i="7"/>
  <c r="BM66" i="7"/>
  <c r="BM68" i="7"/>
  <c r="BM70" i="7"/>
  <c r="BM61" i="7"/>
  <c r="BM64" i="7"/>
  <c r="G113" i="7"/>
  <c r="AB113" i="7" s="1"/>
  <c r="AH19" i="2" s="1"/>
  <c r="BT56" i="6"/>
  <c r="BU59" i="6" s="1"/>
  <c r="BP56" i="6"/>
  <c r="BQ59" i="6" s="1"/>
  <c r="BR56" i="6"/>
  <c r="BS59" i="6" s="1"/>
  <c r="BX56" i="6"/>
  <c r="BY59" i="6" s="1"/>
  <c r="BV56" i="6"/>
  <c r="BW59" i="6" s="1"/>
  <c r="S113" i="6"/>
  <c r="AC113" i="6" s="1"/>
  <c r="AJ18" i="2" s="1"/>
  <c r="AI18" i="2"/>
  <c r="U115" i="6"/>
  <c r="AM18" i="2" s="1"/>
  <c r="F113" i="6"/>
  <c r="O115" i="6"/>
  <c r="AL18" i="2" s="1"/>
  <c r="BX56" i="9" l="1"/>
  <c r="BV56" i="9"/>
  <c r="BR56" i="9"/>
  <c r="S113" i="9"/>
  <c r="AC113" i="9" s="1"/>
  <c r="AJ20" i="2" s="1"/>
  <c r="BP56" i="9"/>
  <c r="BT56" i="9"/>
  <c r="O115" i="10"/>
  <c r="AL22" i="2" s="1"/>
  <c r="BM68" i="10"/>
  <c r="BN68" i="10" s="1"/>
  <c r="BM66" i="10"/>
  <c r="BN66" i="10" s="1"/>
  <c r="BM61" i="10"/>
  <c r="BN61" i="10" s="1"/>
  <c r="G113" i="10"/>
  <c r="AB113" i="10" s="1"/>
  <c r="AH22" i="2" s="1"/>
  <c r="BM70" i="10"/>
  <c r="BN70" i="10" s="1"/>
  <c r="BM64" i="10"/>
  <c r="BN64" i="10" s="1"/>
  <c r="BV56" i="10"/>
  <c r="BP56" i="10"/>
  <c r="BT56" i="10"/>
  <c r="BX56" i="10"/>
  <c r="S113" i="10"/>
  <c r="AC113" i="10" s="1"/>
  <c r="AJ22" i="2" s="1"/>
  <c r="BR56" i="10"/>
  <c r="AK19" i="2"/>
  <c r="U115" i="7"/>
  <c r="AM19" i="2" s="1"/>
  <c r="R113" i="7"/>
  <c r="O115" i="7"/>
  <c r="AL19" i="2" s="1"/>
  <c r="BN64" i="7"/>
  <c r="BN61" i="7"/>
  <c r="BN70" i="7"/>
  <c r="BN68" i="7"/>
  <c r="BN66" i="7"/>
  <c r="BM66" i="6"/>
  <c r="BM64" i="6"/>
  <c r="G113" i="6"/>
  <c r="AB113" i="6" s="1"/>
  <c r="AH18" i="2" s="1"/>
  <c r="BM70" i="6"/>
  <c r="BM61" i="6"/>
  <c r="BM68" i="6"/>
  <c r="BS59" i="9" l="1"/>
  <c r="BS70" i="9"/>
  <c r="BS64" i="9"/>
  <c r="BS66" i="9"/>
  <c r="BS61" i="9"/>
  <c r="BS68" i="9"/>
  <c r="BU59" i="9"/>
  <c r="BU70" i="9" s="1"/>
  <c r="BU64" i="9"/>
  <c r="BU66" i="9"/>
  <c r="BU61" i="9"/>
  <c r="BU68" i="9"/>
  <c r="BQ59" i="9"/>
  <c r="BQ68" i="9"/>
  <c r="BQ66" i="9"/>
  <c r="BQ64" i="9"/>
  <c r="BQ70" i="9"/>
  <c r="BQ61" i="9"/>
  <c r="BW59" i="9"/>
  <c r="BW61" i="9"/>
  <c r="BW64" i="9"/>
  <c r="BW68" i="9"/>
  <c r="BW66" i="9"/>
  <c r="BY59" i="9"/>
  <c r="BY68" i="9"/>
  <c r="BY61" i="9"/>
  <c r="BY70" i="9"/>
  <c r="BY66" i="9"/>
  <c r="BY64" i="9"/>
  <c r="BW70" i="9"/>
  <c r="BS59" i="10"/>
  <c r="BS68" i="10"/>
  <c r="BS66" i="10"/>
  <c r="BS64" i="10"/>
  <c r="BS61" i="10"/>
  <c r="BS70" i="10"/>
  <c r="BY70" i="10"/>
  <c r="BY68" i="10"/>
  <c r="BY61" i="10"/>
  <c r="BY59" i="10"/>
  <c r="BY66" i="10"/>
  <c r="BY64" i="10"/>
  <c r="BU64" i="10"/>
  <c r="BU59" i="10"/>
  <c r="BU68" i="10" s="1"/>
  <c r="BU66" i="10"/>
  <c r="BU70" i="10"/>
  <c r="BU61" i="10"/>
  <c r="BQ61" i="10"/>
  <c r="BQ68" i="10"/>
  <c r="BQ66" i="10"/>
  <c r="BQ59" i="10"/>
  <c r="BQ70" i="10" s="1"/>
  <c r="BQ64" i="10"/>
  <c r="BW59" i="10"/>
  <c r="BW70" i="10"/>
  <c r="BW61" i="10"/>
  <c r="BW68" i="10"/>
  <c r="BW66" i="10"/>
  <c r="BW64" i="10"/>
  <c r="BP56" i="7"/>
  <c r="BV56" i="7"/>
  <c r="S113" i="7"/>
  <c r="AC113" i="7" s="1"/>
  <c r="AJ19" i="2" s="1"/>
  <c r="BT56" i="7"/>
  <c r="BR56" i="7"/>
  <c r="BX56" i="7"/>
  <c r="BW68" i="6"/>
  <c r="BQ68" i="6"/>
  <c r="BN68" i="6"/>
  <c r="BU68" i="6" s="1"/>
  <c r="BY68" i="6"/>
  <c r="BQ70" i="6"/>
  <c r="BN70" i="6"/>
  <c r="BS70" i="6" s="1"/>
  <c r="BW70" i="6"/>
  <c r="BY70" i="6"/>
  <c r="BU70" i="6"/>
  <c r="BY64" i="6"/>
  <c r="BU64" i="6"/>
  <c r="BS64" i="6"/>
  <c r="BQ64" i="6"/>
  <c r="BN64" i="6"/>
  <c r="BW64" i="6"/>
  <c r="BU61" i="6"/>
  <c r="BQ61" i="6"/>
  <c r="BN61" i="6"/>
  <c r="BW61" i="6"/>
  <c r="BS61" i="6"/>
  <c r="BY61" i="6"/>
  <c r="BU66" i="6"/>
  <c r="BW66" i="6"/>
  <c r="BS66" i="6"/>
  <c r="BQ66" i="6"/>
  <c r="BN66" i="6"/>
  <c r="BY66" i="6"/>
  <c r="BS59" i="7" l="1"/>
  <c r="BS66" i="7"/>
  <c r="BS61" i="7"/>
  <c r="BS64" i="7"/>
  <c r="BS68" i="7"/>
  <c r="BY59" i="7"/>
  <c r="BY70" i="7"/>
  <c r="BY66" i="7"/>
  <c r="BY61" i="7"/>
  <c r="BY68" i="7"/>
  <c r="BY64" i="7"/>
  <c r="BU59" i="7"/>
  <c r="BU64" i="7"/>
  <c r="BU70" i="7"/>
  <c r="BU68" i="7"/>
  <c r="BU61" i="7"/>
  <c r="BU66" i="7"/>
  <c r="BW59" i="7"/>
  <c r="BW64" i="7"/>
  <c r="BW70" i="7"/>
  <c r="BW68" i="7"/>
  <c r="BW66" i="7"/>
  <c r="BW61" i="7"/>
  <c r="BQ59" i="7"/>
  <c r="BQ70" i="7" s="1"/>
  <c r="BQ66" i="7"/>
  <c r="BQ64" i="7"/>
  <c r="BQ61" i="7"/>
  <c r="BQ68" i="7"/>
  <c r="BS70" i="7"/>
  <c r="BS6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G14" authorId="0" shapeId="0" xr:uid="{00000000-0006-0000-0100-000001000000}">
      <text>
        <r>
          <rPr>
            <sz val="8"/>
            <color indexed="81"/>
            <rFont val="Tahoma"/>
            <family val="2"/>
          </rPr>
          <t>El control ayuda a disminuir la Probabilidad o el Impacto?
Seleccione de la lista la opción.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80628EA7-A29C-1642-B110-5DD8EC1357F3}">
      <text>
        <r>
          <rPr>
            <sz val="9"/>
            <color indexed="81"/>
            <rFont val="Tahoma"/>
            <family val="2"/>
          </rPr>
          <t>Seleccione el mayor nivel de las tres áreas de impacto.</t>
        </r>
      </text>
    </comment>
    <comment ref="BN36" authorId="0" shapeId="0" xr:uid="{C9F1AD97-1B89-164B-ADAE-8AF114138BAA}">
      <text>
        <r>
          <rPr>
            <sz val="9"/>
            <color indexed="81"/>
            <rFont val="Tahoma"/>
            <family val="2"/>
          </rPr>
          <t>El nivel de probabilidad considera</t>
        </r>
      </text>
    </comment>
    <comment ref="T81" authorId="0" shapeId="0" xr:uid="{C9B479FD-C327-7A4B-9D79-E7120E78E902}">
      <text>
        <r>
          <rPr>
            <sz val="8"/>
            <color indexed="81"/>
            <rFont val="Tahoma"/>
            <family val="2"/>
          </rPr>
          <t>El control ayuda a disminuir la Probabilidad o el Impacto?
Seleccione de la lista la opción.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4217AF4E-2AA3-534D-830B-B7D123F3EA7C}">
      <text>
        <r>
          <rPr>
            <sz val="9"/>
            <color indexed="81"/>
            <rFont val="Tahoma"/>
            <family val="2"/>
          </rPr>
          <t>Seleccione el mayor nivel de las tres áreas de impacto.</t>
        </r>
      </text>
    </comment>
    <comment ref="BN36" authorId="0" shapeId="0" xr:uid="{B67B7463-7C0D-E446-8C00-1663B433468F}">
      <text>
        <r>
          <rPr>
            <sz val="9"/>
            <color indexed="81"/>
            <rFont val="Tahoma"/>
            <family val="2"/>
          </rPr>
          <t>El nivel de probabilidad considera</t>
        </r>
      </text>
    </comment>
    <comment ref="T81" authorId="0" shapeId="0" xr:uid="{00716349-ABFA-2D43-A25B-345509B222ED}">
      <text>
        <r>
          <rPr>
            <sz val="8"/>
            <color rgb="FF000000"/>
            <rFont val="Tahoma"/>
            <family val="2"/>
          </rPr>
          <t xml:space="preserve">El control ayuda a disminuir la Probabilidad o el Impacto?
</t>
        </r>
        <r>
          <rPr>
            <sz val="8"/>
            <color rgb="FF000000"/>
            <rFont val="Tahoma"/>
            <family val="2"/>
          </rPr>
          <t>Seleccione de la lista la opción.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00000000-0006-0000-0200-000001000000}">
      <text>
        <r>
          <rPr>
            <sz val="9"/>
            <color indexed="81"/>
            <rFont val="Tahoma"/>
            <family val="2"/>
          </rPr>
          <t>Seleccione el mayor nivel de las tres áreas de impacto.</t>
        </r>
      </text>
    </comment>
    <comment ref="BN36" authorId="0" shapeId="0" xr:uid="{00000000-0006-0000-0200-000002000000}">
      <text>
        <r>
          <rPr>
            <sz val="9"/>
            <color indexed="81"/>
            <rFont val="Tahoma"/>
            <family val="2"/>
          </rPr>
          <t>El nivel de probabilidad considera</t>
        </r>
      </text>
    </comment>
    <comment ref="T81" authorId="0" shapeId="0" xr:uid="{00000000-0006-0000-0200-000003000000}">
      <text>
        <r>
          <rPr>
            <sz val="8"/>
            <color indexed="81"/>
            <rFont val="Tahoma"/>
            <family val="2"/>
          </rPr>
          <t>El control ayuda a disminuir la Probabilidad o el Impacto?
Seleccione de la lista la opción.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30068830-50B5-BF48-B8E3-DE3D57EDD397}">
      <text>
        <r>
          <rPr>
            <sz val="9"/>
            <color indexed="81"/>
            <rFont val="Tahoma"/>
            <family val="2"/>
          </rPr>
          <t>Seleccione el mayor nivel de las tres áreas de impacto.</t>
        </r>
      </text>
    </comment>
    <comment ref="BN36" authorId="0" shapeId="0" xr:uid="{2CC6B986-839F-4749-BA02-56038B89C126}">
      <text>
        <r>
          <rPr>
            <sz val="9"/>
            <color indexed="81"/>
            <rFont val="Tahoma"/>
            <family val="2"/>
          </rPr>
          <t>El nivel de probabilidad considera</t>
        </r>
      </text>
    </comment>
    <comment ref="T81" authorId="0" shapeId="0" xr:uid="{F1C0CA19-A0A3-2C44-B50F-CA57AAA32082}">
      <text>
        <r>
          <rPr>
            <sz val="8"/>
            <color rgb="FF000000"/>
            <rFont val="Tahoma"/>
            <family val="2"/>
          </rPr>
          <t xml:space="preserve">El control ayuda a disminuir la Probabilidad o el Impacto?
</t>
        </r>
        <r>
          <rPr>
            <sz val="8"/>
            <color rgb="FF000000"/>
            <rFont val="Tahoma"/>
            <family val="2"/>
          </rPr>
          <t>Seleccione de la lista la opción.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C27B0398-57CD-6443-91BA-7DEC910806F6}">
      <text>
        <r>
          <rPr>
            <sz val="9"/>
            <color indexed="81"/>
            <rFont val="Tahoma"/>
            <family val="2"/>
          </rPr>
          <t>Seleccione el mayor nivel de las tres áreas de impacto.</t>
        </r>
      </text>
    </comment>
    <comment ref="BN36" authorId="0" shapeId="0" xr:uid="{06603CDF-EFC7-4641-A7EE-0FE42A82A381}">
      <text>
        <r>
          <rPr>
            <sz val="9"/>
            <color indexed="81"/>
            <rFont val="Tahoma"/>
            <family val="2"/>
          </rPr>
          <t>El nivel de probabilidad considera</t>
        </r>
      </text>
    </comment>
    <comment ref="T81" authorId="0" shapeId="0" xr:uid="{6DCDE4EE-AEEA-174A-9222-F09461BB3041}">
      <text>
        <r>
          <rPr>
            <sz val="8"/>
            <color rgb="FF000000"/>
            <rFont val="Tahoma"/>
            <family val="2"/>
          </rPr>
          <t xml:space="preserve">El control ayuda a disminuir la Probabilidad o el Impacto?
</t>
        </r>
        <r>
          <rPr>
            <sz val="8"/>
            <color rgb="FF000000"/>
            <rFont val="Tahoma"/>
            <family val="2"/>
          </rPr>
          <t>Seleccione de la lista la opción.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C9EED6F5-2CF9-8545-AF22-3071672612CC}">
      <text>
        <r>
          <rPr>
            <sz val="9"/>
            <color indexed="81"/>
            <rFont val="Tahoma"/>
            <family val="2"/>
          </rPr>
          <t>Seleccione el mayor nivel de las tres áreas de impacto.</t>
        </r>
      </text>
    </comment>
    <comment ref="BN36" authorId="0" shapeId="0" xr:uid="{42404803-9B30-A844-9BA2-B62E91B8B919}">
      <text>
        <r>
          <rPr>
            <sz val="9"/>
            <color indexed="81"/>
            <rFont val="Tahoma"/>
            <family val="2"/>
          </rPr>
          <t>El nivel de probabilidad considera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E9B298E1-BA7D-6942-910F-3B6E8C60286E}">
      <text>
        <r>
          <rPr>
            <sz val="9"/>
            <color indexed="81"/>
            <rFont val="Tahoma"/>
            <family val="2"/>
          </rPr>
          <t>Seleccione el mayor nivel de las tres áreas de impacto.</t>
        </r>
      </text>
    </comment>
    <comment ref="BN36" authorId="0" shapeId="0" xr:uid="{522050BE-27F0-A94D-9246-0D6B43FC2A87}">
      <text>
        <r>
          <rPr>
            <sz val="9"/>
            <color indexed="81"/>
            <rFont val="Tahoma"/>
            <family val="2"/>
          </rPr>
          <t>El nivel de probabilidad considera</t>
        </r>
      </text>
    </comment>
    <comment ref="T81" authorId="0" shapeId="0" xr:uid="{A10A3730-60CE-8A4D-BE41-29DA6D4EF489}">
      <text>
        <r>
          <rPr>
            <sz val="8"/>
            <color indexed="81"/>
            <rFont val="Tahoma"/>
            <family val="2"/>
          </rPr>
          <t>El control ayuda a disminuir la Probabilidad o el Impacto?
Seleccione de la lista la opción.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D2A427F5-8684-2B4F-96A2-70634F61EDE3}">
      <text>
        <r>
          <rPr>
            <sz val="9"/>
            <color indexed="81"/>
            <rFont val="Tahoma"/>
            <family val="2"/>
          </rPr>
          <t>Seleccione el mayor nivel de las tres áreas de impacto.</t>
        </r>
      </text>
    </comment>
    <comment ref="BN36" authorId="0" shapeId="0" xr:uid="{A1003D09-C905-304D-8C8C-F4D98FF8E5C8}">
      <text>
        <r>
          <rPr>
            <sz val="9"/>
            <color indexed="81"/>
            <rFont val="Tahoma"/>
            <family val="2"/>
          </rPr>
          <t>El nivel de probabilidad considera</t>
        </r>
      </text>
    </comment>
    <comment ref="T81" authorId="0" shapeId="0" xr:uid="{05007807-374A-5044-9BA5-9B2F8CC85A0F}">
      <text>
        <r>
          <rPr>
            <sz val="8"/>
            <color rgb="FF000000"/>
            <rFont val="Tahoma"/>
            <family val="2"/>
          </rPr>
          <t xml:space="preserve">El control ayuda a disminuir la Probabilidad o el Impacto?
</t>
        </r>
        <r>
          <rPr>
            <sz val="8"/>
            <color rgb="FF000000"/>
            <rFont val="Tahoma"/>
            <family val="2"/>
          </rPr>
          <t>Seleccione de la lista la opción.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13075640-E458-EE4F-8744-1183CD9692DC}">
      <text>
        <r>
          <rPr>
            <sz val="9"/>
            <color indexed="81"/>
            <rFont val="Tahoma"/>
            <family val="2"/>
          </rPr>
          <t>Seleccione el mayor nivel de las tres áreas de impacto.</t>
        </r>
      </text>
    </comment>
    <comment ref="BN36" authorId="0" shapeId="0" xr:uid="{25548B03-D9D0-E643-8DF3-4DD5E447A19B}">
      <text>
        <r>
          <rPr>
            <sz val="9"/>
            <color indexed="81"/>
            <rFont val="Tahoma"/>
            <family val="2"/>
          </rPr>
          <t>El nivel de probabilidad considera</t>
        </r>
      </text>
    </comment>
    <comment ref="T81" authorId="0" shapeId="0" xr:uid="{C485121A-97B5-1D49-81BE-089A7A63025A}">
      <text>
        <r>
          <rPr>
            <sz val="8"/>
            <color indexed="81"/>
            <rFont val="Tahoma"/>
            <family val="2"/>
          </rPr>
          <t>El control ayuda a disminuir la Probabilidad o el Impacto?
Seleccione de la lista la opción.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John Alexander Quiroga Fuquene</author>
  </authors>
  <commentList>
    <comment ref="AR36" authorId="0" shapeId="0" xr:uid="{260825F2-DE25-2744-865A-F44488F24B90}">
      <text>
        <r>
          <rPr>
            <sz val="9"/>
            <color indexed="81"/>
            <rFont val="Tahoma"/>
            <family val="2"/>
          </rPr>
          <t>Seleccione el mayor nivel de las tres áreas de impacto.</t>
        </r>
      </text>
    </comment>
    <comment ref="BN36" authorId="0" shapeId="0" xr:uid="{B1BAEB58-BC63-504C-AED9-FEA09B26F915}">
      <text>
        <r>
          <rPr>
            <sz val="9"/>
            <color indexed="81"/>
            <rFont val="Tahoma"/>
            <family val="2"/>
          </rPr>
          <t>El nivel de probabilidad considera</t>
        </r>
      </text>
    </comment>
    <comment ref="T81" authorId="0" shapeId="0" xr:uid="{BF387E85-EE0B-7E42-B0E5-34116388E2D1}">
      <text>
        <r>
          <rPr>
            <sz val="8"/>
            <color indexed="81"/>
            <rFont val="Tahoma"/>
            <family val="2"/>
          </rPr>
          <t>El control ayuda a disminuir la Probabilidad o el Impacto?
Seleccione de la lista la opción.</t>
        </r>
      </text>
    </comment>
  </commentList>
</comments>
</file>

<file path=xl/sharedStrings.xml><?xml version="1.0" encoding="utf-8"?>
<sst xmlns="http://schemas.openxmlformats.org/spreadsheetml/2006/main" count="5325" uniqueCount="666">
  <si>
    <t>Valor Rr.</t>
  </si>
  <si>
    <t>NIVEL RIESGO residual</t>
  </si>
  <si>
    <t>%IMPres</t>
  </si>
  <si>
    <t>IMPACTO R</t>
  </si>
  <si>
    <t>%PROBres</t>
  </si>
  <si>
    <t>PROBABILIDAD</t>
  </si>
  <si>
    <t>Efecto</t>
  </si>
  <si>
    <t>TIPO</t>
  </si>
  <si>
    <t>IMPLEMENTACIÓN</t>
  </si>
  <si>
    <t>FRECUENCIA</t>
  </si>
  <si>
    <t>EVIDENCIA</t>
  </si>
  <si>
    <t>DOCUMENTACIÓN</t>
  </si>
  <si>
    <t>RESPONSABLE</t>
  </si>
  <si>
    <t>DESCRIPCIÓN DEL CONTROL (Acción y complemento)</t>
  </si>
  <si>
    <t>CONTROL
ANEXO A 27001</t>
  </si>
  <si>
    <t>Valor Ri.</t>
  </si>
  <si>
    <t>NIVEL RIESGO
Inherente</t>
  </si>
  <si>
    <t>%IMPinh</t>
  </si>
  <si>
    <t>IMPACTO I</t>
  </si>
  <si>
    <t>%PROBinh</t>
  </si>
  <si>
    <t>D</t>
  </si>
  <si>
    <t>I</t>
  </si>
  <si>
    <t>C</t>
  </si>
  <si>
    <t>PROCESOS</t>
  </si>
  <si>
    <t>HOJA</t>
  </si>
  <si>
    <t>SEGUIMIENTO A LAS OBSERVACIONES
(RESPUESTAS 1A LÍNEA)</t>
  </si>
  <si>
    <t>OBSERVACIÓN</t>
  </si>
  <si>
    <t>NOMBRE
USUARIO</t>
  </si>
  <si>
    <t>ÁREA</t>
  </si>
  <si>
    <t>FECHA</t>
  </si>
  <si>
    <t>TRAZABILIDAD
(Registro de Cambios)</t>
  </si>
  <si>
    <r>
      <t xml:space="preserve">ANÁLISIS
</t>
    </r>
    <r>
      <rPr>
        <sz val="8"/>
        <rFont val="Arial"/>
        <family val="2"/>
      </rPr>
      <t>DEL INDICADOR</t>
    </r>
  </si>
  <si>
    <r>
      <rPr>
        <b/>
        <sz val="8"/>
        <rFont val="Arial"/>
        <family val="2"/>
      </rPr>
      <t>DATO</t>
    </r>
    <r>
      <rPr>
        <sz val="8"/>
        <rFont val="Arial"/>
        <family val="2"/>
      </rPr>
      <t xml:space="preserve">
DEL INDICADOR</t>
    </r>
  </si>
  <si>
    <t>FÓRMULA DEL INDICADOR</t>
  </si>
  <si>
    <t>NOMBRE DEL INDICADOR</t>
  </si>
  <si>
    <t>Notas de Seguimiento</t>
  </si>
  <si>
    <t>% Avance</t>
  </si>
  <si>
    <t>FECHA FIN</t>
  </si>
  <si>
    <t>FECHA DE INICIO</t>
  </si>
  <si>
    <r>
      <t xml:space="preserve">SOPORTE
</t>
    </r>
    <r>
      <rPr>
        <sz val="8"/>
        <rFont val="Arial"/>
        <family val="2"/>
      </rPr>
      <t>(evidencia)</t>
    </r>
  </si>
  <si>
    <t>ACTIVIDAD
de tratamiento</t>
  </si>
  <si>
    <t>POLÍTICA DE TRATAMIENTO</t>
  </si>
  <si>
    <t>RIESGO RESIDUAL</t>
  </si>
  <si>
    <t>RIESGO INHERENTE</t>
  </si>
  <si>
    <t>TRÁMITES/SERVICIOS</t>
  </si>
  <si>
    <t>CONSECUENCIAS</t>
  </si>
  <si>
    <t>TIPO FACTOR</t>
  </si>
  <si>
    <t>VULNERABILIDAD</t>
  </si>
  <si>
    <t>AMENAZA</t>
  </si>
  <si>
    <t>DUEÑO</t>
  </si>
  <si>
    <t>DESCRIPCIÓN DEL RIESGO</t>
  </si>
  <si>
    <t>TIPO AFECTACIÓN:</t>
  </si>
  <si>
    <t>Cód.</t>
  </si>
  <si>
    <t>TIPO
RIESGO</t>
  </si>
  <si>
    <t>ACTIVO DE INFORMACIÓN</t>
  </si>
  <si>
    <t>OBSERVACIONES LÍNEAS DE DEFENSA</t>
  </si>
  <si>
    <t>MONITOREO Y SEGUIMIENTO</t>
  </si>
  <si>
    <t>PLAN DE TRATAMIENTO</t>
  </si>
  <si>
    <t>ANÁLISIS</t>
  </si>
  <si>
    <t>IDENTIFICACIÓN</t>
  </si>
  <si>
    <t>PROCESO</t>
  </si>
  <si>
    <t>NOMBRE</t>
  </si>
  <si>
    <t>x</t>
  </si>
  <si>
    <t>.</t>
  </si>
  <si>
    <t>Otra:</t>
  </si>
  <si>
    <t>Legal:</t>
  </si>
  <si>
    <t>Operativa:</t>
  </si>
  <si>
    <t>Reputacional:</t>
  </si>
  <si>
    <t>Económica:</t>
  </si>
  <si>
    <t>EXTREMO</t>
  </si>
  <si>
    <t>ALTO</t>
  </si>
  <si>
    <t>MODERADO</t>
  </si>
  <si>
    <t>BAJO</t>
  </si>
  <si>
    <t>0,1     20</t>
  </si>
  <si>
    <t>1 - Muy Baja</t>
  </si>
  <si>
    <t>21     40</t>
  </si>
  <si>
    <t>2 - Baja</t>
  </si>
  <si>
    <t>41     60</t>
  </si>
  <si>
    <t>3 - Media</t>
  </si>
  <si>
    <t>61    80</t>
  </si>
  <si>
    <t>4 - Alta</t>
  </si>
  <si>
    <t>81    100</t>
  </si>
  <si>
    <t>5 - Muy Alta</t>
  </si>
  <si>
    <t>5 - Catastrófico</t>
  </si>
  <si>
    <t>4 - Mayor</t>
  </si>
  <si>
    <t>3 - Moderado</t>
  </si>
  <si>
    <t>2 - Menor</t>
  </si>
  <si>
    <t>1 - Leve</t>
  </si>
  <si>
    <t>IMPACTO</t>
  </si>
  <si>
    <t>Aleatoria</t>
  </si>
  <si>
    <t>Continua</t>
  </si>
  <si>
    <t>Nunca</t>
  </si>
  <si>
    <t>A veces</t>
  </si>
  <si>
    <t>Siempre</t>
  </si>
  <si>
    <t>Débil</t>
  </si>
  <si>
    <t>Moderado</t>
  </si>
  <si>
    <t>Fuerte</t>
  </si>
  <si>
    <t>No existe</t>
  </si>
  <si>
    <t>Incompleta</t>
  </si>
  <si>
    <t>Completa</t>
  </si>
  <si>
    <t>Manual</t>
  </si>
  <si>
    <t>Automático</t>
  </si>
  <si>
    <t>Control_Implement</t>
  </si>
  <si>
    <t>Correctivo</t>
  </si>
  <si>
    <t>Detectivo</t>
  </si>
  <si>
    <t>Preventivo</t>
  </si>
  <si>
    <t>Ambos</t>
  </si>
  <si>
    <t>Impacto</t>
  </si>
  <si>
    <t>Probabilidad</t>
  </si>
  <si>
    <t>NO</t>
  </si>
  <si>
    <t>SI</t>
  </si>
  <si>
    <t>Otro</t>
  </si>
  <si>
    <t>7. Daños a activos - eventos externos</t>
  </si>
  <si>
    <t>6. Usuarios, productos y prácticas organizacionales</t>
  </si>
  <si>
    <t>5. Relaciones laborales</t>
  </si>
  <si>
    <t xml:space="preserve">4. Fallas tecnológicas </t>
  </si>
  <si>
    <t>3. Fraude interno</t>
  </si>
  <si>
    <t xml:space="preserve">2. Fraude externo </t>
  </si>
  <si>
    <t>1. Ejecución y administración de procesos</t>
  </si>
  <si>
    <t>CLASIFICACIÓN</t>
  </si>
  <si>
    <t>EVITAR</t>
  </si>
  <si>
    <t>COMPARTIR</t>
  </si>
  <si>
    <t>REDUCIR</t>
  </si>
  <si>
    <t>ACEPTAR</t>
  </si>
  <si>
    <t>Politica_Tto</t>
  </si>
  <si>
    <t>Canales de distribución</t>
  </si>
  <si>
    <t>Productos y/o servicios</t>
  </si>
  <si>
    <t>Clientes y usuarios</t>
  </si>
  <si>
    <t>Evento Externo</t>
  </si>
  <si>
    <t>Infraestructura</t>
  </si>
  <si>
    <t>Tecnológico</t>
  </si>
  <si>
    <t>Humano</t>
  </si>
  <si>
    <t>Operativo</t>
  </si>
  <si>
    <t>Factores Causas</t>
  </si>
  <si>
    <t>CANAL</t>
  </si>
  <si>
    <t>PRODUCTO</t>
  </si>
  <si>
    <t>CLIENTE</t>
  </si>
  <si>
    <t>SEG. INFORMACIÓN</t>
  </si>
  <si>
    <t>REPUTACIONAL</t>
  </si>
  <si>
    <t>OPERATIVO</t>
  </si>
  <si>
    <t>LEGAL</t>
  </si>
  <si>
    <t>FINANCIERO</t>
  </si>
  <si>
    <t>ESTRATÉGICO</t>
  </si>
  <si>
    <t>CONTINUIDAD</t>
  </si>
  <si>
    <t>CONOCIMIENTO</t>
  </si>
  <si>
    <t>AMBIENTAL</t>
  </si>
  <si>
    <t>tipo Riesgo</t>
  </si>
  <si>
    <t>listas</t>
  </si>
  <si>
    <t>P18</t>
  </si>
  <si>
    <t>P9</t>
  </si>
  <si>
    <t>P17</t>
  </si>
  <si>
    <t>P8</t>
  </si>
  <si>
    <t>P16</t>
  </si>
  <si>
    <t>P7</t>
  </si>
  <si>
    <t>P15</t>
  </si>
  <si>
    <t>P6</t>
  </si>
  <si>
    <t>P14</t>
  </si>
  <si>
    <t>P5</t>
  </si>
  <si>
    <t>P13</t>
  </si>
  <si>
    <t>P4</t>
  </si>
  <si>
    <t>P12</t>
  </si>
  <si>
    <t>P3</t>
  </si>
  <si>
    <t>P11</t>
  </si>
  <si>
    <t>P2</t>
  </si>
  <si>
    <t>P10</t>
  </si>
  <si>
    <t>P1</t>
  </si>
  <si>
    <t>Rol - Cargo</t>
  </si>
  <si>
    <t>Nombre</t>
  </si>
  <si>
    <t>Área</t>
  </si>
  <si>
    <t>#P</t>
  </si>
  <si>
    <t>Lista de participantes:</t>
  </si>
  <si>
    <t>RTA</t>
  </si>
  <si>
    <t>OBSERVACION</t>
  </si>
  <si>
    <t>AREA</t>
  </si>
  <si>
    <t>SEGUIMIENTO A LAS OBSERVACIONES
(RESPUESTAS 1A LÍNEA DE SER NECESARIO)</t>
  </si>
  <si>
    <t>NOMBRE
Observador</t>
  </si>
  <si>
    <t>OTRO:</t>
  </si>
  <si>
    <t>PLAN DE TRATAMIENTO:</t>
  </si>
  <si>
    <t>CONTROLES:</t>
  </si>
  <si>
    <t>CAUSAS:</t>
  </si>
  <si>
    <t>RIESGO:</t>
  </si>
  <si>
    <t>trazabilidad</t>
  </si>
  <si>
    <t>INFORME DE MANERA RESUMIDA LOS CAMBIOS QUE SE REALIZARON EN EL MONITOREO</t>
  </si>
  <si>
    <t>TIPO DE INFORMACIÓN</t>
  </si>
  <si>
    <t>TRAZABILIDAD DE LOS CAMBIOS</t>
  </si>
  <si>
    <t>FECHA
Implementación</t>
  </si>
  <si>
    <t>Corrección - Acción correctiva</t>
  </si>
  <si>
    <t>CAUSAS</t>
  </si>
  <si>
    <t>FECHA
FIN</t>
  </si>
  <si>
    <t>FECHA
INICIO</t>
  </si>
  <si>
    <t>CONSECUENCIAS
EFECTOS</t>
  </si>
  <si>
    <t>DESCRIPCIÓN DEL EVENTO MATERIALIZADO</t>
  </si>
  <si>
    <t>PLAN DE ACCIÓN</t>
  </si>
  <si>
    <t>REPORTE DE EVENTOS DE RIESGOS MATERIALIZADOS</t>
  </si>
  <si>
    <t>En el periodo de seguimiento se materializó o se conoció la materialización de un evento de riesgo? SI ó NO</t>
  </si>
  <si>
    <t>Acciones de Respuesta y/o contingencia en caso de materialización:</t>
  </si>
  <si>
    <t xml:space="preserve">EVENTOS DE RIESGOS MATERIALIZADOS </t>
  </si>
  <si>
    <t>Den:</t>
  </si>
  <si>
    <t>Num:</t>
  </si>
  <si>
    <t>Número de incidentes que afectaron la
Confidencialidad, integridad o disponibilidad</t>
  </si>
  <si>
    <t>EFECTIVIDAD
(Alarmas - materialización):</t>
  </si>
  <si>
    <t>Vulnerabilidades materializadas  / Vulnerabilidades identificadas x 100</t>
  </si>
  <si>
    <t>EFICACIA DE
CONTROLES:</t>
  </si>
  <si>
    <t>Analisis</t>
  </si>
  <si>
    <t>Dato</t>
  </si>
  <si>
    <t>FORMULA</t>
  </si>
  <si>
    <t>DATO</t>
  </si>
  <si>
    <t>Valores (N/D)</t>
  </si>
  <si>
    <t>FÓRMULA</t>
  </si>
  <si>
    <t>INDICADORES DE RIESGO (KRI)</t>
  </si>
  <si>
    <t>Notas</t>
  </si>
  <si>
    <t>%AVANC</t>
  </si>
  <si>
    <t>FECHA INICIO</t>
  </si>
  <si>
    <t>SOPORTE</t>
  </si>
  <si>
    <t>ACT</t>
  </si>
  <si>
    <t>Política de Tratamiento a seguir:</t>
  </si>
  <si>
    <t>RIESGO RESIDUAL:</t>
  </si>
  <si>
    <t>IMPACTO RESIDUAL =</t>
  </si>
  <si>
    <t>PROBABILIDAD RESIDUAL =</t>
  </si>
  <si>
    <t>espejo causas</t>
  </si>
  <si>
    <t>EFECTO</t>
  </si>
  <si>
    <t>IMPLEMENTACION</t>
  </si>
  <si>
    <t>FRECUECNIA</t>
  </si>
  <si>
    <t>EVIEDNCIA</t>
  </si>
  <si>
    <t>documentacion</t>
  </si>
  <si>
    <t>responsable</t>
  </si>
  <si>
    <t>control</t>
  </si>
  <si>
    <t>ANEXO A</t>
  </si>
  <si>
    <t>I+T</t>
  </si>
  <si>
    <t>Tip</t>
  </si>
  <si>
    <t>Impl</t>
  </si>
  <si>
    <t>IMPACTO
residual x control</t>
  </si>
  <si>
    <t>PROBABILIDAD
residual x control</t>
  </si>
  <si>
    <t>DESCRIPCIÓN DEL CONTROL
(Acción y complemento)</t>
  </si>
  <si>
    <t>#</t>
  </si>
  <si>
    <t>VALORACIÓN</t>
  </si>
  <si>
    <t>Describa cada control o mecanismo de tratamiento del riesgo en una sola fila, identificando cómo se realiza el tratamiento, responsable, documentación y evidencia dle control. Posteriormente, seleccione de la lista desplegable para cada variable la respuesta correcta. (No califique más de una vez el mismo control)</t>
  </si>
  <si>
    <t>RIESGO INHERENTE:</t>
  </si>
  <si>
    <t>ESCALA DE NIVEL DE RIESGO RESIDUAL</t>
  </si>
  <si>
    <t>ESCALA DE NIVEL DE RIESGO INHERENTE</t>
  </si>
  <si>
    <t>IMPACTO INHERENTE =</t>
  </si>
  <si>
    <t>Catastrófico</t>
  </si>
  <si>
    <t>Mayor</t>
  </si>
  <si>
    <t>0,1% - 20%</t>
  </si>
  <si>
    <t>CONTROLES</t>
  </si>
  <si>
    <t>Menor</t>
  </si>
  <si>
    <t>21% - 40%</t>
  </si>
  <si>
    <t>Leve</t>
  </si>
  <si>
    <t>PROM.</t>
  </si>
  <si>
    <t>Valor</t>
  </si>
  <si>
    <t>Descripción</t>
  </si>
  <si>
    <t>Nivel</t>
  </si>
  <si>
    <t>41% - 60%</t>
  </si>
  <si>
    <t>61% - 80%</t>
  </si>
  <si>
    <t>PROBABILIDAD INHERENTE =</t>
  </si>
  <si>
    <t>Se espera que el evento ocurra en todas las circunstancias</t>
  </si>
  <si>
    <t>Muy Alta</t>
  </si>
  <si>
    <t>81% - 100%</t>
  </si>
  <si>
    <t>Es viable que el evento ocurra en la mayoría de las circunstancias</t>
  </si>
  <si>
    <t>Alta</t>
  </si>
  <si>
    <t>Se espera que ocurra en algunos casos.</t>
  </si>
  <si>
    <t>Media</t>
  </si>
  <si>
    <t>El evento puede ocurrir en algún momento.</t>
  </si>
  <si>
    <t>Baja</t>
  </si>
  <si>
    <t>El evento puede ocurririr solo en circunstancias excepcionales (poco comunes)</t>
  </si>
  <si>
    <t>Muy Baja</t>
  </si>
  <si>
    <t>M  A  P  A
R. inherente</t>
  </si>
  <si>
    <t>Para calcular la probabilidad, tenga en cuenta dos  variables, Primero la frecuencia de la actividad que conlleva el riesgo, y dos los factores que inciden en la ocurrencia del riesgo. Si no le es posible contar con datos exactos sobre la frecuencia y estadistica de eventos ocurridos, el análisis de los expertos determinará el nivel de probabilidad mas adecuado.</t>
  </si>
  <si>
    <t>MAPA DE RIESGO RESIDUAL</t>
  </si>
  <si>
    <t>MAPA DE RIESGO INHERENTE</t>
  </si>
  <si>
    <t>Se analiza el nivel de probabilidad y el nivel de impacto sin considerar el efecto de los controles existentes. Siendo 1 el nivel menor y 5 el más alto. Marque con una X el nivel seleccionado. El grupo de expertos puede asignar por decisión grupal el nivel mas adecuado, ó cada participante puede seleccionar el nivel que considere (en este último caso la calificación final será el promedio).</t>
  </si>
  <si>
    <t>6)</t>
  </si>
  <si>
    <t>5)</t>
  </si>
  <si>
    <t>4)</t>
  </si>
  <si>
    <t>3)</t>
  </si>
  <si>
    <t>2)</t>
  </si>
  <si>
    <t>1)</t>
  </si>
  <si>
    <t>CUÁLES?:</t>
  </si>
  <si>
    <t>AFECTA OBJETIVOS ESTRATÉGICOS?</t>
  </si>
  <si>
    <t>CUÁLES?</t>
  </si>
  <si>
    <t xml:space="preserve">OBJETIVOS ESTRATÉGICOS </t>
  </si>
  <si>
    <t>FRECUENCIA ESTIMADA:</t>
  </si>
  <si>
    <t>CÁLCULO ESTIMADO:</t>
  </si>
  <si>
    <t>La actividad que conlleva el riesgo se ejecuta más de 5000 veces por año.</t>
  </si>
  <si>
    <t>Más de 1 vez al año.</t>
  </si>
  <si>
    <t>No se puede cumplir con la misión de la entidad. No hay posibilidad de lograr los objetivos institucionales.</t>
  </si>
  <si>
    <t>El riesgo afecta la imagen de la entidad a nivel nacional, con efecto publicitario.</t>
  </si>
  <si>
    <t>Mayor o igual a 500 SMLMV</t>
  </si>
  <si>
    <t>CATASTRÓFICO</t>
  </si>
  <si>
    <t>La actividad que conlleva el riesgo se ejecuta mínimo 500 veces al año y máximo 5000 veces por año</t>
  </si>
  <si>
    <t>Al menos 1 vez en el último año.</t>
  </si>
  <si>
    <t>La mayoria de los objetivos Insittucionales no se pueden cumplir. Interrupción de las operaciones por tiempo prolongado. Perjudica la prestación de los servicios y entrega de productos.</t>
  </si>
  <si>
    <t>El riesgo afecta la imagen de la entidad  con efecto publicitario sostenido a nivel del sector administrativo, nivel departamental o municipal.</t>
  </si>
  <si>
    <t>Entre 100 y menor a 500 SMLMV</t>
  </si>
  <si>
    <t>MAYOR</t>
  </si>
  <si>
    <t>La actividad que conlleva el riesgo se ejecuta de 24 a 500 veces por año</t>
  </si>
  <si>
    <t>Al menos 1 vez en los últimos 2 años.</t>
  </si>
  <si>
    <t>Algunos objetivos institucionales se pueden ver comprometidos. Se interrumpen las actividades.</t>
  </si>
  <si>
    <t>El riesgo afecta la imagen de la entidad con algunos usarios de relevancia frente al logro de los objetivos</t>
  </si>
  <si>
    <t>Entre 50 y menor a 100 SMLMV</t>
  </si>
  <si>
    <t>La actividad que conlleva el riesgo se ejecuta de 3 a 24 veces por año</t>
  </si>
  <si>
    <t>Al menos 1 vez en los últimos 5 años.</t>
  </si>
  <si>
    <t>Afectación menor a la operación, se hacen reprocesos. Algún objetivo pudiera verse comprometido.</t>
  </si>
  <si>
    <t>El riesgo afecta la imagen de la entidad internamente, de conocimiento general nivel interno, de alta dirección y/o de proveedores.</t>
  </si>
  <si>
    <t>Entre 10 y menor a 50 SMLMV</t>
  </si>
  <si>
    <t>MENOR</t>
  </si>
  <si>
    <t>La actividad que conlleva el riesgo se ejecuta como máximos 2 veces por año</t>
  </si>
  <si>
    <t>No se ha presentado en los últimos 5 años.</t>
  </si>
  <si>
    <t>No se observa interrupción de la operación. Implica algun reproceso menor.</t>
  </si>
  <si>
    <t>El riesgo afecta la imagen de algún área de la organización.</t>
  </si>
  <si>
    <t>Afectación menor a 10 SMLMV</t>
  </si>
  <si>
    <t>LEVE</t>
  </si>
  <si>
    <t>FRECUENCIA DE LA ACTIVIDAD
(punto de riesgo)</t>
  </si>
  <si>
    <t>FRECUENCIA OCURRENCIA</t>
  </si>
  <si>
    <t>DESCRIPCIÓN</t>
  </si>
  <si>
    <t>NIVEL</t>
  </si>
  <si>
    <t>OPERACIONAL</t>
  </si>
  <si>
    <t>ECONÓMICA</t>
  </si>
  <si>
    <t>DESCRIPCIÓN DE LA CONSECUENCIA</t>
  </si>
  <si>
    <t>ESCALA DE PROBABILIDAD</t>
  </si>
  <si>
    <t>ESCALA DE IMPACTO</t>
  </si>
  <si>
    <t>Espejo Controles</t>
  </si>
  <si>
    <t>CONCATENAR</t>
  </si>
  <si>
    <t># CONTROL</t>
  </si>
  <si>
    <t>TIPO
FACTOR</t>
  </si>
  <si>
    <t>TIPO RIESGO</t>
  </si>
  <si>
    <t>ACTIVO DE INFORMACIÓN:</t>
  </si>
  <si>
    <t>PÉRDIDA DE DISPONIBILIDAD</t>
  </si>
  <si>
    <t>PÉRDIDA DE INTEGRIDAD</t>
  </si>
  <si>
    <t>PÉRDIDA DE CONFIDENCIALIDAD</t>
  </si>
  <si>
    <r>
      <t xml:space="preserve">AFECTACIÓN:
</t>
    </r>
    <r>
      <rPr>
        <sz val="8"/>
        <rFont val="Arial"/>
        <family val="2"/>
      </rPr>
      <t>(Marque con una X</t>
    </r>
    <r>
      <rPr>
        <b/>
        <sz val="8"/>
        <rFont val="Arial"/>
        <family val="2"/>
      </rPr>
      <t>)</t>
    </r>
  </si>
  <si>
    <t>PROCESOS:</t>
  </si>
  <si>
    <t>ID RIESGO</t>
  </si>
  <si>
    <t>Gestión de Sistemas de Información y Tecnología</t>
  </si>
  <si>
    <t>Fallas Tecnológicas en los Sistemas de Procesamiento en el Catálogo de elementos de Infraestructura Tecnológica</t>
  </si>
  <si>
    <t>Subdirección de gestión corporativa</t>
  </si>
  <si>
    <t>Fecha de identificación riesgo</t>
  </si>
  <si>
    <t>16 de mayo 2022</t>
  </si>
  <si>
    <t>Registros inadecuados de cambios / modificaciones</t>
  </si>
  <si>
    <t>R.01</t>
  </si>
  <si>
    <t>1. Objetivo estrategico 1</t>
  </si>
  <si>
    <t>1. Objetivo estrategico 2</t>
  </si>
  <si>
    <t>1. Objetivo estrategico 3</t>
  </si>
  <si>
    <t>1. Objetivo estrategico 4</t>
  </si>
  <si>
    <t>1. Objetivo estrategico 5</t>
  </si>
  <si>
    <t>1. Objetivo estrategico 6</t>
  </si>
  <si>
    <t>Seleccione el nivel de acuerdo a las posibles consecuencias del riesgo. Valore en primera instancia las posíbles pérdidas económicas, y el efecto sobre la imagen reputacional de la entidad. Cualquier otro efecto tambien puede ser valorado (Fallas operativas, Incumplimiento de objetivos..). Analice el área de mayor afectación.</t>
  </si>
  <si>
    <t>Testeo inadecuado / insuficiente - Ausencia o insuficiencia de pruebas de software</t>
  </si>
  <si>
    <t>Imagen Institucional</t>
  </si>
  <si>
    <t>CONTROL
ANEXO A 27001:2022</t>
  </si>
  <si>
    <t>Configuración incorrecta</t>
  </si>
  <si>
    <t>Error en la ejecución del mantenimiento</t>
  </si>
  <si>
    <t>Falla de software / corrupción</t>
  </si>
  <si>
    <t>Ausencia de un procedimiento de gestion de cambio</t>
  </si>
  <si>
    <t>Negación de Servicios</t>
  </si>
  <si>
    <t>8.32 Gestion de cambio</t>
  </si>
  <si>
    <t>Los cambios en las instalaciones de procesamiento de la información y los sistemas de información deben estar sujetos a procedimientos de gestión de cambio</t>
  </si>
  <si>
    <t>Gestión de sistemas de información y tecnología</t>
  </si>
  <si>
    <t>Los procedimientos operativos de las instalaciones de procesamiento a la información se debe documentar y poner a disposición del personal que lo necesite</t>
  </si>
  <si>
    <t>5.23 Seguridad de la información para el uso de servicios en la nube</t>
  </si>
  <si>
    <t>Los procesos de adquisición, uso, gestión y salida de los servicios en la nube se deben establecer, de acuerdo con los requisitos de seguridad de la información de la entidad.</t>
  </si>
  <si>
    <t>8.29 Pruebas de seguridad en el desarrollo y aceptación</t>
  </si>
  <si>
    <t>Los procesos de ensayo de seguridad se deben definir e implementar en el ciclo de vida de desarrollo</t>
  </si>
  <si>
    <t>8.32</t>
  </si>
  <si>
    <t>5.37</t>
  </si>
  <si>
    <t>5.23</t>
  </si>
  <si>
    <t>8.29</t>
  </si>
  <si>
    <t>Indisponibilidad total o parcial  en los servicios -  (Disponibilidad)</t>
  </si>
  <si>
    <t>Imposibilidad total o parcial para atender los trámites a los ciudadanos (Disponibilidad + Integridad)</t>
  </si>
  <si>
    <t>AFECTA TRÁMITES, SERVICIOS?</t>
  </si>
  <si>
    <t>R.02</t>
  </si>
  <si>
    <t>Pérdida/total de la información por realizar cambios no autorizados en el aplicativo a un clic del patrimonio</t>
  </si>
  <si>
    <t>Uso no autorizado de sistemas informáticos</t>
  </si>
  <si>
    <t>Falta de políticas / normas / procedimientos</t>
  </si>
  <si>
    <t>Funcionario molesto</t>
  </si>
  <si>
    <t>Acceso no autorizado a sistemas críticos</t>
  </si>
  <si>
    <t>5.2 Roles y responsabilidades en la seguridad de la información</t>
  </si>
  <si>
    <t>5.3 Segregación de funciones</t>
  </si>
  <si>
    <t>6.4 Proceso disciplinario</t>
  </si>
  <si>
    <t>5.2</t>
  </si>
  <si>
    <t>5.3</t>
  </si>
  <si>
    <t>R.03</t>
  </si>
  <si>
    <t>R.04</t>
  </si>
  <si>
    <t>R.05</t>
  </si>
  <si>
    <t>Pérdida parcial/total de la información asociada a proceso</t>
  </si>
  <si>
    <t>Indisponibilidad de los servicios de red corporativo para acceder a los servicios en Internet</t>
  </si>
  <si>
    <t>Atención a la Ciudadania</t>
  </si>
  <si>
    <t>A un clic del patrimonio</t>
  </si>
  <si>
    <t>Protección e intervención del patrimonio</t>
  </si>
  <si>
    <t>Comunicado oficial externa de entrada solicitando conceptos de bienes muebles y monumentos
Comunicación oficial externa de salida remitiendo respuesta a solicitud de conceptos de bienes muebles y monumentos</t>
  </si>
  <si>
    <t>Subdirección de Protección e Intervención del patrimonio</t>
  </si>
  <si>
    <t xml:space="preserve">Eliminación negligente de datos
</t>
  </si>
  <si>
    <t>Comunicado oficial externa de salida concepto técnico de viabilidad (PEV)
Comunicado oficial externa salida de concepto técnico de número de habilidad (PEV)
Comunicado oficial externa de salida concepto técnico de viabilidad (PEV) 
Comunicado oficial externa salida de concepto técnico de número de habilidad (PEV) 
Comunicado oficial externa de entrada de solicitud de desistimiento voluntario (PEV) 
Comunicado oficial externa de entrada de solicitud de conceptos de norma, usos y otros (PEV)</t>
  </si>
  <si>
    <t>Descuido o Falla para usar parches de software para mejorar debilidades de seguridad conocidas</t>
  </si>
  <si>
    <t>Interface de usuario inadecuada / complicada</t>
  </si>
  <si>
    <t xml:space="preserve">Pérdida parcial/total de la información asociada a proceso </t>
  </si>
  <si>
    <t>Documentación</t>
  </si>
  <si>
    <t>Modificación o cambio no autorizado</t>
  </si>
  <si>
    <t>Orfeo</t>
  </si>
  <si>
    <t>Gestión Documental</t>
  </si>
  <si>
    <t>Base ejecución contractual por vigencia</t>
  </si>
  <si>
    <t>Gestión Jurídica</t>
  </si>
  <si>
    <t>Gestión de Talento Humano</t>
  </si>
  <si>
    <t>Siigo</t>
  </si>
  <si>
    <t>R.09</t>
  </si>
  <si>
    <t>R.08</t>
  </si>
  <si>
    <t>R.07</t>
  </si>
  <si>
    <t>R.06</t>
  </si>
  <si>
    <t>Fuga de información</t>
  </si>
  <si>
    <t>Acceso no autorizado</t>
  </si>
  <si>
    <t>5.15 Control de acceso</t>
  </si>
  <si>
    <t>El SGSI de IDPC requiere el control en la protección de sus activos de información, la entidad necesita garantizar el acceso autorizado y evitar el acceso no autorizado a la información y otros activos asociados.</t>
  </si>
  <si>
    <t xml:space="preserve">
MANUAL: POLÍTICAS DE SEGURIDAD Y PRIVACIDAD DE LA INFORMACIÓN
Versión: 3 del 28 de abril de 2023</t>
  </si>
  <si>
    <t xml:space="preserve">
MANUAL: POLÍTICAS DE SEGURIDAD Y PRIVACIDAD DE LA INFORMACIÓN
Versión: 03 del 28 de abril de 2023
DESARROLLO DE PROYECTOS DE SOFTWARE
METODOLOGIA SCRUM 2023</t>
  </si>
  <si>
    <t>MANUAL: POLÍTICAS DE SEGURIDAD Y PRIVACIDAD DE LA INFORMACIÓN
Versión: 3 del 28 de abril de 2027
Gestión Contractual
Proceso Manual de Contratación
Vigencia: 03 de 2022</t>
  </si>
  <si>
    <t xml:space="preserve">
CARACTERIZACIÓN PROCESO SISTEMAS DE TECNOLOGÍA DE LA INFORMACIÓN
Vigencia: 28 de abril de 2023</t>
  </si>
  <si>
    <t>Versión: 03 del 28 de abril de 2023
DESARROLLO DE PROYECTOS DE SOFTWARE
METODOLOGIA SCRUM 2023</t>
  </si>
  <si>
    <t>R.10</t>
  </si>
  <si>
    <t>Falla del equipo de telecomunicaciones</t>
  </si>
  <si>
    <t>Catalogo de servicios de TI</t>
  </si>
  <si>
    <t>Desde internet no se tiene acceso algunos servicios del IDPC.</t>
  </si>
  <si>
    <t>Todas las sedes carecen de canal contingente de servicio de Internet.</t>
  </si>
  <si>
    <t>5.30</t>
  </si>
  <si>
    <t>5.30 Preparación de las TIC para la continuidad de negocio</t>
  </si>
  <si>
    <t>El SGSI de IDPC requiere el control en la protección de sus activos de información, para garantizar la disponibilidad de la información de la entidad y de otros activos asociados
durante la interrupción.</t>
  </si>
  <si>
    <t xml:space="preserve">
MANUAL: POLÍTICAS DE SEGURIDAD Y PRIVACIDAD DE LA INFORMACIÓN
Versión: 03 del 28 de abril de 2023
Publicado en la Intranet
Plan De Recuperación de Desastres - IDPC v2</t>
  </si>
  <si>
    <t>5.29 Seguridad de la información durante interrupciones</t>
  </si>
  <si>
    <t>El SGSI de IDPC requiere el control en la protección de sus activos de información, con el fin de proteger la información y otros activos asociados durante la interrupción.</t>
  </si>
  <si>
    <t>MANUAL: POLÍTICAS DE SEGURIDAD Y PRIVACIDAD DE LA INFORMACIÓN
Versión: 03 del 28 de abril de 2023
Plan De Recuperación de Desastres - IDPC v2</t>
  </si>
  <si>
    <t>Ataque de malware</t>
  </si>
  <si>
    <t>Error humano o configuración incorrecta</t>
  </si>
  <si>
    <t>Cifrar o dañar sistemas operativos y bases de datos completas</t>
  </si>
  <si>
    <t>Esquemas de autenticación débiles</t>
  </si>
  <si>
    <t>5.29</t>
  </si>
  <si>
    <t>5.15</t>
  </si>
  <si>
    <t>Falla del servicio por causas atribuibles al proveedor de servicio de Internet</t>
  </si>
  <si>
    <t>Imposibilidad total o parcial de cumplir compromisos del IDPC (Disponibilidad + Integridad)</t>
  </si>
  <si>
    <t>Imposibilidad total o parcial para cumplir compromisos del IDPC (Disponibilidad + Integridad)</t>
  </si>
  <si>
    <t>Vulnerabilidades en la infraestructura de los servicios de nube</t>
  </si>
  <si>
    <t>5.37 Procedimientos operativos documentados</t>
  </si>
  <si>
    <t>Mary Rojas</t>
  </si>
  <si>
    <t>Julian Pinzon</t>
  </si>
  <si>
    <t>Angel Diaz</t>
  </si>
  <si>
    <t>TI</t>
  </si>
  <si>
    <t>Profesional Especializado</t>
  </si>
  <si>
    <t>Administración de Bienes e Infraestructura</t>
  </si>
  <si>
    <t>5.9 Inventario de información y otros activos asociados</t>
  </si>
  <si>
    <t>Mantener un inventario actualizado de todos los activos de información para poder identificar rápidamente cualquier modificación no autorizada o discrepancia.</t>
  </si>
  <si>
    <t>Áreas de la entidad</t>
  </si>
  <si>
    <t xml:space="preserve">
MANUAL: POLÍTICAS DE SEGURIDAD Y PRIVACIDAD DE LA INFORMACIÓN
Versión: 3 del 28 de abril de 2024</t>
  </si>
  <si>
    <t>5.9</t>
  </si>
  <si>
    <t>El SGSI de IDPC requiere el control en la protección de sus activos de información, los roles y responsabilidades dentro de SGSI y publicados en la intranet del IDPC</t>
  </si>
  <si>
    <t>Gestión de Sistemas de Información y Tecnología
Roles y Responsabilidades de Seguridad y
privacidad de la información - IDPC
Vigencia: 28 enero 2021
Versión:01</t>
  </si>
  <si>
    <t>Áreas de la entidad - Gestión de sistemas de información y tecnología</t>
  </si>
  <si>
    <t>El SGSI de IDPC requiere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t>
  </si>
  <si>
    <t>Gestión de Sistemas de Información y Tecnología
MANUAL: POLÍTICAS DE SEGURIDAD Y PRIVACIDAD DE LA INFORMACIÓN
Versión: 3 del 28 de abril de 2023</t>
  </si>
  <si>
    <t>8.13  Copias de seguridad de la información (respaldos)</t>
  </si>
  <si>
    <t>El SGSI de IDPC requiere el control en la protección de sus activos de información, para permitir la recuperación de la pérdida de datos o sistemas.</t>
  </si>
  <si>
    <t>Gestión de Sistemas de Información y Tecnología
MANUAL: POLÍTICAS DE SEGURIDAD Y PRIVACIDAD DE LA INFORMACIÓN
Versión: 03 del 28 de abril de 2023</t>
  </si>
  <si>
    <t>5.16 Gestión de identidad</t>
  </si>
  <si>
    <t>Registro y baja de usuarios
El SGSI de IDPC requiere el control en la protección de sus activos de información,  para permitir la identificación única de individuos y sistemas que acceden a la información de la entidad y otros activos asociados y permitir la asignación adecuada de derechos de acceso.</t>
  </si>
  <si>
    <t>Laura Natalia Melgarejo Caballero</t>
  </si>
  <si>
    <t xml:space="preserve">Profesional Universitario </t>
  </si>
  <si>
    <t>Contratista</t>
  </si>
  <si>
    <t>Profesional especializado</t>
  </si>
  <si>
    <t>Acceso No Autorizado por Credenciales Comprometidas</t>
  </si>
  <si>
    <t>Contraseñas débiles, reutilizadas o por defecto</t>
  </si>
  <si>
    <t>Inyección de Código Malicioso (SQL Injection, Cross-Site Scripting - XSS)</t>
  </si>
  <si>
    <t>Falta de validación y saneamiento de entradas de usuario</t>
  </si>
  <si>
    <t>Escalada de Privilegios</t>
  </si>
  <si>
    <t>Controles de acceso basados en roles (RBAC) mal implementados o configurados de forma incorrecta</t>
  </si>
  <si>
    <t>Errores de Configuración del Aplicativo o del Servidor</t>
  </si>
  <si>
    <t>Configuraciones por defecto no endurecidas. Puertos y servicios innecesarios abiertos.</t>
  </si>
  <si>
    <t>Malware (Ransomware, Troyanos)</t>
  </si>
  <si>
    <t>Falta de software antivirus/antimalware actualizado.</t>
  </si>
  <si>
    <t>Amenaza Interna Maliciosa o por Error Humano</t>
  </si>
  <si>
    <t>8.5</t>
  </si>
  <si>
    <t>8.28</t>
  </si>
  <si>
    <t>8.2</t>
  </si>
  <si>
    <t>8.9</t>
  </si>
  <si>
    <t>8.7</t>
  </si>
  <si>
    <t>6.3</t>
  </si>
  <si>
    <t>8.5 Autenticación segura</t>
  </si>
  <si>
    <t>8.28 codificación segura</t>
  </si>
  <si>
    <t>8.2 Derechos de acceso
privilegiados</t>
  </si>
  <si>
    <t>8.9 Gestión de la
configuración</t>
  </si>
  <si>
    <t>8.7 Protección contra
malware</t>
  </si>
  <si>
    <t>6.3 Sensibilización, educación y formación en temas de seguridad de la información</t>
  </si>
  <si>
    <t>Implementar mecanismos de autenticación robustos, incluyendo la autenticación multifactor (MFA) para accesos privilegiados y la gestión segura de contraseñas (políticas de complejidad, rotación, no reutilización). Este control busca asegurar que solo los usuarios autorizados, con credenciales válidas y protegidas, puedan acceder al aplicativo.</t>
  </si>
  <si>
    <t>Establecer principios de codificación segura y asegurar que el desarrollo del aplicativo incluya la validación y saneamiento de todas las entradas de usuario, el uso de consultas parametrizadas para evitar inyecciones SQL, y la codificación de salida para prevenir XSS. Se debe prohibir el uso de métodos de codificación inseguros y realizar pruebas de seguridad en el código.</t>
  </si>
  <si>
    <t>Restringir estrictamente los derechos de acceso privilegiado a lo necesario para realizar tareas administrativas y críticas. Implementar el principio de "privilegio mínimo" y "necesidad de saber". Auditar periódicamente los derechos de acceso privilegiado y requerir su revisión y aprobación explícita. Esto previene que un atacante, incluso con un acceso inicial limitado, pueda escalar sus permisos para realizar cambios no autorizados.</t>
  </si>
  <si>
    <t>Establecer, documentar, practicar, medir y evaluar frecuentemente las configuraciones de hardware, software, servicios y redes, incluyendo las configuraciones de seguridad. Esto implica definir líneas base de configuración segura, controlar los cambios de configuración y revertir a estados conocidos y seguros en caso de incidentes.</t>
  </si>
  <si>
    <t>Implementar y mantener medidas de protección contra malware, incluyendo el uso de software antivirus/antimalware actualizado, escaneos regulares, aislamiento de sistemas críticos, y concientización del personal sobre las amenazas de malware y phishing. Esto es crucial para prevenir que software malicioso obtenga control del aplicativo y realice cambios no autorizados.</t>
  </si>
  <si>
    <t>Proporcionar capacitación regular y obligatoria sobre seguridad de la información a todo el personal, especialmente a aquellos que interactúan con el aplicativo crítico. Esta capacitación debe incluir el reconocimiento de amenazas, la importancia de la seguridad de la información y los procedimientos a seguir para evitar errores humanos y reportar actividades sospechosas.</t>
  </si>
  <si>
    <t>Implementar la segregación de funciones para acciones críticas dentro del aplicativo y los sistemas de soporte. Esto significa que ninguna persona debe tener el control total sobre un proceso o una transacción que pueda resultar en un cambio no autorizado y la pérdida de información. Por ejemplo, una persona aprueba los cambios, otra los implementa y otra los verifica.</t>
  </si>
  <si>
    <t>Uso de contraseñas débiles, predecibles o por defecto por parte de los operadores del sistema.</t>
  </si>
  <si>
    <t>Falta de parches de seguridad o actualizaciones oportunas del aplicativo</t>
  </si>
  <si>
    <t>Falta de segregación de funciones (separation of duties) donde una sola persona puede crear, modificar y aprobar registros.</t>
  </si>
  <si>
    <t>Ausencia de soluciones antivirus/antimalware actualizadas en los servidores y estaciones de trabajo que acceden a los registros.</t>
  </si>
  <si>
    <t>Falta de un plan de copias de seguridad (backups) regular, verificable y restaurable de los registros.</t>
  </si>
  <si>
    <t>Acceso no autorizado por credenciales comprometidas</t>
  </si>
  <si>
    <t>Explotación de vulnerabilidades en el software del aplicativo</t>
  </si>
  <si>
    <t>Amenaza interna maliciosa o por error humano</t>
  </si>
  <si>
    <t>Ransomware o malware de modificación de datos</t>
  </si>
  <si>
    <t>Pérdida o corrupción de la base de datos debido a fallas del sistema</t>
  </si>
  <si>
    <t>6.7</t>
  </si>
  <si>
    <t>8.8</t>
  </si>
  <si>
    <t>El SGSI de IDPC aplica el control en la protección de sus activos de información, a fin de garantizar que un usuario o una entidad se autentique de forma segura cuando se conceda
acceso a sistemas, aplicaciones y servicios.</t>
  </si>
  <si>
    <t>5.3 Segregación de
funciones</t>
  </si>
  <si>
    <t>El SGSI de IDPC aplica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t>
  </si>
  <si>
    <t>Control Disciplinario Interno
Procedimiento
DISCIPLINARIO ORDINARIO
Vigencia: 03 Noviembre 2021
Versión: 03</t>
  </si>
  <si>
    <t>Control Disciplinario</t>
  </si>
  <si>
    <t>8.7 Protección contra código malicioso (malware)</t>
  </si>
  <si>
    <t>El SGSI de IDPC; El control en la protección de sus activos de información, con la intención de garantizar que la información y otros activos asociados estén protegidos contra malware.</t>
  </si>
  <si>
    <t>El SGSI de IDPC; El control en la protección de sus activos de información, para garantizar que el funcionario y otras partes interesadas comprendan las consecuencias de la violación de la política de SI, para disuadir y tratar adecuadamente al funcionario y otras partes interesadas pertinentes que hayan cometido la violación.</t>
  </si>
  <si>
    <t>El SGSI de IDPC; El control en la protección de sus activos de información, para permitir la recuperación de la pérdida de datos o sistemas.</t>
  </si>
  <si>
    <t>8.8 Gestión de vulnerabilidades técnicas</t>
  </si>
  <si>
    <t>El SGSI de IDPC aplica el control en la protección de sus activos de información, para evitar la explotación de vulnerabilidades técnicas.</t>
  </si>
  <si>
    <t>El SGSI de IDPC requiere el control en la protección de sus activos de información, para evitar la explotación de vulnerabilidades técnicas.</t>
  </si>
  <si>
    <t>Ataques de Ransomware/Malware</t>
  </si>
  <si>
    <t>Fallo de Hardware (servidor, almacenamiento)</t>
  </si>
  <si>
    <t>Desastres Naturales (incendio, inundación, terremoto)</t>
  </si>
  <si>
    <t>Robo o Acceso Físico No Autorizado</t>
  </si>
  <si>
    <t xml:space="preserve">Ataques de Denegación de Servicio (DoS/DDoS)
</t>
  </si>
  <si>
    <t>Corrupción de Base de Datos</t>
  </si>
  <si>
    <t>Exfiltración de Datos por Credenciales Comprometidas</t>
  </si>
  <si>
    <t>Falta de actualizaciones de seguridad en el sistema operativo y el software de ORFEO, configuraciones débiles en el antivirus/antimalware.</t>
  </si>
  <si>
    <t>Obsolesencia o falta de mantenimiento preventivo del hardware donde reside ORFEO, ausencia de redundancia en los componentes críticos (discos RAID, fuentes de poder duales) o de una solución de respaldo y recuperación ante desastres (DRP) probada.</t>
  </si>
  <si>
    <t>Ubicación física del centro de datos sin las protecciones adecuadas contra desastres, inexistencia de copias de seguridad externas o en la nube</t>
  </si>
  <si>
    <t>Medidas de seguridad física deficientes en el centro de datos (cámaras de seguridad, control de acceso)</t>
  </si>
  <si>
    <t>Infraestructura de red sin protección contra ataques DDoS (firewalls, sistemas de detección de intrusos – IDS/IPS), ancho de banda insuficiente para soportar picos de tráfico maliciosos, o ausencia de servicios de mitigación DDoS.</t>
  </si>
  <si>
    <t>Mala gestión de la base de datos de ORFEO (sin mantenimiento regular, optimización deficiente), interrupciones inesperadas del servidor (cortes de energía sin UPS/generador), o errores en el software que causan inconsistencias en los datos.</t>
  </si>
  <si>
    <t>Uso de contraseñas débiles o por defecto, falta de autenticación multifactor (MFA) para el acceso a ORFEO o a los sistemas subyacentes, o ausencia de monitoreo de actividad sospechosa en las cuentas de usuario y los registros de acceso.</t>
  </si>
  <si>
    <t>8.7 Proteccion contra malware</t>
  </si>
  <si>
    <t>6.3 Concienciación, educación y formación en seguridad de la información</t>
  </si>
  <si>
    <t>8.14 Redundancia de las instalaciones de procesamiento de información</t>
  </si>
  <si>
    <t>7.5 Protección contra amenazas físicas y ambientales</t>
  </si>
  <si>
    <t>8.13 Copia de seguridad de la información</t>
  </si>
  <si>
    <t>5.30 Preparación de las TIC para la continuidad del negocio</t>
  </si>
  <si>
    <t>7.2 Entrada física</t>
  </si>
  <si>
    <t>8.20 Seguridad de la red</t>
  </si>
  <si>
    <t>5.17 Información de autenticación</t>
  </si>
  <si>
    <t>8.14</t>
  </si>
  <si>
    <t>7.5</t>
  </si>
  <si>
    <t>7.2</t>
  </si>
  <si>
    <t>8.20</t>
  </si>
  <si>
    <t>8.13</t>
  </si>
  <si>
    <t>5.17</t>
  </si>
  <si>
    <t>El SGSI de IDPC requiere el control en la protección de sus activos de información, con la intención de garantizar que la información y otros activos asociados estén protegidos contra malware.</t>
  </si>
  <si>
    <t>El SGSI de IDPC requiere el control en la protección de sus activos de información, para garantizar que el funcionario y las partes interesadas pertinentes conozcan y cumplan con sus responsabilidades en materia de SI.</t>
  </si>
  <si>
    <t>Gestión Talento Humano
PROCEDIMIENTO DE INDUCCIÓN Y REINDUCCIÓN
Versión: 2 del 7 de julio de 2023</t>
  </si>
  <si>
    <t>Gestión de Sistemas de Información y Tecnología
Gestión Talento Humano</t>
  </si>
  <si>
    <t>El SGSI de IDPC requiere el control en la protección de sus activos de información,a fin de garantizar el funcionamiento continuo de las instalaciones de procesamiento de información.</t>
  </si>
  <si>
    <t>El SGSI de IDPC requiere el control en la protección de sus activos de información, con la finalidad de prevenir o reducir las consecuencias de los eventos originados por amenazas físicas y ambientales.</t>
  </si>
  <si>
    <t>Gestión y Control de Bienes
Vigencia: 30 Junio de 2020
Versión: 01"
Gestión de Sistemas de Información y Tecnología
Protocolo Seguridad física y del entorno
Vigencia: 30 de Agosto 2021 Versión: 01</t>
  </si>
  <si>
    <t>Gestión y Control de Bienes
Vigencia: 30 Junio de 2020
Versión: 01"
Gestión de Sistemas de Información y Tecnología
Protocolo Seguridad física y del entorno
Vigencia: 30 de Agosto 2021 Versión: 02</t>
  </si>
  <si>
    <t>El SGSI de IDPC requiere el control en la protección de sus activos de información, para garantizar que solo se produce el acceso físico autorizado a la información de la entidad y a otros activos asociados.</t>
  </si>
  <si>
    <t>El SGSI de IDPC requiere el control en la protección de sus activos de información, para proteger la información de las redes y sus instalaciones de procesamiento de información de apoyo frente a riesgos a través de la red.</t>
  </si>
  <si>
    <t>El SGSI de IDPC requiere el control en la protección de sus activos de información, para garantizar la autenticación de entidades correcta y evitar errores en los procesos de
autenticación.</t>
  </si>
  <si>
    <t>Ataques de Denegación de Servicio (DoS/DDoS) contra la Red Corporativa</t>
  </si>
  <si>
    <t>Infraestructura de red con capacidad insuficiente para manejar un volumen de tráfico anormalmente alto. Falta de firewalls con capacidades de mitigación de DDoS. Ausencia de sistemas de detección y prevención de intrusiones (IDS/IPS) que identifiquen y bloqueen tráfico malicioso. Dependencia de un único punto de entrada a Internet.</t>
  </si>
  <si>
    <t>Falla del Proveedor de Servicios de Internet (ISP) o del Enlace WAN</t>
  </si>
  <si>
    <t>Dependencia de un único proveedor de ISP sin redundancia de enlaces. Contrato de servicio con el ISP que no garantiza niveles de servicio (SLA) adecuados para la disponibilidad. Equipos de red (routers, switches) antiguos o sin mantenimiento que son propensos a fallas. Concentración geográfica de la infraestructura del ISP.</t>
  </si>
  <si>
    <t>Malware (Virus, Gusanos) que Consume Ancho de Banda o Recursos de Red</t>
  </si>
  <si>
    <t>Falta de software antivirus/antimalware actualizado en los endpoints y servidores de la red corporativa.</t>
  </si>
  <si>
    <t>Errores de Configuración en Dispositivos de Red (Routers, Switches, Firewalls)</t>
  </si>
  <si>
    <t>Personal de TI sin la capacitación adecuada en la gestión de redes. Falta de procedimientos de gestión de cambios para la configuración de la red. Ausencia de monitoreo proactivo de la configuración que detecte cambios no autorizados o erróneos. Configuraciones predeterminadas no endurecidas (hardening).</t>
  </si>
  <si>
    <t>Fallas en el Hardware de la Red Corporativa (Routers, Switches, Servidores Proxy)</t>
  </si>
  <si>
    <t>Falta de redundancia en componentes críticos de la red (por ejemplo, fuentes de alimentación duales, routers en clúster). Hardware obsoleto o sin garantía/soporte. Ausencia de un plan de mantenimiento preventivo para los equipos de red. Ambiente físico inadecuado (temperatura, humedad) para los equipos de red.</t>
  </si>
  <si>
    <t>Ataque de Phishing o Ingeniería Social que Compromete Credenciales de Administrador de Red</t>
  </si>
  <si>
    <t>Amenaza Interna (Maliciosa o por Error) que Interrumpe la Conectividad</t>
  </si>
  <si>
    <t>Controles de acceso laxos para el personal con privilegios de red. Falta de monitoreo de la actividad del personal de TI en la infraestructura de red. Ausencia de segregación de funciones que permita a una sola persona realizar cambios críticos sin supervisión. Falta de procedimientos claros y documentados para la operación y el mantenimiento de la red.</t>
  </si>
  <si>
    <t>5.29 Seguridad de la información durante la interrupción</t>
  </si>
  <si>
    <t>8.7 Protección contra malware</t>
  </si>
  <si>
    <t>8.9 Gestión de la configuración</t>
  </si>
  <si>
    <t>8.1 Mantenimiento de la información y otras instalaciones asociadas</t>
  </si>
  <si>
    <t>6.3 Concientización, educación y capacitación en seguridad de la información</t>
  </si>
  <si>
    <t>8.16 Monitoreo de la actividad</t>
  </si>
  <si>
    <t>8.1</t>
  </si>
  <si>
    <t>8.16</t>
  </si>
  <si>
    <t xml:space="preserve">
MANUAL: POLÍTICAS DE SEGURIDAD Y PRIVACIDAD DE LA INFORMACIÓN
Versión: 03 del 28 de abril de 2023
Plan De Recuperación de Desastres - IDPC v2</t>
  </si>
  <si>
    <t>MANUAL: POLÍTICAS DE SEGURIDAD Y PRIVACIDAD DE LA INFORMACIÓN
Versión: 03 del 28 de abril de 2023</t>
  </si>
  <si>
    <t>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t>
  </si>
  <si>
    <t xml:space="preserve">
MANUAL: POLÍTICAS DE SEGURIDAD Y PRIVACIDAD DE LA INFORMACIÓN
Versión: 03 del 28 de abril de 2023</t>
  </si>
  <si>
    <t>El SGSI de IDPC requiere el control en la protección de sus activos de información, con la intención de proteger la información contra los riesgos introducidos mediante el uso de dispositivos finales de usuario (endpoints).</t>
  </si>
  <si>
    <t>Gestión de Sistemas de Información y Tecnología
Gestion Talento Humano</t>
  </si>
  <si>
    <t>El SGSI de IDPC requiere el control en la protección de sus activos de información, para detectar comportamientos anómalos y posibles incidentes de SI.</t>
  </si>
  <si>
    <t>Error Humano (eliminación accidental o configuración incorrecta) (NO VA)</t>
  </si>
  <si>
    <t xml:space="preserve">Capacitación insuficiente del personal sobre el uso seguro de ORFEO, privilegios de acceso excesivos para usuarios no administrativos </t>
  </si>
  <si>
    <t>Juan Carlos Diaz</t>
  </si>
  <si>
    <t>Sandra Catalina Bustos Gonzalez</t>
  </si>
  <si>
    <t>Controles de auditoría y monitoreo insuficientes sobre las acciones de los funcionarios.</t>
  </si>
  <si>
    <t>Fallo de hardware o software.</t>
  </si>
  <si>
    <t>Ataque de ransomware o malware.</t>
  </si>
  <si>
    <t>Error humano o negligencia.</t>
  </si>
  <si>
    <t>Desastre natural o incidente físico.</t>
  </si>
  <si>
    <t>Acceso no autorizado.</t>
  </si>
  <si>
    <t>Obsolecencia tecnológica o incompatibilidad de formatos.</t>
  </si>
  <si>
    <t>Espionaje o robo de información.</t>
  </si>
  <si>
    <t>Interrupción del servicio de energía o conectividad.</t>
  </si>
  <si>
    <t>Equipos de almacenamiento obsoletos o sin mantenimiento, errores en el sistema operativo o aplicaciones de gestión documental sin parches de seguridad.</t>
  </si>
  <si>
    <t>Falta de software antivirus o antimalware actualizado, ausencia de filtros de correo electrónico para detectar archivos adjuntos maliciosos</t>
  </si>
  <si>
    <t>Eliminación accidental de archivos, sobrescritura de documentos, falta de capacitación en el uso correcto de los sistemas de gestión documental, o envío de información a destinatarios incorrectos.</t>
  </si>
  <si>
    <t>Ausencia de copias de seguridad externas o en la nube, infraestructura física sin protección contra incendios, inundaciones o terremotos, o falta de un plan de continuidad del negocio.</t>
  </si>
  <si>
    <t>Contraseñas débiles o compartidas, falta de autenticación multifactor (MFA), permisos de acceso mal configurados, o ausencia de auditorías de acceso a los sistemas.</t>
  </si>
  <si>
    <t>Utilización de formatos de archivo propietarios o poco comunes, falta de migración de datos a nuevas plataformas, o sistemas de gestión documental que no son compatibles con versiones actualizadas de software.</t>
  </si>
  <si>
    <t>Redes Wi-Fi inseguras, dispositivos móviles sin protección, o falta de control de acceso físico a las instalaciones donde se almacena la información.</t>
  </si>
  <si>
    <t>Falta de sistemas de alimentación ininterrumpida (UPS), generadores de respaldo o redundancia en la conexión a internet, lo que impide el acceso y la gestión de la información.</t>
  </si>
  <si>
    <t>Maria Isabel Forero Rodriguez</t>
  </si>
  <si>
    <t>Subdirección de Gestión Corporativa - Talento Humano</t>
  </si>
  <si>
    <t>Personal no capacitados para identificar ataques de ingeniería social. Falta de autenticación multifactor (MFA) para el acceso a los dispositivos de red y sistemas de gestión. Contraseñas débiles o reutilizadas por parte del personal de red. Falta de monitoreo de accesos a equipos críticos de red.</t>
  </si>
  <si>
    <t>5.34 Privacidad y protección de la PII (Información Identificable Personal)</t>
  </si>
  <si>
    <t xml:space="preserve">
- Atención de requerimientos de recursos Tecnológicos
Vigencia: 31 de agosto de 2022 Versión: 04     
- MANUAL: POLÍTICAS DE SEGURIDAD Y PRIVACIDAD DE LA INFORMACIÓN
Versión: 03 del 28 de abril de 2023
- Atención a la Ciudadanía Transparencia y Acceso a la Información Pública
Política de privacidad IDPC
https://idpc.gov.co/politica-de-proteccion-de-datos-personales/</t>
  </si>
  <si>
    <t>El SGSI de IDPC implementa el control en la protección de sus activos de información, para garantizar el cumplimiento de los requisitos legales, estatutarios, reglamentarios y contractuales relacionados con los aspectos de SI de la protección de la IIP.</t>
  </si>
  <si>
    <t>5.34</t>
  </si>
  <si>
    <t>8.8 Gestión de vulnerabilidades técnicas.</t>
  </si>
  <si>
    <t>8.7 Protección contra malware.</t>
  </si>
  <si>
    <t>6.3 Concienciación, educación y formación en seguridad de la información.</t>
  </si>
  <si>
    <t>5.30 Preparación de TIC para la continuidad del negocio.</t>
  </si>
  <si>
    <t>5.15 Control de acceso.</t>
  </si>
  <si>
    <t>8.9 Gestión de la configuración.</t>
  </si>
  <si>
    <t>A.8.24 Cifrado</t>
  </si>
  <si>
    <t>7.11 Servicios públicos de apoyo.</t>
  </si>
  <si>
    <t>Gestión Talento Humano</t>
  </si>
  <si>
    <t>MANUAL: POLÍTICAS DE SEGURIDAD Y PRIVACIDAD DE LA INFORMACIÓN
Versión: 03 del 28 de abril de 2023
Publicado en la Intranet
Plan De Recuperación de Desastres - IDPC v2</t>
  </si>
  <si>
    <t>MANUAL: POLÍTICAS DE SEGURIDAD Y PRIVACIDAD DE LA INFORMACIÓN
Versión: 3 del 28 de abril de 2023</t>
  </si>
  <si>
    <t>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t>
  </si>
  <si>
    <t>El SGSI de IDPC requiere el control en la protección de sus activos de información, con el objetivo de garantizar el uso adecuado y efectivo del cifrado para proteger la confidencialidad, autenticidad o integridad de la información de acuerdo con los requisitos de seguridad de la entidad y la información, tomando en consideración los requisitos legales, estatutarios, reglamentarios y contractuales relacionados con el cifrado</t>
  </si>
  <si>
    <t>El SGSI de IDPC requiere el control en la protección de sus activos de información, para evitar la pérdida, daño o compromiso de información y otros activos asociados o la interrupción de las operaciones de la entidad debido ausencia o la interrupción de los servicios públicos de respaldo.</t>
  </si>
  <si>
    <t>Acceso no autorizado o abuso de privilegios.</t>
  </si>
  <si>
    <t>Obsolescencia tecnológica y falta de compatibilidad.</t>
  </si>
  <si>
    <t>Corrupción de datos.</t>
  </si>
  <si>
    <t>Servidores o sistemas de almacenamiento antiguos o sin el mantenimiento adecuado, bases de datos o sistemas operativos con errores no corregidos (bugs), o software de gestión de bases de datos que no se actualiza con regularidad.</t>
  </si>
  <si>
    <t>Eliminación accidental de registros o tablas, modificaciones no autorizadas por parte de usuarios con privilegios excesivos, fallas en la ejecución de copias de seguridad por parte del personal, o la ausencia de procedimientos claros para la manipulación de la base de datos.</t>
  </si>
  <si>
    <t>Almacenamiento de la base de datos en una única ubicación física vulnerable a incendios, inundaciones o terremotos, falta de copias de seguridad externas o en la nube, o un plan de recuperación ante desastres no probado o inexistente.</t>
  </si>
  <si>
    <t>Contraseñas débiles o compartidas entre usuarios, asignación de roles y permisos excesivamente permisivos (que permiten a usuarios no autorizados modificar o eliminar datos), falta de autenticación multifactor (MFA) para el acceso a la base de datos, o la ausencia de registros de auditoría de acceso.</t>
  </si>
  <si>
    <t>Uso de versiones antiguas de sistemas de gestión de bases de datos que ya no reciben soporte o actualizaciones de seguridad, formatos de archivo o de base de datos propietarios que dificultan la migración a sistemas más modernos, o falta de planificación para la actualización o reemplazo de la infraestructura tecnológica.</t>
  </si>
  <si>
    <t>Fallas en el software de la base de datos, interrupciones inesperadas del sistema (como cortes de energía) durante operaciones de escritura, errores en la programación de aplicaciones que interactúan con la base de datos, o falta de validación de la integridad de los datos después de las copias de seguridad.</t>
  </si>
  <si>
    <t>Ausencia de sistemas de alimentación ininterrumpida (UPS) o generadores de respaldo para los servidores de la base de datos, dependencia de una única conexión a internet o red para el acceso a la base de datos, o la falta de redundancia en la infraestructura de red.</t>
  </si>
  <si>
    <t xml:space="preserve">5.30 Preparación de TIC para la continuidad del negocio. </t>
  </si>
  <si>
    <t>8.13 Respaldo de información.</t>
  </si>
  <si>
    <t>7.13 Mantenimiento del equipo.</t>
  </si>
  <si>
    <t>El SGSI de IDPC requiere el control en la protección de sus activos de información, con el propisito de evitar la pérdida, daño o compromiso de información y otros activos asociados o la interrupción de las operaciones de la entidad debido al cableado de alimentación y comunicaciones.</t>
  </si>
  <si>
    <t>Pérdida total de la información por realizar cambios no autorizados en los registros de orientación a ciudadanos</t>
  </si>
  <si>
    <t>Los registros de orientación a ciudadanos (Excel)</t>
  </si>
  <si>
    <t>Se cuenta con repaldo en la nube y registro versionado.</t>
  </si>
  <si>
    <t xml:space="preserve">
Atención de requerimientos de recursos Tecnológicos
Vigencia: 31 de agosto de 2022 Versión: 04  
MANUAL: POLÍTICAS DE SEGURIDAD Y PRIVACIDAD DE LA INFORMACIÓN
Versión: 03 del 28 de abril de 2023</t>
  </si>
  <si>
    <t xml:space="preserve">MANUAL: POLÍTICAS DE SEGURIDAD Y PRIVACIDAD DE LA INFORMACIÓN
Versión: 03 del 28 de abril de </t>
  </si>
  <si>
    <t>PROCEDIMIENTO DE INDUCCIÓN Y REINDUCCIÓN
Versión: 2 del 7 de julio de 2023</t>
  </si>
  <si>
    <t>El SGSI de IDPC requiere el control en la protección de sus activos de información, para garantizar la disponibilidad de la información de la entidad y de otros activos asociados durante la interrupción.</t>
  </si>
  <si>
    <t>El SGSI de IDPC requiere el control en la protección de sus activos de información, para evitar la pérdida, daño o compromiso de información y otros activos asociados o la interrupción de las operaciones de la entidad debido al fracaso y la interrupción de los servicios públicos de respaldo.</t>
  </si>
  <si>
    <t>7.11</t>
  </si>
  <si>
    <t>Angel Diaz*</t>
  </si>
  <si>
    <t>Sandra Janneth Rueda Ibañez</t>
  </si>
  <si>
    <t>Jefe Oficina Jurídica</t>
  </si>
  <si>
    <t>8.24</t>
  </si>
  <si>
    <t>Helena Fernández</t>
  </si>
  <si>
    <t>MATRIZ RIESGOS DE SEGURIDAD DE LA INFORMACIÓN</t>
  </si>
  <si>
    <t>ENTIDAD</t>
  </si>
  <si>
    <t>INSTITUTO DISTRITAL DE PATRIMONIO CULTURAL IDPC</t>
  </si>
  <si>
    <t>Test1</t>
  </si>
  <si>
    <t>Test2</t>
  </si>
  <si>
    <t>Test3</t>
  </si>
  <si>
    <t>OBJETIVOS ESTRATÉGICOS</t>
  </si>
  <si>
    <t>En el periodo reportado no sea materializado ninguna vulnerabilidad</t>
  </si>
  <si>
    <t>En el periodo reportado no se ha presentado ningún incidente que afecte la confidencialidad y integridad o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</si>
</sst>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0.0"/>
    <numFmt numFmtId="167" formatCode="_(&quot;$&quot;\ * #,##0.00_);_(&quot;$&quot;\ * \(#,##0.00\);_(&quot;$&quot;\ * &quot;-&quot;??_);_(@_)"/>
    <numFmt numFmtId="168" formatCode="_(&quot;$&quot;\ * #,##0_);_(&quot;$&quot;\ * \(#,##0\);_(&quot;$&quot;\ * &quot;-&quot;??_);_(@_)"/>
    <numFmt numFmtId="174" formatCode="[$-240A]d&quot; de &quot;mmmm&quot; de &quot;yyyy;@"/>
  </numFmts>
  <fonts count="50" x14ac:knownFonts="1">
    <font>
      <sz val="12"/>
      <color theme="1"/>
      <name val="Aptos Narrow"/>
      <family val="2"/>
      <scheme val="minor"/>
    </font>
    <font>
      <sz val="10"/>
      <name val="Arial"/>
      <family val="2"/>
      <charset val="1"/>
    </font>
    <font>
      <sz val="8"/>
      <name val="Arial"/>
      <family val="2"/>
    </font>
    <font>
      <sz val="10"/>
      <name val="Arial"/>
      <family val="2"/>
    </font>
    <font>
      <b/>
      <sz val="8"/>
      <name val="Arial"/>
      <family val="2"/>
    </font>
    <font>
      <b/>
      <sz val="9"/>
      <name val="Segoe UI Black"/>
      <family val="2"/>
      <charset val="1"/>
    </font>
    <font>
      <b/>
      <sz val="12"/>
      <name val="Arial"/>
      <family val="2"/>
    </font>
    <font>
      <sz val="9"/>
      <name val="Arial"/>
      <family val="2"/>
    </font>
    <font>
      <b/>
      <sz val="8"/>
      <color theme="0"/>
      <name val="Arial"/>
      <family val="2"/>
    </font>
    <font>
      <sz val="8"/>
      <color indexed="81"/>
      <name val="Tahoma"/>
      <family val="2"/>
    </font>
    <font>
      <sz val="8"/>
      <color theme="0"/>
      <name val="Arial"/>
      <family val="2"/>
    </font>
    <font>
      <sz val="8"/>
      <color rgb="FFFF0000"/>
      <name val="Arial"/>
      <family val="2"/>
    </font>
    <font>
      <b/>
      <sz val="10"/>
      <name val="Arial"/>
      <family val="2"/>
    </font>
    <font>
      <b/>
      <sz val="14"/>
      <name val="Arial"/>
      <family val="2"/>
    </font>
    <font>
      <u/>
      <sz val="14"/>
      <name val="Arial"/>
      <family val="2"/>
    </font>
    <font>
      <u/>
      <sz val="14"/>
      <color rgb="FFFF0000"/>
      <name val="Arial"/>
      <family val="2"/>
    </font>
    <font>
      <b/>
      <sz val="10"/>
      <color theme="8" tint="-0.249977111117893"/>
      <name val="Arial"/>
      <family val="2"/>
    </font>
    <font>
      <b/>
      <sz val="12"/>
      <color rgb="FFFF0000"/>
      <name val="Arial"/>
      <family val="2"/>
    </font>
    <font>
      <b/>
      <sz val="12"/>
      <color theme="4" tint="-0.499984740745262"/>
      <name val="Arial"/>
      <family val="2"/>
    </font>
    <font>
      <u/>
      <sz val="10"/>
      <name val="Arial"/>
      <family val="2"/>
    </font>
    <font>
      <b/>
      <sz val="10"/>
      <color theme="9" tint="-0.499984740745262"/>
      <name val="Arial"/>
      <family val="2"/>
    </font>
    <font>
      <b/>
      <sz val="10"/>
      <color theme="4" tint="-0.499984740745262"/>
      <name val="Arial"/>
      <family val="2"/>
    </font>
    <font>
      <b/>
      <sz val="10"/>
      <color theme="4" tint="-0.249977111117893"/>
      <name val="Arial"/>
      <family val="2"/>
    </font>
    <font>
      <u/>
      <sz val="8"/>
      <name val="Arial"/>
      <family val="2"/>
    </font>
    <font>
      <sz val="7"/>
      <name val="Arial"/>
      <family val="2"/>
    </font>
    <font>
      <sz val="8"/>
      <color theme="1" tint="0.499984740745262"/>
      <name val="Arial"/>
      <family val="2"/>
    </font>
    <font>
      <sz val="20"/>
      <name val="Arial"/>
      <family val="2"/>
    </font>
    <font>
      <i/>
      <sz val="8"/>
      <name val="Arial"/>
      <family val="2"/>
    </font>
    <font>
      <b/>
      <sz val="10"/>
      <color rgb="FF00B050"/>
      <name val="Arial"/>
      <family val="2"/>
    </font>
    <font>
      <b/>
      <sz val="8"/>
      <color theme="0" tint="-4.9989318521683403E-2"/>
      <name val="Arial"/>
      <family val="2"/>
    </font>
    <font>
      <sz val="8"/>
      <color theme="0" tint="-4.9989318521683403E-2"/>
      <name val="Arial"/>
      <family val="2"/>
    </font>
    <font>
      <b/>
      <sz val="8"/>
      <color theme="0"/>
      <name val="Aptos Narrow"/>
      <family val="2"/>
      <scheme val="minor"/>
    </font>
    <font>
      <b/>
      <sz val="9"/>
      <name val="Arial"/>
      <family val="2"/>
    </font>
    <font>
      <b/>
      <sz val="8"/>
      <color theme="4" tint="-0.249977111117893"/>
      <name val="Arial"/>
      <family val="2"/>
    </font>
    <font>
      <b/>
      <sz val="8"/>
      <color theme="1"/>
      <name val="Aptos Narrow"/>
      <family val="2"/>
      <scheme val="minor"/>
    </font>
    <font>
      <sz val="24"/>
      <name val="Arial"/>
      <family val="2"/>
    </font>
    <font>
      <b/>
      <sz val="8"/>
      <color rgb="FF00B050"/>
      <name val="Arial"/>
      <family val="2"/>
    </font>
    <font>
      <sz val="10"/>
      <color theme="2" tint="-9.9978637043366805E-2"/>
      <name val="Arial"/>
      <family val="2"/>
    </font>
    <font>
      <sz val="7"/>
      <color theme="2" tint="-9.9978637043366805E-2"/>
      <name val="Arial"/>
      <family val="2"/>
    </font>
    <font>
      <sz val="8"/>
      <color theme="2" tint="-9.9978637043366805E-2"/>
      <name val="Arial"/>
      <family val="2"/>
    </font>
    <font>
      <sz val="8"/>
      <color theme="1"/>
      <name val="Aptos Narrow"/>
      <family val="2"/>
      <scheme val="minor"/>
    </font>
    <font>
      <b/>
      <sz val="11"/>
      <color theme="1"/>
      <name val="Aptos Narrow"/>
      <family val="2"/>
      <scheme val="minor"/>
    </font>
    <font>
      <sz val="9"/>
      <name val="Arial"/>
      <family val="2"/>
      <charset val="1"/>
    </font>
    <font>
      <b/>
      <sz val="10"/>
      <name val="Segoe UI Black"/>
      <family val="2"/>
      <charset val="1"/>
    </font>
    <font>
      <sz val="9"/>
      <color indexed="81"/>
      <name val="Tahoma"/>
      <family val="2"/>
    </font>
    <font>
      <sz val="8"/>
      <name val="Aptos Narrow"/>
      <family val="2"/>
      <scheme val="minor"/>
    </font>
    <font>
      <sz val="8"/>
      <color rgb="FF000000"/>
      <name val="Tahoma"/>
      <family val="2"/>
    </font>
    <font>
      <sz val="11"/>
      <name val="Arial"/>
      <family val="2"/>
    </font>
    <font>
      <b/>
      <sz val="14"/>
      <color theme="0"/>
      <name val="Aptos Narrow"/>
      <family val="2"/>
      <scheme val="minor"/>
    </font>
    <font>
      <b/>
      <sz val="14"/>
      <color theme="1"/>
      <name val="Aptos Narrow"/>
      <family val="2"/>
      <scheme val="minor"/>
    </font>
  </fonts>
  <fills count="2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9D9D9"/>
        <bgColor rgb="FFDCE6F2"/>
      </patternFill>
    </fill>
    <fill>
      <patternFill patternType="solid">
        <fgColor theme="2"/>
        <bgColor indexed="64"/>
      </patternFill>
    </fill>
    <fill>
      <patternFill patternType="solid">
        <fgColor rgb="FFFFFF00"/>
        <bgColor indexed="64"/>
      </patternFill>
    </fill>
    <fill>
      <patternFill patternType="solid">
        <fgColor theme="1" tint="0.499984740745262"/>
        <bgColor indexed="64"/>
      </patternFill>
    </fill>
    <fill>
      <patternFill patternType="solid">
        <fgColor theme="5"/>
        <bgColor indexed="64"/>
      </patternFill>
    </fill>
    <fill>
      <patternFill patternType="solid">
        <fgColor rgb="FFFF0000"/>
        <bgColor indexed="64"/>
      </patternFill>
    </fill>
    <fill>
      <patternFill patternType="solid">
        <fgColor rgb="FF33CC33"/>
        <bgColor indexed="64"/>
      </patternFill>
    </fill>
    <fill>
      <patternFill patternType="solid">
        <fgColor theme="0" tint="-0.499984740745262"/>
        <bgColor indexed="64"/>
      </patternFill>
    </fill>
    <fill>
      <patternFill patternType="solid">
        <fgColor rgb="FF00FF0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BF8F01"/>
        <bgColor indexed="64"/>
      </patternFill>
    </fill>
    <fill>
      <patternFill patternType="solid">
        <fgColor rgb="FFFFFFFF"/>
        <bgColor rgb="FF000000"/>
      </patternFill>
    </fill>
  </fills>
  <borders count="8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hair">
        <color auto="1"/>
      </left>
      <right style="hair">
        <color auto="1"/>
      </right>
      <top style="hair">
        <color auto="1"/>
      </top>
      <bottom style="thin">
        <color auto="1"/>
      </bottom>
      <diagonal/>
    </border>
    <border>
      <left/>
      <right style="hair">
        <color auto="1"/>
      </right>
      <top/>
      <bottom style="thin">
        <color indexed="64"/>
      </bottom>
      <diagonal/>
    </border>
    <border>
      <left/>
      <right/>
      <top/>
      <bottom style="thin">
        <color indexed="64"/>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thin">
        <color indexed="64"/>
      </bottom>
      <diagonal/>
    </border>
    <border>
      <left style="hair">
        <color indexed="64"/>
      </left>
      <right/>
      <top style="hair">
        <color indexed="64"/>
      </top>
      <bottom style="thin">
        <color indexed="64"/>
      </bottom>
      <diagonal/>
    </border>
    <border>
      <left style="thin">
        <color auto="1"/>
      </left>
      <right style="hair">
        <color auto="1"/>
      </right>
      <top style="hair">
        <color auto="1"/>
      </top>
      <bottom style="thin">
        <color auto="1"/>
      </bottom>
      <diagonal/>
    </border>
    <border>
      <left/>
      <right style="thin">
        <color indexed="64"/>
      </right>
      <top/>
      <bottom/>
      <diagonal/>
    </border>
    <border>
      <left style="hair">
        <color auto="1"/>
      </left>
      <right/>
      <top/>
      <bottom/>
      <diagonal/>
    </border>
    <border>
      <left style="hair">
        <color auto="1"/>
      </left>
      <right style="hair">
        <color auto="1"/>
      </right>
      <top style="hair">
        <color auto="1"/>
      </top>
      <bottom style="hair">
        <color auto="1"/>
      </bottom>
      <diagonal/>
    </border>
    <border>
      <left/>
      <right style="hair">
        <color indexed="64"/>
      </right>
      <top style="hair">
        <color indexed="64"/>
      </top>
      <bottom/>
      <diagonal/>
    </border>
    <border>
      <left/>
      <right/>
      <top style="hair">
        <color indexed="64"/>
      </top>
      <bottom/>
      <diagonal/>
    </border>
    <border>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style="hair">
        <color indexed="64"/>
      </right>
      <top style="hair">
        <color indexed="64"/>
      </top>
      <bottom style="hair">
        <color indexed="64"/>
      </bottom>
      <diagonal/>
    </border>
    <border>
      <left/>
      <right style="hair">
        <color auto="1"/>
      </right>
      <top/>
      <bottom style="hair">
        <color auto="1"/>
      </bottom>
      <diagonal/>
    </border>
    <border>
      <left/>
      <right/>
      <top/>
      <bottom style="hair">
        <color auto="1"/>
      </bottom>
      <diagonal/>
    </border>
    <border>
      <left/>
      <right style="thin">
        <color indexed="64"/>
      </right>
      <top style="thin">
        <color indexed="64"/>
      </top>
      <bottom/>
      <diagonal/>
    </border>
    <border>
      <left/>
      <right/>
      <top style="thin">
        <color indexed="64"/>
      </top>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indexed="64"/>
      </right>
      <top style="hair">
        <color auto="1"/>
      </top>
      <bottom style="thin">
        <color indexed="64"/>
      </bottom>
      <diagonal/>
    </border>
    <border>
      <left/>
      <right style="thin">
        <color indexed="64"/>
      </right>
      <top style="hair">
        <color auto="1"/>
      </top>
      <bottom style="hair">
        <color auto="1"/>
      </bottom>
      <diagonal/>
    </border>
    <border>
      <left/>
      <right style="thin">
        <color auto="1"/>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rgb="FF00B050"/>
      </right>
      <top style="double">
        <color rgb="FF00B050"/>
      </top>
      <bottom style="double">
        <color rgb="FF00B050"/>
      </bottom>
      <diagonal/>
    </border>
    <border>
      <left/>
      <right/>
      <top style="double">
        <color rgb="FF00B050"/>
      </top>
      <bottom style="double">
        <color rgb="FF00B050"/>
      </bottom>
      <diagonal/>
    </border>
    <border>
      <left style="double">
        <color auto="1"/>
      </left>
      <right/>
      <top style="double">
        <color rgb="FF00B050"/>
      </top>
      <bottom style="double">
        <color rgb="FF00B050"/>
      </bottom>
      <diagonal/>
    </border>
    <border>
      <left style="double">
        <color auto="1"/>
      </left>
      <right style="double">
        <color auto="1"/>
      </right>
      <top style="double">
        <color rgb="FF00B050"/>
      </top>
      <bottom style="double">
        <color rgb="FF00B050"/>
      </bottom>
      <diagonal/>
    </border>
    <border>
      <left style="double">
        <color auto="1"/>
      </left>
      <right style="double">
        <color auto="1"/>
      </right>
      <top style="double">
        <color theme="4" tint="-0.24994659260841701"/>
      </top>
      <bottom style="double">
        <color theme="4" tint="-0.24994659260841701"/>
      </bottom>
      <diagonal/>
    </border>
    <border>
      <left/>
      <right style="double">
        <color auto="1"/>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style="double">
        <color theme="4" tint="-0.24994659260841701"/>
      </left>
      <right/>
      <top style="double">
        <color theme="4" tint="-0.24994659260841701"/>
      </top>
      <bottom style="double">
        <color theme="4" tint="-0.24994659260841701"/>
      </bottom>
      <diagonal/>
    </border>
    <border>
      <left/>
      <right style="thin">
        <color auto="1"/>
      </right>
      <top style="thin">
        <color rgb="FF000000"/>
      </top>
      <bottom style="thin">
        <color indexed="64"/>
      </bottom>
      <diagonal/>
    </border>
    <border>
      <left/>
      <right/>
      <top style="thin">
        <color rgb="FF000000"/>
      </top>
      <bottom style="thin">
        <color indexed="64"/>
      </bottom>
      <diagonal/>
    </border>
    <border>
      <left style="thin">
        <color auto="1"/>
      </left>
      <right/>
      <top style="thin">
        <color rgb="FF000000"/>
      </top>
      <bottom style="thin">
        <color indexed="64"/>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style="double">
        <color rgb="FF00B050"/>
      </left>
      <right/>
      <top style="double">
        <color rgb="FF00B050"/>
      </top>
      <bottom style="double">
        <color rgb="FF00B050"/>
      </bottom>
      <diagonal/>
    </border>
    <border>
      <left style="thin">
        <color indexed="64"/>
      </left>
      <right style="thin">
        <color indexed="64"/>
      </right>
      <top style="thin">
        <color indexed="64"/>
      </top>
      <bottom/>
      <diagonal/>
    </border>
    <border>
      <left style="hair">
        <color auto="1"/>
      </left>
      <right style="thin">
        <color auto="1"/>
      </right>
      <top style="thin">
        <color auto="1"/>
      </top>
      <bottom style="hair">
        <color auto="1"/>
      </bottom>
      <diagonal/>
    </border>
    <border>
      <left/>
      <right style="double">
        <color theme="4" tint="-0.24994659260841701"/>
      </right>
      <top style="double">
        <color theme="4" tint="-0.24994659260841701"/>
      </top>
      <bottom style="double">
        <color theme="4" tint="-0.24994659260841701"/>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style="double">
        <color indexed="64"/>
      </left>
      <right/>
      <top style="hair">
        <color indexed="64"/>
      </top>
      <bottom/>
      <diagonal/>
    </border>
    <border>
      <left style="double">
        <color indexed="64"/>
      </left>
      <right/>
      <top/>
      <bottom style="hair">
        <color indexed="64"/>
      </bottom>
      <diagonal/>
    </border>
    <border>
      <left/>
      <right/>
      <top style="double">
        <color auto="1"/>
      </top>
      <bottom/>
      <diagonal/>
    </border>
    <border>
      <left/>
      <right style="hair">
        <color indexed="64"/>
      </right>
      <top style="double">
        <color indexed="64"/>
      </top>
      <bottom/>
      <diagonal/>
    </border>
    <border>
      <left style="double">
        <color indexed="64"/>
      </left>
      <right/>
      <top style="double">
        <color indexed="64"/>
      </top>
      <bottom/>
      <diagonal/>
    </border>
    <border>
      <left style="double">
        <color indexed="64"/>
      </left>
      <right/>
      <top/>
      <bottom style="thin">
        <color indexed="64"/>
      </bottom>
      <diagonal/>
    </border>
    <border>
      <left style="medium">
        <color auto="1"/>
      </left>
      <right/>
      <top style="medium">
        <color auto="1"/>
      </top>
      <bottom/>
      <diagonal/>
    </border>
    <border>
      <left/>
      <right/>
      <top style="medium">
        <color indexed="64"/>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medium">
        <color auto="1"/>
      </left>
      <right/>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s>
  <cellStyleXfs count="8">
    <xf numFmtId="0" fontId="0" fillId="0" borderId="0"/>
    <xf numFmtId="0" fontId="1"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167" fontId="1" fillId="0" borderId="0" applyFont="0" applyFill="0" applyBorder="0" applyAlignment="0" applyProtection="0"/>
    <xf numFmtId="0" fontId="3" fillId="0" borderId="0"/>
  </cellStyleXfs>
  <cellXfs count="598">
    <xf numFmtId="0" fontId="0" fillId="0" borderId="0" xfId="0"/>
    <xf numFmtId="0" fontId="2" fillId="0" borderId="0" xfId="1" applyFont="1"/>
    <xf numFmtId="0" fontId="2" fillId="0" borderId="1" xfId="1" applyFont="1" applyBorder="1" applyAlignment="1">
      <alignment horizontal="left" vertical="top" wrapText="1"/>
    </xf>
    <xf numFmtId="0" fontId="2" fillId="0" borderId="1" xfId="1" applyFont="1" applyBorder="1" applyAlignment="1">
      <alignment horizontal="center" vertical="top" wrapText="1"/>
    </xf>
    <xf numFmtId="0" fontId="2" fillId="0" borderId="1" xfId="1" applyFont="1" applyBorder="1" applyAlignment="1">
      <alignment horizontal="center" vertical="center" wrapText="1"/>
    </xf>
    <xf numFmtId="9" fontId="2" fillId="0" borderId="1" xfId="1" applyNumberFormat="1" applyFont="1" applyBorder="1" applyAlignment="1">
      <alignment horizontal="center" vertical="center" wrapText="1"/>
    </xf>
    <xf numFmtId="0" fontId="4" fillId="0" borderId="1" xfId="2" applyFont="1" applyBorder="1" applyAlignment="1">
      <alignment horizontal="center" vertical="center" wrapText="1"/>
    </xf>
    <xf numFmtId="0" fontId="2" fillId="0" borderId="0" xfId="1" applyFont="1" applyAlignment="1">
      <alignment horizontal="center" vertical="center"/>
    </xf>
    <xf numFmtId="0" fontId="2" fillId="0" borderId="1" xfId="1" applyFont="1" applyBorder="1" applyAlignment="1">
      <alignment horizontal="center" vertical="center"/>
    </xf>
    <xf numFmtId="0" fontId="2" fillId="0" borderId="0" xfId="1" applyFont="1" applyAlignment="1">
      <alignment vertical="top"/>
    </xf>
    <xf numFmtId="0" fontId="2" fillId="2" borderId="0" xfId="1" applyFont="1" applyFill="1" applyAlignment="1">
      <alignment vertical="top"/>
    </xf>
    <xf numFmtId="0" fontId="2" fillId="2" borderId="0" xfId="1" applyFont="1" applyFill="1"/>
    <xf numFmtId="0" fontId="4" fillId="0" borderId="1" xfId="1" applyFont="1" applyBorder="1" applyAlignment="1">
      <alignment horizontal="center" vertical="center"/>
    </xf>
    <xf numFmtId="0" fontId="4" fillId="0" borderId="1" xfId="1" applyFont="1" applyBorder="1" applyAlignment="1">
      <alignment horizontal="center" vertical="center" wrapText="1"/>
    </xf>
    <xf numFmtId="0" fontId="4" fillId="2" borderId="1"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2" fillId="2" borderId="0" xfId="1" applyFont="1" applyFill="1" applyAlignment="1">
      <alignment horizontal="left"/>
    </xf>
    <xf numFmtId="0" fontId="2" fillId="2" borderId="0" xfId="1" applyFont="1" applyFill="1" applyAlignment="1">
      <alignment horizontal="center" vertical="center" wrapText="1"/>
    </xf>
    <xf numFmtId="0" fontId="4" fillId="2" borderId="0" xfId="1" applyFont="1" applyFill="1" applyAlignment="1">
      <alignment horizontal="center" vertical="center" wrapText="1"/>
    </xf>
    <xf numFmtId="0" fontId="4" fillId="2" borderId="0" xfId="1" applyFont="1" applyFill="1" applyAlignment="1">
      <alignment horizontal="left" vertical="center" wrapText="1"/>
    </xf>
    <xf numFmtId="0" fontId="2" fillId="0" borderId="0" xfId="1" applyFont="1" applyAlignment="1">
      <alignment wrapText="1"/>
    </xf>
    <xf numFmtId="0" fontId="2" fillId="2" borderId="0" xfId="1" applyFont="1" applyFill="1" applyAlignment="1">
      <alignment horizontal="center"/>
    </xf>
    <xf numFmtId="0" fontId="2" fillId="0" borderId="0" xfId="2" applyFont="1"/>
    <xf numFmtId="0" fontId="2" fillId="0" borderId="0" xfId="2" applyFont="1" applyAlignment="1">
      <alignment horizontal="center" vertical="center"/>
    </xf>
    <xf numFmtId="0" fontId="10" fillId="0" borderId="1" xfId="2" applyFont="1" applyBorder="1" applyAlignment="1">
      <alignment horizontal="center" vertical="center" wrapText="1"/>
    </xf>
    <xf numFmtId="0" fontId="2" fillId="0" borderId="1" xfId="2" applyFont="1" applyBorder="1" applyAlignment="1">
      <alignment horizontal="center" vertical="center" wrapText="1"/>
    </xf>
    <xf numFmtId="165" fontId="3" fillId="0" borderId="0" xfId="3" applyNumberFormat="1" applyFont="1" applyFill="1" applyAlignment="1">
      <alignment horizontal="center" vertical="center"/>
    </xf>
    <xf numFmtId="0" fontId="3" fillId="0" borderId="0" xfId="2"/>
    <xf numFmtId="9" fontId="3" fillId="0" borderId="0" xfId="3" applyFont="1" applyFill="1" applyAlignment="1">
      <alignment horizontal="center" vertical="center"/>
    </xf>
    <xf numFmtId="0" fontId="3" fillId="0" borderId="0" xfId="2" applyAlignment="1">
      <alignment horizontal="left" vertical="center"/>
    </xf>
    <xf numFmtId="0" fontId="3" fillId="0" borderId="0" xfId="2" applyAlignment="1">
      <alignment horizontal="center" vertical="center"/>
    </xf>
    <xf numFmtId="0" fontId="3" fillId="0" borderId="1" xfId="2" applyBorder="1" applyAlignment="1">
      <alignment horizontal="center" vertical="center"/>
    </xf>
    <xf numFmtId="0" fontId="2" fillId="2" borderId="0" xfId="2" applyFont="1" applyFill="1"/>
    <xf numFmtId="0" fontId="2" fillId="2" borderId="0" xfId="2" applyFont="1" applyFill="1" applyAlignment="1">
      <alignment horizontal="center" vertical="center"/>
    </xf>
    <xf numFmtId="0" fontId="1" fillId="0" borderId="0" xfId="1" applyAlignment="1">
      <alignment horizontal="left" vertical="center"/>
    </xf>
    <xf numFmtId="0" fontId="11" fillId="0" borderId="0" xfId="2" applyFont="1"/>
    <xf numFmtId="0" fontId="1" fillId="0" borderId="0" xfId="1" applyAlignment="1">
      <alignment horizontal="left" vertical="center" wrapText="1"/>
    </xf>
    <xf numFmtId="0" fontId="10" fillId="0" borderId="0" xfId="2" applyFont="1"/>
    <xf numFmtId="0" fontId="10" fillId="0" borderId="0" xfId="2" applyFont="1" applyAlignment="1">
      <alignment horizontal="center" vertical="center"/>
    </xf>
    <xf numFmtId="0" fontId="10" fillId="2" borderId="0" xfId="2" applyFont="1" applyFill="1"/>
    <xf numFmtId="0" fontId="10" fillId="2" borderId="0" xfId="2" applyFont="1" applyFill="1" applyAlignment="1">
      <alignment horizontal="center" vertical="center"/>
    </xf>
    <xf numFmtId="0" fontId="12" fillId="0" borderId="0" xfId="2" applyFont="1"/>
    <xf numFmtId="0" fontId="2" fillId="0" borderId="0" xfId="2" applyFont="1" applyAlignment="1" applyProtection="1">
      <alignment vertical="center" wrapText="1"/>
      <protection locked="0"/>
    </xf>
    <xf numFmtId="0" fontId="4" fillId="0" borderId="0" xfId="2" applyFont="1" applyAlignment="1">
      <alignment vertical="center"/>
    </xf>
    <xf numFmtId="0" fontId="12" fillId="0" borderId="0" xfId="2" applyFont="1" applyAlignment="1">
      <alignment vertical="center" wrapText="1"/>
    </xf>
    <xf numFmtId="0" fontId="2" fillId="0" borderId="6" xfId="2" applyFont="1" applyBorder="1" applyAlignment="1" applyProtection="1">
      <alignment horizontal="center" vertical="center"/>
      <protection locked="0"/>
    </xf>
    <xf numFmtId="0" fontId="2" fillId="0" borderId="13" xfId="2" applyFont="1" applyBorder="1" applyAlignment="1">
      <alignment horizontal="center" vertical="center"/>
    </xf>
    <xf numFmtId="0" fontId="2" fillId="0" borderId="16" xfId="2" applyFont="1" applyBorder="1" applyAlignment="1" applyProtection="1">
      <alignment horizontal="center" vertical="center"/>
      <protection locked="0"/>
    </xf>
    <xf numFmtId="0" fontId="2" fillId="0" borderId="23" xfId="2" applyFont="1" applyBorder="1" applyAlignment="1">
      <alignment horizontal="center" vertical="center"/>
    </xf>
    <xf numFmtId="0" fontId="4" fillId="5" borderId="30" xfId="2" applyFont="1" applyFill="1" applyBorder="1" applyAlignment="1">
      <alignment horizontal="center" vertical="center"/>
    </xf>
    <xf numFmtId="0" fontId="4" fillId="0" borderId="31" xfId="2" applyFont="1" applyBorder="1" applyAlignment="1">
      <alignment horizontal="center" vertical="center"/>
    </xf>
    <xf numFmtId="0" fontId="4" fillId="2" borderId="0" xfId="2" applyFont="1" applyFill="1" applyAlignment="1">
      <alignment vertical="center"/>
    </xf>
    <xf numFmtId="0" fontId="4" fillId="2" borderId="0" xfId="2" applyFont="1" applyFill="1"/>
    <xf numFmtId="0" fontId="4" fillId="0" borderId="0" xfId="2" applyFont="1"/>
    <xf numFmtId="0" fontId="2" fillId="13" borderId="36" xfId="2" applyFont="1" applyFill="1" applyBorder="1" applyAlignment="1">
      <alignment vertical="top" wrapText="1"/>
    </xf>
    <xf numFmtId="0" fontId="2" fillId="13" borderId="0" xfId="2" applyFont="1" applyFill="1" applyAlignment="1">
      <alignment vertical="top" wrapText="1"/>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horizontal="center" vertical="center" wrapText="1"/>
      <protection locked="0"/>
    </xf>
    <xf numFmtId="0" fontId="4" fillId="0" borderId="4" xfId="2" applyFont="1" applyBorder="1" applyAlignment="1">
      <alignment horizontal="center" vertical="center" wrapText="1"/>
    </xf>
    <xf numFmtId="0" fontId="4" fillId="0" borderId="0" xfId="2" applyFont="1" applyAlignment="1">
      <alignment horizontal="center" vertical="center"/>
    </xf>
    <xf numFmtId="0" fontId="4" fillId="13" borderId="0" xfId="2" applyFont="1" applyFill="1" applyAlignment="1">
      <alignment horizontal="center" vertical="center"/>
    </xf>
    <xf numFmtId="9" fontId="6" fillId="2" borderId="0" xfId="3" applyFont="1" applyFill="1" applyBorder="1" applyAlignment="1" applyProtection="1">
      <alignment horizontal="center" vertical="center" wrapText="1"/>
    </xf>
    <xf numFmtId="0" fontId="13" fillId="2" borderId="0" xfId="2" applyFont="1" applyFill="1" applyAlignment="1">
      <alignment horizontal="center" vertical="center" wrapText="1"/>
    </xf>
    <xf numFmtId="0" fontId="14" fillId="2" borderId="0" xfId="2" applyFont="1" applyFill="1" applyAlignment="1">
      <alignment horizontal="center" vertical="center" wrapText="1"/>
    </xf>
    <xf numFmtId="0" fontId="12" fillId="2" borderId="0" xfId="1" applyFont="1" applyFill="1" applyAlignment="1">
      <alignment vertical="center" wrapText="1"/>
    </xf>
    <xf numFmtId="0" fontId="2" fillId="0" borderId="1" xfId="1" applyFont="1" applyBorder="1" applyAlignment="1" applyProtection="1">
      <alignment horizontal="center" vertical="center" wrapText="1"/>
      <protection locked="0"/>
    </xf>
    <xf numFmtId="15" fontId="2" fillId="0" borderId="1" xfId="1" applyNumberFormat="1" applyFont="1" applyBorder="1" applyAlignment="1" applyProtection="1">
      <alignment horizontal="center" vertical="center" wrapText="1"/>
      <protection locked="0"/>
    </xf>
    <xf numFmtId="0" fontId="2" fillId="0" borderId="2" xfId="1" applyFont="1" applyBorder="1" applyAlignment="1" applyProtection="1">
      <alignment vertical="center" wrapText="1"/>
      <protection locked="0"/>
    </xf>
    <xf numFmtId="0" fontId="2" fillId="0" borderId="0" xfId="2" applyFont="1" applyAlignment="1">
      <alignment vertical="top" wrapText="1"/>
    </xf>
    <xf numFmtId="0" fontId="2" fillId="2" borderId="8" xfId="2" applyFont="1" applyFill="1" applyBorder="1" applyAlignment="1" applyProtection="1">
      <alignment horizontal="center" vertical="center" wrapText="1"/>
      <protection locked="0"/>
    </xf>
    <xf numFmtId="0" fontId="3" fillId="2" borderId="38" xfId="2" applyFill="1" applyBorder="1" applyAlignment="1">
      <alignment horizontal="center" vertical="center" wrapText="1"/>
    </xf>
    <xf numFmtId="0" fontId="3" fillId="2" borderId="1" xfId="2" applyFill="1" applyBorder="1" applyAlignment="1">
      <alignment horizontal="center" vertical="center" wrapText="1"/>
    </xf>
    <xf numFmtId="0" fontId="2" fillId="2" borderId="1" xfId="2" applyFont="1" applyFill="1" applyBorder="1" applyAlignment="1" applyProtection="1">
      <alignment horizontal="center" vertical="center" wrapText="1"/>
      <protection locked="0"/>
    </xf>
    <xf numFmtId="0" fontId="2" fillId="13" borderId="0" xfId="2" applyFont="1" applyFill="1"/>
    <xf numFmtId="0" fontId="14" fillId="2" borderId="0" xfId="2" applyFont="1" applyFill="1" applyAlignment="1">
      <alignment vertical="center" wrapText="1"/>
    </xf>
    <xf numFmtId="0" fontId="14" fillId="0" borderId="0" xfId="2" applyFont="1" applyAlignment="1">
      <alignment horizontal="center" vertical="center" wrapText="1"/>
    </xf>
    <xf numFmtId="0" fontId="2" fillId="2" borderId="0" xfId="2" applyFont="1" applyFill="1" applyAlignment="1">
      <alignment horizontal="center"/>
    </xf>
    <xf numFmtId="0" fontId="2" fillId="13" borderId="0" xfId="2" applyFont="1" applyFill="1" applyAlignment="1">
      <alignment horizontal="left" vertical="top" wrapText="1"/>
    </xf>
    <xf numFmtId="0" fontId="12" fillId="0" borderId="44" xfId="4" applyNumberFormat="1" applyFont="1" applyFill="1" applyBorder="1" applyAlignment="1" applyProtection="1">
      <alignment horizontal="right" vertical="center" wrapText="1"/>
    </xf>
    <xf numFmtId="0" fontId="12" fillId="0" borderId="49" xfId="4" applyNumberFormat="1" applyFont="1" applyFill="1" applyBorder="1" applyAlignment="1" applyProtection="1">
      <alignment horizontal="center" vertical="center" wrapText="1"/>
    </xf>
    <xf numFmtId="0" fontId="22" fillId="2" borderId="0" xfId="2" applyFont="1" applyFill="1" applyAlignment="1">
      <alignment vertical="center" wrapText="1"/>
    </xf>
    <xf numFmtId="0" fontId="2" fillId="2" borderId="0" xfId="2" applyFont="1" applyFill="1" applyAlignment="1" applyProtection="1">
      <alignment vertical="center" wrapText="1"/>
      <protection locked="0"/>
    </xf>
    <xf numFmtId="0" fontId="4" fillId="0" borderId="36" xfId="2" applyFont="1" applyBorder="1" applyAlignment="1">
      <alignment horizontal="center" vertical="center"/>
    </xf>
    <xf numFmtId="0" fontId="2" fillId="0" borderId="0" xfId="2" applyFont="1" applyAlignment="1">
      <alignment horizontal="left" vertical="center" wrapText="1"/>
    </xf>
    <xf numFmtId="0" fontId="2" fillId="0" borderId="0" xfId="2" applyFont="1" applyAlignment="1">
      <alignment horizontal="center" vertical="center" wrapText="1"/>
    </xf>
    <xf numFmtId="0" fontId="2" fillId="0" borderId="0" xfId="2" applyFont="1" applyAlignment="1">
      <alignment horizontal="left" vertical="top" wrapText="1"/>
    </xf>
    <xf numFmtId="0" fontId="2" fillId="2" borderId="0" xfId="2" applyFont="1" applyFill="1" applyAlignment="1">
      <alignment horizontal="left" vertical="top" wrapText="1"/>
    </xf>
    <xf numFmtId="2" fontId="2" fillId="13" borderId="1" xfId="1" applyNumberFormat="1" applyFont="1" applyFill="1" applyBorder="1" applyAlignment="1">
      <alignment horizontal="center" vertical="center" wrapText="1"/>
    </xf>
    <xf numFmtId="0" fontId="12" fillId="0" borderId="4" xfId="4" applyNumberFormat="1" applyFont="1" applyFill="1" applyBorder="1" applyAlignment="1" applyProtection="1">
      <alignment horizontal="right" vertical="center" wrapText="1"/>
    </xf>
    <xf numFmtId="0" fontId="24" fillId="0" borderId="1" xfId="5" applyFont="1" applyBorder="1" applyAlignment="1" applyProtection="1">
      <alignment horizontal="left" vertical="center" wrapText="1"/>
      <protection locked="0"/>
    </xf>
    <xf numFmtId="0" fontId="2" fillId="0" borderId="1" xfId="2" applyFont="1" applyBorder="1" applyAlignment="1" applyProtection="1">
      <alignment horizontal="left" vertical="top" wrapText="1"/>
      <protection locked="0"/>
    </xf>
    <xf numFmtId="0" fontId="25" fillId="0" borderId="0" xfId="2" applyFont="1"/>
    <xf numFmtId="0" fontId="25" fillId="0" borderId="0" xfId="2" applyFont="1" applyAlignment="1">
      <alignment horizontal="left" vertical="center"/>
    </xf>
    <xf numFmtId="0" fontId="25" fillId="0" borderId="0" xfId="2" applyFont="1" applyAlignment="1">
      <alignment horizontal="center" vertical="center"/>
    </xf>
    <xf numFmtId="0" fontId="2" fillId="0" borderId="1" xfId="1" quotePrefix="1" applyFont="1" applyBorder="1" applyAlignment="1" applyProtection="1">
      <alignment vertical="center" wrapText="1"/>
      <protection locked="0"/>
    </xf>
    <xf numFmtId="0" fontId="2" fillId="0" borderId="2" xfId="1" applyFont="1" applyBorder="1" applyAlignment="1" applyProtection="1">
      <alignment horizontal="center" vertical="center" wrapText="1"/>
      <protection locked="0"/>
    </xf>
    <xf numFmtId="0" fontId="10" fillId="0" borderId="0" xfId="2" applyFont="1" applyAlignment="1">
      <alignment horizontal="center" vertical="center" wrapText="1"/>
    </xf>
    <xf numFmtId="2" fontId="2" fillId="13" borderId="38" xfId="1" applyNumberFormat="1" applyFont="1" applyFill="1" applyBorder="1" applyAlignment="1">
      <alignment horizontal="center" vertical="center" wrapText="1"/>
    </xf>
    <xf numFmtId="0" fontId="4" fillId="0" borderId="0" xfId="2" applyFont="1" applyAlignment="1">
      <alignment horizontal="center" vertical="center" wrapText="1"/>
    </xf>
    <xf numFmtId="0" fontId="2" fillId="0" borderId="0" xfId="2" applyFont="1" applyAlignment="1">
      <alignment horizontal="left" vertical="center"/>
    </xf>
    <xf numFmtId="0" fontId="10" fillId="13" borderId="1" xfId="2" applyFont="1" applyFill="1" applyBorder="1" applyAlignment="1">
      <alignment horizontal="center" vertical="center"/>
    </xf>
    <xf numFmtId="0" fontId="4" fillId="0" borderId="1" xfId="2" applyFont="1" applyBorder="1" applyAlignment="1">
      <alignment horizontal="center" vertical="center"/>
    </xf>
    <xf numFmtId="9" fontId="2" fillId="0" borderId="0" xfId="3" applyFont="1" applyFill="1" applyBorder="1" applyAlignment="1">
      <alignment horizontal="center" vertical="center"/>
    </xf>
    <xf numFmtId="0" fontId="26" fillId="0" borderId="0" xfId="2" applyFont="1" applyAlignment="1">
      <alignment horizontal="center" vertical="center"/>
    </xf>
    <xf numFmtId="0" fontId="12" fillId="0" borderId="0" xfId="2" applyFont="1" applyAlignment="1">
      <alignment horizontal="center" vertical="center"/>
    </xf>
    <xf numFmtId="0" fontId="4" fillId="0" borderId="0" xfId="2" applyFont="1" applyAlignment="1">
      <alignment horizontal="center" vertical="center" textRotation="90"/>
    </xf>
    <xf numFmtId="0" fontId="27" fillId="0" borderId="0" xfId="2" applyFont="1" applyAlignment="1">
      <alignment wrapText="1"/>
    </xf>
    <xf numFmtId="9" fontId="3" fillId="2" borderId="0" xfId="3" applyFont="1" applyFill="1" applyBorder="1" applyAlignment="1" applyProtection="1">
      <alignment horizontal="left" vertical="center" wrapText="1"/>
    </xf>
    <xf numFmtId="166" fontId="12" fillId="2" borderId="0" xfId="2" applyNumberFormat="1" applyFont="1" applyFill="1" applyAlignment="1">
      <alignment horizontal="center" vertical="center" wrapText="1"/>
    </xf>
    <xf numFmtId="0" fontId="12" fillId="2" borderId="0" xfId="4" applyNumberFormat="1" applyFont="1" applyFill="1" applyBorder="1" applyAlignment="1" applyProtection="1">
      <alignment horizontal="right" vertical="center" wrapText="1"/>
    </xf>
    <xf numFmtId="0" fontId="28" fillId="2" borderId="0" xfId="2" applyFont="1" applyFill="1" applyAlignment="1">
      <alignment horizontal="center" vertical="center" wrapText="1"/>
    </xf>
    <xf numFmtId="0" fontId="11" fillId="2" borderId="0" xfId="2" applyFont="1" applyFill="1" applyAlignment="1">
      <alignment horizontal="center" vertical="center" wrapText="1"/>
    </xf>
    <xf numFmtId="0" fontId="11" fillId="0" borderId="0" xfId="2" applyFont="1" applyAlignment="1">
      <alignment horizontal="center" vertical="center" wrapText="1"/>
    </xf>
    <xf numFmtId="2" fontId="4" fillId="13" borderId="14" xfId="2" applyNumberFormat="1" applyFont="1" applyFill="1" applyBorder="1" applyAlignment="1">
      <alignment horizontal="center" vertical="center" wrapText="1"/>
    </xf>
    <xf numFmtId="0" fontId="2" fillId="13" borderId="0" xfId="2" applyFont="1" applyFill="1" applyAlignment="1">
      <alignment horizontal="center" vertical="center"/>
    </xf>
    <xf numFmtId="0" fontId="2" fillId="13" borderId="0" xfId="2" applyFont="1" applyFill="1" applyAlignment="1">
      <alignment horizontal="center" vertical="center" wrapText="1"/>
    </xf>
    <xf numFmtId="0" fontId="2" fillId="17" borderId="0" xfId="2" applyFont="1" applyFill="1" applyAlignment="1">
      <alignment horizontal="center" vertical="center"/>
    </xf>
    <xf numFmtId="0" fontId="2" fillId="13" borderId="0" xfId="2" applyFont="1" applyFill="1" applyAlignment="1">
      <alignment horizontal="left" vertical="center" wrapText="1"/>
    </xf>
    <xf numFmtId="0" fontId="30" fillId="5" borderId="6" xfId="2" applyFont="1" applyFill="1" applyBorder="1" applyAlignment="1">
      <alignment horizontal="center" vertical="center" wrapText="1"/>
    </xf>
    <xf numFmtId="9" fontId="2" fillId="5" borderId="6" xfId="3" applyFont="1" applyFill="1" applyBorder="1" applyAlignment="1" applyProtection="1">
      <alignment horizontal="center" vertical="center" wrapText="1"/>
    </xf>
    <xf numFmtId="0" fontId="31" fillId="15" borderId="1" xfId="1" applyFont="1" applyFill="1" applyBorder="1" applyAlignment="1">
      <alignment horizontal="center" vertical="center"/>
    </xf>
    <xf numFmtId="0" fontId="2" fillId="0" borderId="13" xfId="2" applyFont="1" applyBorder="1" applyAlignment="1">
      <alignment horizontal="center" vertical="center" wrapText="1"/>
    </xf>
    <xf numFmtId="0" fontId="30" fillId="5" borderId="16" xfId="2" applyFont="1" applyFill="1" applyBorder="1" applyAlignment="1">
      <alignment horizontal="center" vertical="center" wrapText="1"/>
    </xf>
    <xf numFmtId="9" fontId="2" fillId="5" borderId="16" xfId="3" applyFont="1" applyFill="1" applyBorder="1" applyAlignment="1" applyProtection="1">
      <alignment horizontal="center" vertical="center" wrapText="1"/>
    </xf>
    <xf numFmtId="0" fontId="34" fillId="3" borderId="1" xfId="1" applyFont="1" applyFill="1" applyBorder="1" applyAlignment="1">
      <alignment horizontal="center" vertical="center"/>
    </xf>
    <xf numFmtId="0" fontId="2" fillId="0" borderId="23" xfId="2" applyFont="1" applyBorder="1" applyAlignment="1">
      <alignment horizontal="center" vertical="center" wrapText="1"/>
    </xf>
    <xf numFmtId="0" fontId="34" fillId="12" borderId="1" xfId="1" applyFont="1" applyFill="1" applyBorder="1" applyAlignment="1">
      <alignment horizontal="center" vertical="center"/>
    </xf>
    <xf numFmtId="0" fontId="34" fillId="18" borderId="1" xfId="1" applyFont="1" applyFill="1" applyBorder="1" applyAlignment="1">
      <alignment horizontal="center" vertical="center"/>
    </xf>
    <xf numFmtId="0" fontId="34" fillId="19" borderId="1" xfId="1" applyFont="1" applyFill="1" applyBorder="1" applyAlignment="1">
      <alignment horizontal="center" vertical="center"/>
    </xf>
    <xf numFmtId="0" fontId="4" fillId="5" borderId="30" xfId="2" applyFont="1" applyFill="1" applyBorder="1" applyAlignment="1">
      <alignment horizontal="center" vertical="center" wrapText="1"/>
    </xf>
    <xf numFmtId="0" fontId="2" fillId="2" borderId="0" xfId="2" applyFont="1" applyFill="1" applyAlignment="1">
      <alignment vertical="center" wrapText="1"/>
    </xf>
    <xf numFmtId="0" fontId="2" fillId="0" borderId="0" xfId="2" applyFont="1" applyAlignment="1">
      <alignment vertical="center" wrapText="1"/>
    </xf>
    <xf numFmtId="0" fontId="7" fillId="0" borderId="0" xfId="2" applyFont="1" applyAlignment="1">
      <alignment horizontal="left"/>
    </xf>
    <xf numFmtId="2" fontId="4" fillId="13" borderId="0" xfId="2" applyNumberFormat="1" applyFont="1" applyFill="1" applyAlignment="1">
      <alignment horizontal="center" vertical="center" wrapText="1"/>
    </xf>
    <xf numFmtId="0" fontId="2" fillId="13" borderId="8" xfId="2" applyFont="1" applyFill="1" applyBorder="1" applyAlignment="1">
      <alignment horizontal="center" vertical="center"/>
    </xf>
    <xf numFmtId="0" fontId="2" fillId="13" borderId="8" xfId="2" applyFont="1" applyFill="1" applyBorder="1" applyAlignment="1">
      <alignment horizontal="center" vertical="center" wrapText="1"/>
    </xf>
    <xf numFmtId="0" fontId="2" fillId="13" borderId="8" xfId="2" applyFont="1" applyFill="1" applyBorder="1" applyAlignment="1">
      <alignment horizontal="left" vertical="center" wrapText="1"/>
    </xf>
    <xf numFmtId="0" fontId="2" fillId="0" borderId="8" xfId="2" applyFont="1" applyBorder="1" applyAlignment="1">
      <alignment horizontal="center" vertical="center" wrapText="1"/>
    </xf>
    <xf numFmtId="0" fontId="2" fillId="2" borderId="0" xfId="2" applyFont="1" applyFill="1" applyAlignment="1">
      <alignment vertical="top" wrapText="1"/>
    </xf>
    <xf numFmtId="0" fontId="2" fillId="2" borderId="8" xfId="2" applyFont="1" applyFill="1" applyBorder="1"/>
    <xf numFmtId="9" fontId="2" fillId="2" borderId="2" xfId="3" applyFont="1" applyFill="1" applyBorder="1" applyAlignment="1">
      <alignment horizontal="left" vertical="center"/>
    </xf>
    <xf numFmtId="9" fontId="2" fillId="2" borderId="4" xfId="3" applyFont="1" applyFill="1" applyBorder="1" applyAlignment="1">
      <alignment horizontal="left" vertical="center"/>
    </xf>
    <xf numFmtId="9" fontId="4" fillId="2" borderId="2" xfId="3" applyFont="1" applyFill="1" applyBorder="1" applyAlignment="1">
      <alignment horizontal="left" vertical="center"/>
    </xf>
    <xf numFmtId="9" fontId="4" fillId="2" borderId="4" xfId="3" applyFont="1" applyFill="1" applyBorder="1" applyAlignment="1">
      <alignment horizontal="left" vertical="center"/>
    </xf>
    <xf numFmtId="0" fontId="2" fillId="2" borderId="0" xfId="2" applyFont="1" applyFill="1" applyAlignment="1">
      <alignment horizontal="left"/>
    </xf>
    <xf numFmtId="0" fontId="2" fillId="2" borderId="0" xfId="2" applyFont="1" applyFill="1" applyAlignment="1">
      <alignment horizontal="center" vertical="center" wrapText="1"/>
    </xf>
    <xf numFmtId="0" fontId="2" fillId="2" borderId="0" xfId="2" applyFont="1" applyFill="1" applyAlignment="1">
      <alignment horizontal="left" vertical="center" wrapText="1"/>
    </xf>
    <xf numFmtId="0" fontId="37" fillId="2" borderId="0" xfId="1" applyFont="1" applyFill="1" applyAlignment="1" applyProtection="1">
      <alignment horizontal="left" vertical="center"/>
      <protection locked="0"/>
    </xf>
    <xf numFmtId="0" fontId="2" fillId="2" borderId="5" xfId="2" applyFont="1" applyFill="1" applyBorder="1" applyAlignment="1" applyProtection="1">
      <alignment horizontal="left" vertical="center" wrapText="1" indent="1"/>
      <protection locked="0"/>
    </xf>
    <xf numFmtId="0" fontId="2" fillId="2" borderId="8" xfId="2" applyFont="1" applyFill="1" applyBorder="1" applyAlignment="1" applyProtection="1">
      <alignment horizontal="left" vertical="center" wrapText="1" indent="1"/>
      <protection locked="0"/>
    </xf>
    <xf numFmtId="0" fontId="2" fillId="2" borderId="8" xfId="2" applyFont="1" applyFill="1" applyBorder="1" applyAlignment="1" applyProtection="1">
      <alignment horizontal="right" vertical="center" wrapText="1"/>
      <protection locked="0"/>
    </xf>
    <xf numFmtId="0" fontId="2" fillId="2" borderId="8" xfId="2" applyFont="1" applyFill="1" applyBorder="1" applyAlignment="1">
      <alignment horizontal="right" vertical="center"/>
    </xf>
    <xf numFmtId="0" fontId="2" fillId="2" borderId="8" xfId="2" applyFont="1" applyFill="1" applyBorder="1" applyAlignment="1" applyProtection="1">
      <alignment horizontal="right" vertical="center" wrapText="1" indent="1"/>
      <protection locked="0"/>
    </xf>
    <xf numFmtId="0" fontId="2" fillId="2" borderId="37" xfId="2" applyFont="1" applyFill="1" applyBorder="1" applyAlignment="1" applyProtection="1">
      <alignment horizontal="right" vertical="center" wrapText="1" indent="1"/>
      <protection locked="0"/>
    </xf>
    <xf numFmtId="0" fontId="2" fillId="2" borderId="14" xfId="2" applyFont="1" applyFill="1" applyBorder="1" applyAlignment="1" applyProtection="1">
      <alignment vertical="center" wrapText="1"/>
      <protection locked="0"/>
    </xf>
    <xf numFmtId="0" fontId="2" fillId="2" borderId="0" xfId="2" applyFont="1" applyFill="1" applyAlignment="1" applyProtection="1">
      <alignment horizontal="center" vertical="center" wrapText="1"/>
      <protection locked="0"/>
    </xf>
    <xf numFmtId="0" fontId="23" fillId="2" borderId="0" xfId="2" applyFont="1" applyFill="1" applyAlignment="1">
      <alignment horizontal="center" vertical="center"/>
    </xf>
    <xf numFmtId="0" fontId="2" fillId="2" borderId="14" xfId="2" applyFont="1" applyFill="1" applyBorder="1" applyAlignment="1" applyProtection="1">
      <alignment horizontal="left" vertical="center" wrapText="1" indent="1"/>
      <protection locked="0"/>
    </xf>
    <xf numFmtId="0" fontId="2" fillId="2" borderId="0" xfId="2" applyFont="1" applyFill="1" applyAlignment="1" applyProtection="1">
      <alignment horizontal="left" vertical="center" wrapText="1" indent="1"/>
      <protection locked="0"/>
    </xf>
    <xf numFmtId="0" fontId="2" fillId="2" borderId="0" xfId="2" applyFont="1" applyFill="1" applyAlignment="1">
      <alignment horizontal="right" vertical="center"/>
    </xf>
    <xf numFmtId="0" fontId="2" fillId="2" borderId="0" xfId="2" applyFont="1" applyFill="1" applyAlignment="1" applyProtection="1">
      <alignment horizontal="right" vertical="center" wrapText="1" indent="1"/>
      <protection locked="0"/>
    </xf>
    <xf numFmtId="0" fontId="2" fillId="2" borderId="36" xfId="2" applyFont="1" applyFill="1" applyBorder="1" applyAlignment="1" applyProtection="1">
      <alignment horizontal="right" vertical="center" wrapText="1" indent="1"/>
      <protection locked="0"/>
    </xf>
    <xf numFmtId="0" fontId="23" fillId="0" borderId="0" xfId="2" applyFont="1" applyAlignment="1">
      <alignment horizontal="center" vertical="center"/>
    </xf>
    <xf numFmtId="0" fontId="2" fillId="2" borderId="14" xfId="2" applyFont="1" applyFill="1" applyBorder="1" applyAlignment="1" applyProtection="1">
      <alignment horizontal="center" vertical="center" wrapText="1"/>
      <protection locked="0"/>
    </xf>
    <xf numFmtId="0" fontId="2" fillId="2" borderId="0" xfId="2" applyFont="1" applyFill="1" applyAlignment="1" applyProtection="1">
      <alignment horizontal="left" vertical="center" wrapText="1"/>
      <protection locked="0"/>
    </xf>
    <xf numFmtId="0" fontId="2" fillId="2" borderId="36" xfId="2" applyFont="1" applyFill="1" applyBorder="1" applyAlignment="1" applyProtection="1">
      <alignment horizontal="left" vertical="center" wrapText="1"/>
      <protection locked="0"/>
    </xf>
    <xf numFmtId="0" fontId="24" fillId="0" borderId="0" xfId="2" applyFont="1" applyAlignment="1">
      <alignment textRotation="90"/>
    </xf>
    <xf numFmtId="0" fontId="3" fillId="2" borderId="1" xfId="2" applyFill="1" applyBorder="1" applyAlignment="1" applyProtection="1">
      <alignment horizontal="left" vertical="center" wrapText="1" indent="1"/>
      <protection locked="0"/>
    </xf>
    <xf numFmtId="0" fontId="12" fillId="0" borderId="1" xfId="2" applyFont="1" applyBorder="1" applyAlignment="1">
      <alignment horizontal="center" vertical="center" wrapText="1"/>
    </xf>
    <xf numFmtId="0" fontId="39" fillId="0" borderId="27" xfId="2" applyFont="1" applyBorder="1" applyProtection="1">
      <protection locked="0"/>
    </xf>
    <xf numFmtId="0" fontId="39" fillId="0" borderId="0" xfId="2" applyFont="1"/>
    <xf numFmtId="9" fontId="40" fillId="0" borderId="1" xfId="1" applyNumberFormat="1" applyFont="1" applyBorder="1" applyAlignment="1">
      <alignment horizontal="center" vertical="center"/>
    </xf>
    <xf numFmtId="0" fontId="3" fillId="0" borderId="1" xfId="2" applyBorder="1" applyAlignment="1">
      <alignment horizontal="center" vertical="center" wrapText="1"/>
    </xf>
    <xf numFmtId="0" fontId="4" fillId="2" borderId="1" xfId="2" applyFont="1" applyFill="1" applyBorder="1" applyAlignment="1">
      <alignment horizontal="center" vertical="center" wrapText="1"/>
    </xf>
    <xf numFmtId="0" fontId="7" fillId="2" borderId="65" xfId="2" applyFont="1" applyFill="1" applyBorder="1" applyAlignment="1" applyProtection="1">
      <alignment horizontal="center" vertical="center" wrapText="1"/>
      <protection locked="0"/>
    </xf>
    <xf numFmtId="0" fontId="32" fillId="2" borderId="65" xfId="2" applyFont="1" applyFill="1" applyBorder="1" applyAlignment="1" applyProtection="1">
      <alignment horizontal="center" vertical="center" wrapText="1"/>
      <protection locked="0"/>
    </xf>
    <xf numFmtId="0" fontId="32" fillId="4" borderId="71" xfId="2" applyFont="1" applyFill="1" applyBorder="1" applyAlignment="1">
      <alignment horizontal="center" vertical="center" wrapText="1"/>
    </xf>
    <xf numFmtId="0" fontId="2" fillId="0" borderId="0" xfId="2" applyFont="1" applyAlignment="1">
      <alignment horizontal="center"/>
    </xf>
    <xf numFmtId="0" fontId="2" fillId="0" borderId="0" xfId="2" applyFont="1" applyAlignment="1">
      <alignment horizontal="left" vertical="top"/>
    </xf>
    <xf numFmtId="0" fontId="2" fillId="0" borderId="1" xfId="1" quotePrefix="1" applyFont="1" applyBorder="1" applyAlignment="1" applyProtection="1">
      <alignment horizontal="center" vertical="center" wrapText="1"/>
      <protection locked="0"/>
    </xf>
    <xf numFmtId="0" fontId="2" fillId="0" borderId="16" xfId="2" applyFont="1" applyBorder="1" applyAlignment="1" applyProtection="1">
      <alignment horizontal="center" vertical="center" wrapText="1"/>
      <protection locked="0"/>
    </xf>
    <xf numFmtId="0" fontId="7" fillId="0" borderId="1" xfId="1" applyFont="1" applyBorder="1" applyAlignment="1" applyProtection="1">
      <alignment horizontal="center" vertical="center" wrapText="1"/>
      <protection locked="0"/>
    </xf>
    <xf numFmtId="0" fontId="7" fillId="0" borderId="1" xfId="1" quotePrefix="1" applyFont="1" applyBorder="1" applyAlignment="1" applyProtection="1">
      <alignment horizontal="center" vertical="center" wrapText="1"/>
      <protection locked="0"/>
    </xf>
    <xf numFmtId="0" fontId="0" fillId="0" borderId="0" xfId="0" applyAlignment="1">
      <alignment wrapText="1"/>
    </xf>
    <xf numFmtId="0" fontId="48" fillId="21" borderId="0" xfId="0" applyFont="1" applyFill="1" applyAlignment="1">
      <alignment vertical="center" wrapText="1"/>
    </xf>
    <xf numFmtId="0" fontId="0" fillId="0" borderId="85" xfId="0" applyBorder="1"/>
    <xf numFmtId="0" fontId="48" fillId="21" borderId="83" xfId="0" applyFont="1" applyFill="1" applyBorder="1" applyAlignment="1">
      <alignment vertical="center" wrapText="1"/>
    </xf>
    <xf numFmtId="0" fontId="2" fillId="0" borderId="0" xfId="1" applyFont="1" applyAlignment="1">
      <alignment horizontal="center" vertical="top"/>
    </xf>
    <xf numFmtId="9" fontId="2" fillId="0" borderId="1" xfId="1" applyNumberFormat="1" applyFont="1" applyBorder="1" applyAlignment="1">
      <alignment horizontal="center" vertical="top" wrapText="1"/>
    </xf>
    <xf numFmtId="0" fontId="4" fillId="0" borderId="1" xfId="2" applyFont="1" applyBorder="1" applyAlignment="1">
      <alignment horizontal="center" vertical="top" wrapText="1"/>
    </xf>
    <xf numFmtId="0" fontId="0" fillId="0" borderId="79" xfId="0" applyBorder="1" applyAlignment="1">
      <alignment horizontal="center"/>
    </xf>
    <xf numFmtId="0" fontId="0" fillId="0" borderId="80" xfId="0" applyBorder="1" applyAlignment="1">
      <alignment horizontal="center"/>
    </xf>
    <xf numFmtId="0" fontId="0" fillId="0" borderId="82" xfId="0" applyBorder="1" applyAlignment="1">
      <alignment horizontal="center"/>
    </xf>
    <xf numFmtId="0" fontId="0" fillId="0" borderId="0" xfId="0" applyAlignment="1">
      <alignment horizontal="center"/>
    </xf>
    <xf numFmtId="0" fontId="0" fillId="0" borderId="84" xfId="0" applyBorder="1" applyAlignment="1">
      <alignment horizontal="center"/>
    </xf>
    <xf numFmtId="0" fontId="0" fillId="0" borderId="8" xfId="0" applyBorder="1" applyAlignment="1">
      <alignment horizontal="center"/>
    </xf>
    <xf numFmtId="0" fontId="48" fillId="22" borderId="80" xfId="0" applyFont="1" applyFill="1" applyBorder="1" applyAlignment="1">
      <alignment horizontal="center" vertical="center" wrapText="1"/>
    </xf>
    <xf numFmtId="0" fontId="48" fillId="22" borderId="81" xfId="0" applyFont="1" applyFill="1" applyBorder="1" applyAlignment="1">
      <alignment horizontal="center" vertical="center" wrapText="1"/>
    </xf>
    <xf numFmtId="0" fontId="48" fillId="22" borderId="0" xfId="0" applyFont="1" applyFill="1" applyAlignment="1">
      <alignment horizontal="center" vertical="center" wrapText="1"/>
    </xf>
    <xf numFmtId="0" fontId="48" fillId="22" borderId="83" xfId="0" applyFont="1" applyFill="1" applyBorder="1" applyAlignment="1">
      <alignment horizontal="center" vertical="center" wrapText="1"/>
    </xf>
    <xf numFmtId="0" fontId="0" fillId="0" borderId="81" xfId="0" applyBorder="1" applyAlignment="1">
      <alignment horizontal="center"/>
    </xf>
    <xf numFmtId="0" fontId="0" fillId="0" borderId="83" xfId="0" applyBorder="1" applyAlignment="1">
      <alignment horizontal="center"/>
    </xf>
    <xf numFmtId="0" fontId="48" fillId="22" borderId="86" xfId="0" applyFont="1" applyFill="1" applyBorder="1" applyAlignment="1">
      <alignment horizontal="center" vertical="center"/>
    </xf>
    <xf numFmtId="0" fontId="48" fillId="22" borderId="1" xfId="0" applyFont="1" applyFill="1" applyBorder="1" applyAlignment="1">
      <alignment horizontal="center" vertical="center"/>
    </xf>
    <xf numFmtId="0" fontId="49" fillId="0" borderId="36" xfId="0" applyFont="1" applyBorder="1" applyAlignment="1">
      <alignment horizontal="center" vertical="center"/>
    </xf>
    <xf numFmtId="0" fontId="49" fillId="0" borderId="0" xfId="0" applyFont="1" applyAlignment="1">
      <alignment horizontal="center" vertical="center"/>
    </xf>
    <xf numFmtId="0" fontId="4" fillId="3" borderId="1" xfId="1" applyFont="1" applyFill="1" applyBorder="1" applyAlignment="1">
      <alignment horizontal="center" vertical="center" wrapText="1"/>
    </xf>
    <xf numFmtId="0" fontId="4" fillId="0" borderId="1" xfId="1" applyFont="1" applyBorder="1" applyAlignment="1">
      <alignment horizontal="center" vertical="center" wrapText="1"/>
    </xf>
    <xf numFmtId="0" fontId="4" fillId="0" borderId="4"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horizontal="center" vertical="center" wrapText="1"/>
    </xf>
    <xf numFmtId="0" fontId="4" fillId="7" borderId="3" xfId="1" applyFont="1" applyFill="1" applyBorder="1" applyAlignment="1">
      <alignment horizontal="center" vertical="center" wrapText="1"/>
    </xf>
    <xf numFmtId="0" fontId="4" fillId="7" borderId="2" xfId="1" applyFont="1" applyFill="1" applyBorder="1" applyAlignment="1">
      <alignment horizontal="center" vertical="center" wrapText="1"/>
    </xf>
    <xf numFmtId="49" fontId="4" fillId="8" borderId="1" xfId="1" applyNumberFormat="1" applyFont="1" applyFill="1" applyBorder="1" applyAlignment="1">
      <alignment horizontal="center" vertical="center" wrapText="1"/>
    </xf>
    <xf numFmtId="0" fontId="2" fillId="0" borderId="1" xfId="1" applyFont="1" applyBorder="1" applyAlignment="1">
      <alignment horizontal="center" vertical="center" wrapText="1"/>
    </xf>
    <xf numFmtId="0" fontId="4" fillId="4" borderId="1" xfId="1" applyFont="1" applyFill="1" applyBorder="1" applyAlignment="1">
      <alignment horizontal="center" vertical="center"/>
    </xf>
    <xf numFmtId="0" fontId="4" fillId="0" borderId="1" xfId="1" applyFont="1" applyBorder="1" applyAlignment="1">
      <alignment horizontal="center" vertical="center"/>
    </xf>
    <xf numFmtId="0" fontId="4" fillId="9" borderId="1" xfId="1" applyFont="1" applyFill="1" applyBorder="1" applyAlignment="1">
      <alignment horizontal="center" vertical="center"/>
    </xf>
    <xf numFmtId="0" fontId="4" fillId="5" borderId="1" xfId="1" applyFont="1" applyFill="1" applyBorder="1" applyAlignment="1">
      <alignment horizontal="center"/>
    </xf>
    <xf numFmtId="0" fontId="4" fillId="6" borderId="4" xfId="1" applyFont="1" applyFill="1" applyBorder="1" applyAlignment="1">
      <alignment horizontal="center" vertical="center"/>
    </xf>
    <xf numFmtId="0" fontId="4" fillId="6" borderId="3" xfId="1" applyFont="1" applyFill="1" applyBorder="1" applyAlignment="1">
      <alignment horizontal="center" vertical="center"/>
    </xf>
    <xf numFmtId="0" fontId="4" fillId="6" borderId="2" xfId="1" applyFont="1" applyFill="1" applyBorder="1" applyAlignment="1">
      <alignment horizontal="center" vertical="center"/>
    </xf>
    <xf numFmtId="0" fontId="2" fillId="0" borderId="1" xfId="2" applyFont="1" applyBorder="1" applyAlignment="1">
      <alignment horizontal="center" vertical="center"/>
    </xf>
    <xf numFmtId="0" fontId="3" fillId="0" borderId="0" xfId="2" applyAlignment="1">
      <alignment horizontal="center" vertical="center" textRotation="90"/>
    </xf>
    <xf numFmtId="0" fontId="2" fillId="0" borderId="22" xfId="2" applyFont="1" applyBorder="1" applyAlignment="1" applyProtection="1">
      <alignment horizontal="center" vertical="center"/>
      <protection locked="0"/>
    </xf>
    <xf numFmtId="0" fontId="2" fillId="0" borderId="21" xfId="2" applyFont="1" applyBorder="1" applyAlignment="1" applyProtection="1">
      <alignment horizontal="center" vertical="center"/>
      <protection locked="0"/>
    </xf>
    <xf numFmtId="0" fontId="2" fillId="0" borderId="19" xfId="2" applyFont="1" applyBorder="1" applyAlignment="1" applyProtection="1">
      <alignment horizontal="center" vertical="center"/>
      <protection locked="0"/>
    </xf>
    <xf numFmtId="0" fontId="2" fillId="0" borderId="33" xfId="2" applyFont="1" applyBorder="1" applyAlignment="1" applyProtection="1">
      <alignment horizontal="center" vertical="center"/>
      <protection locked="0"/>
    </xf>
    <xf numFmtId="0" fontId="2" fillId="0" borderId="12" xfId="2" applyFont="1" applyBorder="1" applyAlignment="1" applyProtection="1">
      <alignment horizontal="center" vertical="center"/>
      <protection locked="0"/>
    </xf>
    <xf numFmtId="0" fontId="2" fillId="0" borderId="11" xfId="2" applyFont="1" applyBorder="1" applyAlignment="1" applyProtection="1">
      <alignment horizontal="center" vertical="center"/>
      <protection locked="0"/>
    </xf>
    <xf numFmtId="0" fontId="2" fillId="0" borderId="9" xfId="2" applyFont="1" applyBorder="1" applyAlignment="1" applyProtection="1">
      <alignment horizontal="center" vertical="center"/>
      <protection locked="0"/>
    </xf>
    <xf numFmtId="0" fontId="2" fillId="0" borderId="32" xfId="2" applyFont="1" applyBorder="1" applyAlignment="1" applyProtection="1">
      <alignment horizontal="center" vertical="center"/>
      <protection locked="0"/>
    </xf>
    <xf numFmtId="0" fontId="5" fillId="10" borderId="73" xfId="2" applyFont="1" applyFill="1" applyBorder="1" applyAlignment="1">
      <alignment horizontal="center" vertical="center" wrapText="1"/>
    </xf>
    <xf numFmtId="0" fontId="5" fillId="10" borderId="18" xfId="2" applyFont="1" applyFill="1" applyBorder="1" applyAlignment="1">
      <alignment horizontal="center" vertical="center" wrapText="1"/>
    </xf>
    <xf numFmtId="0" fontId="5" fillId="10" borderId="17" xfId="2" applyFont="1" applyFill="1" applyBorder="1" applyAlignment="1">
      <alignment horizontal="center" vertical="center" wrapText="1"/>
    </xf>
    <xf numFmtId="0" fontId="2" fillId="2" borderId="15" xfId="2" applyFont="1" applyFill="1" applyBorder="1" applyAlignment="1">
      <alignment horizontal="center"/>
    </xf>
    <xf numFmtId="0" fontId="2" fillId="2" borderId="0" xfId="2" applyFont="1" applyFill="1" applyAlignment="1">
      <alignment horizontal="center"/>
    </xf>
    <xf numFmtId="0" fontId="2" fillId="2" borderId="1" xfId="1" applyFont="1" applyFill="1" applyBorder="1" applyAlignment="1" applyProtection="1">
      <alignment horizontal="center" vertical="center" wrapText="1"/>
      <protection locked="0"/>
    </xf>
    <xf numFmtId="0" fontId="4" fillId="2" borderId="1" xfId="2" applyFont="1" applyFill="1" applyBorder="1" applyAlignment="1">
      <alignment horizontal="center" vertical="center"/>
    </xf>
    <xf numFmtId="0" fontId="2" fillId="2" borderId="4" xfId="2" applyFont="1" applyFill="1" applyBorder="1" applyAlignment="1" applyProtection="1">
      <alignment horizontal="left" vertical="center" wrapText="1"/>
      <protection locked="0"/>
    </xf>
    <xf numFmtId="0" fontId="2" fillId="2" borderId="3" xfId="2" applyFont="1" applyFill="1" applyBorder="1" applyAlignment="1" applyProtection="1">
      <alignment horizontal="left" vertical="center" wrapText="1"/>
      <protection locked="0"/>
    </xf>
    <xf numFmtId="0" fontId="2" fillId="2" borderId="2" xfId="2" applyFont="1" applyFill="1" applyBorder="1" applyAlignment="1" applyProtection="1">
      <alignment horizontal="left" vertical="center" wrapText="1"/>
      <protection locked="0"/>
    </xf>
    <xf numFmtId="0" fontId="6" fillId="4" borderId="1" xfId="1" applyFont="1" applyFill="1" applyBorder="1" applyAlignment="1">
      <alignment horizontal="center" vertical="center"/>
    </xf>
    <xf numFmtId="0" fontId="2" fillId="0" borderId="1" xfId="1" applyFont="1" applyBorder="1" applyAlignment="1" applyProtection="1">
      <alignment horizontal="center" vertical="center" wrapText="1"/>
      <protection locked="0"/>
    </xf>
    <xf numFmtId="15" fontId="2" fillId="0" borderId="1" xfId="1" applyNumberFormat="1" applyFont="1" applyBorder="1" applyAlignment="1" applyProtection="1">
      <alignment horizontal="center" vertical="center" wrapText="1"/>
      <protection locked="0"/>
    </xf>
    <xf numFmtId="0" fontId="4" fillId="5" borderId="29" xfId="2" applyFont="1" applyFill="1" applyBorder="1" applyAlignment="1">
      <alignment horizontal="center" vertical="center"/>
    </xf>
    <xf numFmtId="0" fontId="4" fillId="5" borderId="28" xfId="2" applyFont="1" applyFill="1" applyBorder="1" applyAlignment="1">
      <alignment horizontal="center" vertical="center"/>
    </xf>
    <xf numFmtId="0" fontId="4" fillId="5" borderId="35" xfId="2" applyFont="1" applyFill="1" applyBorder="1" applyAlignment="1">
      <alignment horizontal="center" vertical="center"/>
    </xf>
    <xf numFmtId="0" fontId="4" fillId="5" borderId="34" xfId="2" applyFont="1" applyFill="1" applyBorder="1" applyAlignment="1">
      <alignment horizontal="center" vertical="center"/>
    </xf>
    <xf numFmtId="0" fontId="12" fillId="5" borderId="1" xfId="1" applyFont="1" applyFill="1" applyBorder="1" applyAlignment="1">
      <alignment horizontal="center" vertical="center" wrapText="1"/>
    </xf>
    <xf numFmtId="0" fontId="4" fillId="5" borderId="1" xfId="2" applyFont="1" applyFill="1" applyBorder="1" applyAlignment="1">
      <alignment horizontal="center" vertical="center"/>
    </xf>
    <xf numFmtId="0" fontId="4" fillId="5" borderId="1" xfId="2" applyFont="1" applyFill="1" applyBorder="1" applyAlignment="1">
      <alignment horizontal="center" vertical="center" wrapText="1"/>
    </xf>
    <xf numFmtId="9" fontId="2" fillId="2" borderId="27" xfId="3" applyFont="1" applyFill="1" applyBorder="1" applyAlignment="1" applyProtection="1">
      <alignment horizontal="left" vertical="center" wrapText="1" indent="1"/>
      <protection locked="0"/>
    </xf>
    <xf numFmtId="9" fontId="2" fillId="2" borderId="26" xfId="3" applyFont="1" applyFill="1" applyBorder="1" applyAlignment="1" applyProtection="1">
      <alignment horizontal="left" vertical="center" wrapText="1" indent="1"/>
      <protection locked="0"/>
    </xf>
    <xf numFmtId="9" fontId="2" fillId="2" borderId="8" xfId="3" applyFont="1" applyFill="1" applyBorder="1" applyAlignment="1" applyProtection="1">
      <alignment horizontal="left" vertical="center" wrapText="1" indent="1"/>
      <protection locked="0"/>
    </xf>
    <xf numFmtId="9" fontId="2" fillId="2" borderId="5" xfId="3" applyFont="1" applyFill="1" applyBorder="1" applyAlignment="1" applyProtection="1">
      <alignment horizontal="left" vertical="center" wrapText="1" indent="1"/>
      <protection locked="0"/>
    </xf>
    <xf numFmtId="0" fontId="2" fillId="2" borderId="37" xfId="2" applyFont="1" applyFill="1" applyBorder="1" applyAlignment="1" applyProtection="1">
      <alignment horizontal="center" vertical="center" wrapText="1"/>
      <protection locked="0"/>
    </xf>
    <xf numFmtId="0" fontId="2" fillId="2" borderId="8" xfId="2" applyFont="1" applyFill="1" applyBorder="1" applyAlignment="1" applyProtection="1">
      <alignment horizontal="center" vertical="center" wrapText="1"/>
      <protection locked="0"/>
    </xf>
    <xf numFmtId="0" fontId="2" fillId="2" borderId="5" xfId="2" applyFont="1" applyFill="1" applyBorder="1" applyAlignment="1" applyProtection="1">
      <alignment horizontal="center" vertical="center" wrapText="1"/>
      <protection locked="0"/>
    </xf>
    <xf numFmtId="0" fontId="4" fillId="0" borderId="1" xfId="1" applyFont="1" applyBorder="1" applyAlignment="1">
      <alignment horizontal="center" vertical="top" wrapText="1"/>
    </xf>
    <xf numFmtId="0" fontId="12" fillId="14" borderId="1" xfId="1" applyFont="1" applyFill="1" applyBorder="1" applyAlignment="1">
      <alignment horizontal="center" vertical="center"/>
    </xf>
    <xf numFmtId="0" fontId="12" fillId="0" borderId="1" xfId="1" applyFont="1" applyBorder="1" applyAlignment="1">
      <alignment horizontal="right" vertical="center" wrapText="1"/>
    </xf>
    <xf numFmtId="0" fontId="2" fillId="2" borderId="1" xfId="2" applyFont="1" applyFill="1" applyBorder="1" applyAlignment="1" applyProtection="1">
      <alignment horizontal="left" vertical="center" wrapText="1"/>
      <protection locked="0"/>
    </xf>
    <xf numFmtId="0" fontId="16" fillId="2" borderId="4"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5" fillId="2" borderId="4" xfId="2" applyFont="1" applyFill="1" applyBorder="1" applyAlignment="1" applyProtection="1">
      <alignment horizontal="center" vertical="center" wrapText="1"/>
      <protection locked="0"/>
    </xf>
    <xf numFmtId="0" fontId="15" fillId="2" borderId="3" xfId="2" applyFont="1" applyFill="1" applyBorder="1" applyAlignment="1" applyProtection="1">
      <alignment horizontal="center" vertical="center" wrapText="1"/>
      <protection locked="0"/>
    </xf>
    <xf numFmtId="0" fontId="15" fillId="2" borderId="2" xfId="2" applyFont="1" applyFill="1" applyBorder="1" applyAlignment="1" applyProtection="1">
      <alignment horizontal="center" vertical="center" wrapText="1"/>
      <protection locked="0"/>
    </xf>
    <xf numFmtId="0" fontId="12" fillId="6" borderId="4" xfId="2" applyFont="1" applyFill="1" applyBorder="1" applyAlignment="1">
      <alignment horizontal="center" vertical="center"/>
    </xf>
    <xf numFmtId="0" fontId="12" fillId="6" borderId="3" xfId="2" applyFont="1" applyFill="1" applyBorder="1" applyAlignment="1">
      <alignment horizontal="center" vertical="center"/>
    </xf>
    <xf numFmtId="0" fontId="12" fillId="6" borderId="2" xfId="2" applyFont="1" applyFill="1" applyBorder="1" applyAlignment="1">
      <alignment horizontal="center" vertical="center"/>
    </xf>
    <xf numFmtId="0" fontId="12" fillId="6" borderId="1" xfId="2" applyFont="1" applyFill="1" applyBorder="1" applyAlignment="1">
      <alignment horizontal="center" vertical="center" wrapText="1"/>
    </xf>
    <xf numFmtId="0" fontId="4" fillId="0" borderId="14" xfId="2" applyFont="1" applyBorder="1" applyAlignment="1">
      <alignment horizontal="center" vertical="center"/>
    </xf>
    <xf numFmtId="0" fontId="4" fillId="0" borderId="1" xfId="2" applyFont="1" applyBorder="1" applyAlignment="1">
      <alignment horizontal="center" vertical="center" wrapText="1"/>
    </xf>
    <xf numFmtId="0" fontId="2" fillId="2" borderId="1" xfId="2" applyFont="1" applyFill="1" applyBorder="1" applyAlignment="1" applyProtection="1">
      <alignment horizontal="center" vertical="center" wrapText="1"/>
      <protection locked="0"/>
    </xf>
    <xf numFmtId="9" fontId="2" fillId="2" borderId="1" xfId="3" applyFont="1" applyFill="1" applyBorder="1" applyAlignment="1" applyProtection="1">
      <alignment horizontal="center" vertical="center" wrapText="1"/>
      <protection locked="0"/>
    </xf>
    <xf numFmtId="0" fontId="4" fillId="2" borderId="39" xfId="2" applyFont="1" applyFill="1" applyBorder="1" applyAlignment="1" applyProtection="1">
      <alignment horizontal="center" vertical="center" wrapText="1"/>
      <protection locked="0"/>
    </xf>
    <xf numFmtId="0" fontId="4" fillId="2" borderId="26" xfId="2" applyFont="1" applyFill="1" applyBorder="1" applyAlignment="1" applyProtection="1">
      <alignment horizontal="center" vertical="center" wrapText="1"/>
      <protection locked="0"/>
    </xf>
    <xf numFmtId="0" fontId="4" fillId="2" borderId="37" xfId="2"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wrapText="1"/>
      <protection locked="0"/>
    </xf>
    <xf numFmtId="0" fontId="2" fillId="2" borderId="39" xfId="2" applyFont="1" applyFill="1" applyBorder="1" applyAlignment="1" applyProtection="1">
      <alignment horizontal="center" vertical="center" wrapText="1"/>
      <protection locked="0"/>
    </xf>
    <xf numFmtId="0" fontId="2" fillId="2" borderId="27" xfId="2" applyFont="1" applyFill="1" applyBorder="1" applyAlignment="1" applyProtection="1">
      <alignment horizontal="center" vertical="center" wrapText="1"/>
      <protection locked="0"/>
    </xf>
    <xf numFmtId="0" fontId="2" fillId="2" borderId="26" xfId="2" applyFont="1" applyFill="1" applyBorder="1" applyAlignment="1" applyProtection="1">
      <alignment horizontal="center" vertical="center" wrapText="1"/>
      <protection locked="0"/>
    </xf>
    <xf numFmtId="49" fontId="2" fillId="0" borderId="1" xfId="1" applyNumberFormat="1" applyFont="1" applyBorder="1" applyAlignment="1" applyProtection="1">
      <alignment horizontal="center" vertical="center" wrapText="1"/>
      <protection locked="0"/>
    </xf>
    <xf numFmtId="49" fontId="2" fillId="0" borderId="4" xfId="1" applyNumberFormat="1" applyFont="1" applyBorder="1" applyAlignment="1" applyProtection="1">
      <alignment horizontal="center" vertical="center" wrapText="1"/>
      <protection locked="0"/>
    </xf>
    <xf numFmtId="49" fontId="2" fillId="0" borderId="3" xfId="1" applyNumberFormat="1" applyFont="1" applyBorder="1" applyAlignment="1" applyProtection="1">
      <alignment horizontal="center" vertical="center" wrapText="1"/>
      <protection locked="0"/>
    </xf>
    <xf numFmtId="49" fontId="2" fillId="0" borderId="2" xfId="1" applyNumberFormat="1" applyFont="1" applyBorder="1" applyAlignment="1" applyProtection="1">
      <alignment horizontal="center" vertical="center" wrapText="1"/>
      <protection locked="0"/>
    </xf>
    <xf numFmtId="49" fontId="2" fillId="0" borderId="4" xfId="1" applyNumberFormat="1" applyFont="1" applyBorder="1" applyAlignment="1" applyProtection="1">
      <alignment horizontal="left" vertical="top" wrapText="1"/>
      <protection locked="0"/>
    </xf>
    <xf numFmtId="49" fontId="2" fillId="0" borderId="3" xfId="1" applyNumberFormat="1" applyFont="1" applyBorder="1" applyAlignment="1" applyProtection="1">
      <alignment horizontal="left" vertical="top" wrapText="1"/>
      <protection locked="0"/>
    </xf>
    <xf numFmtId="49" fontId="2" fillId="0" borderId="2" xfId="1" applyNumberFormat="1" applyFont="1" applyBorder="1" applyAlignment="1" applyProtection="1">
      <alignment horizontal="left" vertical="top" wrapText="1"/>
      <protection locked="0"/>
    </xf>
    <xf numFmtId="0" fontId="6" fillId="5" borderId="4" xfId="1" applyFont="1" applyFill="1" applyBorder="1" applyAlignment="1">
      <alignment horizontal="center" vertical="center"/>
    </xf>
    <xf numFmtId="0" fontId="6" fillId="5" borderId="3" xfId="1" applyFont="1" applyFill="1" applyBorder="1" applyAlignment="1">
      <alignment horizontal="center" vertical="center"/>
    </xf>
    <xf numFmtId="0" fontId="6" fillId="5" borderId="2" xfId="1" applyFont="1" applyFill="1" applyBorder="1" applyAlignment="1">
      <alignment horizontal="center" vertical="center"/>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2" fillId="0" borderId="4"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11" fillId="0" borderId="4" xfId="2" applyFont="1" applyBorder="1" applyAlignment="1" applyProtection="1">
      <alignment horizontal="left" vertical="center" wrapText="1"/>
      <protection locked="0"/>
    </xf>
    <xf numFmtId="0" fontId="11" fillId="0" borderId="3" xfId="2" applyFont="1" applyBorder="1" applyAlignment="1" applyProtection="1">
      <alignment horizontal="left" vertical="center" wrapText="1"/>
      <protection locked="0"/>
    </xf>
    <xf numFmtId="0" fontId="6" fillId="6" borderId="4" xfId="1" applyFont="1" applyFill="1" applyBorder="1" applyAlignment="1">
      <alignment horizontal="center" vertical="center"/>
    </xf>
    <xf numFmtId="0" fontId="6" fillId="6" borderId="3" xfId="1" applyFont="1" applyFill="1" applyBorder="1" applyAlignment="1">
      <alignment horizontal="center" vertical="center"/>
    </xf>
    <xf numFmtId="0" fontId="6" fillId="6" borderId="2" xfId="1" applyFont="1" applyFill="1" applyBorder="1" applyAlignment="1">
      <alignment horizontal="center" vertical="center"/>
    </xf>
    <xf numFmtId="9" fontId="23" fillId="0" borderId="3" xfId="3" applyFont="1" applyFill="1" applyBorder="1" applyAlignment="1" applyProtection="1">
      <alignment horizontal="center" vertical="center" wrapText="1"/>
    </xf>
    <xf numFmtId="9" fontId="23" fillId="0" borderId="2" xfId="3" applyFont="1" applyFill="1" applyBorder="1" applyAlignment="1" applyProtection="1">
      <alignment horizontal="center" vertical="center" wrapText="1"/>
    </xf>
    <xf numFmtId="0" fontId="21" fillId="0" borderId="50" xfId="2" applyFont="1" applyBorder="1" applyAlignment="1">
      <alignment horizontal="right" vertical="center" wrapText="1"/>
    </xf>
    <xf numFmtId="0" fontId="21" fillId="0" borderId="49" xfId="2" applyFont="1" applyBorder="1" applyAlignment="1">
      <alignment horizontal="right" vertical="center" wrapText="1"/>
    </xf>
    <xf numFmtId="166" fontId="12" fillId="0" borderId="49" xfId="2" applyNumberFormat="1" applyFont="1" applyBorder="1" applyAlignment="1">
      <alignment horizontal="left" vertical="center" wrapText="1"/>
    </xf>
    <xf numFmtId="9" fontId="19" fillId="0" borderId="48" xfId="3" applyFont="1" applyFill="1" applyBorder="1" applyAlignment="1" applyProtection="1">
      <alignment horizontal="left" vertical="center" wrapText="1"/>
    </xf>
    <xf numFmtId="9" fontId="19" fillId="0" borderId="47" xfId="3" applyFont="1" applyFill="1" applyBorder="1" applyAlignment="1" applyProtection="1">
      <alignment horizontal="left"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166" fontId="12" fillId="0" borderId="44" xfId="2" applyNumberFormat="1" applyFont="1" applyBorder="1" applyAlignment="1">
      <alignment horizontal="center" vertical="center" wrapText="1"/>
    </xf>
    <xf numFmtId="9" fontId="19" fillId="0" borderId="44" xfId="3" applyFont="1" applyFill="1" applyBorder="1" applyAlignment="1" applyProtection="1">
      <alignment horizontal="left" vertical="center" wrapText="1"/>
    </xf>
    <xf numFmtId="9" fontId="19" fillId="0" borderId="43" xfId="3" applyFont="1" applyFill="1" applyBorder="1" applyAlignment="1" applyProtection="1">
      <alignment horizontal="left" vertical="center" wrapText="1"/>
    </xf>
    <xf numFmtId="0" fontId="24" fillId="0" borderId="1" xfId="5" applyFont="1" applyBorder="1" applyAlignment="1" applyProtection="1">
      <alignment horizontal="left" vertical="center" wrapText="1"/>
      <protection locked="0"/>
    </xf>
    <xf numFmtId="49" fontId="4" fillId="0" borderId="4" xfId="1" applyNumberFormat="1" applyFont="1" applyBorder="1" applyAlignment="1">
      <alignment horizontal="center" vertical="center" wrapText="1"/>
    </xf>
    <xf numFmtId="49" fontId="4" fillId="0" borderId="3" xfId="1" applyNumberFormat="1" applyFont="1" applyBorder="1" applyAlignment="1">
      <alignment horizontal="center" vertical="center" wrapText="1"/>
    </xf>
    <xf numFmtId="49" fontId="4" fillId="0" borderId="2" xfId="1" applyNumberFormat="1" applyFont="1" applyBorder="1" applyAlignment="1">
      <alignment horizontal="center" vertical="center" wrapText="1"/>
    </xf>
    <xf numFmtId="0" fontId="2" fillId="0" borderId="2" xfId="2" applyFont="1" applyBorder="1" applyAlignment="1" applyProtection="1">
      <alignment horizontal="left" vertical="center" wrapText="1"/>
      <protection locked="0"/>
    </xf>
    <xf numFmtId="49" fontId="2" fillId="0" borderId="1" xfId="1" applyNumberFormat="1" applyFont="1" applyBorder="1" applyAlignment="1" applyProtection="1">
      <alignment horizontal="left" vertical="center" wrapText="1"/>
      <protection locked="0"/>
    </xf>
    <xf numFmtId="9" fontId="2" fillId="0" borderId="1" xfId="3" applyFont="1" applyFill="1" applyBorder="1" applyAlignment="1" applyProtection="1">
      <alignment horizontal="center" vertical="center" wrapText="1"/>
      <protection locked="0"/>
    </xf>
    <xf numFmtId="0" fontId="2" fillId="0" borderId="1" xfId="2" applyFont="1" applyBorder="1" applyAlignment="1" applyProtection="1">
      <alignment horizontal="left" vertical="top" wrapText="1"/>
      <protection locked="0"/>
    </xf>
    <xf numFmtId="49" fontId="18" fillId="6" borderId="4" xfId="1" applyNumberFormat="1" applyFont="1" applyFill="1" applyBorder="1" applyAlignment="1">
      <alignment horizontal="right" vertical="center" wrapText="1" indent="1"/>
    </xf>
    <xf numFmtId="49" fontId="18" fillId="6" borderId="3" xfId="1" applyNumberFormat="1" applyFont="1" applyFill="1" applyBorder="1" applyAlignment="1">
      <alignment horizontal="right" vertical="center" wrapText="1" indent="1"/>
    </xf>
    <xf numFmtId="0" fontId="17" fillId="2" borderId="3" xfId="2" applyFont="1" applyFill="1" applyBorder="1" applyAlignment="1" applyProtection="1">
      <alignment horizontal="center" vertical="center"/>
      <protection locked="0"/>
    </xf>
    <xf numFmtId="0" fontId="17" fillId="2" borderId="2" xfId="2" applyFont="1" applyFill="1" applyBorder="1" applyAlignment="1" applyProtection="1">
      <alignment horizontal="center" vertical="center"/>
      <protection locked="0"/>
    </xf>
    <xf numFmtId="0" fontId="2" fillId="0" borderId="1" xfId="5" applyFont="1" applyBorder="1" applyAlignment="1" applyProtection="1">
      <alignment horizontal="center" vertical="center" wrapText="1"/>
      <protection locked="0"/>
    </xf>
    <xf numFmtId="0" fontId="2" fillId="0" borderId="1" xfId="2" applyFont="1" applyBorder="1" applyAlignment="1" applyProtection="1">
      <alignment horizontal="center" vertical="center" wrapText="1"/>
      <protection locked="0"/>
    </xf>
    <xf numFmtId="0" fontId="14" fillId="2" borderId="42" xfId="2" applyFont="1" applyFill="1" applyBorder="1" applyAlignment="1">
      <alignment horizontal="center" vertical="center" wrapText="1"/>
    </xf>
    <xf numFmtId="0" fontId="14" fillId="2" borderId="41" xfId="2" applyFont="1" applyFill="1" applyBorder="1" applyAlignment="1">
      <alignment horizontal="center" vertical="center" wrapText="1"/>
    </xf>
    <xf numFmtId="0" fontId="13" fillId="0" borderId="41" xfId="2" applyFont="1" applyBorder="1" applyAlignment="1">
      <alignment horizontal="center" vertical="center" wrapText="1"/>
    </xf>
    <xf numFmtId="9" fontId="6" fillId="2" borderId="41" xfId="3" applyFont="1" applyFill="1" applyBorder="1" applyAlignment="1" applyProtection="1">
      <alignment horizontal="center" vertical="center" wrapText="1"/>
    </xf>
    <xf numFmtId="9" fontId="6" fillId="2" borderId="40" xfId="3" applyFont="1" applyFill="1" applyBorder="1" applyAlignment="1" applyProtection="1">
      <alignment horizontal="center" vertical="center" wrapText="1"/>
    </xf>
    <xf numFmtId="0" fontId="2" fillId="0" borderId="4" xfId="1" applyFont="1" applyBorder="1" applyAlignment="1" applyProtection="1">
      <alignment horizontal="center" vertical="center" wrapText="1"/>
      <protection locked="0"/>
    </xf>
    <xf numFmtId="0" fontId="2" fillId="0" borderId="3" xfId="1" applyFont="1" applyBorder="1" applyAlignment="1" applyProtection="1">
      <alignment horizontal="center" vertical="center" wrapText="1"/>
      <protection locked="0"/>
    </xf>
    <xf numFmtId="0" fontId="2" fillId="0" borderId="4" xfId="1" quotePrefix="1" applyFont="1" applyBorder="1" applyAlignment="1" applyProtection="1">
      <alignment horizontal="center" vertical="center" wrapText="1"/>
      <protection locked="0"/>
    </xf>
    <xf numFmtId="0" fontId="2" fillId="0" borderId="3" xfId="1" quotePrefix="1" applyFont="1" applyBorder="1" applyAlignment="1" applyProtection="1">
      <alignment horizontal="center" vertical="center" wrapText="1"/>
      <protection locked="0"/>
    </xf>
    <xf numFmtId="0" fontId="2" fillId="0" borderId="2" xfId="1" quotePrefix="1" applyFont="1" applyBorder="1" applyAlignment="1" applyProtection="1">
      <alignment horizontal="center" vertical="center" wrapText="1"/>
      <protection locked="0"/>
    </xf>
    <xf numFmtId="0" fontId="2" fillId="0" borderId="53" xfId="1" applyFont="1" applyBorder="1" applyAlignment="1" applyProtection="1">
      <alignment horizontal="center" vertical="center" wrapText="1"/>
      <protection locked="0"/>
    </xf>
    <xf numFmtId="0" fontId="2" fillId="0" borderId="52" xfId="1" applyFont="1" applyBorder="1" applyAlignment="1" applyProtection="1">
      <alignment horizontal="center" vertical="center" wrapText="1"/>
      <protection locked="0"/>
    </xf>
    <xf numFmtId="0" fontId="2" fillId="0" borderId="53" xfId="1" quotePrefix="1" applyFont="1" applyBorder="1" applyAlignment="1" applyProtection="1">
      <alignment horizontal="center" vertical="center" wrapText="1"/>
      <protection locked="0"/>
    </xf>
    <xf numFmtId="0" fontId="2" fillId="0" borderId="52" xfId="1" quotePrefix="1" applyFont="1" applyBorder="1" applyAlignment="1" applyProtection="1">
      <alignment horizontal="center" vertical="center" wrapText="1"/>
      <protection locked="0"/>
    </xf>
    <xf numFmtId="0" fontId="2" fillId="0" borderId="51" xfId="1" quotePrefix="1" applyFont="1" applyBorder="1" applyAlignment="1" applyProtection="1">
      <alignment horizontal="center" vertical="center" wrapText="1"/>
      <protection locked="0"/>
    </xf>
    <xf numFmtId="0" fontId="2" fillId="0" borderId="56" xfId="1" quotePrefix="1" applyFont="1" applyBorder="1" applyAlignment="1" applyProtection="1">
      <alignment horizontal="center" vertical="center" wrapText="1"/>
      <protection locked="0"/>
    </xf>
    <xf numFmtId="0" fontId="2" fillId="0" borderId="55" xfId="1" quotePrefix="1" applyFont="1" applyBorder="1" applyAlignment="1" applyProtection="1">
      <alignment horizontal="center" vertical="center" wrapText="1"/>
      <protection locked="0"/>
    </xf>
    <xf numFmtId="0" fontId="2" fillId="0" borderId="54" xfId="1" quotePrefix="1" applyFont="1" applyBorder="1" applyAlignment="1" applyProtection="1">
      <alignment horizontal="center" vertical="center" wrapText="1"/>
      <protection locked="0"/>
    </xf>
    <xf numFmtId="0" fontId="2" fillId="0" borderId="56" xfId="1" applyFont="1" applyBorder="1" applyAlignment="1" applyProtection="1">
      <alignment horizontal="center" vertical="center" wrapText="1"/>
      <protection locked="0"/>
    </xf>
    <xf numFmtId="0" fontId="2" fillId="0" borderId="55"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4" fillId="7" borderId="4" xfId="2" applyFont="1" applyFill="1" applyBorder="1" applyAlignment="1">
      <alignment horizontal="center" vertical="center"/>
    </xf>
    <xf numFmtId="0" fontId="4" fillId="7" borderId="3" xfId="2" applyFont="1" applyFill="1" applyBorder="1" applyAlignment="1">
      <alignment horizontal="center" vertical="center"/>
    </xf>
    <xf numFmtId="0" fontId="4" fillId="7" borderId="2" xfId="2" applyFont="1" applyFill="1" applyBorder="1" applyAlignment="1">
      <alignment horizontal="center" vertical="center"/>
    </xf>
    <xf numFmtId="0" fontId="4" fillId="0" borderId="3" xfId="2" applyFont="1" applyBorder="1" applyAlignment="1">
      <alignment horizontal="center" vertical="center"/>
    </xf>
    <xf numFmtId="0" fontId="4" fillId="0" borderId="2" xfId="2" applyFont="1" applyBorder="1" applyAlignment="1">
      <alignment horizontal="center" vertical="center"/>
    </xf>
    <xf numFmtId="0" fontId="11" fillId="0" borderId="0" xfId="2" applyFont="1" applyAlignment="1">
      <alignment horizontal="center" vertical="center" wrapText="1"/>
    </xf>
    <xf numFmtId="0" fontId="20" fillId="11" borderId="1" xfId="2" applyFont="1" applyFill="1" applyBorder="1" applyAlignment="1">
      <alignment horizontal="center" vertical="center" wrapText="1"/>
    </xf>
    <xf numFmtId="0" fontId="20" fillId="11" borderId="4" xfId="2" applyFont="1" applyFill="1" applyBorder="1" applyAlignment="1">
      <alignment horizontal="center" vertical="center" wrapText="1"/>
    </xf>
    <xf numFmtId="0" fontId="27" fillId="0" borderId="0" xfId="2" applyFont="1" applyAlignment="1">
      <alignment horizontal="center" wrapText="1"/>
    </xf>
    <xf numFmtId="0" fontId="27" fillId="0" borderId="8" xfId="2" applyFont="1" applyBorder="1" applyAlignment="1">
      <alignment horizontal="center" wrapText="1"/>
    </xf>
    <xf numFmtId="0" fontId="2" fillId="12" borderId="1" xfId="2" applyFont="1" applyFill="1" applyBorder="1" applyAlignment="1">
      <alignment horizontal="center" vertical="center" wrapText="1"/>
    </xf>
    <xf numFmtId="0" fontId="2" fillId="3" borderId="1" xfId="2" applyFont="1" applyFill="1" applyBorder="1" applyAlignment="1">
      <alignment horizontal="center" vertical="center" wrapText="1"/>
    </xf>
    <xf numFmtId="9" fontId="32" fillId="3" borderId="27" xfId="3" applyFont="1" applyFill="1" applyBorder="1" applyAlignment="1">
      <alignment horizontal="left" vertical="center"/>
    </xf>
    <xf numFmtId="9" fontId="32" fillId="3" borderId="8" xfId="3" applyFont="1" applyFill="1" applyBorder="1" applyAlignment="1">
      <alignment horizontal="left" vertical="center"/>
    </xf>
    <xf numFmtId="0" fontId="2" fillId="0" borderId="16" xfId="2" applyFont="1" applyBorder="1" applyAlignment="1">
      <alignment horizontal="left" vertical="center" wrapText="1"/>
    </xf>
    <xf numFmtId="0" fontId="2" fillId="0" borderId="6" xfId="2" applyFont="1" applyBorder="1" applyAlignment="1">
      <alignment horizontal="left" vertical="center" wrapText="1"/>
    </xf>
    <xf numFmtId="0" fontId="12" fillId="11" borderId="57" xfId="4" applyNumberFormat="1" applyFont="1" applyFill="1" applyBorder="1" applyAlignment="1" applyProtection="1">
      <alignment horizontal="right" vertical="center" wrapText="1"/>
    </xf>
    <xf numFmtId="0" fontId="12" fillId="11" borderId="44" xfId="4" applyNumberFormat="1" applyFont="1" applyFill="1" applyBorder="1" applyAlignment="1" applyProtection="1">
      <alignment horizontal="right" vertical="center" wrapText="1"/>
    </xf>
    <xf numFmtId="166" fontId="12" fillId="11" borderId="44" xfId="2" applyNumberFormat="1" applyFont="1" applyFill="1" applyBorder="1" applyAlignment="1">
      <alignment horizontal="center" vertical="center" wrapText="1"/>
    </xf>
    <xf numFmtId="9" fontId="3" fillId="11" borderId="44" xfId="3" applyFont="1" applyFill="1" applyBorder="1" applyAlignment="1" applyProtection="1">
      <alignment horizontal="left" vertical="center" wrapText="1"/>
    </xf>
    <xf numFmtId="9" fontId="3" fillId="11" borderId="43" xfId="3" applyFont="1" applyFill="1" applyBorder="1" applyAlignment="1" applyProtection="1">
      <alignment horizontal="left" vertical="center" wrapText="1"/>
    </xf>
    <xf numFmtId="0" fontId="8" fillId="16" borderId="1" xfId="2" applyFont="1" applyFill="1" applyBorder="1" applyAlignment="1">
      <alignment horizontal="center" vertical="center" wrapText="1"/>
    </xf>
    <xf numFmtId="0" fontId="7" fillId="16" borderId="39" xfId="2" applyFont="1" applyFill="1" applyBorder="1" applyAlignment="1">
      <alignment horizontal="left"/>
    </xf>
    <xf numFmtId="0" fontId="7" fillId="16" borderId="37" xfId="2" applyFont="1" applyFill="1" applyBorder="1" applyAlignment="1">
      <alignment horizontal="left"/>
    </xf>
    <xf numFmtId="9" fontId="32" fillId="16" borderId="26" xfId="3" applyFont="1" applyFill="1" applyBorder="1" applyAlignment="1">
      <alignment horizontal="left" vertical="center"/>
    </xf>
    <xf numFmtId="9" fontId="32" fillId="16" borderId="5" xfId="3" applyFont="1" applyFill="1" applyBorder="1" applyAlignment="1">
      <alignment horizontal="left" vertical="center"/>
    </xf>
    <xf numFmtId="9" fontId="32" fillId="16" borderId="27" xfId="3" applyFont="1" applyFill="1" applyBorder="1" applyAlignment="1">
      <alignment horizontal="left" vertical="center"/>
    </xf>
    <xf numFmtId="9" fontId="32" fillId="16" borderId="8" xfId="3" applyFont="1" applyFill="1" applyBorder="1" applyAlignment="1">
      <alignment horizontal="left" vertical="center"/>
    </xf>
    <xf numFmtId="0" fontId="12" fillId="2" borderId="14" xfId="2" applyFont="1" applyFill="1" applyBorder="1" applyAlignment="1">
      <alignment horizontal="center" vertical="center"/>
    </xf>
    <xf numFmtId="0" fontId="26" fillId="2" borderId="1" xfId="2" applyFont="1" applyFill="1" applyBorder="1" applyAlignment="1">
      <alignment horizontal="center" vertical="center"/>
    </xf>
    <xf numFmtId="9" fontId="32" fillId="3" borderId="39" xfId="3" applyFont="1" applyFill="1" applyBorder="1" applyAlignment="1">
      <alignment horizontal="left" vertical="center"/>
    </xf>
    <xf numFmtId="9" fontId="32" fillId="3" borderId="37" xfId="3" applyFont="1" applyFill="1" applyBorder="1" applyAlignment="1">
      <alignment horizontal="left" vertical="center"/>
    </xf>
    <xf numFmtId="9" fontId="32" fillId="3" borderId="26" xfId="3" applyFont="1" applyFill="1" applyBorder="1" applyAlignment="1">
      <alignment horizontal="left" vertical="center"/>
    </xf>
    <xf numFmtId="9" fontId="32" fillId="3" borderId="5" xfId="3" applyFont="1" applyFill="1" applyBorder="1" applyAlignment="1">
      <alignment horizontal="left" vertical="center"/>
    </xf>
    <xf numFmtId="9" fontId="32" fillId="12" borderId="39" xfId="3" applyFont="1" applyFill="1" applyBorder="1" applyAlignment="1">
      <alignment horizontal="left" vertical="center"/>
    </xf>
    <xf numFmtId="9" fontId="32" fillId="12" borderId="37" xfId="3" applyFont="1" applyFill="1" applyBorder="1" applyAlignment="1">
      <alignment horizontal="left" vertical="center"/>
    </xf>
    <xf numFmtId="9" fontId="32" fillId="12" borderId="26" xfId="3" applyFont="1" applyFill="1" applyBorder="1" applyAlignment="1">
      <alignment horizontal="left" vertical="center"/>
    </xf>
    <xf numFmtId="9" fontId="32" fillId="12" borderId="5" xfId="3" applyFont="1" applyFill="1" applyBorder="1" applyAlignment="1">
      <alignment horizontal="left" vertical="center"/>
    </xf>
    <xf numFmtId="9" fontId="32" fillId="15" borderId="26" xfId="3" applyFont="1" applyFill="1" applyBorder="1" applyAlignment="1">
      <alignment horizontal="left" vertical="center"/>
    </xf>
    <xf numFmtId="9" fontId="32" fillId="15" borderId="5" xfId="3" applyFont="1" applyFill="1" applyBorder="1" applyAlignment="1">
      <alignment horizontal="left" vertical="center"/>
    </xf>
    <xf numFmtId="0" fontId="10" fillId="15" borderId="1" xfId="2" applyFont="1" applyFill="1" applyBorder="1" applyAlignment="1">
      <alignment horizontal="center" vertical="center" wrapText="1"/>
    </xf>
    <xf numFmtId="0" fontId="2" fillId="2" borderId="27" xfId="2" applyFont="1" applyFill="1" applyBorder="1" applyAlignment="1">
      <alignment horizontal="center" vertical="top"/>
    </xf>
    <xf numFmtId="0" fontId="2" fillId="2" borderId="0" xfId="2" applyFont="1" applyFill="1" applyAlignment="1">
      <alignment horizontal="center" vertical="top"/>
    </xf>
    <xf numFmtId="0" fontId="24" fillId="12" borderId="1" xfId="2" applyFont="1" applyFill="1" applyBorder="1" applyAlignment="1">
      <alignment horizontal="center" vertical="center" wrapText="1"/>
    </xf>
    <xf numFmtId="0" fontId="2" fillId="2" borderId="39" xfId="2" applyFont="1" applyFill="1" applyBorder="1" applyAlignment="1">
      <alignment horizontal="center" vertical="center"/>
    </xf>
    <xf numFmtId="0" fontId="2" fillId="2" borderId="26" xfId="2" applyFont="1" applyFill="1" applyBorder="1" applyAlignment="1">
      <alignment horizontal="center" vertical="center"/>
    </xf>
    <xf numFmtId="0" fontId="2" fillId="2" borderId="37" xfId="2" applyFont="1" applyFill="1" applyBorder="1" applyAlignment="1">
      <alignment horizontal="center" vertical="center"/>
    </xf>
    <xf numFmtId="0" fontId="2" fillId="2" borderId="5" xfId="2" applyFont="1" applyFill="1" applyBorder="1" applyAlignment="1">
      <alignment horizontal="center" vertical="center"/>
    </xf>
    <xf numFmtId="9" fontId="4" fillId="2" borderId="1" xfId="3" applyFont="1" applyFill="1" applyBorder="1" applyAlignment="1">
      <alignment horizontal="center" vertical="center"/>
    </xf>
    <xf numFmtId="2" fontId="29" fillId="5" borderId="20" xfId="2" applyNumberFormat="1" applyFont="1" applyFill="1" applyBorder="1" applyAlignment="1">
      <alignment horizontal="center" vertical="center" wrapText="1"/>
    </xf>
    <xf numFmtId="2" fontId="29" fillId="5" borderId="10" xfId="2" applyNumberFormat="1" applyFont="1" applyFill="1" applyBorder="1" applyAlignment="1">
      <alignment horizontal="center" vertical="center" wrapText="1"/>
    </xf>
    <xf numFmtId="9" fontId="32" fillId="15" borderId="39" xfId="3" applyFont="1" applyFill="1" applyBorder="1" applyAlignment="1">
      <alignment horizontal="left" vertical="center"/>
    </xf>
    <xf numFmtId="9" fontId="32" fillId="15" borderId="37" xfId="3" applyFont="1" applyFill="1" applyBorder="1" applyAlignment="1">
      <alignment horizontal="left" vertical="center"/>
    </xf>
    <xf numFmtId="9" fontId="2" fillId="2" borderId="1" xfId="3" applyFont="1" applyFill="1" applyBorder="1" applyAlignment="1">
      <alignment horizontal="center" vertical="center"/>
    </xf>
    <xf numFmtId="9" fontId="4" fillId="2" borderId="58" xfId="3" applyFont="1" applyFill="1" applyBorder="1" applyAlignment="1">
      <alignment horizontal="center" vertical="center"/>
    </xf>
    <xf numFmtId="9" fontId="4" fillId="2" borderId="38" xfId="3" applyFont="1" applyFill="1" applyBorder="1" applyAlignment="1">
      <alignment horizontal="center" vertical="center"/>
    </xf>
    <xf numFmtId="0" fontId="7" fillId="12" borderId="39" xfId="2" applyFont="1" applyFill="1" applyBorder="1" applyAlignment="1">
      <alignment horizontal="left"/>
    </xf>
    <xf numFmtId="0" fontId="7" fillId="12" borderId="37" xfId="2" applyFont="1" applyFill="1" applyBorder="1" applyAlignment="1">
      <alignment horizontal="left"/>
    </xf>
    <xf numFmtId="0" fontId="26" fillId="2" borderId="58" xfId="2" applyFont="1" applyFill="1" applyBorder="1" applyAlignment="1">
      <alignment horizontal="center" vertical="center"/>
    </xf>
    <xf numFmtId="0" fontId="26" fillId="2" borderId="38" xfId="2" applyFont="1" applyFill="1" applyBorder="1" applyAlignment="1">
      <alignment horizontal="center" vertical="center"/>
    </xf>
    <xf numFmtId="9" fontId="32" fillId="12" borderId="27" xfId="3" applyFont="1" applyFill="1" applyBorder="1" applyAlignment="1">
      <alignment horizontal="left" vertical="center"/>
    </xf>
    <xf numFmtId="9" fontId="32" fillId="12" borderId="8" xfId="3" applyFont="1" applyFill="1" applyBorder="1" applyAlignment="1">
      <alignment horizontal="left" vertical="center"/>
    </xf>
    <xf numFmtId="9" fontId="2" fillId="2" borderId="58" xfId="3" applyFont="1" applyFill="1" applyBorder="1" applyAlignment="1">
      <alignment horizontal="center" vertical="center"/>
    </xf>
    <xf numFmtId="9" fontId="2" fillId="2" borderId="38" xfId="3" applyFont="1" applyFill="1" applyBorder="1" applyAlignment="1">
      <alignment horizontal="center" vertical="center"/>
    </xf>
    <xf numFmtId="0" fontId="4" fillId="0" borderId="8" xfId="2" applyFont="1" applyBorder="1" applyAlignment="1">
      <alignment horizontal="center" vertical="center"/>
    </xf>
    <xf numFmtId="0" fontId="4" fillId="5" borderId="31" xfId="2" applyFont="1" applyFill="1" applyBorder="1" applyAlignment="1">
      <alignment horizontal="center" vertical="center" wrapText="1"/>
    </xf>
    <xf numFmtId="0" fontId="4" fillId="5" borderId="35" xfId="2" applyFont="1" applyFill="1" applyBorder="1" applyAlignment="1">
      <alignment horizontal="center" vertical="center" wrapText="1"/>
    </xf>
    <xf numFmtId="0" fontId="4" fillId="5" borderId="30" xfId="2" applyFont="1" applyFill="1" applyBorder="1" applyAlignment="1">
      <alignment horizontal="center" vertical="center" wrapText="1"/>
    </xf>
    <xf numFmtId="0" fontId="29" fillId="5" borderId="30" xfId="2" applyFont="1" applyFill="1" applyBorder="1" applyAlignment="1">
      <alignment horizontal="center" vertical="center"/>
    </xf>
    <xf numFmtId="0" fontId="29" fillId="5" borderId="59" xfId="2" applyFont="1" applyFill="1" applyBorder="1" applyAlignment="1">
      <alignment horizontal="center" vertical="center"/>
    </xf>
    <xf numFmtId="9" fontId="32" fillId="3" borderId="0" xfId="3" applyFont="1" applyFill="1" applyBorder="1" applyAlignment="1">
      <alignment horizontal="left" vertical="center"/>
    </xf>
    <xf numFmtId="9" fontId="32" fillId="15" borderId="36" xfId="3" applyFont="1" applyFill="1" applyBorder="1" applyAlignment="1">
      <alignment horizontal="left" vertical="center"/>
    </xf>
    <xf numFmtId="9" fontId="32" fillId="15" borderId="14" xfId="3" applyFont="1" applyFill="1" applyBorder="1" applyAlignment="1">
      <alignment horizontal="left" vertical="center"/>
    </xf>
    <xf numFmtId="9" fontId="32" fillId="3" borderId="14" xfId="3" applyFont="1" applyFill="1" applyBorder="1" applyAlignment="1">
      <alignment horizontal="left" vertical="center"/>
    </xf>
    <xf numFmtId="0" fontId="35" fillId="2" borderId="58" xfId="2" applyFont="1" applyFill="1" applyBorder="1" applyAlignment="1">
      <alignment horizontal="center" vertical="center"/>
    </xf>
    <xf numFmtId="0" fontId="35" fillId="2" borderId="38" xfId="2" applyFont="1" applyFill="1" applyBorder="1" applyAlignment="1">
      <alignment horizontal="center" vertical="center"/>
    </xf>
    <xf numFmtId="0" fontId="7" fillId="12" borderId="36" xfId="2" applyFont="1" applyFill="1" applyBorder="1" applyAlignment="1">
      <alignment horizontal="left"/>
    </xf>
    <xf numFmtId="9" fontId="32" fillId="12" borderId="14" xfId="3" applyFont="1" applyFill="1" applyBorder="1" applyAlignment="1">
      <alignment horizontal="left" vertical="center"/>
    </xf>
    <xf numFmtId="9" fontId="32" fillId="12" borderId="0" xfId="3" applyFont="1" applyFill="1" applyBorder="1" applyAlignment="1">
      <alignment horizontal="left" vertical="center"/>
    </xf>
    <xf numFmtId="9" fontId="32" fillId="3" borderId="36" xfId="3" applyFont="1" applyFill="1" applyBorder="1" applyAlignment="1">
      <alignment horizontal="left" vertical="center"/>
    </xf>
    <xf numFmtId="0" fontId="7" fillId="3" borderId="39" xfId="2" applyFont="1" applyFill="1" applyBorder="1" applyAlignment="1">
      <alignment horizontal="left"/>
    </xf>
    <xf numFmtId="0" fontId="7" fillId="3" borderId="37" xfId="2" applyFont="1" applyFill="1" applyBorder="1" applyAlignment="1">
      <alignment horizontal="left"/>
    </xf>
    <xf numFmtId="0" fontId="33" fillId="2" borderId="0" xfId="2" applyFont="1" applyFill="1" applyAlignment="1">
      <alignment horizontal="center" vertical="center" textRotation="90"/>
    </xf>
    <xf numFmtId="0" fontId="11" fillId="0" borderId="27" xfId="2" applyFont="1" applyBorder="1" applyAlignment="1">
      <alignment horizontal="center" vertical="center" wrapText="1"/>
    </xf>
    <xf numFmtId="0" fontId="21" fillId="11" borderId="1" xfId="2" applyFont="1" applyFill="1" applyBorder="1" applyAlignment="1">
      <alignment horizontal="center" vertical="center" wrapText="1"/>
    </xf>
    <xf numFmtId="0" fontId="21" fillId="11" borderId="4" xfId="2" applyFont="1" applyFill="1" applyBorder="1" applyAlignment="1">
      <alignment horizontal="center" vertical="center" wrapText="1"/>
    </xf>
    <xf numFmtId="0" fontId="12" fillId="11" borderId="50" xfId="4" applyNumberFormat="1" applyFont="1" applyFill="1" applyBorder="1" applyAlignment="1" applyProtection="1">
      <alignment horizontal="right" vertical="center" wrapText="1"/>
    </xf>
    <xf numFmtId="0" fontId="12" fillId="11" borderId="49" xfId="4" applyNumberFormat="1" applyFont="1" applyFill="1" applyBorder="1" applyAlignment="1" applyProtection="1">
      <alignment horizontal="right" vertical="center" wrapText="1"/>
    </xf>
    <xf numFmtId="166" fontId="12" fillId="11" borderId="49" xfId="2" applyNumberFormat="1" applyFont="1" applyFill="1" applyBorder="1" applyAlignment="1">
      <alignment horizontal="center" vertical="center" wrapText="1"/>
    </xf>
    <xf numFmtId="9" fontId="3" fillId="11" borderId="49" xfId="3" applyFont="1" applyFill="1" applyBorder="1" applyAlignment="1" applyProtection="1">
      <alignment horizontal="left" vertical="center" wrapText="1"/>
    </xf>
    <xf numFmtId="9" fontId="3" fillId="11" borderId="60" xfId="3" applyFont="1" applyFill="1" applyBorder="1" applyAlignment="1" applyProtection="1">
      <alignment horizontal="left" vertical="center" wrapText="1"/>
    </xf>
    <xf numFmtId="0" fontId="26" fillId="2" borderId="39"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37" xfId="2" applyFont="1" applyFill="1" applyBorder="1" applyAlignment="1">
      <alignment horizontal="center" vertical="center"/>
    </xf>
    <xf numFmtId="0" fontId="26" fillId="2" borderId="5" xfId="2" applyFont="1" applyFill="1" applyBorder="1" applyAlignment="1">
      <alignment horizontal="center" vertical="center"/>
    </xf>
    <xf numFmtId="0" fontId="35" fillId="2" borderId="39" xfId="2" applyFont="1" applyFill="1" applyBorder="1" applyAlignment="1">
      <alignment horizontal="center" vertical="center"/>
    </xf>
    <xf numFmtId="0" fontId="35" fillId="2" borderId="26" xfId="2" applyFont="1" applyFill="1" applyBorder="1" applyAlignment="1">
      <alignment horizontal="center" vertical="center"/>
    </xf>
    <xf numFmtId="0" fontId="35" fillId="2" borderId="37" xfId="2" applyFont="1" applyFill="1" applyBorder="1" applyAlignment="1">
      <alignment horizontal="center" vertical="center"/>
    </xf>
    <xf numFmtId="0" fontId="35" fillId="2" borderId="5" xfId="2" applyFont="1" applyFill="1" applyBorder="1" applyAlignment="1">
      <alignment horizontal="center" vertical="center"/>
    </xf>
    <xf numFmtId="0" fontId="4" fillId="2" borderId="0" xfId="2" applyFont="1" applyFill="1" applyAlignment="1">
      <alignment horizontal="center" vertical="center" wrapText="1"/>
    </xf>
    <xf numFmtId="0" fontId="4" fillId="2" borderId="0" xfId="2" applyFont="1" applyFill="1" applyAlignment="1">
      <alignment horizontal="center" vertical="center"/>
    </xf>
    <xf numFmtId="0" fontId="2" fillId="2" borderId="3" xfId="2" applyFont="1" applyFill="1" applyBorder="1" applyAlignment="1">
      <alignment horizontal="center"/>
    </xf>
    <xf numFmtId="0" fontId="12" fillId="2" borderId="8" xfId="2" applyFont="1" applyFill="1" applyBorder="1" applyAlignment="1">
      <alignment horizontal="center" vertical="center"/>
    </xf>
    <xf numFmtId="0" fontId="3" fillId="2" borderId="4" xfId="2" applyFill="1" applyBorder="1" applyAlignment="1" applyProtection="1">
      <alignment horizontal="left" vertical="top" wrapText="1"/>
      <protection locked="0"/>
    </xf>
    <xf numFmtId="0" fontId="3" fillId="2" borderId="3" xfId="2" applyFill="1" applyBorder="1" applyAlignment="1" applyProtection="1">
      <alignment horizontal="left" vertical="top" wrapText="1"/>
      <protection locked="0"/>
    </xf>
    <xf numFmtId="0" fontId="3" fillId="2" borderId="2" xfId="2" applyFill="1" applyBorder="1" applyAlignment="1" applyProtection="1">
      <alignment horizontal="left" vertical="top" wrapText="1"/>
      <protection locked="0"/>
    </xf>
    <xf numFmtId="0" fontId="38" fillId="0" borderId="0" xfId="2" applyFont="1" applyAlignment="1" applyProtection="1">
      <alignment horizontal="center" vertical="center" textRotation="90"/>
      <protection locked="0"/>
    </xf>
    <xf numFmtId="0" fontId="27" fillId="0" borderId="0" xfId="2" applyFont="1" applyAlignment="1">
      <alignment horizontal="center" vertical="center" wrapText="1"/>
    </xf>
    <xf numFmtId="0" fontId="36" fillId="2" borderId="0" xfId="2" applyFont="1" applyFill="1" applyAlignment="1">
      <alignment horizontal="center"/>
    </xf>
    <xf numFmtId="0" fontId="2" fillId="0" borderId="16" xfId="2" applyFont="1" applyBorder="1" applyAlignment="1">
      <alignment horizontal="left" vertical="top" wrapText="1"/>
    </xf>
    <xf numFmtId="0" fontId="40" fillId="0" borderId="4" xfId="1" applyFont="1" applyBorder="1" applyAlignment="1">
      <alignment horizontal="center" vertical="center" wrapText="1"/>
    </xf>
    <xf numFmtId="0" fontId="40" fillId="0" borderId="3" xfId="1" applyFont="1" applyBorder="1" applyAlignment="1">
      <alignment horizontal="center" vertical="center" wrapText="1"/>
    </xf>
    <xf numFmtId="0" fontId="2" fillId="0" borderId="1" xfId="2" applyFont="1" applyBorder="1" applyAlignment="1">
      <alignment horizontal="center" vertical="center" wrapText="1"/>
    </xf>
    <xf numFmtId="0" fontId="13" fillId="2" borderId="0" xfId="2" applyFont="1" applyFill="1" applyAlignment="1">
      <alignment horizontal="center" vertical="center"/>
    </xf>
    <xf numFmtId="0" fontId="40" fillId="0" borderId="4" xfId="1" applyFont="1" applyBorder="1" applyAlignment="1">
      <alignment horizontal="left" vertical="center" wrapText="1"/>
    </xf>
    <xf numFmtId="0" fontId="40" fillId="0" borderId="3" xfId="1" applyFont="1" applyBorder="1" applyAlignment="1">
      <alignment horizontal="left" vertical="center" wrapText="1"/>
    </xf>
    <xf numFmtId="0" fontId="40" fillId="0" borderId="2" xfId="1" applyFont="1" applyBorder="1" applyAlignment="1">
      <alignment horizontal="left" vertical="center" wrapText="1"/>
    </xf>
    <xf numFmtId="0" fontId="40" fillId="0" borderId="1" xfId="1" applyFont="1" applyBorder="1" applyAlignment="1">
      <alignment horizontal="center" vertical="center" wrapText="1"/>
    </xf>
    <xf numFmtId="0" fontId="34" fillId="3" borderId="4" xfId="1" applyFont="1" applyFill="1" applyBorder="1" applyAlignment="1">
      <alignment horizontal="center" vertical="center"/>
    </xf>
    <xf numFmtId="0" fontId="34" fillId="3" borderId="3" xfId="1" applyFont="1" applyFill="1" applyBorder="1" applyAlignment="1">
      <alignment horizontal="center" vertical="center"/>
    </xf>
    <xf numFmtId="0" fontId="34" fillId="3" borderId="2" xfId="1" applyFont="1" applyFill="1" applyBorder="1" applyAlignment="1">
      <alignment horizontal="center" vertical="center"/>
    </xf>
    <xf numFmtId="0" fontId="39" fillId="0" borderId="27" xfId="2" applyFont="1" applyBorder="1" applyAlignment="1">
      <alignment horizontal="center" vertical="center"/>
    </xf>
    <xf numFmtId="168" fontId="39" fillId="0" borderId="27" xfId="6" applyNumberFormat="1" applyFont="1" applyFill="1" applyBorder="1" applyAlignment="1" applyProtection="1">
      <alignment horizontal="center" vertical="center"/>
      <protection locked="0"/>
    </xf>
    <xf numFmtId="0" fontId="31" fillId="15" borderId="1" xfId="1" applyFont="1" applyFill="1" applyBorder="1" applyAlignment="1">
      <alignment horizontal="center" vertical="center"/>
    </xf>
    <xf numFmtId="0" fontId="31" fillId="15" borderId="4" xfId="1" applyFont="1" applyFill="1" applyBorder="1" applyAlignment="1">
      <alignment horizontal="center" vertical="center"/>
    </xf>
    <xf numFmtId="0" fontId="31" fillId="15" borderId="3" xfId="1" applyFont="1" applyFill="1" applyBorder="1" applyAlignment="1">
      <alignment horizontal="center" vertical="center"/>
    </xf>
    <xf numFmtId="0" fontId="31" fillId="15" borderId="2" xfId="1" applyFont="1" applyFill="1" applyBorder="1" applyAlignment="1">
      <alignment horizontal="center" vertical="center"/>
    </xf>
    <xf numFmtId="0" fontId="23" fillId="2" borderId="36" xfId="2" applyFont="1" applyFill="1" applyBorder="1" applyAlignment="1">
      <alignment horizontal="right" vertical="center" wrapText="1" indent="1"/>
    </xf>
    <xf numFmtId="0" fontId="23" fillId="2" borderId="0" xfId="2" applyFont="1" applyFill="1" applyAlignment="1">
      <alignment horizontal="right" vertical="center" wrapText="1" indent="1"/>
    </xf>
    <xf numFmtId="0" fontId="23" fillId="2" borderId="14" xfId="2" applyFont="1" applyFill="1" applyBorder="1" applyAlignment="1">
      <alignment horizontal="right" vertical="center" wrapText="1" indent="1"/>
    </xf>
    <xf numFmtId="0" fontId="2" fillId="2" borderId="1" xfId="2" applyFont="1" applyFill="1" applyBorder="1" applyAlignment="1" applyProtection="1">
      <alignment horizontal="left" vertical="center" wrapText="1" indent="1"/>
      <protection locked="0"/>
    </xf>
    <xf numFmtId="0" fontId="12" fillId="8" borderId="0" xfId="2" applyFont="1" applyFill="1" applyAlignment="1">
      <alignment horizontal="center" vertical="center" wrapText="1"/>
    </xf>
    <xf numFmtId="0" fontId="34" fillId="3" borderId="1" xfId="1" applyFont="1" applyFill="1" applyBorder="1" applyAlignment="1">
      <alignment horizontal="center" vertical="center"/>
    </xf>
    <xf numFmtId="0" fontId="34" fillId="12" borderId="4" xfId="1" applyFont="1" applyFill="1" applyBorder="1" applyAlignment="1">
      <alignment horizontal="center" vertical="center"/>
    </xf>
    <xf numFmtId="0" fontId="34" fillId="12" borderId="3" xfId="1" applyFont="1" applyFill="1" applyBorder="1" applyAlignment="1">
      <alignment horizontal="center" vertical="center"/>
    </xf>
    <xf numFmtId="0" fontId="34" fillId="12" borderId="2" xfId="1" applyFont="1" applyFill="1" applyBorder="1" applyAlignment="1">
      <alignment horizontal="center" vertical="center"/>
    </xf>
    <xf numFmtId="0" fontId="3" fillId="2" borderId="4" xfId="2" applyFill="1" applyBorder="1" applyAlignment="1" applyProtection="1">
      <alignment horizontal="left" vertical="center" wrapText="1"/>
      <protection locked="0"/>
    </xf>
    <xf numFmtId="0" fontId="3" fillId="2" borderId="3" xfId="2" applyFill="1" applyBorder="1" applyAlignment="1" applyProtection="1">
      <alignment horizontal="left" vertical="center" wrapText="1"/>
      <protection locked="0"/>
    </xf>
    <xf numFmtId="0" fontId="3" fillId="2" borderId="2" xfId="2" applyFill="1" applyBorder="1" applyAlignment="1" applyProtection="1">
      <alignment horizontal="left" vertical="center" wrapText="1"/>
      <protection locked="0"/>
    </xf>
    <xf numFmtId="0" fontId="12" fillId="20" borderId="1" xfId="2" applyFont="1" applyFill="1" applyBorder="1" applyAlignment="1">
      <alignment horizontal="center" vertical="center" wrapText="1"/>
    </xf>
    <xf numFmtId="0" fontId="34" fillId="0" borderId="4" xfId="1" applyFont="1" applyBorder="1" applyAlignment="1">
      <alignment horizontal="center" vertical="center"/>
    </xf>
    <xf numFmtId="0" fontId="34" fillId="0" borderId="3" xfId="1" applyFont="1" applyBorder="1" applyAlignment="1">
      <alignment horizontal="center" vertical="center"/>
    </xf>
    <xf numFmtId="0" fontId="34" fillId="0" borderId="2" xfId="1" applyFont="1" applyBorder="1" applyAlignment="1">
      <alignment horizontal="center" vertical="center"/>
    </xf>
    <xf numFmtId="0" fontId="4" fillId="2" borderId="1" xfId="2" applyFont="1" applyFill="1" applyBorder="1" applyAlignment="1">
      <alignment horizontal="center" vertical="center" wrapText="1"/>
    </xf>
    <xf numFmtId="0" fontId="34" fillId="19" borderId="1" xfId="1" applyFont="1" applyFill="1" applyBorder="1" applyAlignment="1">
      <alignment horizontal="center" vertical="center"/>
    </xf>
    <xf numFmtId="0" fontId="34" fillId="19" borderId="4" xfId="1" applyFont="1" applyFill="1" applyBorder="1" applyAlignment="1">
      <alignment horizontal="center" vertical="center"/>
    </xf>
    <xf numFmtId="0" fontId="34" fillId="19" borderId="3" xfId="1" applyFont="1" applyFill="1" applyBorder="1" applyAlignment="1">
      <alignment horizontal="center" vertical="center"/>
    </xf>
    <xf numFmtId="0" fontId="34" fillId="19" borderId="2" xfId="1" applyFont="1" applyFill="1" applyBorder="1" applyAlignment="1">
      <alignment horizontal="center" vertical="center"/>
    </xf>
    <xf numFmtId="0" fontId="2" fillId="2" borderId="1" xfId="2" applyFont="1" applyFill="1" applyBorder="1" applyAlignment="1" applyProtection="1">
      <alignment horizontal="left" vertical="top" wrapText="1"/>
      <protection locked="0"/>
    </xf>
    <xf numFmtId="0" fontId="34" fillId="18" borderId="1" xfId="1" applyFont="1" applyFill="1" applyBorder="1" applyAlignment="1">
      <alignment horizontal="center" vertical="center"/>
    </xf>
    <xf numFmtId="0" fontId="34" fillId="18" borderId="4" xfId="1" applyFont="1" applyFill="1" applyBorder="1" applyAlignment="1">
      <alignment horizontal="center" vertical="center"/>
    </xf>
    <xf numFmtId="0" fontId="34" fillId="18" borderId="3" xfId="1" applyFont="1" applyFill="1" applyBorder="1" applyAlignment="1">
      <alignment horizontal="center" vertical="center"/>
    </xf>
    <xf numFmtId="0" fontId="34" fillId="18" borderId="2" xfId="1" applyFont="1" applyFill="1" applyBorder="1" applyAlignment="1">
      <alignment horizontal="center" vertical="center"/>
    </xf>
    <xf numFmtId="0" fontId="34" fillId="12" borderId="1" xfId="1" applyFont="1" applyFill="1" applyBorder="1" applyAlignment="1">
      <alignment horizontal="center" vertical="center"/>
    </xf>
    <xf numFmtId="0" fontId="41" fillId="0" borderId="4" xfId="1" applyFont="1" applyBorder="1" applyAlignment="1">
      <alignment horizontal="center"/>
    </xf>
    <xf numFmtId="0" fontId="41" fillId="0" borderId="3" xfId="1" applyFont="1" applyBorder="1" applyAlignment="1">
      <alignment horizontal="center"/>
    </xf>
    <xf numFmtId="0" fontId="41" fillId="0" borderId="2" xfId="1" applyFont="1" applyBorder="1" applyAlignment="1">
      <alignment horizontal="center"/>
    </xf>
    <xf numFmtId="0" fontId="41" fillId="0" borderId="1" xfId="1" applyFont="1" applyBorder="1" applyAlignment="1">
      <alignment horizontal="center"/>
    </xf>
    <xf numFmtId="0" fontId="34" fillId="0" borderId="1" xfId="1" applyFont="1" applyBorder="1" applyAlignment="1">
      <alignment horizontal="center" vertical="center"/>
    </xf>
    <xf numFmtId="0" fontId="3" fillId="2" borderId="4" xfId="2" quotePrefix="1" applyFill="1" applyBorder="1" applyAlignment="1" applyProtection="1">
      <alignment horizontal="left" vertical="center" wrapText="1"/>
      <protection locked="0"/>
    </xf>
    <xf numFmtId="0" fontId="3" fillId="2" borderId="1" xfId="2" applyFill="1" applyBorder="1" applyAlignment="1" applyProtection="1">
      <alignment horizontal="left" vertical="top" wrapText="1"/>
      <protection locked="0"/>
    </xf>
    <xf numFmtId="0" fontId="3" fillId="2" borderId="4" xfId="2" applyFill="1" applyBorder="1" applyAlignment="1" applyProtection="1">
      <alignment horizontal="center" vertical="top" wrapText="1"/>
      <protection locked="0"/>
    </xf>
    <xf numFmtId="0" fontId="3" fillId="2" borderId="3" xfId="2" applyFill="1" applyBorder="1" applyAlignment="1" applyProtection="1">
      <alignment horizontal="center" vertical="top" wrapText="1"/>
      <protection locked="0"/>
    </xf>
    <xf numFmtId="0" fontId="3" fillId="2" borderId="2" xfId="2" applyFill="1" applyBorder="1" applyAlignment="1" applyProtection="1">
      <alignment horizontal="center" vertical="top" wrapText="1"/>
      <protection locked="0"/>
    </xf>
    <xf numFmtId="0" fontId="3" fillId="2" borderId="1" xfId="2" applyFill="1" applyBorder="1" applyAlignment="1" applyProtection="1">
      <alignment horizontal="center" vertical="center" wrapText="1"/>
      <protection locked="0"/>
    </xf>
    <xf numFmtId="0" fontId="43" fillId="10" borderId="77" xfId="2" applyFont="1" applyFill="1" applyBorder="1" applyAlignment="1">
      <alignment horizontal="center" vertical="center" wrapText="1"/>
    </xf>
    <xf numFmtId="0" fontId="43" fillId="10" borderId="75" xfId="2" applyFont="1" applyFill="1" applyBorder="1" applyAlignment="1">
      <alignment horizontal="center" vertical="center" wrapText="1"/>
    </xf>
    <xf numFmtId="0" fontId="43" fillId="10" borderId="76" xfId="2" applyFont="1" applyFill="1" applyBorder="1" applyAlignment="1">
      <alignment horizontal="center" vertical="center" wrapText="1"/>
    </xf>
    <xf numFmtId="0" fontId="42" fillId="0" borderId="74" xfId="2" applyFont="1" applyBorder="1" applyAlignment="1">
      <alignment horizontal="center" vertical="center" wrapText="1"/>
    </xf>
    <xf numFmtId="0" fontId="42" fillId="0" borderId="25" xfId="2" applyFont="1" applyBorder="1" applyAlignment="1">
      <alignment horizontal="center" vertical="center" wrapText="1"/>
    </xf>
    <xf numFmtId="0" fontId="42" fillId="0" borderId="24" xfId="2" applyFont="1" applyBorder="1" applyAlignment="1">
      <alignment horizontal="center" vertical="center" wrapText="1"/>
    </xf>
    <xf numFmtId="0" fontId="2" fillId="0" borderId="0" xfId="2" applyFont="1" applyAlignment="1">
      <alignment horizontal="center"/>
    </xf>
    <xf numFmtId="0" fontId="42" fillId="0" borderId="78" xfId="2" applyFont="1" applyBorder="1" applyAlignment="1">
      <alignment horizontal="center" vertical="center" wrapText="1"/>
    </xf>
    <xf numFmtId="0" fontId="42" fillId="0" borderId="8" xfId="2" applyFont="1" applyBorder="1" applyAlignment="1">
      <alignment horizontal="center" vertical="center" wrapText="1"/>
    </xf>
    <xf numFmtId="0" fontId="42" fillId="0" borderId="7" xfId="2" applyFont="1" applyBorder="1" applyAlignment="1">
      <alignment horizontal="center" vertical="center" wrapText="1"/>
    </xf>
    <xf numFmtId="0" fontId="3" fillId="2" borderId="4" xfId="7" applyFill="1" applyBorder="1" applyAlignment="1" applyProtection="1">
      <alignment horizontal="center" vertical="center" wrapText="1"/>
      <protection locked="0"/>
    </xf>
    <xf numFmtId="0" fontId="3" fillId="2" borderId="3" xfId="7" applyFill="1" applyBorder="1" applyAlignment="1" applyProtection="1">
      <alignment horizontal="center" vertical="center" wrapText="1"/>
      <protection locked="0"/>
    </xf>
    <xf numFmtId="0" fontId="3" fillId="2" borderId="2" xfId="7" applyFill="1" applyBorder="1" applyAlignment="1" applyProtection="1">
      <alignment horizontal="center" vertical="center" wrapText="1"/>
      <protection locked="0"/>
    </xf>
    <xf numFmtId="0" fontId="3" fillId="2" borderId="4" xfId="2" applyFill="1" applyBorder="1" applyAlignment="1" applyProtection="1">
      <alignment horizontal="center" vertical="center" wrapText="1"/>
      <protection locked="0"/>
    </xf>
    <xf numFmtId="0" fontId="3" fillId="2" borderId="3" xfId="2" applyFill="1" applyBorder="1" applyAlignment="1" applyProtection="1">
      <alignment horizontal="center" vertical="center" wrapText="1"/>
      <protection locked="0"/>
    </xf>
    <xf numFmtId="0" fontId="3" fillId="2" borderId="2" xfId="2" applyFill="1" applyBorder="1" applyAlignment="1" applyProtection="1">
      <alignment horizontal="center" vertical="center" wrapText="1"/>
      <protection locked="0"/>
    </xf>
    <xf numFmtId="0" fontId="32" fillId="3" borderId="72" xfId="2" applyFont="1" applyFill="1" applyBorder="1" applyAlignment="1">
      <alignment horizontal="center" vertical="center" wrapText="1"/>
    </xf>
    <xf numFmtId="0" fontId="32" fillId="3" borderId="71" xfId="2" applyFont="1" applyFill="1" applyBorder="1" applyAlignment="1">
      <alignment horizontal="center" vertical="center" wrapText="1"/>
    </xf>
    <xf numFmtId="0" fontId="12" fillId="4" borderId="1" xfId="2" applyFont="1" applyFill="1" applyBorder="1" applyAlignment="1">
      <alignment horizontal="center" vertical="center" wrapText="1"/>
    </xf>
    <xf numFmtId="0" fontId="32" fillId="4" borderId="69" xfId="2" applyFont="1" applyFill="1" applyBorder="1" applyAlignment="1">
      <alignment horizontal="center" vertical="center"/>
    </xf>
    <xf numFmtId="0" fontId="32" fillId="4" borderId="68" xfId="2" applyFont="1" applyFill="1" applyBorder="1" applyAlignment="1">
      <alignment horizontal="center" vertical="center"/>
    </xf>
    <xf numFmtId="0" fontId="32" fillId="4" borderId="67" xfId="2" applyFont="1" applyFill="1" applyBorder="1" applyAlignment="1">
      <alignment horizontal="center" vertical="center"/>
    </xf>
    <xf numFmtId="0" fontId="3" fillId="0" borderId="66" xfId="2" applyBorder="1" applyAlignment="1" applyProtection="1">
      <alignment horizontal="center" vertical="center" wrapText="1"/>
      <protection locked="0"/>
    </xf>
    <xf numFmtId="0" fontId="3" fillId="0" borderId="65" xfId="2" applyBorder="1" applyAlignment="1" applyProtection="1">
      <alignment horizontal="center" vertical="center" wrapText="1"/>
      <protection locked="0"/>
    </xf>
    <xf numFmtId="0" fontId="3" fillId="0" borderId="63" xfId="2" applyBorder="1" applyAlignment="1" applyProtection="1">
      <alignment horizontal="center" vertical="center" wrapText="1"/>
      <protection locked="0"/>
    </xf>
    <xf numFmtId="0" fontId="3" fillId="0" borderId="62" xfId="2" applyBorder="1" applyAlignment="1" applyProtection="1">
      <alignment horizontal="center" vertical="center" wrapText="1"/>
      <protection locked="0"/>
    </xf>
    <xf numFmtId="0" fontId="3" fillId="0" borderId="61" xfId="2" applyBorder="1" applyAlignment="1" applyProtection="1">
      <alignment horizontal="center" vertical="center" wrapText="1"/>
      <protection locked="0"/>
    </xf>
    <xf numFmtId="0" fontId="3" fillId="2" borderId="63" xfId="2" applyFill="1" applyBorder="1" applyAlignment="1" applyProtection="1">
      <alignment horizontal="center" vertical="center" wrapText="1"/>
      <protection locked="0"/>
    </xf>
    <xf numFmtId="0" fontId="3" fillId="2" borderId="62" xfId="2" applyFill="1" applyBorder="1" applyAlignment="1" applyProtection="1">
      <alignment horizontal="center" vertical="center" wrapText="1"/>
      <protection locked="0"/>
    </xf>
    <xf numFmtId="0" fontId="3" fillId="2" borderId="64" xfId="2" applyFill="1" applyBorder="1" applyAlignment="1" applyProtection="1">
      <alignment horizontal="center" vertical="center" wrapText="1"/>
      <protection locked="0"/>
    </xf>
    <xf numFmtId="0" fontId="32" fillId="4" borderId="70" xfId="2" applyFont="1" applyFill="1" applyBorder="1" applyAlignment="1">
      <alignment horizontal="center" vertical="center"/>
    </xf>
    <xf numFmtId="0" fontId="3" fillId="0" borderId="1" xfId="2" applyBorder="1" applyAlignment="1">
      <alignment horizontal="left" vertical="center" indent="1"/>
    </xf>
    <xf numFmtId="0" fontId="4" fillId="4" borderId="1" xfId="2" applyFont="1" applyFill="1" applyBorder="1" applyAlignment="1">
      <alignment horizontal="center" vertical="top"/>
    </xf>
    <xf numFmtId="0" fontId="4" fillId="0" borderId="1" xfId="2" applyFont="1" applyBorder="1" applyAlignment="1">
      <alignment horizontal="center" vertical="center"/>
    </xf>
    <xf numFmtId="0" fontId="4" fillId="4" borderId="1" xfId="2" applyFont="1" applyFill="1" applyBorder="1" applyAlignment="1">
      <alignment horizontal="center" vertical="center" wrapText="1"/>
    </xf>
    <xf numFmtId="0" fontId="4" fillId="4" borderId="1" xfId="2" applyFont="1" applyFill="1" applyBorder="1" applyAlignment="1">
      <alignment horizontal="center" vertical="center"/>
    </xf>
    <xf numFmtId="0" fontId="7" fillId="0" borderId="4" xfId="1" quotePrefix="1" applyFont="1" applyBorder="1" applyAlignment="1" applyProtection="1">
      <alignment horizontal="center" vertical="center" wrapText="1"/>
      <protection locked="0"/>
    </xf>
    <xf numFmtId="0" fontId="7" fillId="0" borderId="3" xfId="1" quotePrefix="1" applyFont="1" applyBorder="1" applyAlignment="1" applyProtection="1">
      <alignment horizontal="center" vertical="center" wrapText="1"/>
      <protection locked="0"/>
    </xf>
    <xf numFmtId="0" fontId="7" fillId="0" borderId="2" xfId="1" quotePrefix="1" applyFont="1" applyBorder="1" applyAlignment="1" applyProtection="1">
      <alignment horizontal="center" vertical="center" wrapText="1"/>
      <protection locked="0"/>
    </xf>
    <xf numFmtId="10" fontId="6" fillId="2" borderId="41" xfId="3" applyNumberFormat="1" applyFont="1" applyFill="1" applyBorder="1" applyAlignment="1" applyProtection="1">
      <alignment horizontal="center" vertical="center" wrapText="1"/>
    </xf>
    <xf numFmtId="10" fontId="6" fillId="2" borderId="40" xfId="3" applyNumberFormat="1" applyFont="1" applyFill="1" applyBorder="1" applyAlignment="1" applyProtection="1">
      <alignment horizontal="center" vertical="center" wrapText="1"/>
    </xf>
    <xf numFmtId="0" fontId="47" fillId="0" borderId="1" xfId="2" applyFont="1" applyBorder="1" applyAlignment="1">
      <alignment horizontal="left" vertical="center" indent="1"/>
    </xf>
    <xf numFmtId="0" fontId="7" fillId="0" borderId="63" xfId="2" applyFont="1" applyBorder="1" applyAlignment="1" applyProtection="1">
      <alignment horizontal="center" vertical="center" wrapText="1"/>
      <protection locked="0"/>
    </xf>
    <xf numFmtId="0" fontId="7" fillId="0" borderId="62" xfId="2" applyFont="1" applyBorder="1" applyAlignment="1" applyProtection="1">
      <alignment horizontal="center" vertical="center" wrapText="1"/>
      <protection locked="0"/>
    </xf>
    <xf numFmtId="0" fontId="7" fillId="0" borderId="61" xfId="2" applyFont="1" applyBorder="1" applyAlignment="1" applyProtection="1">
      <alignment horizontal="center" vertical="center" wrapText="1"/>
      <protection locked="0"/>
    </xf>
    <xf numFmtId="0" fontId="7" fillId="0" borderId="4" xfId="1" applyFont="1" applyBorder="1" applyAlignment="1" applyProtection="1">
      <alignment horizontal="center" vertical="center" wrapText="1"/>
      <protection locked="0"/>
    </xf>
    <xf numFmtId="0" fontId="7" fillId="0" borderId="3" xfId="1" applyFont="1" applyBorder="1" applyAlignment="1" applyProtection="1">
      <alignment horizontal="center" vertical="center" wrapText="1"/>
      <protection locked="0"/>
    </xf>
    <xf numFmtId="0" fontId="7" fillId="0" borderId="2" xfId="1" applyFont="1" applyBorder="1" applyAlignment="1" applyProtection="1">
      <alignment horizontal="center" vertical="center" wrapText="1"/>
      <protection locked="0"/>
    </xf>
    <xf numFmtId="0" fontId="7" fillId="0" borderId="56" xfId="1" applyFont="1" applyBorder="1" applyAlignment="1" applyProtection="1">
      <alignment horizontal="center" vertical="center" wrapText="1"/>
      <protection locked="0"/>
    </xf>
    <xf numFmtId="0" fontId="7" fillId="0" borderId="55" xfId="1" applyFont="1" applyBorder="1" applyAlignment="1" applyProtection="1">
      <alignment horizontal="center" vertical="center" wrapText="1"/>
      <protection locked="0"/>
    </xf>
    <xf numFmtId="0" fontId="7" fillId="0" borderId="56" xfId="1" quotePrefix="1" applyFont="1" applyBorder="1" applyAlignment="1" applyProtection="1">
      <alignment horizontal="center" vertical="center" wrapText="1"/>
      <protection locked="0"/>
    </xf>
    <xf numFmtId="0" fontId="7" fillId="0" borderId="55" xfId="1" quotePrefix="1" applyFont="1" applyBorder="1" applyAlignment="1" applyProtection="1">
      <alignment horizontal="center" vertical="center" wrapText="1"/>
      <protection locked="0"/>
    </xf>
    <xf numFmtId="0" fontId="7" fillId="0" borderId="54" xfId="1" quotePrefix="1" applyFont="1" applyBorder="1" applyAlignment="1" applyProtection="1">
      <alignment horizontal="center" vertical="center" wrapText="1"/>
      <protection locked="0"/>
    </xf>
    <xf numFmtId="0" fontId="2" fillId="0" borderId="66" xfId="2" applyFont="1" applyBorder="1" applyAlignment="1" applyProtection="1">
      <alignment horizontal="center" vertical="center" wrapText="1"/>
      <protection locked="0"/>
    </xf>
    <xf numFmtId="0" fontId="2" fillId="0" borderId="65" xfId="2" applyFont="1" applyBorder="1" applyAlignment="1" applyProtection="1">
      <alignment horizontal="center" vertical="center" wrapText="1"/>
      <protection locked="0"/>
    </xf>
    <xf numFmtId="0" fontId="2" fillId="0" borderId="63" xfId="2" applyFont="1" applyBorder="1" applyAlignment="1" applyProtection="1">
      <alignment horizontal="center" vertical="center" wrapText="1"/>
      <protection locked="0"/>
    </xf>
    <xf numFmtId="0" fontId="2" fillId="0" borderId="62" xfId="2" applyFont="1" applyBorder="1" applyAlignment="1" applyProtection="1">
      <alignment horizontal="center" vertical="center" wrapText="1"/>
      <protection locked="0"/>
    </xf>
    <xf numFmtId="0" fontId="2" fillId="0" borderId="61" xfId="2" applyFont="1" applyBorder="1" applyAlignment="1" applyProtection="1">
      <alignment horizontal="center" vertical="center" wrapText="1"/>
      <protection locked="0"/>
    </xf>
    <xf numFmtId="0" fontId="2" fillId="0" borderId="4" xfId="5" applyFont="1" applyBorder="1" applyAlignment="1" applyProtection="1">
      <alignment horizontal="center" vertical="center" wrapText="1"/>
      <protection locked="0"/>
    </xf>
    <xf numFmtId="0" fontId="2" fillId="0" borderId="2" xfId="5" applyFont="1" applyBorder="1" applyAlignment="1" applyProtection="1">
      <alignment horizontal="center" vertical="center" wrapText="1"/>
      <protection locked="0"/>
    </xf>
    <xf numFmtId="0" fontId="2" fillId="0" borderId="4" xfId="2" applyFont="1" applyBorder="1" applyAlignment="1" applyProtection="1">
      <alignment horizontal="center" vertical="center" wrapText="1"/>
      <protection locked="0"/>
    </xf>
    <xf numFmtId="0" fontId="2" fillId="0" borderId="2" xfId="2" applyFont="1" applyBorder="1" applyAlignment="1" applyProtection="1">
      <alignment horizontal="center" vertical="center" wrapText="1"/>
      <protection locked="0"/>
    </xf>
    <xf numFmtId="0" fontId="7" fillId="2" borderId="4" xfId="7" applyFont="1" applyFill="1" applyBorder="1" applyAlignment="1" applyProtection="1">
      <alignment horizontal="center" vertical="center" wrapText="1"/>
      <protection locked="0"/>
    </xf>
    <xf numFmtId="0" fontId="7" fillId="2" borderId="3" xfId="7" applyFont="1" applyFill="1" applyBorder="1" applyAlignment="1" applyProtection="1">
      <alignment horizontal="center" vertical="center" wrapText="1"/>
      <protection locked="0"/>
    </xf>
    <xf numFmtId="0" fontId="7" fillId="2" borderId="2" xfId="7" applyFont="1" applyFill="1" applyBorder="1" applyAlignment="1" applyProtection="1">
      <alignment horizontal="center" vertical="center" wrapText="1"/>
      <protection locked="0"/>
    </xf>
    <xf numFmtId="0" fontId="7" fillId="2" borderId="4" xfId="2" applyFont="1" applyFill="1" applyBorder="1" applyAlignment="1" applyProtection="1">
      <alignment horizontal="center" vertical="center" wrapText="1"/>
      <protection locked="0"/>
    </xf>
    <xf numFmtId="0" fontId="7" fillId="2" borderId="3" xfId="2" applyFont="1" applyFill="1" applyBorder="1" applyAlignment="1" applyProtection="1">
      <alignment horizontal="center" vertical="center" wrapText="1"/>
      <protection locked="0"/>
    </xf>
    <xf numFmtId="0" fontId="7" fillId="2" borderId="2" xfId="2" applyFont="1" applyFill="1" applyBorder="1" applyAlignment="1" applyProtection="1">
      <alignment horizontal="center" vertical="center" wrapText="1"/>
      <protection locked="0"/>
    </xf>
    <xf numFmtId="0" fontId="7" fillId="0" borderId="66" xfId="2" applyFont="1" applyBorder="1" applyAlignment="1" applyProtection="1">
      <alignment horizontal="center" vertical="center" wrapText="1"/>
      <protection locked="0"/>
    </xf>
    <xf numFmtId="0" fontId="7" fillId="0" borderId="65" xfId="2" applyFont="1" applyBorder="1" applyAlignment="1" applyProtection="1">
      <alignment horizontal="center" vertical="center" wrapText="1"/>
      <protection locked="0"/>
    </xf>
    <xf numFmtId="0" fontId="7" fillId="2" borderId="63" xfId="2" applyFont="1" applyFill="1" applyBorder="1" applyAlignment="1" applyProtection="1">
      <alignment horizontal="center" vertical="center" wrapText="1"/>
      <protection locked="0"/>
    </xf>
    <xf numFmtId="0" fontId="7" fillId="2" borderId="62" xfId="2" applyFont="1" applyFill="1" applyBorder="1" applyAlignment="1" applyProtection="1">
      <alignment horizontal="center" vertical="center" wrapText="1"/>
      <protection locked="0"/>
    </xf>
    <xf numFmtId="0" fontId="7" fillId="2" borderId="64" xfId="2" applyFont="1" applyFill="1" applyBorder="1" applyAlignment="1" applyProtection="1">
      <alignment horizontal="center" vertical="center" wrapText="1"/>
      <protection locked="0"/>
    </xf>
    <xf numFmtId="9" fontId="2" fillId="23" borderId="39" xfId="0" applyNumberFormat="1" applyFont="1" applyFill="1" applyBorder="1" applyAlignment="1" applyProtection="1">
      <alignment horizontal="left" vertical="center" wrapText="1" indent="1"/>
      <protection locked="0"/>
    </xf>
    <xf numFmtId="9" fontId="2" fillId="23" borderId="27" xfId="0" applyNumberFormat="1" applyFont="1" applyFill="1" applyBorder="1" applyAlignment="1" applyProtection="1">
      <alignment horizontal="left" vertical="center" wrapText="1" indent="1"/>
      <protection locked="0"/>
    </xf>
    <xf numFmtId="9" fontId="2" fillId="23" borderId="26" xfId="0" applyNumberFormat="1" applyFont="1" applyFill="1" applyBorder="1" applyAlignment="1" applyProtection="1">
      <alignment horizontal="left" vertical="center" wrapText="1" indent="1"/>
      <protection locked="0"/>
    </xf>
    <xf numFmtId="9" fontId="2" fillId="23" borderId="37" xfId="0" applyNumberFormat="1" applyFont="1" applyFill="1" applyBorder="1" applyAlignment="1" applyProtection="1">
      <alignment horizontal="left" vertical="center" wrapText="1" indent="1"/>
      <protection locked="0"/>
    </xf>
    <xf numFmtId="9" fontId="2" fillId="23" borderId="8" xfId="0" applyNumberFormat="1" applyFont="1" applyFill="1" applyBorder="1" applyAlignment="1" applyProtection="1">
      <alignment horizontal="left" vertical="center" wrapText="1" indent="1"/>
      <protection locked="0"/>
    </xf>
    <xf numFmtId="9" fontId="2" fillId="23" borderId="5" xfId="0" applyNumberFormat="1" applyFont="1" applyFill="1" applyBorder="1" applyAlignment="1" applyProtection="1">
      <alignment horizontal="left" vertical="center" wrapText="1" indent="1"/>
      <protection locked="0"/>
    </xf>
    <xf numFmtId="0" fontId="49" fillId="0" borderId="36" xfId="0" applyFont="1" applyBorder="1" applyAlignment="1">
      <alignment vertical="center"/>
    </xf>
    <xf numFmtId="0" fontId="49" fillId="0" borderId="0" xfId="0" applyFont="1" applyBorder="1" applyAlignment="1">
      <alignment vertical="center"/>
    </xf>
    <xf numFmtId="174" fontId="49" fillId="0" borderId="0" xfId="0" applyNumberFormat="1" applyFont="1" applyBorder="1" applyAlignment="1">
      <alignment horizontal="center" vertical="center"/>
    </xf>
  </cellXfs>
  <cellStyles count="8">
    <cellStyle name="Millares 2" xfId="4" xr:uid="{4D41C0EC-926D-344E-8A7D-CEB8F0D7CFD3}"/>
    <cellStyle name="Moneda 2" xfId="6" xr:uid="{3EE4085C-F112-D846-B972-3BC0822F5483}"/>
    <cellStyle name="Normal" xfId="0" builtinId="0"/>
    <cellStyle name="Normal 11" xfId="2" xr:uid="{7A8B8A50-5755-E54E-8FCA-5F02582F11EE}"/>
    <cellStyle name="Normal 12 2" xfId="7" xr:uid="{E132AB1D-64EB-3F40-9D99-4107279EC1D8}"/>
    <cellStyle name="Normal 2" xfId="1" xr:uid="{D1DB511E-8930-274C-A4D0-4E4174059DBC}"/>
    <cellStyle name="Normal 3" xfId="5" xr:uid="{D622FC59-FB30-4548-A7C3-65870D388B2D}"/>
    <cellStyle name="Porcentaje 2" xfId="3" xr:uid="{331A7E20-6E13-084E-A08A-2F154CF1AB8F}"/>
  </cellStyles>
  <dxfs count="97">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ill>
        <patternFill>
          <bgColor rgb="FFFFFF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s>
  <tableStyles count="0" defaultTableStyle="TableStyleMedium2" defaultPivotStyle="PivotStyleLight16"/>
  <colors>
    <mruColors>
      <color rgb="FFBF8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11546</xdr:colOff>
      <xdr:row>0</xdr:row>
      <xdr:rowOff>62752</xdr:rowOff>
    </xdr:from>
    <xdr:to>
      <xdr:col>2</xdr:col>
      <xdr:colOff>1212273</xdr:colOff>
      <xdr:row>6</xdr:row>
      <xdr:rowOff>80817</xdr:rowOff>
    </xdr:to>
    <xdr:pic>
      <xdr:nvPicPr>
        <xdr:cNvPr id="2" name="Imagen 1">
          <a:extLst>
            <a:ext uri="{FF2B5EF4-FFF2-40B4-BE49-F238E27FC236}">
              <a16:creationId xmlns:a16="http://schemas.microsoft.com/office/drawing/2014/main" id="{B9FC9010-2C38-5D4A-A470-3F08AEA66745}"/>
            </a:ext>
          </a:extLst>
        </xdr:cNvPr>
        <xdr:cNvPicPr>
          <a:picLocks noChangeAspect="1"/>
        </xdr:cNvPicPr>
      </xdr:nvPicPr>
      <xdr:blipFill>
        <a:blip xmlns:r="http://schemas.openxmlformats.org/officeDocument/2006/relationships" r:embed="rId1"/>
        <a:stretch>
          <a:fillRect/>
        </a:stretch>
      </xdr:blipFill>
      <xdr:spPr>
        <a:xfrm>
          <a:off x="785091" y="62752"/>
          <a:ext cx="2309091" cy="745429"/>
        </a:xfrm>
        <a:prstGeom prst="rect">
          <a:avLst/>
        </a:prstGeom>
      </xdr:spPr>
    </xdr:pic>
    <xdr:clientData/>
  </xdr:twoCellAnchor>
  <xdr:twoCellAnchor editAs="oneCell">
    <xdr:from>
      <xdr:col>15</xdr:col>
      <xdr:colOff>45945</xdr:colOff>
      <xdr:row>0</xdr:row>
      <xdr:rowOff>104775</xdr:rowOff>
    </xdr:from>
    <xdr:to>
      <xdr:col>18</xdr:col>
      <xdr:colOff>1042918</xdr:colOff>
      <xdr:row>5</xdr:row>
      <xdr:rowOff>75267</xdr:rowOff>
    </xdr:to>
    <xdr:pic>
      <xdr:nvPicPr>
        <xdr:cNvPr id="3" name="Imagen 2">
          <a:extLst>
            <a:ext uri="{FF2B5EF4-FFF2-40B4-BE49-F238E27FC236}">
              <a16:creationId xmlns:a16="http://schemas.microsoft.com/office/drawing/2014/main" id="{A32FB1D7-DDAB-CC4F-B7D5-F8D421DE1D80}"/>
            </a:ext>
            <a:ext uri="{147F2762-F138-4A5C-976F-8EAC2B608ADB}">
              <a16:predDERef xmlns:a16="http://schemas.microsoft.com/office/drawing/2014/main" pred="{2F8A6C7B-34A5-443D-A15F-8E73E7EE5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31945" y="104775"/>
          <a:ext cx="1042918" cy="732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1CC2B6E2-81F0-2649-A908-D1AF4E2D6E11}"/>
            </a:ext>
          </a:extLst>
        </xdr:cNvPr>
        <xdr:cNvSpPr/>
      </xdr:nvSpPr>
      <xdr:spPr>
        <a:xfrm>
          <a:off x="19456400" y="160369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2EE75DA4-B04E-A14D-A3D4-3528003FE097}"/>
            </a:ext>
          </a:extLst>
        </xdr:cNvPr>
        <xdr:cNvSpPr/>
      </xdr:nvSpPr>
      <xdr:spPr>
        <a:xfrm>
          <a:off x="4206875" y="175990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AC354757-1A5A-1543-B6A2-C8988CFF0658}"/>
            </a:ext>
          </a:extLst>
        </xdr:cNvPr>
        <xdr:cNvSpPr/>
      </xdr:nvSpPr>
      <xdr:spPr>
        <a:xfrm>
          <a:off x="4425950" y="266382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86028629-405D-5C41-BB5D-C9836D1958FE}"/>
            </a:ext>
          </a:extLst>
        </xdr:cNvPr>
        <xdr:cNvSpPr/>
      </xdr:nvSpPr>
      <xdr:spPr>
        <a:xfrm>
          <a:off x="19456400" y="158464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951FF055-B736-A643-8308-7E4427833A97}"/>
            </a:ext>
          </a:extLst>
        </xdr:cNvPr>
        <xdr:cNvSpPr/>
      </xdr:nvSpPr>
      <xdr:spPr>
        <a:xfrm>
          <a:off x="4206875" y="174085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FE143E5B-77F0-044F-82CE-5B025A449549}"/>
            </a:ext>
          </a:extLst>
        </xdr:cNvPr>
        <xdr:cNvSpPr/>
      </xdr:nvSpPr>
      <xdr:spPr>
        <a:xfrm>
          <a:off x="4425950" y="284289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0CDA0259-F767-3C4B-9A8F-AF08163D50AC}"/>
            </a:ext>
          </a:extLst>
        </xdr:cNvPr>
        <xdr:cNvSpPr/>
      </xdr:nvSpPr>
      <xdr:spPr>
        <a:xfrm>
          <a:off x="52806600" y="10690225"/>
          <a:ext cx="1333500" cy="4191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90EFE28C-9FE4-F548-B97B-6E6A9565715C}"/>
            </a:ext>
          </a:extLst>
        </xdr:cNvPr>
        <xdr:cNvSpPr/>
      </xdr:nvSpPr>
      <xdr:spPr>
        <a:xfrm>
          <a:off x="3990975" y="12265025"/>
          <a:ext cx="704850" cy="2762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7C0AA3EA-37D5-6747-9609-E728D092FB4F}"/>
            </a:ext>
          </a:extLst>
        </xdr:cNvPr>
        <xdr:cNvSpPr/>
      </xdr:nvSpPr>
      <xdr:spPr>
        <a:xfrm>
          <a:off x="4210050" y="18840450"/>
          <a:ext cx="704850" cy="1460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8DFE366C-31F9-A249-93C9-4B9AA0C272A7}"/>
            </a:ext>
          </a:extLst>
        </xdr:cNvPr>
        <xdr:cNvSpPr/>
      </xdr:nvSpPr>
      <xdr:spPr>
        <a:xfrm>
          <a:off x="19456400" y="158464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52A10C77-BE5F-BB41-9EA9-B4CF4426E2B9}"/>
            </a:ext>
          </a:extLst>
        </xdr:cNvPr>
        <xdr:cNvSpPr/>
      </xdr:nvSpPr>
      <xdr:spPr>
        <a:xfrm>
          <a:off x="4206875" y="174085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3FD93DA5-ED18-B647-8222-604DC47EB24D}"/>
            </a:ext>
          </a:extLst>
        </xdr:cNvPr>
        <xdr:cNvSpPr/>
      </xdr:nvSpPr>
      <xdr:spPr>
        <a:xfrm>
          <a:off x="4425950" y="264477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C5CC475A-06EC-594C-9A31-4D183EE3818F}"/>
            </a:ext>
          </a:extLst>
        </xdr:cNvPr>
        <xdr:cNvSpPr/>
      </xdr:nvSpPr>
      <xdr:spPr>
        <a:xfrm>
          <a:off x="19456400" y="158464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74C82F09-8E3A-4E46-99BA-97132861746D}"/>
            </a:ext>
          </a:extLst>
        </xdr:cNvPr>
        <xdr:cNvSpPr/>
      </xdr:nvSpPr>
      <xdr:spPr>
        <a:xfrm>
          <a:off x="4206875" y="174085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65BC4D1A-642C-2D40-AD9B-B31DFE3B42E9}"/>
            </a:ext>
          </a:extLst>
        </xdr:cNvPr>
        <xdr:cNvSpPr/>
      </xdr:nvSpPr>
      <xdr:spPr>
        <a:xfrm>
          <a:off x="4425950" y="264477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1C9CF7BC-5D64-8E46-AFAE-694E584B83CB}"/>
            </a:ext>
          </a:extLst>
        </xdr:cNvPr>
        <xdr:cNvSpPr/>
      </xdr:nvSpPr>
      <xdr:spPr>
        <a:xfrm>
          <a:off x="19456400" y="158464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9427BC63-426B-B14B-901A-37EAA66AA587}"/>
            </a:ext>
          </a:extLst>
        </xdr:cNvPr>
        <xdr:cNvSpPr/>
      </xdr:nvSpPr>
      <xdr:spPr>
        <a:xfrm>
          <a:off x="4206875" y="174085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B381A1FA-17F2-B54B-99FD-104D29AF9B8A}"/>
            </a:ext>
          </a:extLst>
        </xdr:cNvPr>
        <xdr:cNvSpPr/>
      </xdr:nvSpPr>
      <xdr:spPr>
        <a:xfrm>
          <a:off x="4425950" y="264477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774C6808-B03D-5B4E-9D33-AAF6A94CEFE2}"/>
            </a:ext>
          </a:extLst>
        </xdr:cNvPr>
        <xdr:cNvSpPr/>
      </xdr:nvSpPr>
      <xdr:spPr>
        <a:xfrm>
          <a:off x="19456400" y="158464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BA946E7F-A42B-FF4E-8DDE-D90F79433C26}"/>
            </a:ext>
          </a:extLst>
        </xdr:cNvPr>
        <xdr:cNvSpPr/>
      </xdr:nvSpPr>
      <xdr:spPr>
        <a:xfrm>
          <a:off x="4206875" y="174085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D5B4763A-CA62-1841-A75F-8BE9606EC13E}"/>
            </a:ext>
          </a:extLst>
        </xdr:cNvPr>
        <xdr:cNvSpPr/>
      </xdr:nvSpPr>
      <xdr:spPr>
        <a:xfrm>
          <a:off x="4425950" y="264477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87181D68-DB8F-9144-A638-2D7654D77A0D}"/>
            </a:ext>
          </a:extLst>
        </xdr:cNvPr>
        <xdr:cNvSpPr/>
      </xdr:nvSpPr>
      <xdr:spPr>
        <a:xfrm>
          <a:off x="19456400" y="160369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3F531F44-B394-A741-83E7-B0318593D5BC}"/>
            </a:ext>
          </a:extLst>
        </xdr:cNvPr>
        <xdr:cNvSpPr/>
      </xdr:nvSpPr>
      <xdr:spPr>
        <a:xfrm>
          <a:off x="4206875" y="175990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D5AEE5A3-CAB9-4E41-A38E-59783C006C49}"/>
            </a:ext>
          </a:extLst>
        </xdr:cNvPr>
        <xdr:cNvSpPr/>
      </xdr:nvSpPr>
      <xdr:spPr>
        <a:xfrm>
          <a:off x="4425950" y="266382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46F0C7F2-4BB5-5342-AEB2-89ABB6F84C15}"/>
            </a:ext>
          </a:extLst>
        </xdr:cNvPr>
        <xdr:cNvSpPr/>
      </xdr:nvSpPr>
      <xdr:spPr>
        <a:xfrm>
          <a:off x="19456400" y="179419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A3C553DC-0340-2646-A393-4A7BE780743F}"/>
            </a:ext>
          </a:extLst>
        </xdr:cNvPr>
        <xdr:cNvSpPr/>
      </xdr:nvSpPr>
      <xdr:spPr>
        <a:xfrm>
          <a:off x="4206875" y="195040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8B66EC55-484B-FA40-ACDA-5604C71A8497}"/>
            </a:ext>
          </a:extLst>
        </xdr:cNvPr>
        <xdr:cNvSpPr/>
      </xdr:nvSpPr>
      <xdr:spPr>
        <a:xfrm>
          <a:off x="4425950" y="285432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8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60</xdr:col>
      <xdr:colOff>228600</xdr:colOff>
      <xdr:row>64</xdr:row>
      <xdr:rowOff>123825</xdr:rowOff>
    </xdr:from>
    <xdr:to>
      <xdr:col>61</xdr:col>
      <xdr:colOff>685800</xdr:colOff>
      <xdr:row>67</xdr:row>
      <xdr:rowOff>47625</xdr:rowOff>
    </xdr:to>
    <xdr:sp macro="" textlink="">
      <xdr:nvSpPr>
        <xdr:cNvPr id="2" name="Flecha: a la derecha 1">
          <a:extLst>
            <a:ext uri="{FF2B5EF4-FFF2-40B4-BE49-F238E27FC236}">
              <a16:creationId xmlns:a16="http://schemas.microsoft.com/office/drawing/2014/main" id="{3DA60E90-30F4-E544-B3CD-C1B30CD6A1D2}"/>
            </a:ext>
          </a:extLst>
        </xdr:cNvPr>
        <xdr:cNvSpPr/>
      </xdr:nvSpPr>
      <xdr:spPr>
        <a:xfrm>
          <a:off x="19456400" y="16036925"/>
          <a:ext cx="736600" cy="381000"/>
        </a:xfrm>
        <a:prstGeom prst="rightArrow">
          <a:avLst>
            <a:gd name="adj1" fmla="val 50000"/>
            <a:gd name="adj2" fmla="val 101163"/>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485775</xdr:colOff>
      <xdr:row>74</xdr:row>
      <xdr:rowOff>47625</xdr:rowOff>
    </xdr:from>
    <xdr:to>
      <xdr:col>5</xdr:col>
      <xdr:colOff>314325</xdr:colOff>
      <xdr:row>75</xdr:row>
      <xdr:rowOff>323850</xdr:rowOff>
    </xdr:to>
    <xdr:sp macro="" textlink="">
      <xdr:nvSpPr>
        <xdr:cNvPr id="3" name="Flecha: a la derecha 3">
          <a:extLst>
            <a:ext uri="{FF2B5EF4-FFF2-40B4-BE49-F238E27FC236}">
              <a16:creationId xmlns:a16="http://schemas.microsoft.com/office/drawing/2014/main" id="{DA5DB4F4-CF84-0A4C-A921-061EC2CBBE41}"/>
            </a:ext>
          </a:extLst>
        </xdr:cNvPr>
        <xdr:cNvSpPr/>
      </xdr:nvSpPr>
      <xdr:spPr>
        <a:xfrm>
          <a:off x="4206875" y="17599025"/>
          <a:ext cx="920750" cy="339725"/>
        </a:xfrm>
        <a:prstGeom prst="rightArrow">
          <a:avLst/>
        </a:prstGeom>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704850</xdr:colOff>
      <xdr:row>114</xdr:row>
      <xdr:rowOff>19050</xdr:rowOff>
    </xdr:from>
    <xdr:to>
      <xdr:col>5</xdr:col>
      <xdr:colOff>533400</xdr:colOff>
      <xdr:row>115</xdr:row>
      <xdr:rowOff>0</xdr:rowOff>
    </xdr:to>
    <xdr:sp macro="" textlink="">
      <xdr:nvSpPr>
        <xdr:cNvPr id="4" name="Flecha: a la derecha 5">
          <a:extLst>
            <a:ext uri="{FF2B5EF4-FFF2-40B4-BE49-F238E27FC236}">
              <a16:creationId xmlns:a16="http://schemas.microsoft.com/office/drawing/2014/main" id="{D588D5D7-D87A-6E40-BDEA-E0ACA1B158BC}"/>
            </a:ext>
          </a:extLst>
        </xdr:cNvPr>
        <xdr:cNvSpPr/>
      </xdr:nvSpPr>
      <xdr:spPr>
        <a:xfrm>
          <a:off x="4425950" y="26638250"/>
          <a:ext cx="920750" cy="336550"/>
        </a:xfrm>
        <a:prstGeom prst="rightArrow">
          <a:avLst/>
        </a:prstGeom>
        <a:solidFill>
          <a:srgbClr val="FF99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01SV01/Int_IDU/Users/prsolano1/AppData/Local/Microsoft/Windows/Temporary%20Internet%20Files/Content.Outlook/AXWJHXW9/Formato%20Matriz%20de%20Riesgos%20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3.png"/><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3.png"/><Relationship Id="rId4" Type="http://schemas.openxmlformats.org/officeDocument/2006/relationships/oleObject" Target="../embeddings/oleObject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png"/><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3.png"/><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3.png"/><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3.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3.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3.png"/><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3.png"/><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0A9D-F07B-F54E-A33A-E9B4B2E29688}">
  <dimension ref="A1:BGY24"/>
  <sheetViews>
    <sheetView showGridLines="0" tabSelected="1" zoomScale="120" zoomScaleNormal="120" zoomScaleSheetLayoutView="85" zoomScalePageLayoutView="95" workbookViewId="0">
      <pane xSplit="1" ySplit="14" topLeftCell="B15" activePane="bottomRight" state="frozen"/>
      <selection pane="topRight" activeCell="B1" sqref="B1"/>
      <selection pane="bottomLeft" activeCell="A9" sqref="A9"/>
      <selection pane="bottomRight" activeCell="K19" sqref="K19"/>
    </sheetView>
  </sheetViews>
  <sheetFormatPr baseColWidth="10" defaultRowHeight="11" x14ac:dyDescent="0.15"/>
  <cols>
    <col min="1" max="1" width="10.1640625" style="1" customWidth="1"/>
    <col min="2" max="2" width="14.5" style="1" customWidth="1"/>
    <col min="3" max="3" width="17.33203125" style="1" customWidth="1"/>
    <col min="4" max="4" width="15.5" style="1" customWidth="1"/>
    <col min="5" max="5" width="10.6640625" style="1" customWidth="1"/>
    <col min="6" max="8" width="6.33203125" style="1" customWidth="1"/>
    <col min="9" max="9" width="22.5" style="1" customWidth="1"/>
    <col min="10" max="10" width="13" style="1" customWidth="1"/>
    <col min="11" max="11" width="36.5" style="1" customWidth="1"/>
    <col min="12" max="12" width="32.1640625" style="1" customWidth="1"/>
    <col min="13" max="13" width="15.6640625" style="1" customWidth="1"/>
    <col min="14" max="14" width="34" style="1" customWidth="1"/>
    <col min="15" max="15" width="7.1640625" style="1" hidden="1" customWidth="1"/>
    <col min="16" max="16" width="15.83203125" style="1" hidden="1" customWidth="1"/>
    <col min="17" max="17" width="8.5" style="1" hidden="1" customWidth="1"/>
    <col min="18" max="18" width="18.5" style="1" hidden="1" customWidth="1"/>
    <col min="19" max="19" width="15.5" style="1" customWidth="1"/>
    <col min="20" max="20" width="13.5" style="1" customWidth="1"/>
    <col min="21" max="22" width="14.5" style="1" customWidth="1"/>
    <col min="23" max="24" width="12.83203125" style="1" customWidth="1"/>
    <col min="25" max="25" width="28.33203125" style="1" customWidth="1"/>
    <col min="26" max="26" width="71.1640625" style="1" customWidth="1"/>
    <col min="27" max="27" width="19.6640625" style="1" customWidth="1"/>
    <col min="28" max="28" width="70" style="1" customWidth="1"/>
    <col min="29" max="29" width="42.1640625" style="1" customWidth="1"/>
    <col min="30" max="30" width="12.5" style="1" customWidth="1"/>
    <col min="31" max="31" width="15.5" style="1" customWidth="1"/>
    <col min="32" max="33" width="11.6640625" style="1" customWidth="1"/>
    <col min="34" max="35" width="12.33203125" style="1" customWidth="1"/>
    <col min="36" max="38" width="11.6640625" style="1" customWidth="1"/>
    <col min="39" max="39" width="5.6640625" style="1" customWidth="1"/>
    <col min="40" max="40" width="12.5" style="1" customWidth="1"/>
    <col min="41" max="41" width="32" style="1" customWidth="1"/>
    <col min="42" max="42" width="19.33203125" style="1" customWidth="1"/>
    <col min="43" max="43" width="15.83203125" style="1" customWidth="1"/>
    <col min="44" max="45" width="11.83203125" style="1" customWidth="1"/>
    <col min="46" max="46" width="11.1640625" style="1" customWidth="1"/>
    <col min="47" max="47" width="28.5" style="1" customWidth="1"/>
    <col min="48" max="49" width="23.5" style="1" customWidth="1"/>
    <col min="50" max="50" width="10" style="1" customWidth="1"/>
    <col min="51" max="51" width="33.6640625" style="1" customWidth="1"/>
    <col min="52" max="52" width="41.5" style="1" customWidth="1"/>
    <col min="53" max="53" width="11.83203125" style="1" customWidth="1"/>
    <col min="54" max="54" width="7.5" style="1" customWidth="1"/>
    <col min="55" max="55" width="12.5" style="1" customWidth="1"/>
    <col min="56" max="56" width="32.1640625" style="1" customWidth="1"/>
    <col min="57" max="57" width="29.6640625" style="1" customWidth="1"/>
    <col min="58" max="1550" width="2.1640625" style="1" customWidth="1"/>
    <col min="1551" max="1554" width="10.83203125" style="1"/>
    <col min="1555" max="1555" width="19.6640625" style="1" customWidth="1"/>
    <col min="1556" max="1556" width="10.83203125" style="1"/>
    <col min="1557" max="1557" width="5.6640625" style="1" customWidth="1"/>
    <col min="1558" max="1559" width="10.83203125" style="1"/>
    <col min="1560" max="1560" width="5.33203125" style="1" customWidth="1"/>
    <col min="1561" max="1561" width="5.6640625" style="1" bestFit="1" customWidth="1"/>
    <col min="1562" max="1563" width="8.1640625" style="1" customWidth="1"/>
    <col min="1564" max="1761" width="10.83203125" style="1"/>
    <col min="1762" max="1762" width="12" style="1" customWidth="1"/>
    <col min="1763" max="1763" width="2.6640625" style="1" customWidth="1"/>
    <col min="1764" max="1765" width="6.5" style="1" customWidth="1"/>
    <col min="1766" max="1766" width="5.83203125" style="1" customWidth="1"/>
    <col min="1767" max="1767" width="6.5" style="1" customWidth="1"/>
    <col min="1768" max="1768" width="13.6640625" style="1" customWidth="1"/>
    <col min="1769" max="1770" width="9" style="1" customWidth="1"/>
    <col min="1771" max="1771" width="2.5" style="1" customWidth="1"/>
    <col min="1772" max="1772" width="8.83203125" style="1" customWidth="1"/>
    <col min="1773" max="1773" width="7.5" style="1" customWidth="1"/>
    <col min="1774" max="1776" width="3.6640625" style="1" customWidth="1"/>
    <col min="1777" max="1777" width="3.5" style="1" customWidth="1"/>
    <col min="1778" max="1778" width="2.83203125" style="1" customWidth="1"/>
    <col min="1779" max="1779" width="3" style="1" customWidth="1"/>
    <col min="1780" max="1782" width="0" style="1" hidden="1" customWidth="1"/>
    <col min="1783" max="1783" width="4.5" style="1" customWidth="1"/>
    <col min="1784" max="1784" width="0" style="1" hidden="1" customWidth="1"/>
    <col min="1785" max="1786" width="14.83203125" style="1" customWidth="1"/>
    <col min="1787" max="1787" width="15.1640625" style="1" customWidth="1"/>
    <col min="1788" max="1788" width="6.5" style="1" customWidth="1"/>
    <col min="1789" max="1789" width="15.1640625" style="1" customWidth="1"/>
    <col min="1790" max="1790" width="4.1640625" style="1" customWidth="1"/>
    <col min="1791" max="1791" width="3" style="1" customWidth="1"/>
    <col min="1792" max="1794" width="0" style="1" hidden="1" customWidth="1"/>
    <col min="1795" max="1795" width="3" style="1" customWidth="1"/>
    <col min="1796" max="1796" width="0" style="1" hidden="1" customWidth="1"/>
    <col min="1797" max="1797" width="3" style="1" customWidth="1"/>
    <col min="1798" max="1798" width="0" style="1" hidden="1" customWidth="1"/>
    <col min="1799" max="1799" width="4.5" style="1" customWidth="1"/>
    <col min="1800" max="1800" width="34.33203125" style="1" customWidth="1"/>
    <col min="1801" max="1801" width="23.5" style="1" customWidth="1"/>
    <col min="1802" max="1802" width="9.1640625" style="1" customWidth="1"/>
    <col min="1803" max="1803" width="19.5" style="1" customWidth="1"/>
    <col min="1804" max="1804" width="42.6640625" style="1" customWidth="1"/>
    <col min="1805" max="1805" width="5.83203125" style="1" customWidth="1"/>
    <col min="1806" max="1806" width="31.5" style="1" customWidth="1"/>
    <col min="1807" max="1807" width="16.1640625" style="1" customWidth="1"/>
    <col min="1808" max="1809" width="9.33203125" style="1" customWidth="1"/>
    <col min="1810" max="1810" width="11.1640625" style="1" customWidth="1"/>
    <col min="1811" max="1811" width="2.1640625" style="1" customWidth="1"/>
    <col min="1812" max="2017" width="10.83203125" style="1"/>
    <col min="2018" max="2018" width="12" style="1" customWidth="1"/>
    <col min="2019" max="2019" width="2.6640625" style="1" customWidth="1"/>
    <col min="2020" max="2021" width="6.5" style="1" customWidth="1"/>
    <col min="2022" max="2022" width="5.83203125" style="1" customWidth="1"/>
    <col min="2023" max="2023" width="6.5" style="1" customWidth="1"/>
    <col min="2024" max="2024" width="13.6640625" style="1" customWidth="1"/>
    <col min="2025" max="2026" width="9" style="1" customWidth="1"/>
    <col min="2027" max="2027" width="2.5" style="1" customWidth="1"/>
    <col min="2028" max="2028" width="8.83203125" style="1" customWidth="1"/>
    <col min="2029" max="2029" width="7.5" style="1" customWidth="1"/>
    <col min="2030" max="2032" width="3.6640625" style="1" customWidth="1"/>
    <col min="2033" max="2033" width="3.5" style="1" customWidth="1"/>
    <col min="2034" max="2034" width="2.83203125" style="1" customWidth="1"/>
    <col min="2035" max="2035" width="3" style="1" customWidth="1"/>
    <col min="2036" max="2038" width="0" style="1" hidden="1" customWidth="1"/>
    <col min="2039" max="2039" width="4.5" style="1" customWidth="1"/>
    <col min="2040" max="2040" width="0" style="1" hidden="1" customWidth="1"/>
    <col min="2041" max="2042" width="14.83203125" style="1" customWidth="1"/>
    <col min="2043" max="2043" width="15.1640625" style="1" customWidth="1"/>
    <col min="2044" max="2044" width="6.5" style="1" customWidth="1"/>
    <col min="2045" max="2045" width="15.1640625" style="1" customWidth="1"/>
    <col min="2046" max="2046" width="4.1640625" style="1" customWidth="1"/>
    <col min="2047" max="2047" width="3" style="1" customWidth="1"/>
    <col min="2048" max="2050" width="0" style="1" hidden="1" customWidth="1"/>
    <col min="2051" max="2051" width="3" style="1" customWidth="1"/>
    <col min="2052" max="2052" width="0" style="1" hidden="1" customWidth="1"/>
    <col min="2053" max="2053" width="3" style="1" customWidth="1"/>
    <col min="2054" max="2054" width="0" style="1" hidden="1" customWidth="1"/>
    <col min="2055" max="2055" width="4.5" style="1" customWidth="1"/>
    <col min="2056" max="2056" width="34.33203125" style="1" customWidth="1"/>
    <col min="2057" max="2057" width="23.5" style="1" customWidth="1"/>
    <col min="2058" max="2058" width="9.1640625" style="1" customWidth="1"/>
    <col min="2059" max="2059" width="19.5" style="1" customWidth="1"/>
    <col min="2060" max="2060" width="42.6640625" style="1" customWidth="1"/>
    <col min="2061" max="2061" width="5.83203125" style="1" customWidth="1"/>
    <col min="2062" max="2062" width="31.5" style="1" customWidth="1"/>
    <col min="2063" max="2063" width="16.1640625" style="1" customWidth="1"/>
    <col min="2064" max="2065" width="9.33203125" style="1" customWidth="1"/>
    <col min="2066" max="2066" width="11.1640625" style="1" customWidth="1"/>
    <col min="2067" max="2067" width="2.1640625" style="1" customWidth="1"/>
    <col min="2068" max="2273" width="10.83203125" style="1"/>
    <col min="2274" max="2274" width="12" style="1" customWidth="1"/>
    <col min="2275" max="2275" width="2.6640625" style="1" customWidth="1"/>
    <col min="2276" max="2277" width="6.5" style="1" customWidth="1"/>
    <col min="2278" max="2278" width="5.83203125" style="1" customWidth="1"/>
    <col min="2279" max="2279" width="6.5" style="1" customWidth="1"/>
    <col min="2280" max="2280" width="13.6640625" style="1" customWidth="1"/>
    <col min="2281" max="2282" width="9" style="1" customWidth="1"/>
    <col min="2283" max="2283" width="2.5" style="1" customWidth="1"/>
    <col min="2284" max="2284" width="8.83203125" style="1" customWidth="1"/>
    <col min="2285" max="2285" width="7.5" style="1" customWidth="1"/>
    <col min="2286" max="2288" width="3.6640625" style="1" customWidth="1"/>
    <col min="2289" max="2289" width="3.5" style="1" customWidth="1"/>
    <col min="2290" max="2290" width="2.83203125" style="1" customWidth="1"/>
    <col min="2291" max="2291" width="3" style="1" customWidth="1"/>
    <col min="2292" max="2294" width="0" style="1" hidden="1" customWidth="1"/>
    <col min="2295" max="2295" width="4.5" style="1" customWidth="1"/>
    <col min="2296" max="2296" width="0" style="1" hidden="1" customWidth="1"/>
    <col min="2297" max="2298" width="14.83203125" style="1" customWidth="1"/>
    <col min="2299" max="2299" width="15.1640625" style="1" customWidth="1"/>
    <col min="2300" max="2300" width="6.5" style="1" customWidth="1"/>
    <col min="2301" max="2301" width="15.1640625" style="1" customWidth="1"/>
    <col min="2302" max="2302" width="4.1640625" style="1" customWidth="1"/>
    <col min="2303" max="2303" width="3" style="1" customWidth="1"/>
    <col min="2304" max="2306" width="0" style="1" hidden="1" customWidth="1"/>
    <col min="2307" max="2307" width="3" style="1" customWidth="1"/>
    <col min="2308" max="2308" width="0" style="1" hidden="1" customWidth="1"/>
    <col min="2309" max="2309" width="3" style="1" customWidth="1"/>
    <col min="2310" max="2310" width="0" style="1" hidden="1" customWidth="1"/>
    <col min="2311" max="2311" width="4.5" style="1" customWidth="1"/>
    <col min="2312" max="2312" width="34.33203125" style="1" customWidth="1"/>
    <col min="2313" max="2313" width="23.5" style="1" customWidth="1"/>
    <col min="2314" max="2314" width="9.1640625" style="1" customWidth="1"/>
    <col min="2315" max="2315" width="19.5" style="1" customWidth="1"/>
    <col min="2316" max="2316" width="42.6640625" style="1" customWidth="1"/>
    <col min="2317" max="2317" width="5.83203125" style="1" customWidth="1"/>
    <col min="2318" max="2318" width="31.5" style="1" customWidth="1"/>
    <col min="2319" max="2319" width="16.1640625" style="1" customWidth="1"/>
    <col min="2320" max="2321" width="9.33203125" style="1" customWidth="1"/>
    <col min="2322" max="2322" width="11.1640625" style="1" customWidth="1"/>
    <col min="2323" max="2323" width="2.1640625" style="1" customWidth="1"/>
    <col min="2324" max="2529" width="10.83203125" style="1"/>
    <col min="2530" max="2530" width="12" style="1" customWidth="1"/>
    <col min="2531" max="2531" width="2.6640625" style="1" customWidth="1"/>
    <col min="2532" max="2533" width="6.5" style="1" customWidth="1"/>
    <col min="2534" max="2534" width="5.83203125" style="1" customWidth="1"/>
    <col min="2535" max="2535" width="6.5" style="1" customWidth="1"/>
    <col min="2536" max="2536" width="13.6640625" style="1" customWidth="1"/>
    <col min="2537" max="2538" width="9" style="1" customWidth="1"/>
    <col min="2539" max="2539" width="2.5" style="1" customWidth="1"/>
    <col min="2540" max="2540" width="8.83203125" style="1" customWidth="1"/>
    <col min="2541" max="2541" width="7.5" style="1" customWidth="1"/>
    <col min="2542" max="2544" width="3.6640625" style="1" customWidth="1"/>
    <col min="2545" max="2545" width="3.5" style="1" customWidth="1"/>
    <col min="2546" max="2546" width="2.83203125" style="1" customWidth="1"/>
    <col min="2547" max="2547" width="3" style="1" customWidth="1"/>
    <col min="2548" max="2550" width="0" style="1" hidden="1" customWidth="1"/>
    <col min="2551" max="2551" width="4.5" style="1" customWidth="1"/>
    <col min="2552" max="2552" width="0" style="1" hidden="1" customWidth="1"/>
    <col min="2553" max="2554" width="14.83203125" style="1" customWidth="1"/>
    <col min="2555" max="2555" width="15.1640625" style="1" customWidth="1"/>
    <col min="2556" max="2556" width="6.5" style="1" customWidth="1"/>
    <col min="2557" max="2557" width="15.1640625" style="1" customWidth="1"/>
    <col min="2558" max="2558" width="4.1640625" style="1" customWidth="1"/>
    <col min="2559" max="2559" width="3" style="1" customWidth="1"/>
    <col min="2560" max="2562" width="0" style="1" hidden="1" customWidth="1"/>
    <col min="2563" max="2563" width="3" style="1" customWidth="1"/>
    <col min="2564" max="2564" width="0" style="1" hidden="1" customWidth="1"/>
    <col min="2565" max="2565" width="3" style="1" customWidth="1"/>
    <col min="2566" max="2566" width="0" style="1" hidden="1" customWidth="1"/>
    <col min="2567" max="2567" width="4.5" style="1" customWidth="1"/>
    <col min="2568" max="2568" width="34.33203125" style="1" customWidth="1"/>
    <col min="2569" max="2569" width="23.5" style="1" customWidth="1"/>
    <col min="2570" max="2570" width="9.1640625" style="1" customWidth="1"/>
    <col min="2571" max="2571" width="19.5" style="1" customWidth="1"/>
    <col min="2572" max="2572" width="42.6640625" style="1" customWidth="1"/>
    <col min="2573" max="2573" width="5.83203125" style="1" customWidth="1"/>
    <col min="2574" max="2574" width="31.5" style="1" customWidth="1"/>
    <col min="2575" max="2575" width="16.1640625" style="1" customWidth="1"/>
    <col min="2576" max="2577" width="9.33203125" style="1" customWidth="1"/>
    <col min="2578" max="2578" width="11.1640625" style="1" customWidth="1"/>
    <col min="2579" max="2579" width="2.1640625" style="1" customWidth="1"/>
    <col min="2580" max="2785" width="10.83203125" style="1"/>
    <col min="2786" max="2786" width="12" style="1" customWidth="1"/>
    <col min="2787" max="2787" width="2.6640625" style="1" customWidth="1"/>
    <col min="2788" max="2789" width="6.5" style="1" customWidth="1"/>
    <col min="2790" max="2790" width="5.83203125" style="1" customWidth="1"/>
    <col min="2791" max="2791" width="6.5" style="1" customWidth="1"/>
    <col min="2792" max="2792" width="13.6640625" style="1" customWidth="1"/>
    <col min="2793" max="2794" width="9" style="1" customWidth="1"/>
    <col min="2795" max="2795" width="2.5" style="1" customWidth="1"/>
    <col min="2796" max="2796" width="8.83203125" style="1" customWidth="1"/>
    <col min="2797" max="2797" width="7.5" style="1" customWidth="1"/>
    <col min="2798" max="2800" width="3.6640625" style="1" customWidth="1"/>
    <col min="2801" max="2801" width="3.5" style="1" customWidth="1"/>
    <col min="2802" max="2802" width="2.83203125" style="1" customWidth="1"/>
    <col min="2803" max="2803" width="3" style="1" customWidth="1"/>
    <col min="2804" max="2806" width="0" style="1" hidden="1" customWidth="1"/>
    <col min="2807" max="2807" width="4.5" style="1" customWidth="1"/>
    <col min="2808" max="2808" width="0" style="1" hidden="1" customWidth="1"/>
    <col min="2809" max="2810" width="14.83203125" style="1" customWidth="1"/>
    <col min="2811" max="2811" width="15.1640625" style="1" customWidth="1"/>
    <col min="2812" max="2812" width="6.5" style="1" customWidth="1"/>
    <col min="2813" max="2813" width="15.1640625" style="1" customWidth="1"/>
    <col min="2814" max="2814" width="4.1640625" style="1" customWidth="1"/>
    <col min="2815" max="2815" width="3" style="1" customWidth="1"/>
    <col min="2816" max="2818" width="0" style="1" hidden="1" customWidth="1"/>
    <col min="2819" max="2819" width="3" style="1" customWidth="1"/>
    <col min="2820" max="2820" width="0" style="1" hidden="1" customWidth="1"/>
    <col min="2821" max="2821" width="3" style="1" customWidth="1"/>
    <col min="2822" max="2822" width="0" style="1" hidden="1" customWidth="1"/>
    <col min="2823" max="2823" width="4.5" style="1" customWidth="1"/>
    <col min="2824" max="2824" width="34.33203125" style="1" customWidth="1"/>
    <col min="2825" max="2825" width="23.5" style="1" customWidth="1"/>
    <col min="2826" max="2826" width="9.1640625" style="1" customWidth="1"/>
    <col min="2827" max="2827" width="19.5" style="1" customWidth="1"/>
    <col min="2828" max="2828" width="42.6640625" style="1" customWidth="1"/>
    <col min="2829" max="2829" width="5.83203125" style="1" customWidth="1"/>
    <col min="2830" max="2830" width="31.5" style="1" customWidth="1"/>
    <col min="2831" max="2831" width="16.1640625" style="1" customWidth="1"/>
    <col min="2832" max="2833" width="9.33203125" style="1" customWidth="1"/>
    <col min="2834" max="2834" width="11.1640625" style="1" customWidth="1"/>
    <col min="2835" max="2835" width="2.1640625" style="1" customWidth="1"/>
    <col min="2836" max="3041" width="10.83203125" style="1"/>
    <col min="3042" max="3042" width="12" style="1" customWidth="1"/>
    <col min="3043" max="3043" width="2.6640625" style="1" customWidth="1"/>
    <col min="3044" max="3045" width="6.5" style="1" customWidth="1"/>
    <col min="3046" max="3046" width="5.83203125" style="1" customWidth="1"/>
    <col min="3047" max="3047" width="6.5" style="1" customWidth="1"/>
    <col min="3048" max="3048" width="13.6640625" style="1" customWidth="1"/>
    <col min="3049" max="3050" width="9" style="1" customWidth="1"/>
    <col min="3051" max="3051" width="2.5" style="1" customWidth="1"/>
    <col min="3052" max="3052" width="8.83203125" style="1" customWidth="1"/>
    <col min="3053" max="3053" width="7.5" style="1" customWidth="1"/>
    <col min="3054" max="3056" width="3.6640625" style="1" customWidth="1"/>
    <col min="3057" max="3057" width="3.5" style="1" customWidth="1"/>
    <col min="3058" max="3058" width="2.83203125" style="1" customWidth="1"/>
    <col min="3059" max="3059" width="3" style="1" customWidth="1"/>
    <col min="3060" max="3062" width="0" style="1" hidden="1" customWidth="1"/>
    <col min="3063" max="3063" width="4.5" style="1" customWidth="1"/>
    <col min="3064" max="3064" width="0" style="1" hidden="1" customWidth="1"/>
    <col min="3065" max="3066" width="14.83203125" style="1" customWidth="1"/>
    <col min="3067" max="3067" width="15.1640625" style="1" customWidth="1"/>
    <col min="3068" max="3068" width="6.5" style="1" customWidth="1"/>
    <col min="3069" max="3069" width="15.1640625" style="1" customWidth="1"/>
    <col min="3070" max="3070" width="4.1640625" style="1" customWidth="1"/>
    <col min="3071" max="3071" width="3" style="1" customWidth="1"/>
    <col min="3072" max="3074" width="0" style="1" hidden="1" customWidth="1"/>
    <col min="3075" max="3075" width="3" style="1" customWidth="1"/>
    <col min="3076" max="3076" width="0" style="1" hidden="1" customWidth="1"/>
    <col min="3077" max="3077" width="3" style="1" customWidth="1"/>
    <col min="3078" max="3078" width="0" style="1" hidden="1" customWidth="1"/>
    <col min="3079" max="3079" width="4.5" style="1" customWidth="1"/>
    <col min="3080" max="3080" width="34.33203125" style="1" customWidth="1"/>
    <col min="3081" max="3081" width="23.5" style="1" customWidth="1"/>
    <col min="3082" max="3082" width="9.1640625" style="1" customWidth="1"/>
    <col min="3083" max="3083" width="19.5" style="1" customWidth="1"/>
    <col min="3084" max="3084" width="42.6640625" style="1" customWidth="1"/>
    <col min="3085" max="3085" width="5.83203125" style="1" customWidth="1"/>
    <col min="3086" max="3086" width="31.5" style="1" customWidth="1"/>
    <col min="3087" max="3087" width="16.1640625" style="1" customWidth="1"/>
    <col min="3088" max="3089" width="9.33203125" style="1" customWidth="1"/>
    <col min="3090" max="3090" width="11.1640625" style="1" customWidth="1"/>
    <col min="3091" max="3091" width="2.1640625" style="1" customWidth="1"/>
    <col min="3092" max="3297" width="10.83203125" style="1"/>
    <col min="3298" max="3298" width="12" style="1" customWidth="1"/>
    <col min="3299" max="3299" width="2.6640625" style="1" customWidth="1"/>
    <col min="3300" max="3301" width="6.5" style="1" customWidth="1"/>
    <col min="3302" max="3302" width="5.83203125" style="1" customWidth="1"/>
    <col min="3303" max="3303" width="6.5" style="1" customWidth="1"/>
    <col min="3304" max="3304" width="13.6640625" style="1" customWidth="1"/>
    <col min="3305" max="3306" width="9" style="1" customWidth="1"/>
    <col min="3307" max="3307" width="2.5" style="1" customWidth="1"/>
    <col min="3308" max="3308" width="8.83203125" style="1" customWidth="1"/>
    <col min="3309" max="3309" width="7.5" style="1" customWidth="1"/>
    <col min="3310" max="3312" width="3.6640625" style="1" customWidth="1"/>
    <col min="3313" max="3313" width="3.5" style="1" customWidth="1"/>
    <col min="3314" max="3314" width="2.83203125" style="1" customWidth="1"/>
    <col min="3315" max="3315" width="3" style="1" customWidth="1"/>
    <col min="3316" max="3318" width="0" style="1" hidden="1" customWidth="1"/>
    <col min="3319" max="3319" width="4.5" style="1" customWidth="1"/>
    <col min="3320" max="3320" width="0" style="1" hidden="1" customWidth="1"/>
    <col min="3321" max="3322" width="14.83203125" style="1" customWidth="1"/>
    <col min="3323" max="3323" width="15.1640625" style="1" customWidth="1"/>
    <col min="3324" max="3324" width="6.5" style="1" customWidth="1"/>
    <col min="3325" max="3325" width="15.1640625" style="1" customWidth="1"/>
    <col min="3326" max="3326" width="4.1640625" style="1" customWidth="1"/>
    <col min="3327" max="3327" width="3" style="1" customWidth="1"/>
    <col min="3328" max="3330" width="0" style="1" hidden="1" customWidth="1"/>
    <col min="3331" max="3331" width="3" style="1" customWidth="1"/>
    <col min="3332" max="3332" width="0" style="1" hidden="1" customWidth="1"/>
    <col min="3333" max="3333" width="3" style="1" customWidth="1"/>
    <col min="3334" max="3334" width="0" style="1" hidden="1" customWidth="1"/>
    <col min="3335" max="3335" width="4.5" style="1" customWidth="1"/>
    <col min="3336" max="3336" width="34.33203125" style="1" customWidth="1"/>
    <col min="3337" max="3337" width="23.5" style="1" customWidth="1"/>
    <col min="3338" max="3338" width="9.1640625" style="1" customWidth="1"/>
    <col min="3339" max="3339" width="19.5" style="1" customWidth="1"/>
    <col min="3340" max="3340" width="42.6640625" style="1" customWidth="1"/>
    <col min="3341" max="3341" width="5.83203125" style="1" customWidth="1"/>
    <col min="3342" max="3342" width="31.5" style="1" customWidth="1"/>
    <col min="3343" max="3343" width="16.1640625" style="1" customWidth="1"/>
    <col min="3344" max="3345" width="9.33203125" style="1" customWidth="1"/>
    <col min="3346" max="3346" width="11.1640625" style="1" customWidth="1"/>
    <col min="3347" max="3347" width="2.1640625" style="1" customWidth="1"/>
    <col min="3348" max="3553" width="10.83203125" style="1"/>
    <col min="3554" max="3554" width="12" style="1" customWidth="1"/>
    <col min="3555" max="3555" width="2.6640625" style="1" customWidth="1"/>
    <col min="3556" max="3557" width="6.5" style="1" customWidth="1"/>
    <col min="3558" max="3558" width="5.83203125" style="1" customWidth="1"/>
    <col min="3559" max="3559" width="6.5" style="1" customWidth="1"/>
    <col min="3560" max="3560" width="13.6640625" style="1" customWidth="1"/>
    <col min="3561" max="3562" width="9" style="1" customWidth="1"/>
    <col min="3563" max="3563" width="2.5" style="1" customWidth="1"/>
    <col min="3564" max="3564" width="8.83203125" style="1" customWidth="1"/>
    <col min="3565" max="3565" width="7.5" style="1" customWidth="1"/>
    <col min="3566" max="3568" width="3.6640625" style="1" customWidth="1"/>
    <col min="3569" max="3569" width="3.5" style="1" customWidth="1"/>
    <col min="3570" max="3570" width="2.83203125" style="1" customWidth="1"/>
    <col min="3571" max="3571" width="3" style="1" customWidth="1"/>
    <col min="3572" max="3574" width="0" style="1" hidden="1" customWidth="1"/>
    <col min="3575" max="3575" width="4.5" style="1" customWidth="1"/>
    <col min="3576" max="3576" width="0" style="1" hidden="1" customWidth="1"/>
    <col min="3577" max="3578" width="14.83203125" style="1" customWidth="1"/>
    <col min="3579" max="3579" width="15.1640625" style="1" customWidth="1"/>
    <col min="3580" max="3580" width="6.5" style="1" customWidth="1"/>
    <col min="3581" max="3581" width="15.1640625" style="1" customWidth="1"/>
    <col min="3582" max="3582" width="4.1640625" style="1" customWidth="1"/>
    <col min="3583" max="3583" width="3" style="1" customWidth="1"/>
    <col min="3584" max="3586" width="0" style="1" hidden="1" customWidth="1"/>
    <col min="3587" max="3587" width="3" style="1" customWidth="1"/>
    <col min="3588" max="3588" width="0" style="1" hidden="1" customWidth="1"/>
    <col min="3589" max="3589" width="3" style="1" customWidth="1"/>
    <col min="3590" max="3590" width="0" style="1" hidden="1" customWidth="1"/>
    <col min="3591" max="3591" width="4.5" style="1" customWidth="1"/>
    <col min="3592" max="3592" width="34.33203125" style="1" customWidth="1"/>
    <col min="3593" max="3593" width="23.5" style="1" customWidth="1"/>
    <col min="3594" max="3594" width="9.1640625" style="1" customWidth="1"/>
    <col min="3595" max="3595" width="19.5" style="1" customWidth="1"/>
    <col min="3596" max="3596" width="42.6640625" style="1" customWidth="1"/>
    <col min="3597" max="3597" width="5.83203125" style="1" customWidth="1"/>
    <col min="3598" max="3598" width="31.5" style="1" customWidth="1"/>
    <col min="3599" max="3599" width="16.1640625" style="1" customWidth="1"/>
    <col min="3600" max="3601" width="9.33203125" style="1" customWidth="1"/>
    <col min="3602" max="3602" width="11.1640625" style="1" customWidth="1"/>
    <col min="3603" max="3603" width="2.1640625" style="1" customWidth="1"/>
    <col min="3604" max="3809" width="10.83203125" style="1"/>
    <col min="3810" max="3810" width="12" style="1" customWidth="1"/>
    <col min="3811" max="3811" width="2.6640625" style="1" customWidth="1"/>
    <col min="3812" max="3813" width="6.5" style="1" customWidth="1"/>
    <col min="3814" max="3814" width="5.83203125" style="1" customWidth="1"/>
    <col min="3815" max="3815" width="6.5" style="1" customWidth="1"/>
    <col min="3816" max="3816" width="13.6640625" style="1" customWidth="1"/>
    <col min="3817" max="3818" width="9" style="1" customWidth="1"/>
    <col min="3819" max="3819" width="2.5" style="1" customWidth="1"/>
    <col min="3820" max="3820" width="8.83203125" style="1" customWidth="1"/>
    <col min="3821" max="3821" width="7.5" style="1" customWidth="1"/>
    <col min="3822" max="3824" width="3.6640625" style="1" customWidth="1"/>
    <col min="3825" max="3825" width="3.5" style="1" customWidth="1"/>
    <col min="3826" max="3826" width="2.83203125" style="1" customWidth="1"/>
    <col min="3827" max="3827" width="3" style="1" customWidth="1"/>
    <col min="3828" max="3830" width="0" style="1" hidden="1" customWidth="1"/>
    <col min="3831" max="3831" width="4.5" style="1" customWidth="1"/>
    <col min="3832" max="3832" width="0" style="1" hidden="1" customWidth="1"/>
    <col min="3833" max="3834" width="14.83203125" style="1" customWidth="1"/>
    <col min="3835" max="3835" width="15.1640625" style="1" customWidth="1"/>
    <col min="3836" max="3836" width="6.5" style="1" customWidth="1"/>
    <col min="3837" max="3837" width="15.1640625" style="1" customWidth="1"/>
    <col min="3838" max="3838" width="4.1640625" style="1" customWidth="1"/>
    <col min="3839" max="3839" width="3" style="1" customWidth="1"/>
    <col min="3840" max="3842" width="0" style="1" hidden="1" customWidth="1"/>
    <col min="3843" max="3843" width="3" style="1" customWidth="1"/>
    <col min="3844" max="3844" width="0" style="1" hidden="1" customWidth="1"/>
    <col min="3845" max="3845" width="3" style="1" customWidth="1"/>
    <col min="3846" max="3846" width="0" style="1" hidden="1" customWidth="1"/>
    <col min="3847" max="3847" width="4.5" style="1" customWidth="1"/>
    <col min="3848" max="3848" width="34.33203125" style="1" customWidth="1"/>
    <col min="3849" max="3849" width="23.5" style="1" customWidth="1"/>
    <col min="3850" max="3850" width="9.1640625" style="1" customWidth="1"/>
    <col min="3851" max="3851" width="19.5" style="1" customWidth="1"/>
    <col min="3852" max="3852" width="42.6640625" style="1" customWidth="1"/>
    <col min="3853" max="3853" width="5.83203125" style="1" customWidth="1"/>
    <col min="3854" max="3854" width="31.5" style="1" customWidth="1"/>
    <col min="3855" max="3855" width="16.1640625" style="1" customWidth="1"/>
    <col min="3856" max="3857" width="9.33203125" style="1" customWidth="1"/>
    <col min="3858" max="3858" width="11.1640625" style="1" customWidth="1"/>
    <col min="3859" max="3859" width="2.1640625" style="1" customWidth="1"/>
    <col min="3860" max="4065" width="10.83203125" style="1"/>
    <col min="4066" max="4066" width="12" style="1" customWidth="1"/>
    <col min="4067" max="4067" width="2.6640625" style="1" customWidth="1"/>
    <col min="4068" max="4069" width="6.5" style="1" customWidth="1"/>
    <col min="4070" max="4070" width="5.83203125" style="1" customWidth="1"/>
    <col min="4071" max="4071" width="6.5" style="1" customWidth="1"/>
    <col min="4072" max="4072" width="13.6640625" style="1" customWidth="1"/>
    <col min="4073" max="4074" width="9" style="1" customWidth="1"/>
    <col min="4075" max="4075" width="2.5" style="1" customWidth="1"/>
    <col min="4076" max="4076" width="8.83203125" style="1" customWidth="1"/>
    <col min="4077" max="4077" width="7.5" style="1" customWidth="1"/>
    <col min="4078" max="4080" width="3.6640625" style="1" customWidth="1"/>
    <col min="4081" max="4081" width="3.5" style="1" customWidth="1"/>
    <col min="4082" max="4082" width="2.83203125" style="1" customWidth="1"/>
    <col min="4083" max="4083" width="3" style="1" customWidth="1"/>
    <col min="4084" max="4086" width="0" style="1" hidden="1" customWidth="1"/>
    <col min="4087" max="4087" width="4.5" style="1" customWidth="1"/>
    <col min="4088" max="4088" width="0" style="1" hidden="1" customWidth="1"/>
    <col min="4089" max="4090" width="14.83203125" style="1" customWidth="1"/>
    <col min="4091" max="4091" width="15.1640625" style="1" customWidth="1"/>
    <col min="4092" max="4092" width="6.5" style="1" customWidth="1"/>
    <col min="4093" max="4093" width="15.1640625" style="1" customWidth="1"/>
    <col min="4094" max="4094" width="4.1640625" style="1" customWidth="1"/>
    <col min="4095" max="4095" width="3" style="1" customWidth="1"/>
    <col min="4096" max="4098" width="0" style="1" hidden="1" customWidth="1"/>
    <col min="4099" max="4099" width="3" style="1" customWidth="1"/>
    <col min="4100" max="4100" width="0" style="1" hidden="1" customWidth="1"/>
    <col min="4101" max="4101" width="3" style="1" customWidth="1"/>
    <col min="4102" max="4102" width="0" style="1" hidden="1" customWidth="1"/>
    <col min="4103" max="4103" width="4.5" style="1" customWidth="1"/>
    <col min="4104" max="4104" width="34.33203125" style="1" customWidth="1"/>
    <col min="4105" max="4105" width="23.5" style="1" customWidth="1"/>
    <col min="4106" max="4106" width="9.1640625" style="1" customWidth="1"/>
    <col min="4107" max="4107" width="19.5" style="1" customWidth="1"/>
    <col min="4108" max="4108" width="42.6640625" style="1" customWidth="1"/>
    <col min="4109" max="4109" width="5.83203125" style="1" customWidth="1"/>
    <col min="4110" max="4110" width="31.5" style="1" customWidth="1"/>
    <col min="4111" max="4111" width="16.1640625" style="1" customWidth="1"/>
    <col min="4112" max="4113" width="9.33203125" style="1" customWidth="1"/>
    <col min="4114" max="4114" width="11.1640625" style="1" customWidth="1"/>
    <col min="4115" max="4115" width="2.1640625" style="1" customWidth="1"/>
    <col min="4116" max="4321" width="10.83203125" style="1"/>
    <col min="4322" max="4322" width="12" style="1" customWidth="1"/>
    <col min="4323" max="4323" width="2.6640625" style="1" customWidth="1"/>
    <col min="4324" max="4325" width="6.5" style="1" customWidth="1"/>
    <col min="4326" max="4326" width="5.83203125" style="1" customWidth="1"/>
    <col min="4327" max="4327" width="6.5" style="1" customWidth="1"/>
    <col min="4328" max="4328" width="13.6640625" style="1" customWidth="1"/>
    <col min="4329" max="4330" width="9" style="1" customWidth="1"/>
    <col min="4331" max="4331" width="2.5" style="1" customWidth="1"/>
    <col min="4332" max="4332" width="8.83203125" style="1" customWidth="1"/>
    <col min="4333" max="4333" width="7.5" style="1" customWidth="1"/>
    <col min="4334" max="4336" width="3.6640625" style="1" customWidth="1"/>
    <col min="4337" max="4337" width="3.5" style="1" customWidth="1"/>
    <col min="4338" max="4338" width="2.83203125" style="1" customWidth="1"/>
    <col min="4339" max="4339" width="3" style="1" customWidth="1"/>
    <col min="4340" max="4342" width="0" style="1" hidden="1" customWidth="1"/>
    <col min="4343" max="4343" width="4.5" style="1" customWidth="1"/>
    <col min="4344" max="4344" width="0" style="1" hidden="1" customWidth="1"/>
    <col min="4345" max="4346" width="14.83203125" style="1" customWidth="1"/>
    <col min="4347" max="4347" width="15.1640625" style="1" customWidth="1"/>
    <col min="4348" max="4348" width="6.5" style="1" customWidth="1"/>
    <col min="4349" max="4349" width="15.1640625" style="1" customWidth="1"/>
    <col min="4350" max="4350" width="4.1640625" style="1" customWidth="1"/>
    <col min="4351" max="4351" width="3" style="1" customWidth="1"/>
    <col min="4352" max="4354" width="0" style="1" hidden="1" customWidth="1"/>
    <col min="4355" max="4355" width="3" style="1" customWidth="1"/>
    <col min="4356" max="4356" width="0" style="1" hidden="1" customWidth="1"/>
    <col min="4357" max="4357" width="3" style="1" customWidth="1"/>
    <col min="4358" max="4358" width="0" style="1" hidden="1" customWidth="1"/>
    <col min="4359" max="4359" width="4.5" style="1" customWidth="1"/>
    <col min="4360" max="4360" width="34.33203125" style="1" customWidth="1"/>
    <col min="4361" max="4361" width="23.5" style="1" customWidth="1"/>
    <col min="4362" max="4362" width="9.1640625" style="1" customWidth="1"/>
    <col min="4363" max="4363" width="19.5" style="1" customWidth="1"/>
    <col min="4364" max="4364" width="42.6640625" style="1" customWidth="1"/>
    <col min="4365" max="4365" width="5.83203125" style="1" customWidth="1"/>
    <col min="4366" max="4366" width="31.5" style="1" customWidth="1"/>
    <col min="4367" max="4367" width="16.1640625" style="1" customWidth="1"/>
    <col min="4368" max="4369" width="9.33203125" style="1" customWidth="1"/>
    <col min="4370" max="4370" width="11.1640625" style="1" customWidth="1"/>
    <col min="4371" max="4371" width="2.1640625" style="1" customWidth="1"/>
    <col min="4372" max="4577" width="10.83203125" style="1"/>
    <col min="4578" max="4578" width="12" style="1" customWidth="1"/>
    <col min="4579" max="4579" width="2.6640625" style="1" customWidth="1"/>
    <col min="4580" max="4581" width="6.5" style="1" customWidth="1"/>
    <col min="4582" max="4582" width="5.83203125" style="1" customWidth="1"/>
    <col min="4583" max="4583" width="6.5" style="1" customWidth="1"/>
    <col min="4584" max="4584" width="13.6640625" style="1" customWidth="1"/>
    <col min="4585" max="4586" width="9" style="1" customWidth="1"/>
    <col min="4587" max="4587" width="2.5" style="1" customWidth="1"/>
    <col min="4588" max="4588" width="8.83203125" style="1" customWidth="1"/>
    <col min="4589" max="4589" width="7.5" style="1" customWidth="1"/>
    <col min="4590" max="4592" width="3.6640625" style="1" customWidth="1"/>
    <col min="4593" max="4593" width="3.5" style="1" customWidth="1"/>
    <col min="4594" max="4594" width="2.83203125" style="1" customWidth="1"/>
    <col min="4595" max="4595" width="3" style="1" customWidth="1"/>
    <col min="4596" max="4598" width="0" style="1" hidden="1" customWidth="1"/>
    <col min="4599" max="4599" width="4.5" style="1" customWidth="1"/>
    <col min="4600" max="4600" width="0" style="1" hidden="1" customWidth="1"/>
    <col min="4601" max="4602" width="14.83203125" style="1" customWidth="1"/>
    <col min="4603" max="4603" width="15.1640625" style="1" customWidth="1"/>
    <col min="4604" max="4604" width="6.5" style="1" customWidth="1"/>
    <col min="4605" max="4605" width="15.1640625" style="1" customWidth="1"/>
    <col min="4606" max="4606" width="4.1640625" style="1" customWidth="1"/>
    <col min="4607" max="4607" width="3" style="1" customWidth="1"/>
    <col min="4608" max="4610" width="0" style="1" hidden="1" customWidth="1"/>
    <col min="4611" max="4611" width="3" style="1" customWidth="1"/>
    <col min="4612" max="4612" width="0" style="1" hidden="1" customWidth="1"/>
    <col min="4613" max="4613" width="3" style="1" customWidth="1"/>
    <col min="4614" max="4614" width="0" style="1" hidden="1" customWidth="1"/>
    <col min="4615" max="4615" width="4.5" style="1" customWidth="1"/>
    <col min="4616" max="4616" width="34.33203125" style="1" customWidth="1"/>
    <col min="4617" max="4617" width="23.5" style="1" customWidth="1"/>
    <col min="4618" max="4618" width="9.1640625" style="1" customWidth="1"/>
    <col min="4619" max="4619" width="19.5" style="1" customWidth="1"/>
    <col min="4620" max="4620" width="42.6640625" style="1" customWidth="1"/>
    <col min="4621" max="4621" width="5.83203125" style="1" customWidth="1"/>
    <col min="4622" max="4622" width="31.5" style="1" customWidth="1"/>
    <col min="4623" max="4623" width="16.1640625" style="1" customWidth="1"/>
    <col min="4624" max="4625" width="9.33203125" style="1" customWidth="1"/>
    <col min="4626" max="4626" width="11.1640625" style="1" customWidth="1"/>
    <col min="4627" max="4627" width="2.1640625" style="1" customWidth="1"/>
    <col min="4628" max="4833" width="10.83203125" style="1"/>
    <col min="4834" max="4834" width="12" style="1" customWidth="1"/>
    <col min="4835" max="4835" width="2.6640625" style="1" customWidth="1"/>
    <col min="4836" max="4837" width="6.5" style="1" customWidth="1"/>
    <col min="4838" max="4838" width="5.83203125" style="1" customWidth="1"/>
    <col min="4839" max="4839" width="6.5" style="1" customWidth="1"/>
    <col min="4840" max="4840" width="13.6640625" style="1" customWidth="1"/>
    <col min="4841" max="4842" width="9" style="1" customWidth="1"/>
    <col min="4843" max="4843" width="2.5" style="1" customWidth="1"/>
    <col min="4844" max="4844" width="8.83203125" style="1" customWidth="1"/>
    <col min="4845" max="4845" width="7.5" style="1" customWidth="1"/>
    <col min="4846" max="4848" width="3.6640625" style="1" customWidth="1"/>
    <col min="4849" max="4849" width="3.5" style="1" customWidth="1"/>
    <col min="4850" max="4850" width="2.83203125" style="1" customWidth="1"/>
    <col min="4851" max="4851" width="3" style="1" customWidth="1"/>
    <col min="4852" max="4854" width="0" style="1" hidden="1" customWidth="1"/>
    <col min="4855" max="4855" width="4.5" style="1" customWidth="1"/>
    <col min="4856" max="4856" width="0" style="1" hidden="1" customWidth="1"/>
    <col min="4857" max="4858" width="14.83203125" style="1" customWidth="1"/>
    <col min="4859" max="4859" width="15.1640625" style="1" customWidth="1"/>
    <col min="4860" max="4860" width="6.5" style="1" customWidth="1"/>
    <col min="4861" max="4861" width="15.1640625" style="1" customWidth="1"/>
    <col min="4862" max="4862" width="4.1640625" style="1" customWidth="1"/>
    <col min="4863" max="4863" width="3" style="1" customWidth="1"/>
    <col min="4864" max="4866" width="0" style="1" hidden="1" customWidth="1"/>
    <col min="4867" max="4867" width="3" style="1" customWidth="1"/>
    <col min="4868" max="4868" width="0" style="1" hidden="1" customWidth="1"/>
    <col min="4869" max="4869" width="3" style="1" customWidth="1"/>
    <col min="4870" max="4870" width="0" style="1" hidden="1" customWidth="1"/>
    <col min="4871" max="4871" width="4.5" style="1" customWidth="1"/>
    <col min="4872" max="4872" width="34.33203125" style="1" customWidth="1"/>
    <col min="4873" max="4873" width="23.5" style="1" customWidth="1"/>
    <col min="4874" max="4874" width="9.1640625" style="1" customWidth="1"/>
    <col min="4875" max="4875" width="19.5" style="1" customWidth="1"/>
    <col min="4876" max="4876" width="42.6640625" style="1" customWidth="1"/>
    <col min="4877" max="4877" width="5.83203125" style="1" customWidth="1"/>
    <col min="4878" max="4878" width="31.5" style="1" customWidth="1"/>
    <col min="4879" max="4879" width="16.1640625" style="1" customWidth="1"/>
    <col min="4880" max="4881" width="9.33203125" style="1" customWidth="1"/>
    <col min="4882" max="4882" width="11.1640625" style="1" customWidth="1"/>
    <col min="4883" max="4883" width="2.1640625" style="1" customWidth="1"/>
    <col min="4884" max="5089" width="10.83203125" style="1"/>
    <col min="5090" max="5090" width="12" style="1" customWidth="1"/>
    <col min="5091" max="5091" width="2.6640625" style="1" customWidth="1"/>
    <col min="5092" max="5093" width="6.5" style="1" customWidth="1"/>
    <col min="5094" max="5094" width="5.83203125" style="1" customWidth="1"/>
    <col min="5095" max="5095" width="6.5" style="1" customWidth="1"/>
    <col min="5096" max="5096" width="13.6640625" style="1" customWidth="1"/>
    <col min="5097" max="5098" width="9" style="1" customWidth="1"/>
    <col min="5099" max="5099" width="2.5" style="1" customWidth="1"/>
    <col min="5100" max="5100" width="8.83203125" style="1" customWidth="1"/>
    <col min="5101" max="5101" width="7.5" style="1" customWidth="1"/>
    <col min="5102" max="5104" width="3.6640625" style="1" customWidth="1"/>
    <col min="5105" max="5105" width="3.5" style="1" customWidth="1"/>
    <col min="5106" max="5106" width="2.83203125" style="1" customWidth="1"/>
    <col min="5107" max="5107" width="3" style="1" customWidth="1"/>
    <col min="5108" max="5110" width="0" style="1" hidden="1" customWidth="1"/>
    <col min="5111" max="5111" width="4.5" style="1" customWidth="1"/>
    <col min="5112" max="5112" width="0" style="1" hidden="1" customWidth="1"/>
    <col min="5113" max="5114" width="14.83203125" style="1" customWidth="1"/>
    <col min="5115" max="5115" width="15.1640625" style="1" customWidth="1"/>
    <col min="5116" max="5116" width="6.5" style="1" customWidth="1"/>
    <col min="5117" max="5117" width="15.1640625" style="1" customWidth="1"/>
    <col min="5118" max="5118" width="4.1640625" style="1" customWidth="1"/>
    <col min="5119" max="5119" width="3" style="1" customWidth="1"/>
    <col min="5120" max="5122" width="0" style="1" hidden="1" customWidth="1"/>
    <col min="5123" max="5123" width="3" style="1" customWidth="1"/>
    <col min="5124" max="5124" width="0" style="1" hidden="1" customWidth="1"/>
    <col min="5125" max="5125" width="3" style="1" customWidth="1"/>
    <col min="5126" max="5126" width="0" style="1" hidden="1" customWidth="1"/>
    <col min="5127" max="5127" width="4.5" style="1" customWidth="1"/>
    <col min="5128" max="5128" width="34.33203125" style="1" customWidth="1"/>
    <col min="5129" max="5129" width="23.5" style="1" customWidth="1"/>
    <col min="5130" max="5130" width="9.1640625" style="1" customWidth="1"/>
    <col min="5131" max="5131" width="19.5" style="1" customWidth="1"/>
    <col min="5132" max="5132" width="42.6640625" style="1" customWidth="1"/>
    <col min="5133" max="5133" width="5.83203125" style="1" customWidth="1"/>
    <col min="5134" max="5134" width="31.5" style="1" customWidth="1"/>
    <col min="5135" max="5135" width="16.1640625" style="1" customWidth="1"/>
    <col min="5136" max="5137" width="9.33203125" style="1" customWidth="1"/>
    <col min="5138" max="5138" width="11.1640625" style="1" customWidth="1"/>
    <col min="5139" max="5139" width="2.1640625" style="1" customWidth="1"/>
    <col min="5140" max="5345" width="10.83203125" style="1"/>
    <col min="5346" max="5346" width="12" style="1" customWidth="1"/>
    <col min="5347" max="5347" width="2.6640625" style="1" customWidth="1"/>
    <col min="5348" max="5349" width="6.5" style="1" customWidth="1"/>
    <col min="5350" max="5350" width="5.83203125" style="1" customWidth="1"/>
    <col min="5351" max="5351" width="6.5" style="1" customWidth="1"/>
    <col min="5352" max="5352" width="13.6640625" style="1" customWidth="1"/>
    <col min="5353" max="5354" width="9" style="1" customWidth="1"/>
    <col min="5355" max="5355" width="2.5" style="1" customWidth="1"/>
    <col min="5356" max="5356" width="8.83203125" style="1" customWidth="1"/>
    <col min="5357" max="5357" width="7.5" style="1" customWidth="1"/>
    <col min="5358" max="5360" width="3.6640625" style="1" customWidth="1"/>
    <col min="5361" max="5361" width="3.5" style="1" customWidth="1"/>
    <col min="5362" max="5362" width="2.83203125" style="1" customWidth="1"/>
    <col min="5363" max="5363" width="3" style="1" customWidth="1"/>
    <col min="5364" max="5366" width="0" style="1" hidden="1" customWidth="1"/>
    <col min="5367" max="5367" width="4.5" style="1" customWidth="1"/>
    <col min="5368" max="5368" width="0" style="1" hidden="1" customWidth="1"/>
    <col min="5369" max="5370" width="14.83203125" style="1" customWidth="1"/>
    <col min="5371" max="5371" width="15.1640625" style="1" customWidth="1"/>
    <col min="5372" max="5372" width="6.5" style="1" customWidth="1"/>
    <col min="5373" max="5373" width="15.1640625" style="1" customWidth="1"/>
    <col min="5374" max="5374" width="4.1640625" style="1" customWidth="1"/>
    <col min="5375" max="5375" width="3" style="1" customWidth="1"/>
    <col min="5376" max="5378" width="0" style="1" hidden="1" customWidth="1"/>
    <col min="5379" max="5379" width="3" style="1" customWidth="1"/>
    <col min="5380" max="5380" width="0" style="1" hidden="1" customWidth="1"/>
    <col min="5381" max="5381" width="3" style="1" customWidth="1"/>
    <col min="5382" max="5382" width="0" style="1" hidden="1" customWidth="1"/>
    <col min="5383" max="5383" width="4.5" style="1" customWidth="1"/>
    <col min="5384" max="5384" width="34.33203125" style="1" customWidth="1"/>
    <col min="5385" max="5385" width="23.5" style="1" customWidth="1"/>
    <col min="5386" max="5386" width="9.1640625" style="1" customWidth="1"/>
    <col min="5387" max="5387" width="19.5" style="1" customWidth="1"/>
    <col min="5388" max="5388" width="42.6640625" style="1" customWidth="1"/>
    <col min="5389" max="5389" width="5.83203125" style="1" customWidth="1"/>
    <col min="5390" max="5390" width="31.5" style="1" customWidth="1"/>
    <col min="5391" max="5391" width="16.1640625" style="1" customWidth="1"/>
    <col min="5392" max="5393" width="9.33203125" style="1" customWidth="1"/>
    <col min="5394" max="5394" width="11.1640625" style="1" customWidth="1"/>
    <col min="5395" max="5395" width="2.1640625" style="1" customWidth="1"/>
    <col min="5396" max="5601" width="10.83203125" style="1"/>
    <col min="5602" max="5602" width="12" style="1" customWidth="1"/>
    <col min="5603" max="5603" width="2.6640625" style="1" customWidth="1"/>
    <col min="5604" max="5605" width="6.5" style="1" customWidth="1"/>
    <col min="5606" max="5606" width="5.83203125" style="1" customWidth="1"/>
    <col min="5607" max="5607" width="6.5" style="1" customWidth="1"/>
    <col min="5608" max="5608" width="13.6640625" style="1" customWidth="1"/>
    <col min="5609" max="5610" width="9" style="1" customWidth="1"/>
    <col min="5611" max="5611" width="2.5" style="1" customWidth="1"/>
    <col min="5612" max="5612" width="8.83203125" style="1" customWidth="1"/>
    <col min="5613" max="5613" width="7.5" style="1" customWidth="1"/>
    <col min="5614" max="5616" width="3.6640625" style="1" customWidth="1"/>
    <col min="5617" max="5617" width="3.5" style="1" customWidth="1"/>
    <col min="5618" max="5618" width="2.83203125" style="1" customWidth="1"/>
    <col min="5619" max="5619" width="3" style="1" customWidth="1"/>
    <col min="5620" max="5622" width="0" style="1" hidden="1" customWidth="1"/>
    <col min="5623" max="5623" width="4.5" style="1" customWidth="1"/>
    <col min="5624" max="5624" width="0" style="1" hidden="1" customWidth="1"/>
    <col min="5625" max="5626" width="14.83203125" style="1" customWidth="1"/>
    <col min="5627" max="5627" width="15.1640625" style="1" customWidth="1"/>
    <col min="5628" max="5628" width="6.5" style="1" customWidth="1"/>
    <col min="5629" max="5629" width="15.1640625" style="1" customWidth="1"/>
    <col min="5630" max="5630" width="4.1640625" style="1" customWidth="1"/>
    <col min="5631" max="5631" width="3" style="1" customWidth="1"/>
    <col min="5632" max="5634" width="0" style="1" hidden="1" customWidth="1"/>
    <col min="5635" max="5635" width="3" style="1" customWidth="1"/>
    <col min="5636" max="5636" width="0" style="1" hidden="1" customWidth="1"/>
    <col min="5637" max="5637" width="3" style="1" customWidth="1"/>
    <col min="5638" max="5638" width="0" style="1" hidden="1" customWidth="1"/>
    <col min="5639" max="5639" width="4.5" style="1" customWidth="1"/>
    <col min="5640" max="5640" width="34.33203125" style="1" customWidth="1"/>
    <col min="5641" max="5641" width="23.5" style="1" customWidth="1"/>
    <col min="5642" max="5642" width="9.1640625" style="1" customWidth="1"/>
    <col min="5643" max="5643" width="19.5" style="1" customWidth="1"/>
    <col min="5644" max="5644" width="42.6640625" style="1" customWidth="1"/>
    <col min="5645" max="5645" width="5.83203125" style="1" customWidth="1"/>
    <col min="5646" max="5646" width="31.5" style="1" customWidth="1"/>
    <col min="5647" max="5647" width="16.1640625" style="1" customWidth="1"/>
    <col min="5648" max="5649" width="9.33203125" style="1" customWidth="1"/>
    <col min="5650" max="5650" width="11.1640625" style="1" customWidth="1"/>
    <col min="5651" max="5651" width="2.1640625" style="1" customWidth="1"/>
    <col min="5652" max="5857" width="10.83203125" style="1"/>
    <col min="5858" max="5858" width="12" style="1" customWidth="1"/>
    <col min="5859" max="5859" width="2.6640625" style="1" customWidth="1"/>
    <col min="5860" max="5861" width="6.5" style="1" customWidth="1"/>
    <col min="5862" max="5862" width="5.83203125" style="1" customWidth="1"/>
    <col min="5863" max="5863" width="6.5" style="1" customWidth="1"/>
    <col min="5864" max="5864" width="13.6640625" style="1" customWidth="1"/>
    <col min="5865" max="5866" width="9" style="1" customWidth="1"/>
    <col min="5867" max="5867" width="2.5" style="1" customWidth="1"/>
    <col min="5868" max="5868" width="8.83203125" style="1" customWidth="1"/>
    <col min="5869" max="5869" width="7.5" style="1" customWidth="1"/>
    <col min="5870" max="5872" width="3.6640625" style="1" customWidth="1"/>
    <col min="5873" max="5873" width="3.5" style="1" customWidth="1"/>
    <col min="5874" max="5874" width="2.83203125" style="1" customWidth="1"/>
    <col min="5875" max="5875" width="3" style="1" customWidth="1"/>
    <col min="5876" max="5878" width="0" style="1" hidden="1" customWidth="1"/>
    <col min="5879" max="5879" width="4.5" style="1" customWidth="1"/>
    <col min="5880" max="5880" width="0" style="1" hidden="1" customWidth="1"/>
    <col min="5881" max="5882" width="14.83203125" style="1" customWidth="1"/>
    <col min="5883" max="5883" width="15.1640625" style="1" customWidth="1"/>
    <col min="5884" max="5884" width="6.5" style="1" customWidth="1"/>
    <col min="5885" max="5885" width="15.1640625" style="1" customWidth="1"/>
    <col min="5886" max="5886" width="4.1640625" style="1" customWidth="1"/>
    <col min="5887" max="5887" width="3" style="1" customWidth="1"/>
    <col min="5888" max="5890" width="0" style="1" hidden="1" customWidth="1"/>
    <col min="5891" max="5891" width="3" style="1" customWidth="1"/>
    <col min="5892" max="5892" width="0" style="1" hidden="1" customWidth="1"/>
    <col min="5893" max="5893" width="3" style="1" customWidth="1"/>
    <col min="5894" max="5894" width="0" style="1" hidden="1" customWidth="1"/>
    <col min="5895" max="5895" width="4.5" style="1" customWidth="1"/>
    <col min="5896" max="5896" width="34.33203125" style="1" customWidth="1"/>
    <col min="5897" max="5897" width="23.5" style="1" customWidth="1"/>
    <col min="5898" max="5898" width="9.1640625" style="1" customWidth="1"/>
    <col min="5899" max="5899" width="19.5" style="1" customWidth="1"/>
    <col min="5900" max="5900" width="42.6640625" style="1" customWidth="1"/>
    <col min="5901" max="5901" width="5.83203125" style="1" customWidth="1"/>
    <col min="5902" max="5902" width="31.5" style="1" customWidth="1"/>
    <col min="5903" max="5903" width="16.1640625" style="1" customWidth="1"/>
    <col min="5904" max="5905" width="9.33203125" style="1" customWidth="1"/>
    <col min="5906" max="5906" width="11.1640625" style="1" customWidth="1"/>
    <col min="5907" max="5907" width="2.1640625" style="1" customWidth="1"/>
    <col min="5908" max="6113" width="10.83203125" style="1"/>
    <col min="6114" max="6114" width="12" style="1" customWidth="1"/>
    <col min="6115" max="6115" width="2.6640625" style="1" customWidth="1"/>
    <col min="6116" max="6117" width="6.5" style="1" customWidth="1"/>
    <col min="6118" max="6118" width="5.83203125" style="1" customWidth="1"/>
    <col min="6119" max="6119" width="6.5" style="1" customWidth="1"/>
    <col min="6120" max="6120" width="13.6640625" style="1" customWidth="1"/>
    <col min="6121" max="6122" width="9" style="1" customWidth="1"/>
    <col min="6123" max="6123" width="2.5" style="1" customWidth="1"/>
    <col min="6124" max="6124" width="8.83203125" style="1" customWidth="1"/>
    <col min="6125" max="6125" width="7.5" style="1" customWidth="1"/>
    <col min="6126" max="6128" width="3.6640625" style="1" customWidth="1"/>
    <col min="6129" max="6129" width="3.5" style="1" customWidth="1"/>
    <col min="6130" max="6130" width="2.83203125" style="1" customWidth="1"/>
    <col min="6131" max="6131" width="3" style="1" customWidth="1"/>
    <col min="6132" max="6134" width="0" style="1" hidden="1" customWidth="1"/>
    <col min="6135" max="6135" width="4.5" style="1" customWidth="1"/>
    <col min="6136" max="6136" width="0" style="1" hidden="1" customWidth="1"/>
    <col min="6137" max="6138" width="14.83203125" style="1" customWidth="1"/>
    <col min="6139" max="6139" width="15.1640625" style="1" customWidth="1"/>
    <col min="6140" max="6140" width="6.5" style="1" customWidth="1"/>
    <col min="6141" max="6141" width="15.1640625" style="1" customWidth="1"/>
    <col min="6142" max="6142" width="4.1640625" style="1" customWidth="1"/>
    <col min="6143" max="6143" width="3" style="1" customWidth="1"/>
    <col min="6144" max="6146" width="0" style="1" hidden="1" customWidth="1"/>
    <col min="6147" max="6147" width="3" style="1" customWidth="1"/>
    <col min="6148" max="6148" width="0" style="1" hidden="1" customWidth="1"/>
    <col min="6149" max="6149" width="3" style="1" customWidth="1"/>
    <col min="6150" max="6150" width="0" style="1" hidden="1" customWidth="1"/>
    <col min="6151" max="6151" width="4.5" style="1" customWidth="1"/>
    <col min="6152" max="6152" width="34.33203125" style="1" customWidth="1"/>
    <col min="6153" max="6153" width="23.5" style="1" customWidth="1"/>
    <col min="6154" max="6154" width="9.1640625" style="1" customWidth="1"/>
    <col min="6155" max="6155" width="19.5" style="1" customWidth="1"/>
    <col min="6156" max="6156" width="42.6640625" style="1" customWidth="1"/>
    <col min="6157" max="6157" width="5.83203125" style="1" customWidth="1"/>
    <col min="6158" max="6158" width="31.5" style="1" customWidth="1"/>
    <col min="6159" max="6159" width="16.1640625" style="1" customWidth="1"/>
    <col min="6160" max="6161" width="9.33203125" style="1" customWidth="1"/>
    <col min="6162" max="6162" width="11.1640625" style="1" customWidth="1"/>
    <col min="6163" max="6163" width="2.1640625" style="1" customWidth="1"/>
    <col min="6164" max="6369" width="10.83203125" style="1"/>
    <col min="6370" max="6370" width="12" style="1" customWidth="1"/>
    <col min="6371" max="6371" width="2.6640625" style="1" customWidth="1"/>
    <col min="6372" max="6373" width="6.5" style="1" customWidth="1"/>
    <col min="6374" max="6374" width="5.83203125" style="1" customWidth="1"/>
    <col min="6375" max="6375" width="6.5" style="1" customWidth="1"/>
    <col min="6376" max="6376" width="13.6640625" style="1" customWidth="1"/>
    <col min="6377" max="6378" width="9" style="1" customWidth="1"/>
    <col min="6379" max="6379" width="2.5" style="1" customWidth="1"/>
    <col min="6380" max="6380" width="8.83203125" style="1" customWidth="1"/>
    <col min="6381" max="6381" width="7.5" style="1" customWidth="1"/>
    <col min="6382" max="6384" width="3.6640625" style="1" customWidth="1"/>
    <col min="6385" max="6385" width="3.5" style="1" customWidth="1"/>
    <col min="6386" max="6386" width="2.83203125" style="1" customWidth="1"/>
    <col min="6387" max="6387" width="3" style="1" customWidth="1"/>
    <col min="6388" max="6390" width="0" style="1" hidden="1" customWidth="1"/>
    <col min="6391" max="6391" width="4.5" style="1" customWidth="1"/>
    <col min="6392" max="6392" width="0" style="1" hidden="1" customWidth="1"/>
    <col min="6393" max="6394" width="14.83203125" style="1" customWidth="1"/>
    <col min="6395" max="6395" width="15.1640625" style="1" customWidth="1"/>
    <col min="6396" max="6396" width="6.5" style="1" customWidth="1"/>
    <col min="6397" max="6397" width="15.1640625" style="1" customWidth="1"/>
    <col min="6398" max="6398" width="4.1640625" style="1" customWidth="1"/>
    <col min="6399" max="6399" width="3" style="1" customWidth="1"/>
    <col min="6400" max="6402" width="0" style="1" hidden="1" customWidth="1"/>
    <col min="6403" max="6403" width="3" style="1" customWidth="1"/>
    <col min="6404" max="6404" width="0" style="1" hidden="1" customWidth="1"/>
    <col min="6405" max="6405" width="3" style="1" customWidth="1"/>
    <col min="6406" max="6406" width="0" style="1" hidden="1" customWidth="1"/>
    <col min="6407" max="6407" width="4.5" style="1" customWidth="1"/>
    <col min="6408" max="6408" width="34.33203125" style="1" customWidth="1"/>
    <col min="6409" max="6409" width="23.5" style="1" customWidth="1"/>
    <col min="6410" max="6410" width="9.1640625" style="1" customWidth="1"/>
    <col min="6411" max="6411" width="19.5" style="1" customWidth="1"/>
    <col min="6412" max="6412" width="42.6640625" style="1" customWidth="1"/>
    <col min="6413" max="6413" width="5.83203125" style="1" customWidth="1"/>
    <col min="6414" max="6414" width="31.5" style="1" customWidth="1"/>
    <col min="6415" max="6415" width="16.1640625" style="1" customWidth="1"/>
    <col min="6416" max="6417" width="9.33203125" style="1" customWidth="1"/>
    <col min="6418" max="6418" width="11.1640625" style="1" customWidth="1"/>
    <col min="6419" max="6419" width="2.1640625" style="1" customWidth="1"/>
    <col min="6420" max="6625" width="10.83203125" style="1"/>
    <col min="6626" max="6626" width="12" style="1" customWidth="1"/>
    <col min="6627" max="6627" width="2.6640625" style="1" customWidth="1"/>
    <col min="6628" max="6629" width="6.5" style="1" customWidth="1"/>
    <col min="6630" max="6630" width="5.83203125" style="1" customWidth="1"/>
    <col min="6631" max="6631" width="6.5" style="1" customWidth="1"/>
    <col min="6632" max="6632" width="13.6640625" style="1" customWidth="1"/>
    <col min="6633" max="6634" width="9" style="1" customWidth="1"/>
    <col min="6635" max="6635" width="2.5" style="1" customWidth="1"/>
    <col min="6636" max="6636" width="8.83203125" style="1" customWidth="1"/>
    <col min="6637" max="6637" width="7.5" style="1" customWidth="1"/>
    <col min="6638" max="6640" width="3.6640625" style="1" customWidth="1"/>
    <col min="6641" max="6641" width="3.5" style="1" customWidth="1"/>
    <col min="6642" max="6642" width="2.83203125" style="1" customWidth="1"/>
    <col min="6643" max="6643" width="3" style="1" customWidth="1"/>
    <col min="6644" max="6646" width="0" style="1" hidden="1" customWidth="1"/>
    <col min="6647" max="6647" width="4.5" style="1" customWidth="1"/>
    <col min="6648" max="6648" width="0" style="1" hidden="1" customWidth="1"/>
    <col min="6649" max="6650" width="14.83203125" style="1" customWidth="1"/>
    <col min="6651" max="6651" width="15.1640625" style="1" customWidth="1"/>
    <col min="6652" max="6652" width="6.5" style="1" customWidth="1"/>
    <col min="6653" max="6653" width="15.1640625" style="1" customWidth="1"/>
    <col min="6654" max="6654" width="4.1640625" style="1" customWidth="1"/>
    <col min="6655" max="6655" width="3" style="1" customWidth="1"/>
    <col min="6656" max="6658" width="0" style="1" hidden="1" customWidth="1"/>
    <col min="6659" max="6659" width="3" style="1" customWidth="1"/>
    <col min="6660" max="6660" width="0" style="1" hidden="1" customWidth="1"/>
    <col min="6661" max="6661" width="3" style="1" customWidth="1"/>
    <col min="6662" max="6662" width="0" style="1" hidden="1" customWidth="1"/>
    <col min="6663" max="6663" width="4.5" style="1" customWidth="1"/>
    <col min="6664" max="6664" width="34.33203125" style="1" customWidth="1"/>
    <col min="6665" max="6665" width="23.5" style="1" customWidth="1"/>
    <col min="6666" max="6666" width="9.1640625" style="1" customWidth="1"/>
    <col min="6667" max="6667" width="19.5" style="1" customWidth="1"/>
    <col min="6668" max="6668" width="42.6640625" style="1" customWidth="1"/>
    <col min="6669" max="6669" width="5.83203125" style="1" customWidth="1"/>
    <col min="6670" max="6670" width="31.5" style="1" customWidth="1"/>
    <col min="6671" max="6671" width="16.1640625" style="1" customWidth="1"/>
    <col min="6672" max="6673" width="9.33203125" style="1" customWidth="1"/>
    <col min="6674" max="6674" width="11.1640625" style="1" customWidth="1"/>
    <col min="6675" max="6675" width="2.1640625" style="1" customWidth="1"/>
    <col min="6676" max="6881" width="10.83203125" style="1"/>
    <col min="6882" max="6882" width="12" style="1" customWidth="1"/>
    <col min="6883" max="6883" width="2.6640625" style="1" customWidth="1"/>
    <col min="6884" max="6885" width="6.5" style="1" customWidth="1"/>
    <col min="6886" max="6886" width="5.83203125" style="1" customWidth="1"/>
    <col min="6887" max="6887" width="6.5" style="1" customWidth="1"/>
    <col min="6888" max="6888" width="13.6640625" style="1" customWidth="1"/>
    <col min="6889" max="6890" width="9" style="1" customWidth="1"/>
    <col min="6891" max="6891" width="2.5" style="1" customWidth="1"/>
    <col min="6892" max="6892" width="8.83203125" style="1" customWidth="1"/>
    <col min="6893" max="6893" width="7.5" style="1" customWidth="1"/>
    <col min="6894" max="6896" width="3.6640625" style="1" customWidth="1"/>
    <col min="6897" max="6897" width="3.5" style="1" customWidth="1"/>
    <col min="6898" max="6898" width="2.83203125" style="1" customWidth="1"/>
    <col min="6899" max="6899" width="3" style="1" customWidth="1"/>
    <col min="6900" max="6902" width="0" style="1" hidden="1" customWidth="1"/>
    <col min="6903" max="6903" width="4.5" style="1" customWidth="1"/>
    <col min="6904" max="6904" width="0" style="1" hidden="1" customWidth="1"/>
    <col min="6905" max="6906" width="14.83203125" style="1" customWidth="1"/>
    <col min="6907" max="6907" width="15.1640625" style="1" customWidth="1"/>
    <col min="6908" max="6908" width="6.5" style="1" customWidth="1"/>
    <col min="6909" max="6909" width="15.1640625" style="1" customWidth="1"/>
    <col min="6910" max="6910" width="4.1640625" style="1" customWidth="1"/>
    <col min="6911" max="6911" width="3" style="1" customWidth="1"/>
    <col min="6912" max="6914" width="0" style="1" hidden="1" customWidth="1"/>
    <col min="6915" max="6915" width="3" style="1" customWidth="1"/>
    <col min="6916" max="6916" width="0" style="1" hidden="1" customWidth="1"/>
    <col min="6917" max="6917" width="3" style="1" customWidth="1"/>
    <col min="6918" max="6918" width="0" style="1" hidden="1" customWidth="1"/>
    <col min="6919" max="6919" width="4.5" style="1" customWidth="1"/>
    <col min="6920" max="6920" width="34.33203125" style="1" customWidth="1"/>
    <col min="6921" max="6921" width="23.5" style="1" customWidth="1"/>
    <col min="6922" max="6922" width="9.1640625" style="1" customWidth="1"/>
    <col min="6923" max="6923" width="19.5" style="1" customWidth="1"/>
    <col min="6924" max="6924" width="42.6640625" style="1" customWidth="1"/>
    <col min="6925" max="6925" width="5.83203125" style="1" customWidth="1"/>
    <col min="6926" max="6926" width="31.5" style="1" customWidth="1"/>
    <col min="6927" max="6927" width="16.1640625" style="1" customWidth="1"/>
    <col min="6928" max="6929" width="9.33203125" style="1" customWidth="1"/>
    <col min="6930" max="6930" width="11.1640625" style="1" customWidth="1"/>
    <col min="6931" max="6931" width="2.1640625" style="1" customWidth="1"/>
    <col min="6932" max="7137" width="10.83203125" style="1"/>
    <col min="7138" max="7138" width="12" style="1" customWidth="1"/>
    <col min="7139" max="7139" width="2.6640625" style="1" customWidth="1"/>
    <col min="7140" max="7141" width="6.5" style="1" customWidth="1"/>
    <col min="7142" max="7142" width="5.83203125" style="1" customWidth="1"/>
    <col min="7143" max="7143" width="6.5" style="1" customWidth="1"/>
    <col min="7144" max="7144" width="13.6640625" style="1" customWidth="1"/>
    <col min="7145" max="7146" width="9" style="1" customWidth="1"/>
    <col min="7147" max="7147" width="2.5" style="1" customWidth="1"/>
    <col min="7148" max="7148" width="8.83203125" style="1" customWidth="1"/>
    <col min="7149" max="7149" width="7.5" style="1" customWidth="1"/>
    <col min="7150" max="7152" width="3.6640625" style="1" customWidth="1"/>
    <col min="7153" max="7153" width="3.5" style="1" customWidth="1"/>
    <col min="7154" max="7154" width="2.83203125" style="1" customWidth="1"/>
    <col min="7155" max="7155" width="3" style="1" customWidth="1"/>
    <col min="7156" max="7158" width="0" style="1" hidden="1" customWidth="1"/>
    <col min="7159" max="7159" width="4.5" style="1" customWidth="1"/>
    <col min="7160" max="7160" width="0" style="1" hidden="1" customWidth="1"/>
    <col min="7161" max="7162" width="14.83203125" style="1" customWidth="1"/>
    <col min="7163" max="7163" width="15.1640625" style="1" customWidth="1"/>
    <col min="7164" max="7164" width="6.5" style="1" customWidth="1"/>
    <col min="7165" max="7165" width="15.1640625" style="1" customWidth="1"/>
    <col min="7166" max="7166" width="4.1640625" style="1" customWidth="1"/>
    <col min="7167" max="7167" width="3" style="1" customWidth="1"/>
    <col min="7168" max="7170" width="0" style="1" hidden="1" customWidth="1"/>
    <col min="7171" max="7171" width="3" style="1" customWidth="1"/>
    <col min="7172" max="7172" width="0" style="1" hidden="1" customWidth="1"/>
    <col min="7173" max="7173" width="3" style="1" customWidth="1"/>
    <col min="7174" max="7174" width="0" style="1" hidden="1" customWidth="1"/>
    <col min="7175" max="7175" width="4.5" style="1" customWidth="1"/>
    <col min="7176" max="7176" width="34.33203125" style="1" customWidth="1"/>
    <col min="7177" max="7177" width="23.5" style="1" customWidth="1"/>
    <col min="7178" max="7178" width="9.1640625" style="1" customWidth="1"/>
    <col min="7179" max="7179" width="19.5" style="1" customWidth="1"/>
    <col min="7180" max="7180" width="42.6640625" style="1" customWidth="1"/>
    <col min="7181" max="7181" width="5.83203125" style="1" customWidth="1"/>
    <col min="7182" max="7182" width="31.5" style="1" customWidth="1"/>
    <col min="7183" max="7183" width="16.1640625" style="1" customWidth="1"/>
    <col min="7184" max="7185" width="9.33203125" style="1" customWidth="1"/>
    <col min="7186" max="7186" width="11.1640625" style="1" customWidth="1"/>
    <col min="7187" max="7187" width="2.1640625" style="1" customWidth="1"/>
    <col min="7188" max="7393" width="10.83203125" style="1"/>
    <col min="7394" max="7394" width="12" style="1" customWidth="1"/>
    <col min="7395" max="7395" width="2.6640625" style="1" customWidth="1"/>
    <col min="7396" max="7397" width="6.5" style="1" customWidth="1"/>
    <col min="7398" max="7398" width="5.83203125" style="1" customWidth="1"/>
    <col min="7399" max="7399" width="6.5" style="1" customWidth="1"/>
    <col min="7400" max="7400" width="13.6640625" style="1" customWidth="1"/>
    <col min="7401" max="7402" width="9" style="1" customWidth="1"/>
    <col min="7403" max="7403" width="2.5" style="1" customWidth="1"/>
    <col min="7404" max="7404" width="8.83203125" style="1" customWidth="1"/>
    <col min="7405" max="7405" width="7.5" style="1" customWidth="1"/>
    <col min="7406" max="7408" width="3.6640625" style="1" customWidth="1"/>
    <col min="7409" max="7409" width="3.5" style="1" customWidth="1"/>
    <col min="7410" max="7410" width="2.83203125" style="1" customWidth="1"/>
    <col min="7411" max="7411" width="3" style="1" customWidth="1"/>
    <col min="7412" max="7414" width="0" style="1" hidden="1" customWidth="1"/>
    <col min="7415" max="7415" width="4.5" style="1" customWidth="1"/>
    <col min="7416" max="7416" width="0" style="1" hidden="1" customWidth="1"/>
    <col min="7417" max="7418" width="14.83203125" style="1" customWidth="1"/>
    <col min="7419" max="7419" width="15.1640625" style="1" customWidth="1"/>
    <col min="7420" max="7420" width="6.5" style="1" customWidth="1"/>
    <col min="7421" max="7421" width="15.1640625" style="1" customWidth="1"/>
    <col min="7422" max="7422" width="4.1640625" style="1" customWidth="1"/>
    <col min="7423" max="7423" width="3" style="1" customWidth="1"/>
    <col min="7424" max="7426" width="0" style="1" hidden="1" customWidth="1"/>
    <col min="7427" max="7427" width="3" style="1" customWidth="1"/>
    <col min="7428" max="7428" width="0" style="1" hidden="1" customWidth="1"/>
    <col min="7429" max="7429" width="3" style="1" customWidth="1"/>
    <col min="7430" max="7430" width="0" style="1" hidden="1" customWidth="1"/>
    <col min="7431" max="7431" width="4.5" style="1" customWidth="1"/>
    <col min="7432" max="7432" width="34.33203125" style="1" customWidth="1"/>
    <col min="7433" max="7433" width="23.5" style="1" customWidth="1"/>
    <col min="7434" max="7434" width="9.1640625" style="1" customWidth="1"/>
    <col min="7435" max="7435" width="19.5" style="1" customWidth="1"/>
    <col min="7436" max="7436" width="42.6640625" style="1" customWidth="1"/>
    <col min="7437" max="7437" width="5.83203125" style="1" customWidth="1"/>
    <col min="7438" max="7438" width="31.5" style="1" customWidth="1"/>
    <col min="7439" max="7439" width="16.1640625" style="1" customWidth="1"/>
    <col min="7440" max="7441" width="9.33203125" style="1" customWidth="1"/>
    <col min="7442" max="7442" width="11.1640625" style="1" customWidth="1"/>
    <col min="7443" max="7443" width="2.1640625" style="1" customWidth="1"/>
    <col min="7444" max="7649" width="10.83203125" style="1"/>
    <col min="7650" max="7650" width="12" style="1" customWidth="1"/>
    <col min="7651" max="7651" width="2.6640625" style="1" customWidth="1"/>
    <col min="7652" max="7653" width="6.5" style="1" customWidth="1"/>
    <col min="7654" max="7654" width="5.83203125" style="1" customWidth="1"/>
    <col min="7655" max="7655" width="6.5" style="1" customWidth="1"/>
    <col min="7656" max="7656" width="13.6640625" style="1" customWidth="1"/>
    <col min="7657" max="7658" width="9" style="1" customWidth="1"/>
    <col min="7659" max="7659" width="2.5" style="1" customWidth="1"/>
    <col min="7660" max="7660" width="8.83203125" style="1" customWidth="1"/>
    <col min="7661" max="7661" width="7.5" style="1" customWidth="1"/>
    <col min="7662" max="7664" width="3.6640625" style="1" customWidth="1"/>
    <col min="7665" max="7665" width="3.5" style="1" customWidth="1"/>
    <col min="7666" max="7666" width="2.83203125" style="1" customWidth="1"/>
    <col min="7667" max="7667" width="3" style="1" customWidth="1"/>
    <col min="7668" max="7670" width="0" style="1" hidden="1" customWidth="1"/>
    <col min="7671" max="7671" width="4.5" style="1" customWidth="1"/>
    <col min="7672" max="7672" width="0" style="1" hidden="1" customWidth="1"/>
    <col min="7673" max="7674" width="14.83203125" style="1" customWidth="1"/>
    <col min="7675" max="7675" width="15.1640625" style="1" customWidth="1"/>
    <col min="7676" max="7676" width="6.5" style="1" customWidth="1"/>
    <col min="7677" max="7677" width="15.1640625" style="1" customWidth="1"/>
    <col min="7678" max="7678" width="4.1640625" style="1" customWidth="1"/>
    <col min="7679" max="7679" width="3" style="1" customWidth="1"/>
    <col min="7680" max="7682" width="0" style="1" hidden="1" customWidth="1"/>
    <col min="7683" max="7683" width="3" style="1" customWidth="1"/>
    <col min="7684" max="7684" width="0" style="1" hidden="1" customWidth="1"/>
    <col min="7685" max="7685" width="3" style="1" customWidth="1"/>
    <col min="7686" max="7686" width="0" style="1" hidden="1" customWidth="1"/>
    <col min="7687" max="7687" width="4.5" style="1" customWidth="1"/>
    <col min="7688" max="7688" width="34.33203125" style="1" customWidth="1"/>
    <col min="7689" max="7689" width="23.5" style="1" customWidth="1"/>
    <col min="7690" max="7690" width="9.1640625" style="1" customWidth="1"/>
    <col min="7691" max="7691" width="19.5" style="1" customWidth="1"/>
    <col min="7692" max="7692" width="42.6640625" style="1" customWidth="1"/>
    <col min="7693" max="7693" width="5.83203125" style="1" customWidth="1"/>
    <col min="7694" max="7694" width="31.5" style="1" customWidth="1"/>
    <col min="7695" max="7695" width="16.1640625" style="1" customWidth="1"/>
    <col min="7696" max="7697" width="9.33203125" style="1" customWidth="1"/>
    <col min="7698" max="7698" width="11.1640625" style="1" customWidth="1"/>
    <col min="7699" max="7699" width="2.1640625" style="1" customWidth="1"/>
    <col min="7700" max="7905" width="10.83203125" style="1"/>
    <col min="7906" max="7906" width="12" style="1" customWidth="1"/>
    <col min="7907" max="7907" width="2.6640625" style="1" customWidth="1"/>
    <col min="7908" max="7909" width="6.5" style="1" customWidth="1"/>
    <col min="7910" max="7910" width="5.83203125" style="1" customWidth="1"/>
    <col min="7911" max="7911" width="6.5" style="1" customWidth="1"/>
    <col min="7912" max="7912" width="13.6640625" style="1" customWidth="1"/>
    <col min="7913" max="7914" width="9" style="1" customWidth="1"/>
    <col min="7915" max="7915" width="2.5" style="1" customWidth="1"/>
    <col min="7916" max="7916" width="8.83203125" style="1" customWidth="1"/>
    <col min="7917" max="7917" width="7.5" style="1" customWidth="1"/>
    <col min="7918" max="7920" width="3.6640625" style="1" customWidth="1"/>
    <col min="7921" max="7921" width="3.5" style="1" customWidth="1"/>
    <col min="7922" max="7922" width="2.83203125" style="1" customWidth="1"/>
    <col min="7923" max="7923" width="3" style="1" customWidth="1"/>
    <col min="7924" max="7926" width="0" style="1" hidden="1" customWidth="1"/>
    <col min="7927" max="7927" width="4.5" style="1" customWidth="1"/>
    <col min="7928" max="7928" width="0" style="1" hidden="1" customWidth="1"/>
    <col min="7929" max="7930" width="14.83203125" style="1" customWidth="1"/>
    <col min="7931" max="7931" width="15.1640625" style="1" customWidth="1"/>
    <col min="7932" max="7932" width="6.5" style="1" customWidth="1"/>
    <col min="7933" max="7933" width="15.1640625" style="1" customWidth="1"/>
    <col min="7934" max="7934" width="4.1640625" style="1" customWidth="1"/>
    <col min="7935" max="7935" width="3" style="1" customWidth="1"/>
    <col min="7936" max="7938" width="0" style="1" hidden="1" customWidth="1"/>
    <col min="7939" max="7939" width="3" style="1" customWidth="1"/>
    <col min="7940" max="7940" width="0" style="1" hidden="1" customWidth="1"/>
    <col min="7941" max="7941" width="3" style="1" customWidth="1"/>
    <col min="7942" max="7942" width="0" style="1" hidden="1" customWidth="1"/>
    <col min="7943" max="7943" width="4.5" style="1" customWidth="1"/>
    <col min="7944" max="7944" width="34.33203125" style="1" customWidth="1"/>
    <col min="7945" max="7945" width="23.5" style="1" customWidth="1"/>
    <col min="7946" max="7946" width="9.1640625" style="1" customWidth="1"/>
    <col min="7947" max="7947" width="19.5" style="1" customWidth="1"/>
    <col min="7948" max="7948" width="42.6640625" style="1" customWidth="1"/>
    <col min="7949" max="7949" width="5.83203125" style="1" customWidth="1"/>
    <col min="7950" max="7950" width="31.5" style="1" customWidth="1"/>
    <col min="7951" max="7951" width="16.1640625" style="1" customWidth="1"/>
    <col min="7952" max="7953" width="9.33203125" style="1" customWidth="1"/>
    <col min="7954" max="7954" width="11.1640625" style="1" customWidth="1"/>
    <col min="7955" max="7955" width="2.1640625" style="1" customWidth="1"/>
    <col min="7956" max="8161" width="10.83203125" style="1"/>
    <col min="8162" max="8162" width="12" style="1" customWidth="1"/>
    <col min="8163" max="8163" width="2.6640625" style="1" customWidth="1"/>
    <col min="8164" max="8165" width="6.5" style="1" customWidth="1"/>
    <col min="8166" max="8166" width="5.83203125" style="1" customWidth="1"/>
    <col min="8167" max="8167" width="6.5" style="1" customWidth="1"/>
    <col min="8168" max="8168" width="13.6640625" style="1" customWidth="1"/>
    <col min="8169" max="8170" width="9" style="1" customWidth="1"/>
    <col min="8171" max="8171" width="2.5" style="1" customWidth="1"/>
    <col min="8172" max="8172" width="8.83203125" style="1" customWidth="1"/>
    <col min="8173" max="8173" width="7.5" style="1" customWidth="1"/>
    <col min="8174" max="8176" width="3.6640625" style="1" customWidth="1"/>
    <col min="8177" max="8177" width="3.5" style="1" customWidth="1"/>
    <col min="8178" max="8178" width="2.83203125" style="1" customWidth="1"/>
    <col min="8179" max="8179" width="3" style="1" customWidth="1"/>
    <col min="8180" max="8182" width="0" style="1" hidden="1" customWidth="1"/>
    <col min="8183" max="8183" width="4.5" style="1" customWidth="1"/>
    <col min="8184" max="8184" width="0" style="1" hidden="1" customWidth="1"/>
    <col min="8185" max="8186" width="14.83203125" style="1" customWidth="1"/>
    <col min="8187" max="8187" width="15.1640625" style="1" customWidth="1"/>
    <col min="8188" max="8188" width="6.5" style="1" customWidth="1"/>
    <col min="8189" max="8189" width="15.1640625" style="1" customWidth="1"/>
    <col min="8190" max="8190" width="4.1640625" style="1" customWidth="1"/>
    <col min="8191" max="8191" width="3" style="1" customWidth="1"/>
    <col min="8192" max="8194" width="0" style="1" hidden="1" customWidth="1"/>
    <col min="8195" max="8195" width="3" style="1" customWidth="1"/>
    <col min="8196" max="8196" width="0" style="1" hidden="1" customWidth="1"/>
    <col min="8197" max="8197" width="3" style="1" customWidth="1"/>
    <col min="8198" max="8198" width="0" style="1" hidden="1" customWidth="1"/>
    <col min="8199" max="8199" width="4.5" style="1" customWidth="1"/>
    <col min="8200" max="8200" width="34.33203125" style="1" customWidth="1"/>
    <col min="8201" max="8201" width="23.5" style="1" customWidth="1"/>
    <col min="8202" max="8202" width="9.1640625" style="1" customWidth="1"/>
    <col min="8203" max="8203" width="19.5" style="1" customWidth="1"/>
    <col min="8204" max="8204" width="42.6640625" style="1" customWidth="1"/>
    <col min="8205" max="8205" width="5.83203125" style="1" customWidth="1"/>
    <col min="8206" max="8206" width="31.5" style="1" customWidth="1"/>
    <col min="8207" max="8207" width="16.1640625" style="1" customWidth="1"/>
    <col min="8208" max="8209" width="9.33203125" style="1" customWidth="1"/>
    <col min="8210" max="8210" width="11.1640625" style="1" customWidth="1"/>
    <col min="8211" max="8211" width="2.1640625" style="1" customWidth="1"/>
    <col min="8212" max="8417" width="10.83203125" style="1"/>
    <col min="8418" max="8418" width="12" style="1" customWidth="1"/>
    <col min="8419" max="8419" width="2.6640625" style="1" customWidth="1"/>
    <col min="8420" max="8421" width="6.5" style="1" customWidth="1"/>
    <col min="8422" max="8422" width="5.83203125" style="1" customWidth="1"/>
    <col min="8423" max="8423" width="6.5" style="1" customWidth="1"/>
    <col min="8424" max="8424" width="13.6640625" style="1" customWidth="1"/>
    <col min="8425" max="8426" width="9" style="1" customWidth="1"/>
    <col min="8427" max="8427" width="2.5" style="1" customWidth="1"/>
    <col min="8428" max="8428" width="8.83203125" style="1" customWidth="1"/>
    <col min="8429" max="8429" width="7.5" style="1" customWidth="1"/>
    <col min="8430" max="8432" width="3.6640625" style="1" customWidth="1"/>
    <col min="8433" max="8433" width="3.5" style="1" customWidth="1"/>
    <col min="8434" max="8434" width="2.83203125" style="1" customWidth="1"/>
    <col min="8435" max="8435" width="3" style="1" customWidth="1"/>
    <col min="8436" max="8438" width="0" style="1" hidden="1" customWidth="1"/>
    <col min="8439" max="8439" width="4.5" style="1" customWidth="1"/>
    <col min="8440" max="8440" width="0" style="1" hidden="1" customWidth="1"/>
    <col min="8441" max="8442" width="14.83203125" style="1" customWidth="1"/>
    <col min="8443" max="8443" width="15.1640625" style="1" customWidth="1"/>
    <col min="8444" max="8444" width="6.5" style="1" customWidth="1"/>
    <col min="8445" max="8445" width="15.1640625" style="1" customWidth="1"/>
    <col min="8446" max="8446" width="4.1640625" style="1" customWidth="1"/>
    <col min="8447" max="8447" width="3" style="1" customWidth="1"/>
    <col min="8448" max="8450" width="0" style="1" hidden="1" customWidth="1"/>
    <col min="8451" max="8451" width="3" style="1" customWidth="1"/>
    <col min="8452" max="8452" width="0" style="1" hidden="1" customWidth="1"/>
    <col min="8453" max="8453" width="3" style="1" customWidth="1"/>
    <col min="8454" max="8454" width="0" style="1" hidden="1" customWidth="1"/>
    <col min="8455" max="8455" width="4.5" style="1" customWidth="1"/>
    <col min="8456" max="8456" width="34.33203125" style="1" customWidth="1"/>
    <col min="8457" max="8457" width="23.5" style="1" customWidth="1"/>
    <col min="8458" max="8458" width="9.1640625" style="1" customWidth="1"/>
    <col min="8459" max="8459" width="19.5" style="1" customWidth="1"/>
    <col min="8460" max="8460" width="42.6640625" style="1" customWidth="1"/>
    <col min="8461" max="8461" width="5.83203125" style="1" customWidth="1"/>
    <col min="8462" max="8462" width="31.5" style="1" customWidth="1"/>
    <col min="8463" max="8463" width="16.1640625" style="1" customWidth="1"/>
    <col min="8464" max="8465" width="9.33203125" style="1" customWidth="1"/>
    <col min="8466" max="8466" width="11.1640625" style="1" customWidth="1"/>
    <col min="8467" max="8467" width="2.1640625" style="1" customWidth="1"/>
    <col min="8468" max="8673" width="10.83203125" style="1"/>
    <col min="8674" max="8674" width="12" style="1" customWidth="1"/>
    <col min="8675" max="8675" width="2.6640625" style="1" customWidth="1"/>
    <col min="8676" max="8677" width="6.5" style="1" customWidth="1"/>
    <col min="8678" max="8678" width="5.83203125" style="1" customWidth="1"/>
    <col min="8679" max="8679" width="6.5" style="1" customWidth="1"/>
    <col min="8680" max="8680" width="13.6640625" style="1" customWidth="1"/>
    <col min="8681" max="8682" width="9" style="1" customWidth="1"/>
    <col min="8683" max="8683" width="2.5" style="1" customWidth="1"/>
    <col min="8684" max="8684" width="8.83203125" style="1" customWidth="1"/>
    <col min="8685" max="8685" width="7.5" style="1" customWidth="1"/>
    <col min="8686" max="8688" width="3.6640625" style="1" customWidth="1"/>
    <col min="8689" max="8689" width="3.5" style="1" customWidth="1"/>
    <col min="8690" max="8690" width="2.83203125" style="1" customWidth="1"/>
    <col min="8691" max="8691" width="3" style="1" customWidth="1"/>
    <col min="8692" max="8694" width="0" style="1" hidden="1" customWidth="1"/>
    <col min="8695" max="8695" width="4.5" style="1" customWidth="1"/>
    <col min="8696" max="8696" width="0" style="1" hidden="1" customWidth="1"/>
    <col min="8697" max="8698" width="14.83203125" style="1" customWidth="1"/>
    <col min="8699" max="8699" width="15.1640625" style="1" customWidth="1"/>
    <col min="8700" max="8700" width="6.5" style="1" customWidth="1"/>
    <col min="8701" max="8701" width="15.1640625" style="1" customWidth="1"/>
    <col min="8702" max="8702" width="4.1640625" style="1" customWidth="1"/>
    <col min="8703" max="8703" width="3" style="1" customWidth="1"/>
    <col min="8704" max="8706" width="0" style="1" hidden="1" customWidth="1"/>
    <col min="8707" max="8707" width="3" style="1" customWidth="1"/>
    <col min="8708" max="8708" width="0" style="1" hidden="1" customWidth="1"/>
    <col min="8709" max="8709" width="3" style="1" customWidth="1"/>
    <col min="8710" max="8710" width="0" style="1" hidden="1" customWidth="1"/>
    <col min="8711" max="8711" width="4.5" style="1" customWidth="1"/>
    <col min="8712" max="8712" width="34.33203125" style="1" customWidth="1"/>
    <col min="8713" max="8713" width="23.5" style="1" customWidth="1"/>
    <col min="8714" max="8714" width="9.1640625" style="1" customWidth="1"/>
    <col min="8715" max="8715" width="19.5" style="1" customWidth="1"/>
    <col min="8716" max="8716" width="42.6640625" style="1" customWidth="1"/>
    <col min="8717" max="8717" width="5.83203125" style="1" customWidth="1"/>
    <col min="8718" max="8718" width="31.5" style="1" customWidth="1"/>
    <col min="8719" max="8719" width="16.1640625" style="1" customWidth="1"/>
    <col min="8720" max="8721" width="9.33203125" style="1" customWidth="1"/>
    <col min="8722" max="8722" width="11.1640625" style="1" customWidth="1"/>
    <col min="8723" max="8723" width="2.1640625" style="1" customWidth="1"/>
    <col min="8724" max="8929" width="10.83203125" style="1"/>
    <col min="8930" max="8930" width="12" style="1" customWidth="1"/>
    <col min="8931" max="8931" width="2.6640625" style="1" customWidth="1"/>
    <col min="8932" max="8933" width="6.5" style="1" customWidth="1"/>
    <col min="8934" max="8934" width="5.83203125" style="1" customWidth="1"/>
    <col min="8935" max="8935" width="6.5" style="1" customWidth="1"/>
    <col min="8936" max="8936" width="13.6640625" style="1" customWidth="1"/>
    <col min="8937" max="8938" width="9" style="1" customWidth="1"/>
    <col min="8939" max="8939" width="2.5" style="1" customWidth="1"/>
    <col min="8940" max="8940" width="8.83203125" style="1" customWidth="1"/>
    <col min="8941" max="8941" width="7.5" style="1" customWidth="1"/>
    <col min="8942" max="8944" width="3.6640625" style="1" customWidth="1"/>
    <col min="8945" max="8945" width="3.5" style="1" customWidth="1"/>
    <col min="8946" max="8946" width="2.83203125" style="1" customWidth="1"/>
    <col min="8947" max="8947" width="3" style="1" customWidth="1"/>
    <col min="8948" max="8950" width="0" style="1" hidden="1" customWidth="1"/>
    <col min="8951" max="8951" width="4.5" style="1" customWidth="1"/>
    <col min="8952" max="8952" width="0" style="1" hidden="1" customWidth="1"/>
    <col min="8953" max="8954" width="14.83203125" style="1" customWidth="1"/>
    <col min="8955" max="8955" width="15.1640625" style="1" customWidth="1"/>
    <col min="8956" max="8956" width="6.5" style="1" customWidth="1"/>
    <col min="8957" max="8957" width="15.1640625" style="1" customWidth="1"/>
    <col min="8958" max="8958" width="4.1640625" style="1" customWidth="1"/>
    <col min="8959" max="8959" width="3" style="1" customWidth="1"/>
    <col min="8960" max="8962" width="0" style="1" hidden="1" customWidth="1"/>
    <col min="8963" max="8963" width="3" style="1" customWidth="1"/>
    <col min="8964" max="8964" width="0" style="1" hidden="1" customWidth="1"/>
    <col min="8965" max="8965" width="3" style="1" customWidth="1"/>
    <col min="8966" max="8966" width="0" style="1" hidden="1" customWidth="1"/>
    <col min="8967" max="8967" width="4.5" style="1" customWidth="1"/>
    <col min="8968" max="8968" width="34.33203125" style="1" customWidth="1"/>
    <col min="8969" max="8969" width="23.5" style="1" customWidth="1"/>
    <col min="8970" max="8970" width="9.1640625" style="1" customWidth="1"/>
    <col min="8971" max="8971" width="19.5" style="1" customWidth="1"/>
    <col min="8972" max="8972" width="42.6640625" style="1" customWidth="1"/>
    <col min="8973" max="8973" width="5.83203125" style="1" customWidth="1"/>
    <col min="8974" max="8974" width="31.5" style="1" customWidth="1"/>
    <col min="8975" max="8975" width="16.1640625" style="1" customWidth="1"/>
    <col min="8976" max="8977" width="9.33203125" style="1" customWidth="1"/>
    <col min="8978" max="8978" width="11.1640625" style="1" customWidth="1"/>
    <col min="8979" max="8979" width="2.1640625" style="1" customWidth="1"/>
    <col min="8980" max="9185" width="10.83203125" style="1"/>
    <col min="9186" max="9186" width="12" style="1" customWidth="1"/>
    <col min="9187" max="9187" width="2.6640625" style="1" customWidth="1"/>
    <col min="9188" max="9189" width="6.5" style="1" customWidth="1"/>
    <col min="9190" max="9190" width="5.83203125" style="1" customWidth="1"/>
    <col min="9191" max="9191" width="6.5" style="1" customWidth="1"/>
    <col min="9192" max="9192" width="13.6640625" style="1" customWidth="1"/>
    <col min="9193" max="9194" width="9" style="1" customWidth="1"/>
    <col min="9195" max="9195" width="2.5" style="1" customWidth="1"/>
    <col min="9196" max="9196" width="8.83203125" style="1" customWidth="1"/>
    <col min="9197" max="9197" width="7.5" style="1" customWidth="1"/>
    <col min="9198" max="9200" width="3.6640625" style="1" customWidth="1"/>
    <col min="9201" max="9201" width="3.5" style="1" customWidth="1"/>
    <col min="9202" max="9202" width="2.83203125" style="1" customWidth="1"/>
    <col min="9203" max="9203" width="3" style="1" customWidth="1"/>
    <col min="9204" max="9206" width="0" style="1" hidden="1" customWidth="1"/>
    <col min="9207" max="9207" width="4.5" style="1" customWidth="1"/>
    <col min="9208" max="9208" width="0" style="1" hidden="1" customWidth="1"/>
    <col min="9209" max="9210" width="14.83203125" style="1" customWidth="1"/>
    <col min="9211" max="9211" width="15.1640625" style="1" customWidth="1"/>
    <col min="9212" max="9212" width="6.5" style="1" customWidth="1"/>
    <col min="9213" max="9213" width="15.1640625" style="1" customWidth="1"/>
    <col min="9214" max="9214" width="4.1640625" style="1" customWidth="1"/>
    <col min="9215" max="9215" width="3" style="1" customWidth="1"/>
    <col min="9216" max="9218" width="0" style="1" hidden="1" customWidth="1"/>
    <col min="9219" max="9219" width="3" style="1" customWidth="1"/>
    <col min="9220" max="9220" width="0" style="1" hidden="1" customWidth="1"/>
    <col min="9221" max="9221" width="3" style="1" customWidth="1"/>
    <col min="9222" max="9222" width="0" style="1" hidden="1" customWidth="1"/>
    <col min="9223" max="9223" width="4.5" style="1" customWidth="1"/>
    <col min="9224" max="9224" width="34.33203125" style="1" customWidth="1"/>
    <col min="9225" max="9225" width="23.5" style="1" customWidth="1"/>
    <col min="9226" max="9226" width="9.1640625" style="1" customWidth="1"/>
    <col min="9227" max="9227" width="19.5" style="1" customWidth="1"/>
    <col min="9228" max="9228" width="42.6640625" style="1" customWidth="1"/>
    <col min="9229" max="9229" width="5.83203125" style="1" customWidth="1"/>
    <col min="9230" max="9230" width="31.5" style="1" customWidth="1"/>
    <col min="9231" max="9231" width="16.1640625" style="1" customWidth="1"/>
    <col min="9232" max="9233" width="9.33203125" style="1" customWidth="1"/>
    <col min="9234" max="9234" width="11.1640625" style="1" customWidth="1"/>
    <col min="9235" max="9235" width="2.1640625" style="1" customWidth="1"/>
    <col min="9236" max="9441" width="10.83203125" style="1"/>
    <col min="9442" max="9442" width="12" style="1" customWidth="1"/>
    <col min="9443" max="9443" width="2.6640625" style="1" customWidth="1"/>
    <col min="9444" max="9445" width="6.5" style="1" customWidth="1"/>
    <col min="9446" max="9446" width="5.83203125" style="1" customWidth="1"/>
    <col min="9447" max="9447" width="6.5" style="1" customWidth="1"/>
    <col min="9448" max="9448" width="13.6640625" style="1" customWidth="1"/>
    <col min="9449" max="9450" width="9" style="1" customWidth="1"/>
    <col min="9451" max="9451" width="2.5" style="1" customWidth="1"/>
    <col min="9452" max="9452" width="8.83203125" style="1" customWidth="1"/>
    <col min="9453" max="9453" width="7.5" style="1" customWidth="1"/>
    <col min="9454" max="9456" width="3.6640625" style="1" customWidth="1"/>
    <col min="9457" max="9457" width="3.5" style="1" customWidth="1"/>
    <col min="9458" max="9458" width="2.83203125" style="1" customWidth="1"/>
    <col min="9459" max="9459" width="3" style="1" customWidth="1"/>
    <col min="9460" max="9462" width="0" style="1" hidden="1" customWidth="1"/>
    <col min="9463" max="9463" width="4.5" style="1" customWidth="1"/>
    <col min="9464" max="9464" width="0" style="1" hidden="1" customWidth="1"/>
    <col min="9465" max="9466" width="14.83203125" style="1" customWidth="1"/>
    <col min="9467" max="9467" width="15.1640625" style="1" customWidth="1"/>
    <col min="9468" max="9468" width="6.5" style="1" customWidth="1"/>
    <col min="9469" max="9469" width="15.1640625" style="1" customWidth="1"/>
    <col min="9470" max="9470" width="4.1640625" style="1" customWidth="1"/>
    <col min="9471" max="9471" width="3" style="1" customWidth="1"/>
    <col min="9472" max="9474" width="0" style="1" hidden="1" customWidth="1"/>
    <col min="9475" max="9475" width="3" style="1" customWidth="1"/>
    <col min="9476" max="9476" width="0" style="1" hidden="1" customWidth="1"/>
    <col min="9477" max="9477" width="3" style="1" customWidth="1"/>
    <col min="9478" max="9478" width="0" style="1" hidden="1" customWidth="1"/>
    <col min="9479" max="9479" width="4.5" style="1" customWidth="1"/>
    <col min="9480" max="9480" width="34.33203125" style="1" customWidth="1"/>
    <col min="9481" max="9481" width="23.5" style="1" customWidth="1"/>
    <col min="9482" max="9482" width="9.1640625" style="1" customWidth="1"/>
    <col min="9483" max="9483" width="19.5" style="1" customWidth="1"/>
    <col min="9484" max="9484" width="42.6640625" style="1" customWidth="1"/>
    <col min="9485" max="9485" width="5.83203125" style="1" customWidth="1"/>
    <col min="9486" max="9486" width="31.5" style="1" customWidth="1"/>
    <col min="9487" max="9487" width="16.1640625" style="1" customWidth="1"/>
    <col min="9488" max="9489" width="9.33203125" style="1" customWidth="1"/>
    <col min="9490" max="9490" width="11.1640625" style="1" customWidth="1"/>
    <col min="9491" max="9491" width="2.1640625" style="1" customWidth="1"/>
    <col min="9492" max="9697" width="10.83203125" style="1"/>
    <col min="9698" max="9698" width="12" style="1" customWidth="1"/>
    <col min="9699" max="9699" width="2.6640625" style="1" customWidth="1"/>
    <col min="9700" max="9701" width="6.5" style="1" customWidth="1"/>
    <col min="9702" max="9702" width="5.83203125" style="1" customWidth="1"/>
    <col min="9703" max="9703" width="6.5" style="1" customWidth="1"/>
    <col min="9704" max="9704" width="13.6640625" style="1" customWidth="1"/>
    <col min="9705" max="9706" width="9" style="1" customWidth="1"/>
    <col min="9707" max="9707" width="2.5" style="1" customWidth="1"/>
    <col min="9708" max="9708" width="8.83203125" style="1" customWidth="1"/>
    <col min="9709" max="9709" width="7.5" style="1" customWidth="1"/>
    <col min="9710" max="9712" width="3.6640625" style="1" customWidth="1"/>
    <col min="9713" max="9713" width="3.5" style="1" customWidth="1"/>
    <col min="9714" max="9714" width="2.83203125" style="1" customWidth="1"/>
    <col min="9715" max="9715" width="3" style="1" customWidth="1"/>
    <col min="9716" max="9718" width="0" style="1" hidden="1" customWidth="1"/>
    <col min="9719" max="9719" width="4.5" style="1" customWidth="1"/>
    <col min="9720" max="9720" width="0" style="1" hidden="1" customWidth="1"/>
    <col min="9721" max="9722" width="14.83203125" style="1" customWidth="1"/>
    <col min="9723" max="9723" width="15.1640625" style="1" customWidth="1"/>
    <col min="9724" max="9724" width="6.5" style="1" customWidth="1"/>
    <col min="9725" max="9725" width="15.1640625" style="1" customWidth="1"/>
    <col min="9726" max="9726" width="4.1640625" style="1" customWidth="1"/>
    <col min="9727" max="9727" width="3" style="1" customWidth="1"/>
    <col min="9728" max="9730" width="0" style="1" hidden="1" customWidth="1"/>
    <col min="9731" max="9731" width="3" style="1" customWidth="1"/>
    <col min="9732" max="9732" width="0" style="1" hidden="1" customWidth="1"/>
    <col min="9733" max="9733" width="3" style="1" customWidth="1"/>
    <col min="9734" max="9734" width="0" style="1" hidden="1" customWidth="1"/>
    <col min="9735" max="9735" width="4.5" style="1" customWidth="1"/>
    <col min="9736" max="9736" width="34.33203125" style="1" customWidth="1"/>
    <col min="9737" max="9737" width="23.5" style="1" customWidth="1"/>
    <col min="9738" max="9738" width="9.1640625" style="1" customWidth="1"/>
    <col min="9739" max="9739" width="19.5" style="1" customWidth="1"/>
    <col min="9740" max="9740" width="42.6640625" style="1" customWidth="1"/>
    <col min="9741" max="9741" width="5.83203125" style="1" customWidth="1"/>
    <col min="9742" max="9742" width="31.5" style="1" customWidth="1"/>
    <col min="9743" max="9743" width="16.1640625" style="1" customWidth="1"/>
    <col min="9744" max="9745" width="9.33203125" style="1" customWidth="1"/>
    <col min="9746" max="9746" width="11.1640625" style="1" customWidth="1"/>
    <col min="9747" max="9747" width="2.1640625" style="1" customWidth="1"/>
    <col min="9748" max="9953" width="10.83203125" style="1"/>
    <col min="9954" max="9954" width="12" style="1" customWidth="1"/>
    <col min="9955" max="9955" width="2.6640625" style="1" customWidth="1"/>
    <col min="9956" max="9957" width="6.5" style="1" customWidth="1"/>
    <col min="9958" max="9958" width="5.83203125" style="1" customWidth="1"/>
    <col min="9959" max="9959" width="6.5" style="1" customWidth="1"/>
    <col min="9960" max="9960" width="13.6640625" style="1" customWidth="1"/>
    <col min="9961" max="9962" width="9" style="1" customWidth="1"/>
    <col min="9963" max="9963" width="2.5" style="1" customWidth="1"/>
    <col min="9964" max="9964" width="8.83203125" style="1" customWidth="1"/>
    <col min="9965" max="9965" width="7.5" style="1" customWidth="1"/>
    <col min="9966" max="9968" width="3.6640625" style="1" customWidth="1"/>
    <col min="9969" max="9969" width="3.5" style="1" customWidth="1"/>
    <col min="9970" max="9970" width="2.83203125" style="1" customWidth="1"/>
    <col min="9971" max="9971" width="3" style="1" customWidth="1"/>
    <col min="9972" max="9974" width="0" style="1" hidden="1" customWidth="1"/>
    <col min="9975" max="9975" width="4.5" style="1" customWidth="1"/>
    <col min="9976" max="9976" width="0" style="1" hidden="1" customWidth="1"/>
    <col min="9977" max="9978" width="14.83203125" style="1" customWidth="1"/>
    <col min="9979" max="9979" width="15.1640625" style="1" customWidth="1"/>
    <col min="9980" max="9980" width="6.5" style="1" customWidth="1"/>
    <col min="9981" max="9981" width="15.1640625" style="1" customWidth="1"/>
    <col min="9982" max="9982" width="4.1640625" style="1" customWidth="1"/>
    <col min="9983" max="9983" width="3" style="1" customWidth="1"/>
    <col min="9984" max="9986" width="0" style="1" hidden="1" customWidth="1"/>
    <col min="9987" max="9987" width="3" style="1" customWidth="1"/>
    <col min="9988" max="9988" width="0" style="1" hidden="1" customWidth="1"/>
    <col min="9989" max="9989" width="3" style="1" customWidth="1"/>
    <col min="9990" max="9990" width="0" style="1" hidden="1" customWidth="1"/>
    <col min="9991" max="9991" width="4.5" style="1" customWidth="1"/>
    <col min="9992" max="9992" width="34.33203125" style="1" customWidth="1"/>
    <col min="9993" max="9993" width="23.5" style="1" customWidth="1"/>
    <col min="9994" max="9994" width="9.1640625" style="1" customWidth="1"/>
    <col min="9995" max="9995" width="19.5" style="1" customWidth="1"/>
    <col min="9996" max="9996" width="42.6640625" style="1" customWidth="1"/>
    <col min="9997" max="9997" width="5.83203125" style="1" customWidth="1"/>
    <col min="9998" max="9998" width="31.5" style="1" customWidth="1"/>
    <col min="9999" max="9999" width="16.1640625" style="1" customWidth="1"/>
    <col min="10000" max="10001" width="9.33203125" style="1" customWidth="1"/>
    <col min="10002" max="10002" width="11.1640625" style="1" customWidth="1"/>
    <col min="10003" max="10003" width="2.1640625" style="1" customWidth="1"/>
    <col min="10004" max="10209" width="10.83203125" style="1"/>
    <col min="10210" max="10210" width="12" style="1" customWidth="1"/>
    <col min="10211" max="10211" width="2.6640625" style="1" customWidth="1"/>
    <col min="10212" max="10213" width="6.5" style="1" customWidth="1"/>
    <col min="10214" max="10214" width="5.83203125" style="1" customWidth="1"/>
    <col min="10215" max="10215" width="6.5" style="1" customWidth="1"/>
    <col min="10216" max="10216" width="13.6640625" style="1" customWidth="1"/>
    <col min="10217" max="10218" width="9" style="1" customWidth="1"/>
    <col min="10219" max="10219" width="2.5" style="1" customWidth="1"/>
    <col min="10220" max="10220" width="8.83203125" style="1" customWidth="1"/>
    <col min="10221" max="10221" width="7.5" style="1" customWidth="1"/>
    <col min="10222" max="10224" width="3.6640625" style="1" customWidth="1"/>
    <col min="10225" max="10225" width="3.5" style="1" customWidth="1"/>
    <col min="10226" max="10226" width="2.83203125" style="1" customWidth="1"/>
    <col min="10227" max="10227" width="3" style="1" customWidth="1"/>
    <col min="10228" max="10230" width="0" style="1" hidden="1" customWidth="1"/>
    <col min="10231" max="10231" width="4.5" style="1" customWidth="1"/>
    <col min="10232" max="10232" width="0" style="1" hidden="1" customWidth="1"/>
    <col min="10233" max="10234" width="14.83203125" style="1" customWidth="1"/>
    <col min="10235" max="10235" width="15.1640625" style="1" customWidth="1"/>
    <col min="10236" max="10236" width="6.5" style="1" customWidth="1"/>
    <col min="10237" max="10237" width="15.1640625" style="1" customWidth="1"/>
    <col min="10238" max="10238" width="4.1640625" style="1" customWidth="1"/>
    <col min="10239" max="10239" width="3" style="1" customWidth="1"/>
    <col min="10240" max="10242" width="0" style="1" hidden="1" customWidth="1"/>
    <col min="10243" max="10243" width="3" style="1" customWidth="1"/>
    <col min="10244" max="10244" width="0" style="1" hidden="1" customWidth="1"/>
    <col min="10245" max="10245" width="3" style="1" customWidth="1"/>
    <col min="10246" max="10246" width="0" style="1" hidden="1" customWidth="1"/>
    <col min="10247" max="10247" width="4.5" style="1" customWidth="1"/>
    <col min="10248" max="10248" width="34.33203125" style="1" customWidth="1"/>
    <col min="10249" max="10249" width="23.5" style="1" customWidth="1"/>
    <col min="10250" max="10250" width="9.1640625" style="1" customWidth="1"/>
    <col min="10251" max="10251" width="19.5" style="1" customWidth="1"/>
    <col min="10252" max="10252" width="42.6640625" style="1" customWidth="1"/>
    <col min="10253" max="10253" width="5.83203125" style="1" customWidth="1"/>
    <col min="10254" max="10254" width="31.5" style="1" customWidth="1"/>
    <col min="10255" max="10255" width="16.1640625" style="1" customWidth="1"/>
    <col min="10256" max="10257" width="9.33203125" style="1" customWidth="1"/>
    <col min="10258" max="10258" width="11.1640625" style="1" customWidth="1"/>
    <col min="10259" max="10259" width="2.1640625" style="1" customWidth="1"/>
    <col min="10260" max="10465" width="10.83203125" style="1"/>
    <col min="10466" max="10466" width="12" style="1" customWidth="1"/>
    <col min="10467" max="10467" width="2.6640625" style="1" customWidth="1"/>
    <col min="10468" max="10469" width="6.5" style="1" customWidth="1"/>
    <col min="10470" max="10470" width="5.83203125" style="1" customWidth="1"/>
    <col min="10471" max="10471" width="6.5" style="1" customWidth="1"/>
    <col min="10472" max="10472" width="13.6640625" style="1" customWidth="1"/>
    <col min="10473" max="10474" width="9" style="1" customWidth="1"/>
    <col min="10475" max="10475" width="2.5" style="1" customWidth="1"/>
    <col min="10476" max="10476" width="8.83203125" style="1" customWidth="1"/>
    <col min="10477" max="10477" width="7.5" style="1" customWidth="1"/>
    <col min="10478" max="10480" width="3.6640625" style="1" customWidth="1"/>
    <col min="10481" max="10481" width="3.5" style="1" customWidth="1"/>
    <col min="10482" max="10482" width="2.83203125" style="1" customWidth="1"/>
    <col min="10483" max="10483" width="3" style="1" customWidth="1"/>
    <col min="10484" max="10486" width="0" style="1" hidden="1" customWidth="1"/>
    <col min="10487" max="10487" width="4.5" style="1" customWidth="1"/>
    <col min="10488" max="10488" width="0" style="1" hidden="1" customWidth="1"/>
    <col min="10489" max="10490" width="14.83203125" style="1" customWidth="1"/>
    <col min="10491" max="10491" width="15.1640625" style="1" customWidth="1"/>
    <col min="10492" max="10492" width="6.5" style="1" customWidth="1"/>
    <col min="10493" max="10493" width="15.1640625" style="1" customWidth="1"/>
    <col min="10494" max="10494" width="4.1640625" style="1" customWidth="1"/>
    <col min="10495" max="10495" width="3" style="1" customWidth="1"/>
    <col min="10496" max="10498" width="0" style="1" hidden="1" customWidth="1"/>
    <col min="10499" max="10499" width="3" style="1" customWidth="1"/>
    <col min="10500" max="10500" width="0" style="1" hidden="1" customWidth="1"/>
    <col min="10501" max="10501" width="3" style="1" customWidth="1"/>
    <col min="10502" max="10502" width="0" style="1" hidden="1" customWidth="1"/>
    <col min="10503" max="10503" width="4.5" style="1" customWidth="1"/>
    <col min="10504" max="10504" width="34.33203125" style="1" customWidth="1"/>
    <col min="10505" max="10505" width="23.5" style="1" customWidth="1"/>
    <col min="10506" max="10506" width="9.1640625" style="1" customWidth="1"/>
    <col min="10507" max="10507" width="19.5" style="1" customWidth="1"/>
    <col min="10508" max="10508" width="42.6640625" style="1" customWidth="1"/>
    <col min="10509" max="10509" width="5.83203125" style="1" customWidth="1"/>
    <col min="10510" max="10510" width="31.5" style="1" customWidth="1"/>
    <col min="10511" max="10511" width="16.1640625" style="1" customWidth="1"/>
    <col min="10512" max="10513" width="9.33203125" style="1" customWidth="1"/>
    <col min="10514" max="10514" width="11.1640625" style="1" customWidth="1"/>
    <col min="10515" max="10515" width="2.1640625" style="1" customWidth="1"/>
    <col min="10516" max="10721" width="10.83203125" style="1"/>
    <col min="10722" max="10722" width="12" style="1" customWidth="1"/>
    <col min="10723" max="10723" width="2.6640625" style="1" customWidth="1"/>
    <col min="10724" max="10725" width="6.5" style="1" customWidth="1"/>
    <col min="10726" max="10726" width="5.83203125" style="1" customWidth="1"/>
    <col min="10727" max="10727" width="6.5" style="1" customWidth="1"/>
    <col min="10728" max="10728" width="13.6640625" style="1" customWidth="1"/>
    <col min="10729" max="10730" width="9" style="1" customWidth="1"/>
    <col min="10731" max="10731" width="2.5" style="1" customWidth="1"/>
    <col min="10732" max="10732" width="8.83203125" style="1" customWidth="1"/>
    <col min="10733" max="10733" width="7.5" style="1" customWidth="1"/>
    <col min="10734" max="10736" width="3.6640625" style="1" customWidth="1"/>
    <col min="10737" max="10737" width="3.5" style="1" customWidth="1"/>
    <col min="10738" max="10738" width="2.83203125" style="1" customWidth="1"/>
    <col min="10739" max="10739" width="3" style="1" customWidth="1"/>
    <col min="10740" max="10742" width="0" style="1" hidden="1" customWidth="1"/>
    <col min="10743" max="10743" width="4.5" style="1" customWidth="1"/>
    <col min="10744" max="10744" width="0" style="1" hidden="1" customWidth="1"/>
    <col min="10745" max="10746" width="14.83203125" style="1" customWidth="1"/>
    <col min="10747" max="10747" width="15.1640625" style="1" customWidth="1"/>
    <col min="10748" max="10748" width="6.5" style="1" customWidth="1"/>
    <col min="10749" max="10749" width="15.1640625" style="1" customWidth="1"/>
    <col min="10750" max="10750" width="4.1640625" style="1" customWidth="1"/>
    <col min="10751" max="10751" width="3" style="1" customWidth="1"/>
    <col min="10752" max="10754" width="0" style="1" hidden="1" customWidth="1"/>
    <col min="10755" max="10755" width="3" style="1" customWidth="1"/>
    <col min="10756" max="10756" width="0" style="1" hidden="1" customWidth="1"/>
    <col min="10757" max="10757" width="3" style="1" customWidth="1"/>
    <col min="10758" max="10758" width="0" style="1" hidden="1" customWidth="1"/>
    <col min="10759" max="10759" width="4.5" style="1" customWidth="1"/>
    <col min="10760" max="10760" width="34.33203125" style="1" customWidth="1"/>
    <col min="10761" max="10761" width="23.5" style="1" customWidth="1"/>
    <col min="10762" max="10762" width="9.1640625" style="1" customWidth="1"/>
    <col min="10763" max="10763" width="19.5" style="1" customWidth="1"/>
    <col min="10764" max="10764" width="42.6640625" style="1" customWidth="1"/>
    <col min="10765" max="10765" width="5.83203125" style="1" customWidth="1"/>
    <col min="10766" max="10766" width="31.5" style="1" customWidth="1"/>
    <col min="10767" max="10767" width="16.1640625" style="1" customWidth="1"/>
    <col min="10768" max="10769" width="9.33203125" style="1" customWidth="1"/>
    <col min="10770" max="10770" width="11.1640625" style="1" customWidth="1"/>
    <col min="10771" max="10771" width="2.1640625" style="1" customWidth="1"/>
    <col min="10772" max="10977" width="10.83203125" style="1"/>
    <col min="10978" max="10978" width="12" style="1" customWidth="1"/>
    <col min="10979" max="10979" width="2.6640625" style="1" customWidth="1"/>
    <col min="10980" max="10981" width="6.5" style="1" customWidth="1"/>
    <col min="10982" max="10982" width="5.83203125" style="1" customWidth="1"/>
    <col min="10983" max="10983" width="6.5" style="1" customWidth="1"/>
    <col min="10984" max="10984" width="13.6640625" style="1" customWidth="1"/>
    <col min="10985" max="10986" width="9" style="1" customWidth="1"/>
    <col min="10987" max="10987" width="2.5" style="1" customWidth="1"/>
    <col min="10988" max="10988" width="8.83203125" style="1" customWidth="1"/>
    <col min="10989" max="10989" width="7.5" style="1" customWidth="1"/>
    <col min="10990" max="10992" width="3.6640625" style="1" customWidth="1"/>
    <col min="10993" max="10993" width="3.5" style="1" customWidth="1"/>
    <col min="10994" max="10994" width="2.83203125" style="1" customWidth="1"/>
    <col min="10995" max="10995" width="3" style="1" customWidth="1"/>
    <col min="10996" max="10998" width="0" style="1" hidden="1" customWidth="1"/>
    <col min="10999" max="10999" width="4.5" style="1" customWidth="1"/>
    <col min="11000" max="11000" width="0" style="1" hidden="1" customWidth="1"/>
    <col min="11001" max="11002" width="14.83203125" style="1" customWidth="1"/>
    <col min="11003" max="11003" width="15.1640625" style="1" customWidth="1"/>
    <col min="11004" max="11004" width="6.5" style="1" customWidth="1"/>
    <col min="11005" max="11005" width="15.1640625" style="1" customWidth="1"/>
    <col min="11006" max="11006" width="4.1640625" style="1" customWidth="1"/>
    <col min="11007" max="11007" width="3" style="1" customWidth="1"/>
    <col min="11008" max="11010" width="0" style="1" hidden="1" customWidth="1"/>
    <col min="11011" max="11011" width="3" style="1" customWidth="1"/>
    <col min="11012" max="11012" width="0" style="1" hidden="1" customWidth="1"/>
    <col min="11013" max="11013" width="3" style="1" customWidth="1"/>
    <col min="11014" max="11014" width="0" style="1" hidden="1" customWidth="1"/>
    <col min="11015" max="11015" width="4.5" style="1" customWidth="1"/>
    <col min="11016" max="11016" width="34.33203125" style="1" customWidth="1"/>
    <col min="11017" max="11017" width="23.5" style="1" customWidth="1"/>
    <col min="11018" max="11018" width="9.1640625" style="1" customWidth="1"/>
    <col min="11019" max="11019" width="19.5" style="1" customWidth="1"/>
    <col min="11020" max="11020" width="42.6640625" style="1" customWidth="1"/>
    <col min="11021" max="11021" width="5.83203125" style="1" customWidth="1"/>
    <col min="11022" max="11022" width="31.5" style="1" customWidth="1"/>
    <col min="11023" max="11023" width="16.1640625" style="1" customWidth="1"/>
    <col min="11024" max="11025" width="9.33203125" style="1" customWidth="1"/>
    <col min="11026" max="11026" width="11.1640625" style="1" customWidth="1"/>
    <col min="11027" max="11027" width="2.1640625" style="1" customWidth="1"/>
    <col min="11028" max="11233" width="10.83203125" style="1"/>
    <col min="11234" max="11234" width="12" style="1" customWidth="1"/>
    <col min="11235" max="11235" width="2.6640625" style="1" customWidth="1"/>
    <col min="11236" max="11237" width="6.5" style="1" customWidth="1"/>
    <col min="11238" max="11238" width="5.83203125" style="1" customWidth="1"/>
    <col min="11239" max="11239" width="6.5" style="1" customWidth="1"/>
    <col min="11240" max="11240" width="13.6640625" style="1" customWidth="1"/>
    <col min="11241" max="11242" width="9" style="1" customWidth="1"/>
    <col min="11243" max="11243" width="2.5" style="1" customWidth="1"/>
    <col min="11244" max="11244" width="8.83203125" style="1" customWidth="1"/>
    <col min="11245" max="11245" width="7.5" style="1" customWidth="1"/>
    <col min="11246" max="11248" width="3.6640625" style="1" customWidth="1"/>
    <col min="11249" max="11249" width="3.5" style="1" customWidth="1"/>
    <col min="11250" max="11250" width="2.83203125" style="1" customWidth="1"/>
    <col min="11251" max="11251" width="3" style="1" customWidth="1"/>
    <col min="11252" max="11254" width="0" style="1" hidden="1" customWidth="1"/>
    <col min="11255" max="11255" width="4.5" style="1" customWidth="1"/>
    <col min="11256" max="11256" width="0" style="1" hidden="1" customWidth="1"/>
    <col min="11257" max="11258" width="14.83203125" style="1" customWidth="1"/>
    <col min="11259" max="11259" width="15.1640625" style="1" customWidth="1"/>
    <col min="11260" max="11260" width="6.5" style="1" customWidth="1"/>
    <col min="11261" max="11261" width="15.1640625" style="1" customWidth="1"/>
    <col min="11262" max="11262" width="4.1640625" style="1" customWidth="1"/>
    <col min="11263" max="11263" width="3" style="1" customWidth="1"/>
    <col min="11264" max="11266" width="0" style="1" hidden="1" customWidth="1"/>
    <col min="11267" max="11267" width="3" style="1" customWidth="1"/>
    <col min="11268" max="11268" width="0" style="1" hidden="1" customWidth="1"/>
    <col min="11269" max="11269" width="3" style="1" customWidth="1"/>
    <col min="11270" max="11270" width="0" style="1" hidden="1" customWidth="1"/>
    <col min="11271" max="11271" width="4.5" style="1" customWidth="1"/>
    <col min="11272" max="11272" width="34.33203125" style="1" customWidth="1"/>
    <col min="11273" max="11273" width="23.5" style="1" customWidth="1"/>
    <col min="11274" max="11274" width="9.1640625" style="1" customWidth="1"/>
    <col min="11275" max="11275" width="19.5" style="1" customWidth="1"/>
    <col min="11276" max="11276" width="42.6640625" style="1" customWidth="1"/>
    <col min="11277" max="11277" width="5.83203125" style="1" customWidth="1"/>
    <col min="11278" max="11278" width="31.5" style="1" customWidth="1"/>
    <col min="11279" max="11279" width="16.1640625" style="1" customWidth="1"/>
    <col min="11280" max="11281" width="9.33203125" style="1" customWidth="1"/>
    <col min="11282" max="11282" width="11.1640625" style="1" customWidth="1"/>
    <col min="11283" max="11283" width="2.1640625" style="1" customWidth="1"/>
    <col min="11284" max="11489" width="10.83203125" style="1"/>
    <col min="11490" max="11490" width="12" style="1" customWidth="1"/>
    <col min="11491" max="11491" width="2.6640625" style="1" customWidth="1"/>
    <col min="11492" max="11493" width="6.5" style="1" customWidth="1"/>
    <col min="11494" max="11494" width="5.83203125" style="1" customWidth="1"/>
    <col min="11495" max="11495" width="6.5" style="1" customWidth="1"/>
    <col min="11496" max="11496" width="13.6640625" style="1" customWidth="1"/>
    <col min="11497" max="11498" width="9" style="1" customWidth="1"/>
    <col min="11499" max="11499" width="2.5" style="1" customWidth="1"/>
    <col min="11500" max="11500" width="8.83203125" style="1" customWidth="1"/>
    <col min="11501" max="11501" width="7.5" style="1" customWidth="1"/>
    <col min="11502" max="11504" width="3.6640625" style="1" customWidth="1"/>
    <col min="11505" max="11505" width="3.5" style="1" customWidth="1"/>
    <col min="11506" max="11506" width="2.83203125" style="1" customWidth="1"/>
    <col min="11507" max="11507" width="3" style="1" customWidth="1"/>
    <col min="11508" max="11510" width="0" style="1" hidden="1" customWidth="1"/>
    <col min="11511" max="11511" width="4.5" style="1" customWidth="1"/>
    <col min="11512" max="11512" width="0" style="1" hidden="1" customWidth="1"/>
    <col min="11513" max="11514" width="14.83203125" style="1" customWidth="1"/>
    <col min="11515" max="11515" width="15.1640625" style="1" customWidth="1"/>
    <col min="11516" max="11516" width="6.5" style="1" customWidth="1"/>
    <col min="11517" max="11517" width="15.1640625" style="1" customWidth="1"/>
    <col min="11518" max="11518" width="4.1640625" style="1" customWidth="1"/>
    <col min="11519" max="11519" width="3" style="1" customWidth="1"/>
    <col min="11520" max="11522" width="0" style="1" hidden="1" customWidth="1"/>
    <col min="11523" max="11523" width="3" style="1" customWidth="1"/>
    <col min="11524" max="11524" width="0" style="1" hidden="1" customWidth="1"/>
    <col min="11525" max="11525" width="3" style="1" customWidth="1"/>
    <col min="11526" max="11526" width="0" style="1" hidden="1" customWidth="1"/>
    <col min="11527" max="11527" width="4.5" style="1" customWidth="1"/>
    <col min="11528" max="11528" width="34.33203125" style="1" customWidth="1"/>
    <col min="11529" max="11529" width="23.5" style="1" customWidth="1"/>
    <col min="11530" max="11530" width="9.1640625" style="1" customWidth="1"/>
    <col min="11531" max="11531" width="19.5" style="1" customWidth="1"/>
    <col min="11532" max="11532" width="42.6640625" style="1" customWidth="1"/>
    <col min="11533" max="11533" width="5.83203125" style="1" customWidth="1"/>
    <col min="11534" max="11534" width="31.5" style="1" customWidth="1"/>
    <col min="11535" max="11535" width="16.1640625" style="1" customWidth="1"/>
    <col min="11536" max="11537" width="9.33203125" style="1" customWidth="1"/>
    <col min="11538" max="11538" width="11.1640625" style="1" customWidth="1"/>
    <col min="11539" max="11539" width="2.1640625" style="1" customWidth="1"/>
    <col min="11540" max="11745" width="10.83203125" style="1"/>
    <col min="11746" max="11746" width="12" style="1" customWidth="1"/>
    <col min="11747" max="11747" width="2.6640625" style="1" customWidth="1"/>
    <col min="11748" max="11749" width="6.5" style="1" customWidth="1"/>
    <col min="11750" max="11750" width="5.83203125" style="1" customWidth="1"/>
    <col min="11751" max="11751" width="6.5" style="1" customWidth="1"/>
    <col min="11752" max="11752" width="13.6640625" style="1" customWidth="1"/>
    <col min="11753" max="11754" width="9" style="1" customWidth="1"/>
    <col min="11755" max="11755" width="2.5" style="1" customWidth="1"/>
    <col min="11756" max="11756" width="8.83203125" style="1" customWidth="1"/>
    <col min="11757" max="11757" width="7.5" style="1" customWidth="1"/>
    <col min="11758" max="11760" width="3.6640625" style="1" customWidth="1"/>
    <col min="11761" max="11761" width="3.5" style="1" customWidth="1"/>
    <col min="11762" max="11762" width="2.83203125" style="1" customWidth="1"/>
    <col min="11763" max="11763" width="3" style="1" customWidth="1"/>
    <col min="11764" max="11766" width="0" style="1" hidden="1" customWidth="1"/>
    <col min="11767" max="11767" width="4.5" style="1" customWidth="1"/>
    <col min="11768" max="11768" width="0" style="1" hidden="1" customWidth="1"/>
    <col min="11769" max="11770" width="14.83203125" style="1" customWidth="1"/>
    <col min="11771" max="11771" width="15.1640625" style="1" customWidth="1"/>
    <col min="11772" max="11772" width="6.5" style="1" customWidth="1"/>
    <col min="11773" max="11773" width="15.1640625" style="1" customWidth="1"/>
    <col min="11774" max="11774" width="4.1640625" style="1" customWidth="1"/>
    <col min="11775" max="11775" width="3" style="1" customWidth="1"/>
    <col min="11776" max="11778" width="0" style="1" hidden="1" customWidth="1"/>
    <col min="11779" max="11779" width="3" style="1" customWidth="1"/>
    <col min="11780" max="11780" width="0" style="1" hidden="1" customWidth="1"/>
    <col min="11781" max="11781" width="3" style="1" customWidth="1"/>
    <col min="11782" max="11782" width="0" style="1" hidden="1" customWidth="1"/>
    <col min="11783" max="11783" width="4.5" style="1" customWidth="1"/>
    <col min="11784" max="11784" width="34.33203125" style="1" customWidth="1"/>
    <col min="11785" max="11785" width="23.5" style="1" customWidth="1"/>
    <col min="11786" max="11786" width="9.1640625" style="1" customWidth="1"/>
    <col min="11787" max="11787" width="19.5" style="1" customWidth="1"/>
    <col min="11788" max="11788" width="42.6640625" style="1" customWidth="1"/>
    <col min="11789" max="11789" width="5.83203125" style="1" customWidth="1"/>
    <col min="11790" max="11790" width="31.5" style="1" customWidth="1"/>
    <col min="11791" max="11791" width="16.1640625" style="1" customWidth="1"/>
    <col min="11792" max="11793" width="9.33203125" style="1" customWidth="1"/>
    <col min="11794" max="11794" width="11.1640625" style="1" customWidth="1"/>
    <col min="11795" max="11795" width="2.1640625" style="1" customWidth="1"/>
    <col min="11796" max="12001" width="10.83203125" style="1"/>
    <col min="12002" max="12002" width="12" style="1" customWidth="1"/>
    <col min="12003" max="12003" width="2.6640625" style="1" customWidth="1"/>
    <col min="12004" max="12005" width="6.5" style="1" customWidth="1"/>
    <col min="12006" max="12006" width="5.83203125" style="1" customWidth="1"/>
    <col min="12007" max="12007" width="6.5" style="1" customWidth="1"/>
    <col min="12008" max="12008" width="13.6640625" style="1" customWidth="1"/>
    <col min="12009" max="12010" width="9" style="1" customWidth="1"/>
    <col min="12011" max="12011" width="2.5" style="1" customWidth="1"/>
    <col min="12012" max="12012" width="8.83203125" style="1" customWidth="1"/>
    <col min="12013" max="12013" width="7.5" style="1" customWidth="1"/>
    <col min="12014" max="12016" width="3.6640625" style="1" customWidth="1"/>
    <col min="12017" max="12017" width="3.5" style="1" customWidth="1"/>
    <col min="12018" max="12018" width="2.83203125" style="1" customWidth="1"/>
    <col min="12019" max="12019" width="3" style="1" customWidth="1"/>
    <col min="12020" max="12022" width="0" style="1" hidden="1" customWidth="1"/>
    <col min="12023" max="12023" width="4.5" style="1" customWidth="1"/>
    <col min="12024" max="12024" width="0" style="1" hidden="1" customWidth="1"/>
    <col min="12025" max="12026" width="14.83203125" style="1" customWidth="1"/>
    <col min="12027" max="12027" width="15.1640625" style="1" customWidth="1"/>
    <col min="12028" max="12028" width="6.5" style="1" customWidth="1"/>
    <col min="12029" max="12029" width="15.1640625" style="1" customWidth="1"/>
    <col min="12030" max="12030" width="4.1640625" style="1" customWidth="1"/>
    <col min="12031" max="12031" width="3" style="1" customWidth="1"/>
    <col min="12032" max="12034" width="0" style="1" hidden="1" customWidth="1"/>
    <col min="12035" max="12035" width="3" style="1" customWidth="1"/>
    <col min="12036" max="12036" width="0" style="1" hidden="1" customWidth="1"/>
    <col min="12037" max="12037" width="3" style="1" customWidth="1"/>
    <col min="12038" max="12038" width="0" style="1" hidden="1" customWidth="1"/>
    <col min="12039" max="12039" width="4.5" style="1" customWidth="1"/>
    <col min="12040" max="12040" width="34.33203125" style="1" customWidth="1"/>
    <col min="12041" max="12041" width="23.5" style="1" customWidth="1"/>
    <col min="12042" max="12042" width="9.1640625" style="1" customWidth="1"/>
    <col min="12043" max="12043" width="19.5" style="1" customWidth="1"/>
    <col min="12044" max="12044" width="42.6640625" style="1" customWidth="1"/>
    <col min="12045" max="12045" width="5.83203125" style="1" customWidth="1"/>
    <col min="12046" max="12046" width="31.5" style="1" customWidth="1"/>
    <col min="12047" max="12047" width="16.1640625" style="1" customWidth="1"/>
    <col min="12048" max="12049" width="9.33203125" style="1" customWidth="1"/>
    <col min="12050" max="12050" width="11.1640625" style="1" customWidth="1"/>
    <col min="12051" max="12051" width="2.1640625" style="1" customWidth="1"/>
    <col min="12052" max="12257" width="10.83203125" style="1"/>
    <col min="12258" max="12258" width="12" style="1" customWidth="1"/>
    <col min="12259" max="12259" width="2.6640625" style="1" customWidth="1"/>
    <col min="12260" max="12261" width="6.5" style="1" customWidth="1"/>
    <col min="12262" max="12262" width="5.83203125" style="1" customWidth="1"/>
    <col min="12263" max="12263" width="6.5" style="1" customWidth="1"/>
    <col min="12264" max="12264" width="13.6640625" style="1" customWidth="1"/>
    <col min="12265" max="12266" width="9" style="1" customWidth="1"/>
    <col min="12267" max="12267" width="2.5" style="1" customWidth="1"/>
    <col min="12268" max="12268" width="8.83203125" style="1" customWidth="1"/>
    <col min="12269" max="12269" width="7.5" style="1" customWidth="1"/>
    <col min="12270" max="12272" width="3.6640625" style="1" customWidth="1"/>
    <col min="12273" max="12273" width="3.5" style="1" customWidth="1"/>
    <col min="12274" max="12274" width="2.83203125" style="1" customWidth="1"/>
    <col min="12275" max="12275" width="3" style="1" customWidth="1"/>
    <col min="12276" max="12278" width="0" style="1" hidden="1" customWidth="1"/>
    <col min="12279" max="12279" width="4.5" style="1" customWidth="1"/>
    <col min="12280" max="12280" width="0" style="1" hidden="1" customWidth="1"/>
    <col min="12281" max="12282" width="14.83203125" style="1" customWidth="1"/>
    <col min="12283" max="12283" width="15.1640625" style="1" customWidth="1"/>
    <col min="12284" max="12284" width="6.5" style="1" customWidth="1"/>
    <col min="12285" max="12285" width="15.1640625" style="1" customWidth="1"/>
    <col min="12286" max="12286" width="4.1640625" style="1" customWidth="1"/>
    <col min="12287" max="12287" width="3" style="1" customWidth="1"/>
    <col min="12288" max="12290" width="0" style="1" hidden="1" customWidth="1"/>
    <col min="12291" max="12291" width="3" style="1" customWidth="1"/>
    <col min="12292" max="12292" width="0" style="1" hidden="1" customWidth="1"/>
    <col min="12293" max="12293" width="3" style="1" customWidth="1"/>
    <col min="12294" max="12294" width="0" style="1" hidden="1" customWidth="1"/>
    <col min="12295" max="12295" width="4.5" style="1" customWidth="1"/>
    <col min="12296" max="12296" width="34.33203125" style="1" customWidth="1"/>
    <col min="12297" max="12297" width="23.5" style="1" customWidth="1"/>
    <col min="12298" max="12298" width="9.1640625" style="1" customWidth="1"/>
    <col min="12299" max="12299" width="19.5" style="1" customWidth="1"/>
    <col min="12300" max="12300" width="42.6640625" style="1" customWidth="1"/>
    <col min="12301" max="12301" width="5.83203125" style="1" customWidth="1"/>
    <col min="12302" max="12302" width="31.5" style="1" customWidth="1"/>
    <col min="12303" max="12303" width="16.1640625" style="1" customWidth="1"/>
    <col min="12304" max="12305" width="9.33203125" style="1" customWidth="1"/>
    <col min="12306" max="12306" width="11.1640625" style="1" customWidth="1"/>
    <col min="12307" max="12307" width="2.1640625" style="1" customWidth="1"/>
    <col min="12308" max="12513" width="10.83203125" style="1"/>
    <col min="12514" max="12514" width="12" style="1" customWidth="1"/>
    <col min="12515" max="12515" width="2.6640625" style="1" customWidth="1"/>
    <col min="12516" max="12517" width="6.5" style="1" customWidth="1"/>
    <col min="12518" max="12518" width="5.83203125" style="1" customWidth="1"/>
    <col min="12519" max="12519" width="6.5" style="1" customWidth="1"/>
    <col min="12520" max="12520" width="13.6640625" style="1" customWidth="1"/>
    <col min="12521" max="12522" width="9" style="1" customWidth="1"/>
    <col min="12523" max="12523" width="2.5" style="1" customWidth="1"/>
    <col min="12524" max="12524" width="8.83203125" style="1" customWidth="1"/>
    <col min="12525" max="12525" width="7.5" style="1" customWidth="1"/>
    <col min="12526" max="12528" width="3.6640625" style="1" customWidth="1"/>
    <col min="12529" max="12529" width="3.5" style="1" customWidth="1"/>
    <col min="12530" max="12530" width="2.83203125" style="1" customWidth="1"/>
    <col min="12531" max="12531" width="3" style="1" customWidth="1"/>
    <col min="12532" max="12534" width="0" style="1" hidden="1" customWidth="1"/>
    <col min="12535" max="12535" width="4.5" style="1" customWidth="1"/>
    <col min="12536" max="12536" width="0" style="1" hidden="1" customWidth="1"/>
    <col min="12537" max="12538" width="14.83203125" style="1" customWidth="1"/>
    <col min="12539" max="12539" width="15.1640625" style="1" customWidth="1"/>
    <col min="12540" max="12540" width="6.5" style="1" customWidth="1"/>
    <col min="12541" max="12541" width="15.1640625" style="1" customWidth="1"/>
    <col min="12542" max="12542" width="4.1640625" style="1" customWidth="1"/>
    <col min="12543" max="12543" width="3" style="1" customWidth="1"/>
    <col min="12544" max="12546" width="0" style="1" hidden="1" customWidth="1"/>
    <col min="12547" max="12547" width="3" style="1" customWidth="1"/>
    <col min="12548" max="12548" width="0" style="1" hidden="1" customWidth="1"/>
    <col min="12549" max="12549" width="3" style="1" customWidth="1"/>
    <col min="12550" max="12550" width="0" style="1" hidden="1" customWidth="1"/>
    <col min="12551" max="12551" width="4.5" style="1" customWidth="1"/>
    <col min="12552" max="12552" width="34.33203125" style="1" customWidth="1"/>
    <col min="12553" max="12553" width="23.5" style="1" customWidth="1"/>
    <col min="12554" max="12554" width="9.1640625" style="1" customWidth="1"/>
    <col min="12555" max="12555" width="19.5" style="1" customWidth="1"/>
    <col min="12556" max="12556" width="42.6640625" style="1" customWidth="1"/>
    <col min="12557" max="12557" width="5.83203125" style="1" customWidth="1"/>
    <col min="12558" max="12558" width="31.5" style="1" customWidth="1"/>
    <col min="12559" max="12559" width="16.1640625" style="1" customWidth="1"/>
    <col min="12560" max="12561" width="9.33203125" style="1" customWidth="1"/>
    <col min="12562" max="12562" width="11.1640625" style="1" customWidth="1"/>
    <col min="12563" max="12563" width="2.1640625" style="1" customWidth="1"/>
    <col min="12564" max="12769" width="10.83203125" style="1"/>
    <col min="12770" max="12770" width="12" style="1" customWidth="1"/>
    <col min="12771" max="12771" width="2.6640625" style="1" customWidth="1"/>
    <col min="12772" max="12773" width="6.5" style="1" customWidth="1"/>
    <col min="12774" max="12774" width="5.83203125" style="1" customWidth="1"/>
    <col min="12775" max="12775" width="6.5" style="1" customWidth="1"/>
    <col min="12776" max="12776" width="13.6640625" style="1" customWidth="1"/>
    <col min="12777" max="12778" width="9" style="1" customWidth="1"/>
    <col min="12779" max="12779" width="2.5" style="1" customWidth="1"/>
    <col min="12780" max="12780" width="8.83203125" style="1" customWidth="1"/>
    <col min="12781" max="12781" width="7.5" style="1" customWidth="1"/>
    <col min="12782" max="12784" width="3.6640625" style="1" customWidth="1"/>
    <col min="12785" max="12785" width="3.5" style="1" customWidth="1"/>
    <col min="12786" max="12786" width="2.83203125" style="1" customWidth="1"/>
    <col min="12787" max="12787" width="3" style="1" customWidth="1"/>
    <col min="12788" max="12790" width="0" style="1" hidden="1" customWidth="1"/>
    <col min="12791" max="12791" width="4.5" style="1" customWidth="1"/>
    <col min="12792" max="12792" width="0" style="1" hidden="1" customWidth="1"/>
    <col min="12793" max="12794" width="14.83203125" style="1" customWidth="1"/>
    <col min="12795" max="12795" width="15.1640625" style="1" customWidth="1"/>
    <col min="12796" max="12796" width="6.5" style="1" customWidth="1"/>
    <col min="12797" max="12797" width="15.1640625" style="1" customWidth="1"/>
    <col min="12798" max="12798" width="4.1640625" style="1" customWidth="1"/>
    <col min="12799" max="12799" width="3" style="1" customWidth="1"/>
    <col min="12800" max="12802" width="0" style="1" hidden="1" customWidth="1"/>
    <col min="12803" max="12803" width="3" style="1" customWidth="1"/>
    <col min="12804" max="12804" width="0" style="1" hidden="1" customWidth="1"/>
    <col min="12805" max="12805" width="3" style="1" customWidth="1"/>
    <col min="12806" max="12806" width="0" style="1" hidden="1" customWidth="1"/>
    <col min="12807" max="12807" width="4.5" style="1" customWidth="1"/>
    <col min="12808" max="12808" width="34.33203125" style="1" customWidth="1"/>
    <col min="12809" max="12809" width="23.5" style="1" customWidth="1"/>
    <col min="12810" max="12810" width="9.1640625" style="1" customWidth="1"/>
    <col min="12811" max="12811" width="19.5" style="1" customWidth="1"/>
    <col min="12812" max="12812" width="42.6640625" style="1" customWidth="1"/>
    <col min="12813" max="12813" width="5.83203125" style="1" customWidth="1"/>
    <col min="12814" max="12814" width="31.5" style="1" customWidth="1"/>
    <col min="12815" max="12815" width="16.1640625" style="1" customWidth="1"/>
    <col min="12816" max="12817" width="9.33203125" style="1" customWidth="1"/>
    <col min="12818" max="12818" width="11.1640625" style="1" customWidth="1"/>
    <col min="12819" max="12819" width="2.1640625" style="1" customWidth="1"/>
    <col min="12820" max="13025" width="10.83203125" style="1"/>
    <col min="13026" max="13026" width="12" style="1" customWidth="1"/>
    <col min="13027" max="13027" width="2.6640625" style="1" customWidth="1"/>
    <col min="13028" max="13029" width="6.5" style="1" customWidth="1"/>
    <col min="13030" max="13030" width="5.83203125" style="1" customWidth="1"/>
    <col min="13031" max="13031" width="6.5" style="1" customWidth="1"/>
    <col min="13032" max="13032" width="13.6640625" style="1" customWidth="1"/>
    <col min="13033" max="13034" width="9" style="1" customWidth="1"/>
    <col min="13035" max="13035" width="2.5" style="1" customWidth="1"/>
    <col min="13036" max="13036" width="8.83203125" style="1" customWidth="1"/>
    <col min="13037" max="13037" width="7.5" style="1" customWidth="1"/>
    <col min="13038" max="13040" width="3.6640625" style="1" customWidth="1"/>
    <col min="13041" max="13041" width="3.5" style="1" customWidth="1"/>
    <col min="13042" max="13042" width="2.83203125" style="1" customWidth="1"/>
    <col min="13043" max="13043" width="3" style="1" customWidth="1"/>
    <col min="13044" max="13046" width="0" style="1" hidden="1" customWidth="1"/>
    <col min="13047" max="13047" width="4.5" style="1" customWidth="1"/>
    <col min="13048" max="13048" width="0" style="1" hidden="1" customWidth="1"/>
    <col min="13049" max="13050" width="14.83203125" style="1" customWidth="1"/>
    <col min="13051" max="13051" width="15.1640625" style="1" customWidth="1"/>
    <col min="13052" max="13052" width="6.5" style="1" customWidth="1"/>
    <col min="13053" max="13053" width="15.1640625" style="1" customWidth="1"/>
    <col min="13054" max="13054" width="4.1640625" style="1" customWidth="1"/>
    <col min="13055" max="13055" width="3" style="1" customWidth="1"/>
    <col min="13056" max="13058" width="0" style="1" hidden="1" customWidth="1"/>
    <col min="13059" max="13059" width="3" style="1" customWidth="1"/>
    <col min="13060" max="13060" width="0" style="1" hidden="1" customWidth="1"/>
    <col min="13061" max="13061" width="3" style="1" customWidth="1"/>
    <col min="13062" max="13062" width="0" style="1" hidden="1" customWidth="1"/>
    <col min="13063" max="13063" width="4.5" style="1" customWidth="1"/>
    <col min="13064" max="13064" width="34.33203125" style="1" customWidth="1"/>
    <col min="13065" max="13065" width="23.5" style="1" customWidth="1"/>
    <col min="13066" max="13066" width="9.1640625" style="1" customWidth="1"/>
    <col min="13067" max="13067" width="19.5" style="1" customWidth="1"/>
    <col min="13068" max="13068" width="42.6640625" style="1" customWidth="1"/>
    <col min="13069" max="13069" width="5.83203125" style="1" customWidth="1"/>
    <col min="13070" max="13070" width="31.5" style="1" customWidth="1"/>
    <col min="13071" max="13071" width="16.1640625" style="1" customWidth="1"/>
    <col min="13072" max="13073" width="9.33203125" style="1" customWidth="1"/>
    <col min="13074" max="13074" width="11.1640625" style="1" customWidth="1"/>
    <col min="13075" max="13075" width="2.1640625" style="1" customWidth="1"/>
    <col min="13076" max="13281" width="10.83203125" style="1"/>
    <col min="13282" max="13282" width="12" style="1" customWidth="1"/>
    <col min="13283" max="13283" width="2.6640625" style="1" customWidth="1"/>
    <col min="13284" max="13285" width="6.5" style="1" customWidth="1"/>
    <col min="13286" max="13286" width="5.83203125" style="1" customWidth="1"/>
    <col min="13287" max="13287" width="6.5" style="1" customWidth="1"/>
    <col min="13288" max="13288" width="13.6640625" style="1" customWidth="1"/>
    <col min="13289" max="13290" width="9" style="1" customWidth="1"/>
    <col min="13291" max="13291" width="2.5" style="1" customWidth="1"/>
    <col min="13292" max="13292" width="8.83203125" style="1" customWidth="1"/>
    <col min="13293" max="13293" width="7.5" style="1" customWidth="1"/>
    <col min="13294" max="13296" width="3.6640625" style="1" customWidth="1"/>
    <col min="13297" max="13297" width="3.5" style="1" customWidth="1"/>
    <col min="13298" max="13298" width="2.83203125" style="1" customWidth="1"/>
    <col min="13299" max="13299" width="3" style="1" customWidth="1"/>
    <col min="13300" max="13302" width="0" style="1" hidden="1" customWidth="1"/>
    <col min="13303" max="13303" width="4.5" style="1" customWidth="1"/>
    <col min="13304" max="13304" width="0" style="1" hidden="1" customWidth="1"/>
    <col min="13305" max="13306" width="14.83203125" style="1" customWidth="1"/>
    <col min="13307" max="13307" width="15.1640625" style="1" customWidth="1"/>
    <col min="13308" max="13308" width="6.5" style="1" customWidth="1"/>
    <col min="13309" max="13309" width="15.1640625" style="1" customWidth="1"/>
    <col min="13310" max="13310" width="4.1640625" style="1" customWidth="1"/>
    <col min="13311" max="13311" width="3" style="1" customWidth="1"/>
    <col min="13312" max="13314" width="0" style="1" hidden="1" customWidth="1"/>
    <col min="13315" max="13315" width="3" style="1" customWidth="1"/>
    <col min="13316" max="13316" width="0" style="1" hidden="1" customWidth="1"/>
    <col min="13317" max="13317" width="3" style="1" customWidth="1"/>
    <col min="13318" max="13318" width="0" style="1" hidden="1" customWidth="1"/>
    <col min="13319" max="13319" width="4.5" style="1" customWidth="1"/>
    <col min="13320" max="13320" width="34.33203125" style="1" customWidth="1"/>
    <col min="13321" max="13321" width="23.5" style="1" customWidth="1"/>
    <col min="13322" max="13322" width="9.1640625" style="1" customWidth="1"/>
    <col min="13323" max="13323" width="19.5" style="1" customWidth="1"/>
    <col min="13324" max="13324" width="42.6640625" style="1" customWidth="1"/>
    <col min="13325" max="13325" width="5.83203125" style="1" customWidth="1"/>
    <col min="13326" max="13326" width="31.5" style="1" customWidth="1"/>
    <col min="13327" max="13327" width="16.1640625" style="1" customWidth="1"/>
    <col min="13328" max="13329" width="9.33203125" style="1" customWidth="1"/>
    <col min="13330" max="13330" width="11.1640625" style="1" customWidth="1"/>
    <col min="13331" max="13331" width="2.1640625" style="1" customWidth="1"/>
    <col min="13332" max="13537" width="10.83203125" style="1"/>
    <col min="13538" max="13538" width="12" style="1" customWidth="1"/>
    <col min="13539" max="13539" width="2.6640625" style="1" customWidth="1"/>
    <col min="13540" max="13541" width="6.5" style="1" customWidth="1"/>
    <col min="13542" max="13542" width="5.83203125" style="1" customWidth="1"/>
    <col min="13543" max="13543" width="6.5" style="1" customWidth="1"/>
    <col min="13544" max="13544" width="13.6640625" style="1" customWidth="1"/>
    <col min="13545" max="13546" width="9" style="1" customWidth="1"/>
    <col min="13547" max="13547" width="2.5" style="1" customWidth="1"/>
    <col min="13548" max="13548" width="8.83203125" style="1" customWidth="1"/>
    <col min="13549" max="13549" width="7.5" style="1" customWidth="1"/>
    <col min="13550" max="13552" width="3.6640625" style="1" customWidth="1"/>
    <col min="13553" max="13553" width="3.5" style="1" customWidth="1"/>
    <col min="13554" max="13554" width="2.83203125" style="1" customWidth="1"/>
    <col min="13555" max="13555" width="3" style="1" customWidth="1"/>
    <col min="13556" max="13558" width="0" style="1" hidden="1" customWidth="1"/>
    <col min="13559" max="13559" width="4.5" style="1" customWidth="1"/>
    <col min="13560" max="13560" width="0" style="1" hidden="1" customWidth="1"/>
    <col min="13561" max="13562" width="14.83203125" style="1" customWidth="1"/>
    <col min="13563" max="13563" width="15.1640625" style="1" customWidth="1"/>
    <col min="13564" max="13564" width="6.5" style="1" customWidth="1"/>
    <col min="13565" max="13565" width="15.1640625" style="1" customWidth="1"/>
    <col min="13566" max="13566" width="4.1640625" style="1" customWidth="1"/>
    <col min="13567" max="13567" width="3" style="1" customWidth="1"/>
    <col min="13568" max="13570" width="0" style="1" hidden="1" customWidth="1"/>
    <col min="13571" max="13571" width="3" style="1" customWidth="1"/>
    <col min="13572" max="13572" width="0" style="1" hidden="1" customWidth="1"/>
    <col min="13573" max="13573" width="3" style="1" customWidth="1"/>
    <col min="13574" max="13574" width="0" style="1" hidden="1" customWidth="1"/>
    <col min="13575" max="13575" width="4.5" style="1" customWidth="1"/>
    <col min="13576" max="13576" width="34.33203125" style="1" customWidth="1"/>
    <col min="13577" max="13577" width="23.5" style="1" customWidth="1"/>
    <col min="13578" max="13578" width="9.1640625" style="1" customWidth="1"/>
    <col min="13579" max="13579" width="19.5" style="1" customWidth="1"/>
    <col min="13580" max="13580" width="42.6640625" style="1" customWidth="1"/>
    <col min="13581" max="13581" width="5.83203125" style="1" customWidth="1"/>
    <col min="13582" max="13582" width="31.5" style="1" customWidth="1"/>
    <col min="13583" max="13583" width="16.1640625" style="1" customWidth="1"/>
    <col min="13584" max="13585" width="9.33203125" style="1" customWidth="1"/>
    <col min="13586" max="13586" width="11.1640625" style="1" customWidth="1"/>
    <col min="13587" max="13587" width="2.1640625" style="1" customWidth="1"/>
    <col min="13588" max="13793" width="10.83203125" style="1"/>
    <col min="13794" max="13794" width="12" style="1" customWidth="1"/>
    <col min="13795" max="13795" width="2.6640625" style="1" customWidth="1"/>
    <col min="13796" max="13797" width="6.5" style="1" customWidth="1"/>
    <col min="13798" max="13798" width="5.83203125" style="1" customWidth="1"/>
    <col min="13799" max="13799" width="6.5" style="1" customWidth="1"/>
    <col min="13800" max="13800" width="13.6640625" style="1" customWidth="1"/>
    <col min="13801" max="13802" width="9" style="1" customWidth="1"/>
    <col min="13803" max="13803" width="2.5" style="1" customWidth="1"/>
    <col min="13804" max="13804" width="8.83203125" style="1" customWidth="1"/>
    <col min="13805" max="13805" width="7.5" style="1" customWidth="1"/>
    <col min="13806" max="13808" width="3.6640625" style="1" customWidth="1"/>
    <col min="13809" max="13809" width="3.5" style="1" customWidth="1"/>
    <col min="13810" max="13810" width="2.83203125" style="1" customWidth="1"/>
    <col min="13811" max="13811" width="3" style="1" customWidth="1"/>
    <col min="13812" max="13814" width="0" style="1" hidden="1" customWidth="1"/>
    <col min="13815" max="13815" width="4.5" style="1" customWidth="1"/>
    <col min="13816" max="13816" width="0" style="1" hidden="1" customWidth="1"/>
    <col min="13817" max="13818" width="14.83203125" style="1" customWidth="1"/>
    <col min="13819" max="13819" width="15.1640625" style="1" customWidth="1"/>
    <col min="13820" max="13820" width="6.5" style="1" customWidth="1"/>
    <col min="13821" max="13821" width="15.1640625" style="1" customWidth="1"/>
    <col min="13822" max="13822" width="4.1640625" style="1" customWidth="1"/>
    <col min="13823" max="13823" width="3" style="1" customWidth="1"/>
    <col min="13824" max="13826" width="0" style="1" hidden="1" customWidth="1"/>
    <col min="13827" max="13827" width="3" style="1" customWidth="1"/>
    <col min="13828" max="13828" width="0" style="1" hidden="1" customWidth="1"/>
    <col min="13829" max="13829" width="3" style="1" customWidth="1"/>
    <col min="13830" max="13830" width="0" style="1" hidden="1" customWidth="1"/>
    <col min="13831" max="13831" width="4.5" style="1" customWidth="1"/>
    <col min="13832" max="13832" width="34.33203125" style="1" customWidth="1"/>
    <col min="13833" max="13833" width="23.5" style="1" customWidth="1"/>
    <col min="13834" max="13834" width="9.1640625" style="1" customWidth="1"/>
    <col min="13835" max="13835" width="19.5" style="1" customWidth="1"/>
    <col min="13836" max="13836" width="42.6640625" style="1" customWidth="1"/>
    <col min="13837" max="13837" width="5.83203125" style="1" customWidth="1"/>
    <col min="13838" max="13838" width="31.5" style="1" customWidth="1"/>
    <col min="13839" max="13839" width="16.1640625" style="1" customWidth="1"/>
    <col min="13840" max="13841" width="9.33203125" style="1" customWidth="1"/>
    <col min="13842" max="13842" width="11.1640625" style="1" customWidth="1"/>
    <col min="13843" max="13843" width="2.1640625" style="1" customWidth="1"/>
    <col min="13844" max="14049" width="10.83203125" style="1"/>
    <col min="14050" max="14050" width="12" style="1" customWidth="1"/>
    <col min="14051" max="14051" width="2.6640625" style="1" customWidth="1"/>
    <col min="14052" max="14053" width="6.5" style="1" customWidth="1"/>
    <col min="14054" max="14054" width="5.83203125" style="1" customWidth="1"/>
    <col min="14055" max="14055" width="6.5" style="1" customWidth="1"/>
    <col min="14056" max="14056" width="13.6640625" style="1" customWidth="1"/>
    <col min="14057" max="14058" width="9" style="1" customWidth="1"/>
    <col min="14059" max="14059" width="2.5" style="1" customWidth="1"/>
    <col min="14060" max="14060" width="8.83203125" style="1" customWidth="1"/>
    <col min="14061" max="14061" width="7.5" style="1" customWidth="1"/>
    <col min="14062" max="14064" width="3.6640625" style="1" customWidth="1"/>
    <col min="14065" max="14065" width="3.5" style="1" customWidth="1"/>
    <col min="14066" max="14066" width="2.83203125" style="1" customWidth="1"/>
    <col min="14067" max="14067" width="3" style="1" customWidth="1"/>
    <col min="14068" max="14070" width="0" style="1" hidden="1" customWidth="1"/>
    <col min="14071" max="14071" width="4.5" style="1" customWidth="1"/>
    <col min="14072" max="14072" width="0" style="1" hidden="1" customWidth="1"/>
    <col min="14073" max="14074" width="14.83203125" style="1" customWidth="1"/>
    <col min="14075" max="14075" width="15.1640625" style="1" customWidth="1"/>
    <col min="14076" max="14076" width="6.5" style="1" customWidth="1"/>
    <col min="14077" max="14077" width="15.1640625" style="1" customWidth="1"/>
    <col min="14078" max="14078" width="4.1640625" style="1" customWidth="1"/>
    <col min="14079" max="14079" width="3" style="1" customWidth="1"/>
    <col min="14080" max="14082" width="0" style="1" hidden="1" customWidth="1"/>
    <col min="14083" max="14083" width="3" style="1" customWidth="1"/>
    <col min="14084" max="14084" width="0" style="1" hidden="1" customWidth="1"/>
    <col min="14085" max="14085" width="3" style="1" customWidth="1"/>
    <col min="14086" max="14086" width="0" style="1" hidden="1" customWidth="1"/>
    <col min="14087" max="14087" width="4.5" style="1" customWidth="1"/>
    <col min="14088" max="14088" width="34.33203125" style="1" customWidth="1"/>
    <col min="14089" max="14089" width="23.5" style="1" customWidth="1"/>
    <col min="14090" max="14090" width="9.1640625" style="1" customWidth="1"/>
    <col min="14091" max="14091" width="19.5" style="1" customWidth="1"/>
    <col min="14092" max="14092" width="42.6640625" style="1" customWidth="1"/>
    <col min="14093" max="14093" width="5.83203125" style="1" customWidth="1"/>
    <col min="14094" max="14094" width="31.5" style="1" customWidth="1"/>
    <col min="14095" max="14095" width="16.1640625" style="1" customWidth="1"/>
    <col min="14096" max="14097" width="9.33203125" style="1" customWidth="1"/>
    <col min="14098" max="14098" width="11.1640625" style="1" customWidth="1"/>
    <col min="14099" max="14099" width="2.1640625" style="1" customWidth="1"/>
    <col min="14100" max="14305" width="10.83203125" style="1"/>
    <col min="14306" max="14306" width="12" style="1" customWidth="1"/>
    <col min="14307" max="14307" width="2.6640625" style="1" customWidth="1"/>
    <col min="14308" max="14309" width="6.5" style="1" customWidth="1"/>
    <col min="14310" max="14310" width="5.83203125" style="1" customWidth="1"/>
    <col min="14311" max="14311" width="6.5" style="1" customWidth="1"/>
    <col min="14312" max="14312" width="13.6640625" style="1" customWidth="1"/>
    <col min="14313" max="14314" width="9" style="1" customWidth="1"/>
    <col min="14315" max="14315" width="2.5" style="1" customWidth="1"/>
    <col min="14316" max="14316" width="8.83203125" style="1" customWidth="1"/>
    <col min="14317" max="14317" width="7.5" style="1" customWidth="1"/>
    <col min="14318" max="14320" width="3.6640625" style="1" customWidth="1"/>
    <col min="14321" max="14321" width="3.5" style="1" customWidth="1"/>
    <col min="14322" max="14322" width="2.83203125" style="1" customWidth="1"/>
    <col min="14323" max="14323" width="3" style="1" customWidth="1"/>
    <col min="14324" max="14326" width="0" style="1" hidden="1" customWidth="1"/>
    <col min="14327" max="14327" width="4.5" style="1" customWidth="1"/>
    <col min="14328" max="14328" width="0" style="1" hidden="1" customWidth="1"/>
    <col min="14329" max="14330" width="14.83203125" style="1" customWidth="1"/>
    <col min="14331" max="14331" width="15.1640625" style="1" customWidth="1"/>
    <col min="14332" max="14332" width="6.5" style="1" customWidth="1"/>
    <col min="14333" max="14333" width="15.1640625" style="1" customWidth="1"/>
    <col min="14334" max="14334" width="4.1640625" style="1" customWidth="1"/>
    <col min="14335" max="14335" width="3" style="1" customWidth="1"/>
    <col min="14336" max="14338" width="0" style="1" hidden="1" customWidth="1"/>
    <col min="14339" max="14339" width="3" style="1" customWidth="1"/>
    <col min="14340" max="14340" width="0" style="1" hidden="1" customWidth="1"/>
    <col min="14341" max="14341" width="3" style="1" customWidth="1"/>
    <col min="14342" max="14342" width="0" style="1" hidden="1" customWidth="1"/>
    <col min="14343" max="14343" width="4.5" style="1" customWidth="1"/>
    <col min="14344" max="14344" width="34.33203125" style="1" customWidth="1"/>
    <col min="14345" max="14345" width="23.5" style="1" customWidth="1"/>
    <col min="14346" max="14346" width="9.1640625" style="1" customWidth="1"/>
    <col min="14347" max="14347" width="19.5" style="1" customWidth="1"/>
    <col min="14348" max="14348" width="42.6640625" style="1" customWidth="1"/>
    <col min="14349" max="14349" width="5.83203125" style="1" customWidth="1"/>
    <col min="14350" max="14350" width="31.5" style="1" customWidth="1"/>
    <col min="14351" max="14351" width="16.1640625" style="1" customWidth="1"/>
    <col min="14352" max="14353" width="9.33203125" style="1" customWidth="1"/>
    <col min="14354" max="14354" width="11.1640625" style="1" customWidth="1"/>
    <col min="14355" max="14355" width="2.1640625" style="1" customWidth="1"/>
    <col min="14356" max="14561" width="10.83203125" style="1"/>
    <col min="14562" max="14562" width="12" style="1" customWidth="1"/>
    <col min="14563" max="14563" width="2.6640625" style="1" customWidth="1"/>
    <col min="14564" max="14565" width="6.5" style="1" customWidth="1"/>
    <col min="14566" max="14566" width="5.83203125" style="1" customWidth="1"/>
    <col min="14567" max="14567" width="6.5" style="1" customWidth="1"/>
    <col min="14568" max="14568" width="13.6640625" style="1" customWidth="1"/>
    <col min="14569" max="14570" width="9" style="1" customWidth="1"/>
    <col min="14571" max="14571" width="2.5" style="1" customWidth="1"/>
    <col min="14572" max="14572" width="8.83203125" style="1" customWidth="1"/>
    <col min="14573" max="14573" width="7.5" style="1" customWidth="1"/>
    <col min="14574" max="14576" width="3.6640625" style="1" customWidth="1"/>
    <col min="14577" max="14577" width="3.5" style="1" customWidth="1"/>
    <col min="14578" max="14578" width="2.83203125" style="1" customWidth="1"/>
    <col min="14579" max="14579" width="3" style="1" customWidth="1"/>
    <col min="14580" max="14582" width="0" style="1" hidden="1" customWidth="1"/>
    <col min="14583" max="14583" width="4.5" style="1" customWidth="1"/>
    <col min="14584" max="14584" width="0" style="1" hidden="1" customWidth="1"/>
    <col min="14585" max="14586" width="14.83203125" style="1" customWidth="1"/>
    <col min="14587" max="14587" width="15.1640625" style="1" customWidth="1"/>
    <col min="14588" max="14588" width="6.5" style="1" customWidth="1"/>
    <col min="14589" max="14589" width="15.1640625" style="1" customWidth="1"/>
    <col min="14590" max="14590" width="4.1640625" style="1" customWidth="1"/>
    <col min="14591" max="14591" width="3" style="1" customWidth="1"/>
    <col min="14592" max="14594" width="0" style="1" hidden="1" customWidth="1"/>
    <col min="14595" max="14595" width="3" style="1" customWidth="1"/>
    <col min="14596" max="14596" width="0" style="1" hidden="1" customWidth="1"/>
    <col min="14597" max="14597" width="3" style="1" customWidth="1"/>
    <col min="14598" max="14598" width="0" style="1" hidden="1" customWidth="1"/>
    <col min="14599" max="14599" width="4.5" style="1" customWidth="1"/>
    <col min="14600" max="14600" width="34.33203125" style="1" customWidth="1"/>
    <col min="14601" max="14601" width="23.5" style="1" customWidth="1"/>
    <col min="14602" max="14602" width="9.1640625" style="1" customWidth="1"/>
    <col min="14603" max="14603" width="19.5" style="1" customWidth="1"/>
    <col min="14604" max="14604" width="42.6640625" style="1" customWidth="1"/>
    <col min="14605" max="14605" width="5.83203125" style="1" customWidth="1"/>
    <col min="14606" max="14606" width="31.5" style="1" customWidth="1"/>
    <col min="14607" max="14607" width="16.1640625" style="1" customWidth="1"/>
    <col min="14608" max="14609" width="9.33203125" style="1" customWidth="1"/>
    <col min="14610" max="14610" width="11.1640625" style="1" customWidth="1"/>
    <col min="14611" max="14611" width="2.1640625" style="1" customWidth="1"/>
    <col min="14612" max="14817" width="10.83203125" style="1"/>
    <col min="14818" max="14818" width="12" style="1" customWidth="1"/>
    <col min="14819" max="14819" width="2.6640625" style="1" customWidth="1"/>
    <col min="14820" max="14821" width="6.5" style="1" customWidth="1"/>
    <col min="14822" max="14822" width="5.83203125" style="1" customWidth="1"/>
    <col min="14823" max="14823" width="6.5" style="1" customWidth="1"/>
    <col min="14824" max="14824" width="13.6640625" style="1" customWidth="1"/>
    <col min="14825" max="14826" width="9" style="1" customWidth="1"/>
    <col min="14827" max="14827" width="2.5" style="1" customWidth="1"/>
    <col min="14828" max="14828" width="8.83203125" style="1" customWidth="1"/>
    <col min="14829" max="14829" width="7.5" style="1" customWidth="1"/>
    <col min="14830" max="14832" width="3.6640625" style="1" customWidth="1"/>
    <col min="14833" max="14833" width="3.5" style="1" customWidth="1"/>
    <col min="14834" max="14834" width="2.83203125" style="1" customWidth="1"/>
    <col min="14835" max="14835" width="3" style="1" customWidth="1"/>
    <col min="14836" max="14838" width="0" style="1" hidden="1" customWidth="1"/>
    <col min="14839" max="14839" width="4.5" style="1" customWidth="1"/>
    <col min="14840" max="14840" width="0" style="1" hidden="1" customWidth="1"/>
    <col min="14841" max="14842" width="14.83203125" style="1" customWidth="1"/>
    <col min="14843" max="14843" width="15.1640625" style="1" customWidth="1"/>
    <col min="14844" max="14844" width="6.5" style="1" customWidth="1"/>
    <col min="14845" max="14845" width="15.1640625" style="1" customWidth="1"/>
    <col min="14846" max="14846" width="4.1640625" style="1" customWidth="1"/>
    <col min="14847" max="14847" width="3" style="1" customWidth="1"/>
    <col min="14848" max="14850" width="0" style="1" hidden="1" customWidth="1"/>
    <col min="14851" max="14851" width="3" style="1" customWidth="1"/>
    <col min="14852" max="14852" width="0" style="1" hidden="1" customWidth="1"/>
    <col min="14853" max="14853" width="3" style="1" customWidth="1"/>
    <col min="14854" max="14854" width="0" style="1" hidden="1" customWidth="1"/>
    <col min="14855" max="14855" width="4.5" style="1" customWidth="1"/>
    <col min="14856" max="14856" width="34.33203125" style="1" customWidth="1"/>
    <col min="14857" max="14857" width="23.5" style="1" customWidth="1"/>
    <col min="14858" max="14858" width="9.1640625" style="1" customWidth="1"/>
    <col min="14859" max="14859" width="19.5" style="1" customWidth="1"/>
    <col min="14860" max="14860" width="42.6640625" style="1" customWidth="1"/>
    <col min="14861" max="14861" width="5.83203125" style="1" customWidth="1"/>
    <col min="14862" max="14862" width="31.5" style="1" customWidth="1"/>
    <col min="14863" max="14863" width="16.1640625" style="1" customWidth="1"/>
    <col min="14864" max="14865" width="9.33203125" style="1" customWidth="1"/>
    <col min="14866" max="14866" width="11.1640625" style="1" customWidth="1"/>
    <col min="14867" max="14867" width="2.1640625" style="1" customWidth="1"/>
    <col min="14868" max="15073" width="10.83203125" style="1"/>
    <col min="15074" max="15074" width="12" style="1" customWidth="1"/>
    <col min="15075" max="15075" width="2.6640625" style="1" customWidth="1"/>
    <col min="15076" max="15077" width="6.5" style="1" customWidth="1"/>
    <col min="15078" max="15078" width="5.83203125" style="1" customWidth="1"/>
    <col min="15079" max="15079" width="6.5" style="1" customWidth="1"/>
    <col min="15080" max="15080" width="13.6640625" style="1" customWidth="1"/>
    <col min="15081" max="15082" width="9" style="1" customWidth="1"/>
    <col min="15083" max="15083" width="2.5" style="1" customWidth="1"/>
    <col min="15084" max="15084" width="8.83203125" style="1" customWidth="1"/>
    <col min="15085" max="15085" width="7.5" style="1" customWidth="1"/>
    <col min="15086" max="15088" width="3.6640625" style="1" customWidth="1"/>
    <col min="15089" max="15089" width="3.5" style="1" customWidth="1"/>
    <col min="15090" max="15090" width="2.83203125" style="1" customWidth="1"/>
    <col min="15091" max="15091" width="3" style="1" customWidth="1"/>
    <col min="15092" max="15094" width="0" style="1" hidden="1" customWidth="1"/>
    <col min="15095" max="15095" width="4.5" style="1" customWidth="1"/>
    <col min="15096" max="15096" width="0" style="1" hidden="1" customWidth="1"/>
    <col min="15097" max="15098" width="14.83203125" style="1" customWidth="1"/>
    <col min="15099" max="15099" width="15.1640625" style="1" customWidth="1"/>
    <col min="15100" max="15100" width="6.5" style="1" customWidth="1"/>
    <col min="15101" max="15101" width="15.1640625" style="1" customWidth="1"/>
    <col min="15102" max="15102" width="4.1640625" style="1" customWidth="1"/>
    <col min="15103" max="15103" width="3" style="1" customWidth="1"/>
    <col min="15104" max="15106" width="0" style="1" hidden="1" customWidth="1"/>
    <col min="15107" max="15107" width="3" style="1" customWidth="1"/>
    <col min="15108" max="15108" width="0" style="1" hidden="1" customWidth="1"/>
    <col min="15109" max="15109" width="3" style="1" customWidth="1"/>
    <col min="15110" max="15110" width="0" style="1" hidden="1" customWidth="1"/>
    <col min="15111" max="15111" width="4.5" style="1" customWidth="1"/>
    <col min="15112" max="15112" width="34.33203125" style="1" customWidth="1"/>
    <col min="15113" max="15113" width="23.5" style="1" customWidth="1"/>
    <col min="15114" max="15114" width="9.1640625" style="1" customWidth="1"/>
    <col min="15115" max="15115" width="19.5" style="1" customWidth="1"/>
    <col min="15116" max="15116" width="42.6640625" style="1" customWidth="1"/>
    <col min="15117" max="15117" width="5.83203125" style="1" customWidth="1"/>
    <col min="15118" max="15118" width="31.5" style="1" customWidth="1"/>
    <col min="15119" max="15119" width="16.1640625" style="1" customWidth="1"/>
    <col min="15120" max="15121" width="9.33203125" style="1" customWidth="1"/>
    <col min="15122" max="15122" width="11.1640625" style="1" customWidth="1"/>
    <col min="15123" max="15123" width="2.1640625" style="1" customWidth="1"/>
    <col min="15124" max="15329" width="10.83203125" style="1"/>
    <col min="15330" max="15330" width="12" style="1" customWidth="1"/>
    <col min="15331" max="15331" width="2.6640625" style="1" customWidth="1"/>
    <col min="15332" max="15333" width="6.5" style="1" customWidth="1"/>
    <col min="15334" max="15334" width="5.83203125" style="1" customWidth="1"/>
    <col min="15335" max="15335" width="6.5" style="1" customWidth="1"/>
    <col min="15336" max="15336" width="13.6640625" style="1" customWidth="1"/>
    <col min="15337" max="15338" width="9" style="1" customWidth="1"/>
    <col min="15339" max="15339" width="2.5" style="1" customWidth="1"/>
    <col min="15340" max="15340" width="8.83203125" style="1" customWidth="1"/>
    <col min="15341" max="15341" width="7.5" style="1" customWidth="1"/>
    <col min="15342" max="15344" width="3.6640625" style="1" customWidth="1"/>
    <col min="15345" max="15345" width="3.5" style="1" customWidth="1"/>
    <col min="15346" max="15346" width="2.83203125" style="1" customWidth="1"/>
    <col min="15347" max="15347" width="3" style="1" customWidth="1"/>
    <col min="15348" max="15350" width="0" style="1" hidden="1" customWidth="1"/>
    <col min="15351" max="15351" width="4.5" style="1" customWidth="1"/>
    <col min="15352" max="15352" width="0" style="1" hidden="1" customWidth="1"/>
    <col min="15353" max="15354" width="14.83203125" style="1" customWidth="1"/>
    <col min="15355" max="15355" width="15.1640625" style="1" customWidth="1"/>
    <col min="15356" max="15356" width="6.5" style="1" customWidth="1"/>
    <col min="15357" max="15357" width="15.1640625" style="1" customWidth="1"/>
    <col min="15358" max="15358" width="4.1640625" style="1" customWidth="1"/>
    <col min="15359" max="15359" width="3" style="1" customWidth="1"/>
    <col min="15360" max="15362" width="0" style="1" hidden="1" customWidth="1"/>
    <col min="15363" max="15363" width="3" style="1" customWidth="1"/>
    <col min="15364" max="15364" width="0" style="1" hidden="1" customWidth="1"/>
    <col min="15365" max="15365" width="3" style="1" customWidth="1"/>
    <col min="15366" max="15366" width="0" style="1" hidden="1" customWidth="1"/>
    <col min="15367" max="15367" width="4.5" style="1" customWidth="1"/>
    <col min="15368" max="15368" width="34.33203125" style="1" customWidth="1"/>
    <col min="15369" max="15369" width="23.5" style="1" customWidth="1"/>
    <col min="15370" max="15370" width="9.1640625" style="1" customWidth="1"/>
    <col min="15371" max="15371" width="19.5" style="1" customWidth="1"/>
    <col min="15372" max="15372" width="42.6640625" style="1" customWidth="1"/>
    <col min="15373" max="15373" width="5.83203125" style="1" customWidth="1"/>
    <col min="15374" max="15374" width="31.5" style="1" customWidth="1"/>
    <col min="15375" max="15375" width="16.1640625" style="1" customWidth="1"/>
    <col min="15376" max="15377" width="9.33203125" style="1" customWidth="1"/>
    <col min="15378" max="15378" width="11.1640625" style="1" customWidth="1"/>
    <col min="15379" max="15379" width="2.1640625" style="1" customWidth="1"/>
    <col min="15380" max="15585" width="10.83203125" style="1"/>
    <col min="15586" max="15586" width="12" style="1" customWidth="1"/>
    <col min="15587" max="15587" width="2.6640625" style="1" customWidth="1"/>
    <col min="15588" max="15589" width="6.5" style="1" customWidth="1"/>
    <col min="15590" max="15590" width="5.83203125" style="1" customWidth="1"/>
    <col min="15591" max="15591" width="6.5" style="1" customWidth="1"/>
    <col min="15592" max="15592" width="13.6640625" style="1" customWidth="1"/>
    <col min="15593" max="15594" width="9" style="1" customWidth="1"/>
    <col min="15595" max="15595" width="2.5" style="1" customWidth="1"/>
    <col min="15596" max="15596" width="8.83203125" style="1" customWidth="1"/>
    <col min="15597" max="15597" width="7.5" style="1" customWidth="1"/>
    <col min="15598" max="15600" width="3.6640625" style="1" customWidth="1"/>
    <col min="15601" max="15601" width="3.5" style="1" customWidth="1"/>
    <col min="15602" max="15602" width="2.83203125" style="1" customWidth="1"/>
    <col min="15603" max="15603" width="3" style="1" customWidth="1"/>
    <col min="15604" max="15606" width="0" style="1" hidden="1" customWidth="1"/>
    <col min="15607" max="15607" width="4.5" style="1" customWidth="1"/>
    <col min="15608" max="15608" width="0" style="1" hidden="1" customWidth="1"/>
    <col min="15609" max="15610" width="14.83203125" style="1" customWidth="1"/>
    <col min="15611" max="15611" width="15.1640625" style="1" customWidth="1"/>
    <col min="15612" max="15612" width="6.5" style="1" customWidth="1"/>
    <col min="15613" max="15613" width="15.1640625" style="1" customWidth="1"/>
    <col min="15614" max="15614" width="4.1640625" style="1" customWidth="1"/>
    <col min="15615" max="15615" width="3" style="1" customWidth="1"/>
    <col min="15616" max="15618" width="0" style="1" hidden="1" customWidth="1"/>
    <col min="15619" max="15619" width="3" style="1" customWidth="1"/>
    <col min="15620" max="15620" width="0" style="1" hidden="1" customWidth="1"/>
    <col min="15621" max="15621" width="3" style="1" customWidth="1"/>
    <col min="15622" max="15622" width="0" style="1" hidden="1" customWidth="1"/>
    <col min="15623" max="15623" width="4.5" style="1" customWidth="1"/>
    <col min="15624" max="15624" width="34.33203125" style="1" customWidth="1"/>
    <col min="15625" max="15625" width="23.5" style="1" customWidth="1"/>
    <col min="15626" max="15626" width="9.1640625" style="1" customWidth="1"/>
    <col min="15627" max="15627" width="19.5" style="1" customWidth="1"/>
    <col min="15628" max="15628" width="42.6640625" style="1" customWidth="1"/>
    <col min="15629" max="15629" width="5.83203125" style="1" customWidth="1"/>
    <col min="15630" max="15630" width="31.5" style="1" customWidth="1"/>
    <col min="15631" max="15631" width="16.1640625" style="1" customWidth="1"/>
    <col min="15632" max="15633" width="9.33203125" style="1" customWidth="1"/>
    <col min="15634" max="15634" width="11.1640625" style="1" customWidth="1"/>
    <col min="15635" max="15635" width="2.1640625" style="1" customWidth="1"/>
    <col min="15636" max="15841" width="10.83203125" style="1"/>
    <col min="15842" max="15842" width="12" style="1" customWidth="1"/>
    <col min="15843" max="15843" width="2.6640625" style="1" customWidth="1"/>
    <col min="15844" max="15845" width="6.5" style="1" customWidth="1"/>
    <col min="15846" max="15846" width="5.83203125" style="1" customWidth="1"/>
    <col min="15847" max="15847" width="6.5" style="1" customWidth="1"/>
    <col min="15848" max="15848" width="13.6640625" style="1" customWidth="1"/>
    <col min="15849" max="15850" width="9" style="1" customWidth="1"/>
    <col min="15851" max="15851" width="2.5" style="1" customWidth="1"/>
    <col min="15852" max="15852" width="8.83203125" style="1" customWidth="1"/>
    <col min="15853" max="15853" width="7.5" style="1" customWidth="1"/>
    <col min="15854" max="15856" width="3.6640625" style="1" customWidth="1"/>
    <col min="15857" max="15857" width="3.5" style="1" customWidth="1"/>
    <col min="15858" max="15858" width="2.83203125" style="1" customWidth="1"/>
    <col min="15859" max="15859" width="3" style="1" customWidth="1"/>
    <col min="15860" max="15862" width="0" style="1" hidden="1" customWidth="1"/>
    <col min="15863" max="15863" width="4.5" style="1" customWidth="1"/>
    <col min="15864" max="15864" width="0" style="1" hidden="1" customWidth="1"/>
    <col min="15865" max="15866" width="14.83203125" style="1" customWidth="1"/>
    <col min="15867" max="15867" width="15.1640625" style="1" customWidth="1"/>
    <col min="15868" max="15868" width="6.5" style="1" customWidth="1"/>
    <col min="15869" max="15869" width="15.1640625" style="1" customWidth="1"/>
    <col min="15870" max="15870" width="4.1640625" style="1" customWidth="1"/>
    <col min="15871" max="15871" width="3" style="1" customWidth="1"/>
    <col min="15872" max="15874" width="0" style="1" hidden="1" customWidth="1"/>
    <col min="15875" max="15875" width="3" style="1" customWidth="1"/>
    <col min="15876" max="15876" width="0" style="1" hidden="1" customWidth="1"/>
    <col min="15877" max="15877" width="3" style="1" customWidth="1"/>
    <col min="15878" max="15878" width="0" style="1" hidden="1" customWidth="1"/>
    <col min="15879" max="15879" width="4.5" style="1" customWidth="1"/>
    <col min="15880" max="15880" width="34.33203125" style="1" customWidth="1"/>
    <col min="15881" max="15881" width="23.5" style="1" customWidth="1"/>
    <col min="15882" max="15882" width="9.1640625" style="1" customWidth="1"/>
    <col min="15883" max="15883" width="19.5" style="1" customWidth="1"/>
    <col min="15884" max="15884" width="42.6640625" style="1" customWidth="1"/>
    <col min="15885" max="15885" width="5.83203125" style="1" customWidth="1"/>
    <col min="15886" max="15886" width="31.5" style="1" customWidth="1"/>
    <col min="15887" max="15887" width="16.1640625" style="1" customWidth="1"/>
    <col min="15888" max="15889" width="9.33203125" style="1" customWidth="1"/>
    <col min="15890" max="15890" width="11.1640625" style="1" customWidth="1"/>
    <col min="15891" max="15891" width="2.1640625" style="1" customWidth="1"/>
    <col min="15892" max="16097" width="10.83203125" style="1"/>
    <col min="16098" max="16098" width="12" style="1" customWidth="1"/>
    <col min="16099" max="16099" width="2.6640625" style="1" customWidth="1"/>
    <col min="16100" max="16101" width="6.5" style="1" customWidth="1"/>
    <col min="16102" max="16102" width="5.83203125" style="1" customWidth="1"/>
    <col min="16103" max="16103" width="6.5" style="1" customWidth="1"/>
    <col min="16104" max="16104" width="13.6640625" style="1" customWidth="1"/>
    <col min="16105" max="16106" width="9" style="1" customWidth="1"/>
    <col min="16107" max="16107" width="2.5" style="1" customWidth="1"/>
    <col min="16108" max="16108" width="8.83203125" style="1" customWidth="1"/>
    <col min="16109" max="16109" width="7.5" style="1" customWidth="1"/>
    <col min="16110" max="16112" width="3.6640625" style="1" customWidth="1"/>
    <col min="16113" max="16113" width="3.5" style="1" customWidth="1"/>
    <col min="16114" max="16114" width="2.83203125" style="1" customWidth="1"/>
    <col min="16115" max="16115" width="3" style="1" customWidth="1"/>
    <col min="16116" max="16118" width="0" style="1" hidden="1" customWidth="1"/>
    <col min="16119" max="16119" width="4.5" style="1" customWidth="1"/>
    <col min="16120" max="16120" width="0" style="1" hidden="1" customWidth="1"/>
    <col min="16121" max="16122" width="14.83203125" style="1" customWidth="1"/>
    <col min="16123" max="16123" width="15.1640625" style="1" customWidth="1"/>
    <col min="16124" max="16124" width="6.5" style="1" customWidth="1"/>
    <col min="16125" max="16125" width="15.1640625" style="1" customWidth="1"/>
    <col min="16126" max="16126" width="4.1640625" style="1" customWidth="1"/>
    <col min="16127" max="16127" width="3" style="1" customWidth="1"/>
    <col min="16128" max="16130" width="0" style="1" hidden="1" customWidth="1"/>
    <col min="16131" max="16131" width="3" style="1" customWidth="1"/>
    <col min="16132" max="16132" width="0" style="1" hidden="1" customWidth="1"/>
    <col min="16133" max="16133" width="3" style="1" customWidth="1"/>
    <col min="16134" max="16134" width="0" style="1" hidden="1" customWidth="1"/>
    <col min="16135" max="16135" width="4.5" style="1" customWidth="1"/>
    <col min="16136" max="16136" width="34.33203125" style="1" customWidth="1"/>
    <col min="16137" max="16137" width="23.5" style="1" customWidth="1"/>
    <col min="16138" max="16138" width="9.1640625" style="1" customWidth="1"/>
    <col min="16139" max="16139" width="19.5" style="1" customWidth="1"/>
    <col min="16140" max="16140" width="42.6640625" style="1" customWidth="1"/>
    <col min="16141" max="16141" width="5.83203125" style="1" customWidth="1"/>
    <col min="16142" max="16142" width="31.5" style="1" customWidth="1"/>
    <col min="16143" max="16143" width="16.1640625" style="1" customWidth="1"/>
    <col min="16144" max="16145" width="9.33203125" style="1" customWidth="1"/>
    <col min="16146" max="16146" width="11.1640625" style="1" customWidth="1"/>
    <col min="16147" max="16147" width="2.1640625" style="1" customWidth="1"/>
    <col min="16148" max="16353" width="10.83203125" style="1"/>
    <col min="16354" max="16354" width="12" style="1" customWidth="1"/>
    <col min="16355" max="16355" width="2.6640625" style="1" customWidth="1"/>
    <col min="16356" max="16357" width="6.5" style="1" customWidth="1"/>
    <col min="16358" max="16358" width="5.83203125" style="1" customWidth="1"/>
    <col min="16359" max="16359" width="6.5" style="1" customWidth="1"/>
    <col min="16360" max="16360" width="13.6640625" style="1" customWidth="1"/>
    <col min="16361" max="16362" width="9" style="1" customWidth="1"/>
    <col min="16363" max="16363" width="2.5" style="1" customWidth="1"/>
    <col min="16364" max="16364" width="8.83203125" style="1" customWidth="1"/>
    <col min="16365" max="16365" width="7.5" style="1" customWidth="1"/>
    <col min="16366" max="16368" width="3.6640625" style="1" customWidth="1"/>
    <col min="16369" max="16369" width="3.5" style="1" customWidth="1"/>
    <col min="16370" max="16370" width="2.83203125" style="1" customWidth="1"/>
    <col min="16371" max="16371" width="3" style="1" customWidth="1"/>
    <col min="16372" max="16384" width="0" style="1" hidden="1" customWidth="1"/>
  </cols>
  <sheetData>
    <row r="1" spans="1:1559" customFormat="1" ht="15" customHeight="1" x14ac:dyDescent="0.2">
      <c r="B1" s="190"/>
      <c r="C1" s="191"/>
      <c r="D1" s="196" t="s">
        <v>657</v>
      </c>
      <c r="E1" s="196"/>
      <c r="F1" s="196"/>
      <c r="G1" s="196"/>
      <c r="H1" s="196"/>
      <c r="I1" s="196"/>
      <c r="J1" s="196"/>
      <c r="K1" s="196"/>
      <c r="L1" s="196"/>
      <c r="M1" s="196"/>
      <c r="N1" s="197"/>
      <c r="O1" s="191"/>
      <c r="P1" s="191"/>
      <c r="Q1" s="200"/>
      <c r="R1" s="183"/>
    </row>
    <row r="2" spans="1:1559" customFormat="1" ht="15" customHeight="1" x14ac:dyDescent="0.2">
      <c r="B2" s="192"/>
      <c r="C2" s="193"/>
      <c r="D2" s="198"/>
      <c r="E2" s="198"/>
      <c r="F2" s="198"/>
      <c r="G2" s="198"/>
      <c r="H2" s="198"/>
      <c r="I2" s="198"/>
      <c r="J2" s="198"/>
      <c r="K2" s="198"/>
      <c r="L2" s="198"/>
      <c r="M2" s="198"/>
      <c r="N2" s="199"/>
      <c r="O2" s="193"/>
      <c r="P2" s="193"/>
      <c r="Q2" s="201"/>
      <c r="R2" s="183"/>
    </row>
    <row r="3" spans="1:1559" customFormat="1" ht="8.25" customHeight="1" x14ac:dyDescent="0.2">
      <c r="B3" s="192"/>
      <c r="C3" s="193"/>
      <c r="D3" s="198"/>
      <c r="E3" s="198"/>
      <c r="F3" s="198"/>
      <c r="G3" s="198"/>
      <c r="H3" s="198"/>
      <c r="I3" s="198"/>
      <c r="J3" s="198"/>
      <c r="K3" s="198"/>
      <c r="L3" s="198"/>
      <c r="M3" s="198"/>
      <c r="N3" s="199"/>
      <c r="O3" s="193"/>
      <c r="P3" s="193"/>
      <c r="Q3" s="201"/>
      <c r="R3" s="183"/>
    </row>
    <row r="4" spans="1:1559" customFormat="1" ht="6.75" hidden="1" customHeight="1" x14ac:dyDescent="0.2">
      <c r="B4" s="192"/>
      <c r="C4" s="193"/>
      <c r="D4" s="198"/>
      <c r="E4" s="198"/>
      <c r="F4" s="198"/>
      <c r="G4" s="198"/>
      <c r="H4" s="198"/>
      <c r="I4" s="198"/>
      <c r="J4" s="198"/>
      <c r="K4" s="198"/>
      <c r="L4" s="198"/>
      <c r="M4" s="198"/>
      <c r="N4" s="199"/>
      <c r="O4" s="193"/>
      <c r="P4" s="193"/>
      <c r="Q4" s="201"/>
      <c r="R4" s="183"/>
    </row>
    <row r="5" spans="1:1559" customFormat="1" ht="17.25" hidden="1" customHeight="1" x14ac:dyDescent="0.2">
      <c r="B5" s="192"/>
      <c r="C5" s="193"/>
      <c r="D5" s="198"/>
      <c r="E5" s="198"/>
      <c r="F5" s="198"/>
      <c r="G5" s="198"/>
      <c r="H5" s="198"/>
      <c r="I5" s="198"/>
      <c r="J5" s="198"/>
      <c r="K5" s="198"/>
      <c r="L5" s="198"/>
      <c r="M5" s="198"/>
      <c r="N5" s="199"/>
      <c r="O5" s="193"/>
      <c r="P5" s="193"/>
      <c r="Q5" s="201"/>
      <c r="R5" s="183"/>
    </row>
    <row r="6" spans="1:1559" customFormat="1" ht="18.75" customHeight="1" x14ac:dyDescent="0.2">
      <c r="B6" s="192"/>
      <c r="C6" s="193"/>
      <c r="D6" s="198"/>
      <c r="E6" s="198"/>
      <c r="F6" s="198"/>
      <c r="G6" s="198"/>
      <c r="H6" s="198"/>
      <c r="I6" s="198"/>
      <c r="J6" s="198"/>
      <c r="K6" s="198"/>
      <c r="L6" s="198"/>
      <c r="M6" s="198"/>
      <c r="N6" s="199"/>
      <c r="O6" s="193"/>
      <c r="P6" s="193"/>
      <c r="Q6" s="201"/>
      <c r="R6" s="183"/>
    </row>
    <row r="7" spans="1:1559" customFormat="1" ht="9.75" customHeight="1" x14ac:dyDescent="0.2">
      <c r="B7" s="192"/>
      <c r="C7" s="193"/>
      <c r="D7" s="198"/>
      <c r="E7" s="198"/>
      <c r="F7" s="198"/>
      <c r="G7" s="198"/>
      <c r="H7" s="198"/>
      <c r="I7" s="198"/>
      <c r="J7" s="198"/>
      <c r="K7" s="198"/>
      <c r="L7" s="198"/>
      <c r="M7" s="198"/>
      <c r="N7" s="199"/>
      <c r="O7" s="193"/>
      <c r="P7" s="193"/>
      <c r="Q7" s="201"/>
      <c r="R7" s="183"/>
    </row>
    <row r="8" spans="1:1559" customFormat="1" ht="9.75" hidden="1" customHeight="1" x14ac:dyDescent="0.2">
      <c r="B8" s="194"/>
      <c r="C8" s="195"/>
      <c r="D8" s="184"/>
      <c r="E8" s="184"/>
      <c r="F8" s="184"/>
      <c r="G8" s="184"/>
      <c r="H8" s="184"/>
      <c r="I8" s="184"/>
      <c r="J8" s="184"/>
      <c r="K8" s="184"/>
      <c r="L8" s="184"/>
      <c r="M8" s="185"/>
      <c r="N8" s="186"/>
      <c r="O8" s="193"/>
      <c r="P8" s="193"/>
      <c r="Q8" s="201"/>
      <c r="R8" s="183"/>
    </row>
    <row r="9" spans="1:1559" customFormat="1" ht="19" x14ac:dyDescent="0.2">
      <c r="B9" s="202" t="s">
        <v>658</v>
      </c>
      <c r="C9" s="203"/>
      <c r="D9" s="204" t="s">
        <v>659</v>
      </c>
      <c r="E9" s="205"/>
      <c r="F9" s="205"/>
      <c r="G9" s="205"/>
      <c r="H9" s="205"/>
      <c r="I9" s="205"/>
      <c r="J9" s="205"/>
      <c r="K9" s="205"/>
      <c r="L9" s="205"/>
      <c r="M9" s="205"/>
      <c r="N9" s="205"/>
      <c r="O9" s="193"/>
      <c r="P9" s="193"/>
      <c r="Q9" s="201"/>
      <c r="R9" s="183"/>
    </row>
    <row r="10" spans="1:1559" ht="17.25" customHeight="1" x14ac:dyDescent="0.15">
      <c r="B10" s="595"/>
      <c r="C10" s="596"/>
      <c r="D10" s="597">
        <v>45900</v>
      </c>
      <c r="E10" s="597"/>
      <c r="F10" s="597"/>
      <c r="G10" s="597"/>
      <c r="H10" s="597"/>
      <c r="I10" s="597"/>
      <c r="J10" s="597"/>
      <c r="K10" s="597"/>
      <c r="L10" s="597"/>
      <c r="M10" s="597"/>
      <c r="N10" s="597"/>
      <c r="AE10" s="11"/>
      <c r="AF10" s="11"/>
      <c r="AG10" s="11"/>
      <c r="AH10" s="11"/>
      <c r="AI10" s="11"/>
      <c r="AJ10" s="11"/>
      <c r="AK10" s="11"/>
      <c r="AL10" s="11"/>
      <c r="AM10" s="11"/>
      <c r="AV10" s="11"/>
      <c r="AW10" s="11"/>
      <c r="AX10" s="11"/>
      <c r="AY10" s="21"/>
      <c r="AZ10" s="21"/>
      <c r="BA10" s="11"/>
      <c r="BB10" s="17"/>
      <c r="BC10" s="17"/>
      <c r="BD10" s="17"/>
      <c r="BE10" s="17"/>
      <c r="BF10" s="17"/>
      <c r="BG10" s="17"/>
      <c r="BH10" s="11"/>
      <c r="BI10" s="11"/>
      <c r="BGR10" s="20"/>
      <c r="BGS10" s="20"/>
      <c r="BGT10" s="20"/>
      <c r="BGU10" s="20"/>
      <c r="BGV10" s="20"/>
      <c r="BGW10" s="20"/>
      <c r="BGX10" s="20"/>
      <c r="BGY10" s="20"/>
    </row>
    <row r="11" spans="1:1559" ht="5.25" customHeight="1" x14ac:dyDescent="0.15">
      <c r="C11" s="17"/>
      <c r="D11" s="17"/>
      <c r="E11" s="18"/>
      <c r="F11" s="18"/>
      <c r="G11" s="18"/>
      <c r="H11" s="18"/>
      <c r="I11" s="18"/>
      <c r="J11" s="17"/>
      <c r="K11" s="19"/>
      <c r="L11" s="19"/>
      <c r="M11" s="19"/>
      <c r="N11" s="18"/>
      <c r="O11" s="18"/>
      <c r="P11" s="18"/>
      <c r="Q11" s="18"/>
      <c r="R11" s="18"/>
      <c r="S11" s="18"/>
      <c r="T11" s="18"/>
      <c r="U11" s="18"/>
      <c r="V11" s="18"/>
      <c r="W11" s="18"/>
      <c r="X11" s="18"/>
      <c r="Y11" s="19"/>
      <c r="Z11" s="19"/>
      <c r="AA11" s="19"/>
      <c r="AB11" s="19"/>
      <c r="AC11" s="19"/>
      <c r="AD11" s="19"/>
      <c r="AE11" s="19"/>
      <c r="AF11" s="19"/>
      <c r="AG11" s="19"/>
      <c r="AH11" s="18"/>
      <c r="AI11" s="18"/>
      <c r="AJ11" s="18"/>
      <c r="AK11" s="18"/>
      <c r="AL11" s="18"/>
      <c r="AM11" s="18"/>
      <c r="AN11" s="17"/>
      <c r="AO11" s="17"/>
      <c r="AP11" s="17"/>
      <c r="AQ11" s="17"/>
      <c r="AR11" s="17"/>
      <c r="AS11" s="17"/>
      <c r="AT11" s="17"/>
      <c r="AU11" s="17"/>
      <c r="AV11" s="17"/>
      <c r="AW11" s="17"/>
      <c r="AX11" s="11"/>
      <c r="AY11" s="16"/>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row>
    <row r="12" spans="1:1559" ht="11.25" customHeight="1" x14ac:dyDescent="0.15">
      <c r="C12" s="218" t="s">
        <v>59</v>
      </c>
      <c r="D12" s="218"/>
      <c r="E12" s="218"/>
      <c r="F12" s="218"/>
      <c r="G12" s="218"/>
      <c r="H12" s="218"/>
      <c r="I12" s="218"/>
      <c r="J12" s="218"/>
      <c r="K12" s="218"/>
      <c r="L12" s="218"/>
      <c r="M12" s="218"/>
      <c r="N12" s="218"/>
      <c r="O12" s="218"/>
      <c r="P12" s="218"/>
      <c r="Q12" s="218"/>
      <c r="R12" s="218"/>
      <c r="S12" s="214" t="s">
        <v>58</v>
      </c>
      <c r="T12" s="214"/>
      <c r="U12" s="214"/>
      <c r="V12" s="214"/>
      <c r="W12" s="214"/>
      <c r="X12" s="214"/>
      <c r="Y12" s="212"/>
      <c r="Z12" s="212"/>
      <c r="AA12" s="212"/>
      <c r="AB12" s="212"/>
      <c r="AC12" s="212"/>
      <c r="AD12" s="212"/>
      <c r="AE12" s="212"/>
      <c r="AF12" s="212"/>
      <c r="AG12" s="212"/>
      <c r="AH12" s="212"/>
      <c r="AI12" s="212"/>
      <c r="AJ12" s="212"/>
      <c r="AK12" s="212"/>
      <c r="AL12" s="212"/>
      <c r="AM12" s="212"/>
      <c r="AN12" s="213"/>
      <c r="AO12" s="220" t="s">
        <v>57</v>
      </c>
      <c r="AP12" s="221"/>
      <c r="AQ12" s="221"/>
      <c r="AR12" s="221"/>
      <c r="AS12" s="221"/>
      <c r="AT12" s="221"/>
      <c r="AU12" s="222"/>
      <c r="AV12" s="219" t="s">
        <v>56</v>
      </c>
      <c r="AW12" s="219"/>
      <c r="AX12" s="219"/>
      <c r="AY12" s="219"/>
      <c r="AZ12" s="219"/>
      <c r="BA12" s="216" t="s">
        <v>55</v>
      </c>
      <c r="BB12" s="216"/>
      <c r="BC12" s="216"/>
      <c r="BD12" s="216"/>
      <c r="BE12" s="216"/>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row>
    <row r="13" spans="1:1559" ht="21" customHeight="1" x14ac:dyDescent="0.15">
      <c r="C13" s="206" t="s">
        <v>54</v>
      </c>
      <c r="D13" s="207" t="s">
        <v>53</v>
      </c>
      <c r="E13" s="207" t="s">
        <v>52</v>
      </c>
      <c r="F13" s="208" t="s">
        <v>51</v>
      </c>
      <c r="G13" s="209"/>
      <c r="H13" s="210"/>
      <c r="I13" s="207" t="s">
        <v>50</v>
      </c>
      <c r="J13" s="207" t="s">
        <v>49</v>
      </c>
      <c r="K13" s="206" t="s">
        <v>48</v>
      </c>
      <c r="L13" s="207" t="s">
        <v>47</v>
      </c>
      <c r="M13" s="207" t="s">
        <v>46</v>
      </c>
      <c r="N13" s="207" t="s">
        <v>45</v>
      </c>
      <c r="O13" s="207" t="s">
        <v>663</v>
      </c>
      <c r="P13" s="207"/>
      <c r="Q13" s="207" t="s">
        <v>44</v>
      </c>
      <c r="R13" s="207"/>
      <c r="S13" s="211" t="s">
        <v>43</v>
      </c>
      <c r="T13" s="211"/>
      <c r="U13" s="211"/>
      <c r="V13" s="211"/>
      <c r="W13" s="211"/>
      <c r="X13" s="211"/>
      <c r="Y13" s="209"/>
      <c r="Z13" s="209"/>
      <c r="AA13" s="209"/>
      <c r="AB13" s="209"/>
      <c r="AC13" s="209"/>
      <c r="AD13" s="210"/>
      <c r="AE13" s="13"/>
      <c r="AF13" s="13"/>
      <c r="AG13" s="13"/>
      <c r="AH13" s="211" t="s">
        <v>42</v>
      </c>
      <c r="AI13" s="211"/>
      <c r="AJ13" s="211"/>
      <c r="AK13" s="211"/>
      <c r="AL13" s="211"/>
      <c r="AM13" s="211"/>
      <c r="AN13" s="211" t="s">
        <v>41</v>
      </c>
      <c r="AO13" s="211" t="s">
        <v>40</v>
      </c>
      <c r="AP13" s="211" t="s">
        <v>39</v>
      </c>
      <c r="AQ13" s="211" t="s">
        <v>12</v>
      </c>
      <c r="AR13" s="211" t="s">
        <v>38</v>
      </c>
      <c r="AS13" s="211" t="s">
        <v>37</v>
      </c>
      <c r="AT13" s="211" t="s">
        <v>36</v>
      </c>
      <c r="AU13" s="211" t="s">
        <v>35</v>
      </c>
      <c r="AV13" s="207" t="s">
        <v>34</v>
      </c>
      <c r="AW13" s="207" t="s">
        <v>33</v>
      </c>
      <c r="AX13" s="215" t="s">
        <v>32</v>
      </c>
      <c r="AY13" s="207" t="s">
        <v>31</v>
      </c>
      <c r="AZ13" s="207" t="s">
        <v>30</v>
      </c>
      <c r="BA13" s="217" t="s">
        <v>29</v>
      </c>
      <c r="BB13" s="217" t="s">
        <v>28</v>
      </c>
      <c r="BC13" s="207" t="s">
        <v>27</v>
      </c>
      <c r="BD13" s="217" t="s">
        <v>26</v>
      </c>
      <c r="BE13" s="215" t="s">
        <v>25</v>
      </c>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row>
    <row r="14" spans="1:1559" ht="30.75" customHeight="1" x14ac:dyDescent="0.15">
      <c r="A14" s="7" t="s">
        <v>24</v>
      </c>
      <c r="B14" s="8" t="s">
        <v>23</v>
      </c>
      <c r="C14" s="206"/>
      <c r="D14" s="207"/>
      <c r="E14" s="207"/>
      <c r="F14" s="13" t="s">
        <v>22</v>
      </c>
      <c r="G14" s="13" t="s">
        <v>21</v>
      </c>
      <c r="H14" s="13" t="s">
        <v>20</v>
      </c>
      <c r="I14" s="207"/>
      <c r="J14" s="207"/>
      <c r="K14" s="206"/>
      <c r="L14" s="207"/>
      <c r="M14" s="207"/>
      <c r="N14" s="207"/>
      <c r="O14" s="207"/>
      <c r="P14" s="207"/>
      <c r="Q14" s="207"/>
      <c r="R14" s="207"/>
      <c r="S14" s="13" t="s">
        <v>5</v>
      </c>
      <c r="T14" s="14" t="s">
        <v>19</v>
      </c>
      <c r="U14" s="14" t="s">
        <v>18</v>
      </c>
      <c r="V14" s="14" t="s">
        <v>17</v>
      </c>
      <c r="W14" s="13" t="s">
        <v>16</v>
      </c>
      <c r="X14" s="13" t="s">
        <v>15</v>
      </c>
      <c r="Y14" s="15" t="s">
        <v>14</v>
      </c>
      <c r="Z14" s="13" t="s">
        <v>13</v>
      </c>
      <c r="AA14" s="13" t="s">
        <v>12</v>
      </c>
      <c r="AB14" s="13" t="s">
        <v>11</v>
      </c>
      <c r="AC14" s="13" t="s">
        <v>10</v>
      </c>
      <c r="AD14" s="13" t="s">
        <v>9</v>
      </c>
      <c r="AE14" s="13" t="s">
        <v>8</v>
      </c>
      <c r="AF14" s="13" t="s">
        <v>7</v>
      </c>
      <c r="AG14" s="6" t="s">
        <v>6</v>
      </c>
      <c r="AH14" s="13" t="s">
        <v>5</v>
      </c>
      <c r="AI14" s="14" t="s">
        <v>4</v>
      </c>
      <c r="AJ14" s="14" t="s">
        <v>3</v>
      </c>
      <c r="AK14" s="14" t="s">
        <v>2</v>
      </c>
      <c r="AL14" s="13" t="s">
        <v>1</v>
      </c>
      <c r="AM14" s="13" t="s">
        <v>0</v>
      </c>
      <c r="AN14" s="211"/>
      <c r="AO14" s="211"/>
      <c r="AP14" s="211"/>
      <c r="AQ14" s="211"/>
      <c r="AR14" s="211"/>
      <c r="AS14" s="211"/>
      <c r="AT14" s="211"/>
      <c r="AU14" s="211"/>
      <c r="AV14" s="207"/>
      <c r="AW14" s="207"/>
      <c r="AX14" s="215"/>
      <c r="AY14" s="215"/>
      <c r="AZ14" s="215"/>
      <c r="BA14" s="217"/>
      <c r="BB14" s="217"/>
      <c r="BC14" s="217"/>
      <c r="BD14" s="217"/>
      <c r="BE14" s="215"/>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row>
    <row r="15" spans="1:1559" s="9" customFormat="1" ht="139" customHeight="1" x14ac:dyDescent="0.2">
      <c r="A15" s="187" t="s">
        <v>339</v>
      </c>
      <c r="B15" s="3" t="str">
        <f>'R.01'!C6</f>
        <v>Gestión de Sistemas de Información y Tecnología</v>
      </c>
      <c r="C15" s="3" t="str">
        <f>'R.01'!A$12</f>
        <v>Imagen Institucional</v>
      </c>
      <c r="D15" s="3" t="str">
        <f>'R.01'!D$12</f>
        <v>SEG. INFORMACIÓN</v>
      </c>
      <c r="E15" s="3" t="str">
        <f>'R.01'!C$12</f>
        <v>R.01</v>
      </c>
      <c r="F15" s="3">
        <f>'R.01'!C$9</f>
        <v>0</v>
      </c>
      <c r="G15" s="3" t="str">
        <f>'R.01'!E$9</f>
        <v>x</v>
      </c>
      <c r="H15" s="3" t="str">
        <f>'R.01'!G$9</f>
        <v>x</v>
      </c>
      <c r="I15" s="3" t="str">
        <f>'R.01'!E$12</f>
        <v>Fallas Tecnológicas en los Sistemas de Procesamiento en el Catálogo de elementos de Infraestructura Tecnológica</v>
      </c>
      <c r="J15" s="3" t="str">
        <f>'R.01'!X$12</f>
        <v>Subdirección de gestión corporativa</v>
      </c>
      <c r="K15" s="2" t="str">
        <f>'R.01'!AB$15</f>
        <v xml:space="preserve">1 Registros inadecuados de cambios / modificaciones 
2 Error en la ejecución del mantenimiento 
3 Negación de Servicios 
4 Falla de software / corrupción 
5 Fuga de información 
 </v>
      </c>
      <c r="L15" s="2" t="str">
        <f>'R.01'!AC$15</f>
        <v xml:space="preserve">1 Ausencia de un procedimiento de gestion de cambio 
2 Configuración incorrecta 
3 Vulnerabilidades en la infraestructura de los servicios de nube 
4 Testeo inadecuado / insuficiente - Ausencia o insuficiencia de pruebas de software 
5 Acceso no autorizado 
 </v>
      </c>
      <c r="M15" s="2" t="str">
        <f>'R.01'!AD$15</f>
        <v xml:space="preserve">1 Operativo 
2 Operativo 
3 Productos y/o servicios 
4 Tecnológico 
5 Tecnológico 
 </v>
      </c>
      <c r="N15" s="2" t="str">
        <f>'R.01'!AB$38</f>
        <v xml:space="preserve">1 Reputacional: Indisponibilidad total o parcial  en los servicios -  (Disponibilidad) 
2 Legal: Imposibilidad total o parcial para atender los trámites a los ciudadanos (Disponibilidad + Integridad) 
3 Legal: Imposibilidad total o parcial para cumplir compromisos del IDPC (Disponibilidad + Integridad) 
  </v>
      </c>
      <c r="O15" s="4">
        <f>'R.01'!J$12</f>
        <v>0</v>
      </c>
      <c r="P15" s="4">
        <f>'R.01'!K$12</f>
        <v>0</v>
      </c>
      <c r="Q15" s="4">
        <f>'R.01'!L$12</f>
        <v>0</v>
      </c>
      <c r="R15" s="4">
        <f>'R.01'!M$12</f>
        <v>0</v>
      </c>
      <c r="S15" s="3" t="str">
        <f>'R.01'!AB$64</f>
        <v>4 - Alta</v>
      </c>
      <c r="T15" s="188">
        <f>'R.01'!V$64</f>
        <v>0.66666666666666663</v>
      </c>
      <c r="U15" s="3" t="str">
        <f>'R.01'!AB$74</f>
        <v>4 - Mayor</v>
      </c>
      <c r="V15" s="188">
        <f>'R.01'!U$76</f>
        <v>0.44444444444444442</v>
      </c>
      <c r="W15" s="189" t="str">
        <f>'R.01'!O$76</f>
        <v>ALTO</v>
      </c>
      <c r="X15" s="188">
        <f>'R.01'!U$76</f>
        <v>0.44444444444444442</v>
      </c>
      <c r="Y15" s="2" t="str">
        <f>'R.01'!AE$82</f>
        <v xml:space="preserve">1 8.32 Gestion de cambio 
2 5.37 Procedimientos operativos documentados 
3 5.23 Seguridad de la información para el uso de servicios en la nube 
4 8.29 Pruebas de seguridad en el desarrollo y aceptación 
5 5.15 Control de acceso 
 </v>
      </c>
      <c r="Z15" s="2" t="str">
        <f>'R.01'!AF$82</f>
        <v xml:space="preserve">1 Los cambios en las instalaciones de procesamiento de la información y los sistemas de información deben estar sujetos a procedimientos de gestión de cambio 
2 Los procedimientos operativos de las instalaciones de procesamiento a la información se debe documentar y poner a disposición del personal que lo necesite 
3 Los procesos de adquisición, uso, gestión y salida de los servicios en la nube se deben establecer, de acuerdo con los requisitos de seguridad de la información de la entidad. 
4 Los procesos de ensayo de seguridad se deben definir e implementar en el ciclo de vida de desarrollo 
5 El SGSI de IDPC requiere el control en la protección de sus activos de información, la entidad necesita garantizar el acceso autorizado y evitar el acceso no autorizado a la información y otros activos asociados. 
 </v>
      </c>
      <c r="AA15" s="2" t="str">
        <f>'R.01'!AG$82</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v>
      </c>
      <c r="AB15" s="2" t="str">
        <f>'R.01'!AH$82</f>
        <v xml:space="preserve">1 Versión: 03 del 28 de abril de 2023
DESARROLLO DE PROYECTOS DE SOFTWARE
METODOLOGIA SCRUM 2023 
2 
CARACTERIZACIÓN PROCESO SISTEMAS DE TECNOLOGÍA DE LA INFORMACIÓN
Vigencia: 28 de abril de 2023 
3 MANUAL: POLÍTICAS DE SEGURIDAD Y PRIVACIDAD DE LA INFORMACIÓN
Versión: 3 del 28 de abril de 2027
Gestión Contractual
Proceso Manual de Contratación
Vigencia: 03 de 2022 
4 
MANUAL: POLÍTICAS DE SEGURIDAD Y PRIVACIDAD DE LA INFORMACIÓN
Versión: 03 del 28 de abril de 2023
DESARROLLO DE PROYECTOS DE SOFTWARE
METODOLOGIA SCRUM 2023 
5 
MANUAL: POLÍTICAS DE SEGURIDAD Y PRIVACIDAD DE LA INFORMACIÓN
Versión: 3 del 28 de abril de 2023 
 </v>
      </c>
      <c r="AC15" s="2" t="str">
        <f>'R.01'!AI$82</f>
        <v xml:space="preserve">1  
2  
3  
4  
5  
 </v>
      </c>
      <c r="AD15" s="3" t="str">
        <f>'R.01'!AJ$82</f>
        <v xml:space="preserve">1 Aleatoria 
2 Continua 
3 Continua 
4 Aleatoria 
5 Continua 
 </v>
      </c>
      <c r="AE15" s="3" t="str">
        <f>'R.01'!AK$82</f>
        <v xml:space="preserve">1 Manual 
2 Manual 
3 Automático 
4 Manual 
5 Automático 
 </v>
      </c>
      <c r="AF15" s="3" t="str">
        <f>'R.01'!AL$82</f>
        <v xml:space="preserve">1 Preventivo 
2 Preventivo 
3 Preventivo 
4 Detectivo 
5 Preventivo 
 </v>
      </c>
      <c r="AG15" s="3" t="str">
        <f>'R.01'!AM$82</f>
        <v xml:space="preserve">1 Ambos 
2 Ambos 
3 Probabilidad 
4 Probabilidad 
5 Probabilidad 
 </v>
      </c>
      <c r="AH15" s="3" t="str">
        <f>'R.01'!AB$113</f>
        <v>1 - Muy Baja</v>
      </c>
      <c r="AI15" s="188">
        <f>'R.01'!J$113</f>
        <v>4.1999999999999996E-2</v>
      </c>
      <c r="AJ15" s="3" t="str">
        <f>'R.01'!AC$113</f>
        <v>2 - Menor</v>
      </c>
      <c r="AK15" s="188">
        <f>'R.01'!W$113</f>
        <v>0.23999999999999996</v>
      </c>
      <c r="AL15" s="189" t="str">
        <f>'R.01'!O$115</f>
        <v>BAJO</v>
      </c>
      <c r="AM15" s="188">
        <f>'R.01'!U$115</f>
        <v>1.0079999999999997E-2</v>
      </c>
      <c r="AN15" s="3" t="str">
        <f>'R.01'!G$117</f>
        <v>ACEPTAR</v>
      </c>
      <c r="AO15" s="2" t="str">
        <f>'R.01'!AB$121</f>
        <v xml:space="preserve">1  
 </v>
      </c>
      <c r="AP15" s="2" t="str">
        <f>'R.01'!AC$121</f>
        <v xml:space="preserve">1  
 </v>
      </c>
      <c r="AQ15" s="3" t="str">
        <f>'R.01'!AD$121</f>
        <v xml:space="preserve">1  
 </v>
      </c>
      <c r="AR15" s="3" t="str">
        <f>'R.01'!AE$121</f>
        <v xml:space="preserve">1  
 </v>
      </c>
      <c r="AS15" s="3" t="str">
        <f>'R.01'!AF$121</f>
        <v xml:space="preserve">1  
 </v>
      </c>
      <c r="AT15" s="3" t="str">
        <f>'R.01'!AG$121</f>
        <v xml:space="preserve">1 
</v>
      </c>
      <c r="AU15" s="2" t="str">
        <f>'R.01'!AH$121</f>
        <v xml:space="preserve">1  
 </v>
      </c>
      <c r="AV15" s="3" t="e">
        <f>'R.01'!AB$131</f>
        <v>#REF!</v>
      </c>
      <c r="AW15" s="3" t="e">
        <f>'R.01'!AC$131</f>
        <v>#REF!</v>
      </c>
      <c r="AX15" s="3" t="e">
        <f>'R.01'!AD$131</f>
        <v>#DIV/0!</v>
      </c>
      <c r="AY15" s="2" t="e">
        <f>'R.01'!AE$131</f>
        <v>#REF!</v>
      </c>
      <c r="AZ15" s="2" t="str">
        <f>'R.01'!AB$155</f>
        <v xml:space="preserve">RIESGO:  
CAUSAS:  
CONTROLES:  
PLAN DE TRATAMIENTO:  
OTRO: </v>
      </c>
      <c r="BA15" s="3" t="str">
        <f>'R.01'!AB$163</f>
        <v xml:space="preserve">1  
 </v>
      </c>
      <c r="BB15" s="3" t="str">
        <f>'R.01'!AC$163</f>
        <v xml:space="preserve">1  
 </v>
      </c>
      <c r="BC15" s="3" t="str">
        <f>'R.01'!AD$163</f>
        <v xml:space="preserve">1  
 </v>
      </c>
      <c r="BD15" s="2" t="str">
        <f>'R.01'!AE$163</f>
        <v xml:space="preserve">1  
 </v>
      </c>
      <c r="BE15" s="2" t="str">
        <f>'R.01'!AF$163</f>
        <v xml:space="preserve">1  
 </v>
      </c>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row>
    <row r="16" spans="1:1559" s="9" customFormat="1" ht="353" customHeight="1" x14ac:dyDescent="0.2">
      <c r="A16" s="7" t="s">
        <v>370</v>
      </c>
      <c r="B16" s="4" t="str">
        <f>'R.02'!C6</f>
        <v>Atención a la Ciudadania</v>
      </c>
      <c r="C16" s="4" t="str">
        <f>'R.02'!A$12</f>
        <v>A un clic del patrimonio</v>
      </c>
      <c r="D16" s="4" t="str">
        <f>'R.02'!D$12</f>
        <v>SEG. INFORMACIÓN</v>
      </c>
      <c r="E16" s="4" t="str">
        <f>'R.02'!C$12</f>
        <v>R.02</v>
      </c>
      <c r="F16" s="4">
        <f>'R.02'!C$9</f>
        <v>0</v>
      </c>
      <c r="G16" s="4" t="str">
        <f>'R.02'!E$9</f>
        <v>x</v>
      </c>
      <c r="H16" s="4" t="str">
        <f>'R.02'!G$9</f>
        <v>x</v>
      </c>
      <c r="I16" s="4" t="str">
        <f>'R.02'!E$12</f>
        <v>Pérdida/total de la información por realizar cambios no autorizados en el aplicativo a un clic del patrimonio</v>
      </c>
      <c r="J16" s="4" t="str">
        <f>'R.02'!X$12</f>
        <v>Subdirección de gestión corporativa</v>
      </c>
      <c r="K16" s="2" t="str">
        <f>'R.02'!AB$15</f>
        <v xml:space="preserve">1 Acceso No Autorizado por Credenciales Comprometidas 
2 Inyección de Código Malicioso (SQL Injection, Cross-Site Scripting - XSS) 
3 Escalada de Privilegios 
4 Errores de Configuración del Aplicativo o del Servidor 
5 Malware (Ransomware, Troyanos) 
6 Amenaza Interna Maliciosa o por Error Humano 
 </v>
      </c>
      <c r="L16" s="2" t="str">
        <f>'R.02'!AC$15</f>
        <v xml:space="preserve">1 Contraseñas débiles, reutilizadas o por defecto 
2 Falta de validación y saneamiento de entradas de usuario 
3 Controles de acceso basados en roles (RBAC) mal implementados o configurados de forma incorrecta 
4 Configuraciones por defecto no endurecidas. Puertos y servicios innecesarios abiertos. 
5 Falta de software antivirus/antimalware actualizado. 
6 Controles de auditoría y monitoreo insuficientes sobre las acciones de los funcionarios. 
 </v>
      </c>
      <c r="M16" s="2" t="str">
        <f>'R.02'!AD$15</f>
        <v xml:space="preserve">1 Tecnológico 
2 Operativo 
3 Tecnológico 
4 Infraestructura 
5 Productos y/o servicios 
6 Humano 
 </v>
      </c>
      <c r="N16" s="2" t="str">
        <f>'R.02'!AB$38</f>
        <v xml:space="preserve">1 Reputacional: Imposibilidad total o parcial para atender los trámites a los ciudadanos (Disponibilidad + Integridad) 
2 Legal: Imposibilidad total o parcial para atender los trámites a los ciudadanos (Disponibilidad + Integridad) 
  </v>
      </c>
      <c r="O16" s="4">
        <f>'R.02'!J$12</f>
        <v>0</v>
      </c>
      <c r="P16" s="4">
        <f>'R.02'!K$12</f>
        <v>0</v>
      </c>
      <c r="Q16" s="4">
        <f>'R.02'!L$12</f>
        <v>0</v>
      </c>
      <c r="R16" s="4">
        <f>'R.02'!M$12</f>
        <v>0</v>
      </c>
      <c r="S16" s="4" t="str">
        <f>'R.02'!AB$64</f>
        <v>3 - Media</v>
      </c>
      <c r="T16" s="5">
        <f>'R.02'!V$64</f>
        <v>0.6</v>
      </c>
      <c r="U16" s="4" t="str">
        <f>'R.02'!AB$74</f>
        <v>3 - Moderado</v>
      </c>
      <c r="V16" s="5">
        <f>'R.02'!U$76</f>
        <v>0.32</v>
      </c>
      <c r="W16" s="6" t="str">
        <f>'R.02'!O$76</f>
        <v>MODERADO</v>
      </c>
      <c r="X16" s="5">
        <f>'R.02'!U$76</f>
        <v>0.32</v>
      </c>
      <c r="Y16" s="2" t="str">
        <f>'R.02'!AE$82</f>
        <v xml:space="preserve">1 8.5 Autenticación segura 
2 8.28 codificación segura 
3 8.2 Derechos de acceso
privilegiados 
4 8.9 Gestión de la
configuración 
5 8.7 Protección contra
malware 
6 6.3 Sensibilización, educación y formación en temas de seguridad de la información 
7 5.3 Segregación de funciones 
 </v>
      </c>
      <c r="Z16" s="2" t="str">
        <f>'R.02'!AF$82</f>
        <v xml:space="preserve">1 Implementar mecanismos de autenticación robustos, incluyendo la autenticación multifactor (MFA) para accesos privilegiados y la gestión segura de contraseñas (políticas de complejidad, rotación, no reutilización). Este control busca asegurar que solo los usuarios autorizados, con credenciales válidas y protegidas, puedan acceder al aplicativo. 
2 Establecer principios de codificación segura y asegurar que el desarrollo del aplicativo incluya la validación y saneamiento de todas las entradas de usuario, el uso de consultas parametrizadas para evitar inyecciones SQL, y la codificación de salida para prevenir XSS. Se debe prohibir el uso de métodos de codificación inseguros y realizar pruebas de seguridad en el código. 
3 Restringir estrictamente los derechos de acceso privilegiado a lo necesario para realizar tareas administrativas y críticas. Implementar el principio de "privilegio mínimo" y "necesidad de saber". Auditar periódicamente los derechos de acceso privilegiado y requerir su revisión y aprobación explícita. Esto previene que un atacante, incluso con un acceso inicial limitado, pueda escalar sus permisos para realizar cambios no autorizados. 
4 Establecer, documentar, practicar, medir y evaluar frecuentemente las configuraciones de hardware, software, servicios y redes, incluyendo las configuraciones de seguridad. Esto implica definir líneas base de configuración segura, controlar los cambios de configuración y revertir a estados conocidos y seguros en caso de incidentes. 
5 Implementar y mantener medidas de protección contra malware, incluyendo el uso de software antivirus/antimalware actualizado, escaneos regulares, aislamiento de sistemas críticos, y concientización del personal sobre las amenazas de malware y phishing. Esto es crucial para prevenir que software malicioso obtenga control del aplicativo y realice cambios no autorizados. 
6 Proporcionar capacitación regular y obligatoria sobre seguridad de la información a todo el personal, especialmente a aquellos que interactúan con el aplicativo crítico. Esta capacitación debe incluir el reconocimiento de amenazas, la importancia de la seguridad de la información y los procedimientos a seguir para evitar errores humanos y reportar actividades sospechosas. 
7 Implementar la segregación de funciones para acciones críticas dentro del aplicativo y los sistemas de soporte. Esto significa que ninguna persona debe tener el control total sobre un proceso o una transacción que pueda resultar en un cambio no autorizado y la pérdida de información. Por ejemplo, una persona aprueba los cambios, otra los implementa y otra los verifica. 
 </v>
      </c>
      <c r="AA16" s="2" t="str">
        <f>'R.02'!AG$82</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6 Gestión de sistemas de información y tecnología 
7 Gestión de sistemas de información y tecnología 
 </v>
      </c>
      <c r="AB16" s="2" t="str">
        <f>'R.02'!AH$82</f>
        <v xml:space="preserve">1 Gestión de Sistemas de Información y Tecnología
MANUAL: POLÍTICAS DE SEGURIDAD Y PRIVACIDAD DE LA INFORMACIÓN
Versión: 03 del 28 de abril de 2023 
2 Gestión de Sistemas de Información y Tecnología
MANUAL: POLÍTICAS DE SEGURIDAD Y PRIVACIDAD DE LA INFORMACIÓN
Versión: 03 del 28 de abril de 2023 
3 Gestión de Sistemas de Información y Tecnología
MANUAL: POLÍTICAS DE SEGURIDAD Y PRIVACIDAD DE LA INFORMACIÓN
Versión: 03 del 28 de abril de 2023 
4 Gestión de Sistemas de Información y Tecnología
MANUAL: POLÍTICAS DE SEGURIDAD Y PRIVACIDAD DE LA INFORMACIÓN
Versión: 03 del 28 de abril de 2023 
5 Gestión de Sistemas de Información y Tecnología
MANUAL: POLÍTICAS DE SEGURIDAD Y PRIVACIDAD DE LA INFORMACIÓN
Versión: 03 del 28 de abril de 2023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v>
      </c>
      <c r="AC16" s="2" t="str">
        <f>'R.02'!AI$82</f>
        <v xml:space="preserve">1  
2  
3  
4  
5  
6  
7  
 </v>
      </c>
      <c r="AD16" s="3" t="str">
        <f>'R.02'!AJ$82</f>
        <v xml:space="preserve">1 Continua 
2 Aleatoria 
3 Continua 
4 Aleatoria 
5 Continua 
6 Aleatoria 
7 Continua 
 </v>
      </c>
      <c r="AE16" s="3" t="str">
        <f>'R.02'!AK$82</f>
        <v xml:space="preserve">1 Automático 
2 Manual 
3 Automático 
4 Manual 
5 Automático 
6 Manual 
7 Automático 
 </v>
      </c>
      <c r="AF16" s="3" t="str">
        <f>'R.02'!AL$82</f>
        <v xml:space="preserve">1 Preventivo 
2 Correctivo 
3 Preventivo 
4 Correctivo 
5 Correctivo 
6 Preventivo 
7 Preventivo 
 </v>
      </c>
      <c r="AG16" s="3" t="str">
        <f>'R.02'!AM$82</f>
        <v xml:space="preserve">1 Probabilidad 
2 Ambos 
3 Probabilidad 
4 Ambos 
5 Ambos 
6 Probabilidad 
7 Probabilidad 
 </v>
      </c>
      <c r="AH16" s="4" t="str">
        <f>'R.02'!AB$113</f>
        <v>1 - Muy Baja</v>
      </c>
      <c r="AI16" s="5">
        <f>'R.02'!J$113</f>
        <v>1.6453124999999999E-2</v>
      </c>
      <c r="AJ16" s="4" t="str">
        <f>'R.02'!AC$113</f>
        <v>1 - Leve</v>
      </c>
      <c r="AK16" s="5">
        <f>'R.02'!W$113</f>
        <v>0.19500000000000003</v>
      </c>
      <c r="AL16" s="6" t="str">
        <f>'R.02'!O$115</f>
        <v>BAJO</v>
      </c>
      <c r="AM16" s="5">
        <f>'R.02'!U$115</f>
        <v>3.2083593750000003E-3</v>
      </c>
      <c r="AN16" s="4" t="str">
        <f>'R.02'!G$117</f>
        <v>ACEPTAR</v>
      </c>
      <c r="AO16" s="2" t="str">
        <f>'R.02'!AB$121</f>
        <v xml:space="preserve">1  
 </v>
      </c>
      <c r="AP16" s="2" t="str">
        <f>'R.02'!AC$121</f>
        <v xml:space="preserve">1  
 </v>
      </c>
      <c r="AQ16" s="3" t="str">
        <f>'R.02'!AD$121</f>
        <v xml:space="preserve">1  
 </v>
      </c>
      <c r="AR16" s="3" t="str">
        <f>'R.02'!AE$121</f>
        <v xml:space="preserve">1  
 </v>
      </c>
      <c r="AS16" s="3" t="str">
        <f>'R.02'!AF$121</f>
        <v xml:space="preserve">1  
 </v>
      </c>
      <c r="AT16" s="3" t="str">
        <f>'R.02'!AG$121</f>
        <v xml:space="preserve">1 
</v>
      </c>
      <c r="AU16" s="2" t="str">
        <f>'R.02'!AH$121</f>
        <v xml:space="preserve">1  
 </v>
      </c>
      <c r="AV16" s="3" t="e">
        <f>'R.02'!AB$131</f>
        <v>#REF!</v>
      </c>
      <c r="AW16" s="3" t="e">
        <f>'R.02'!AC$131</f>
        <v>#REF!</v>
      </c>
      <c r="AX16" s="3" t="e">
        <f>'R.02'!AD$131</f>
        <v>#DIV/0!</v>
      </c>
      <c r="AY16" s="2" t="e">
        <f>'R.02'!AE$131</f>
        <v>#REF!</v>
      </c>
      <c r="AZ16" s="2" t="str">
        <f>'R.02'!AB$155</f>
        <v xml:space="preserve">RIESGO:  
CAUSAS:  
CONTROLES:  
PLAN DE TRATAMIENTO:  
OTRO: </v>
      </c>
      <c r="BA16" s="3" t="str">
        <f>'R.02'!AB$163</f>
        <v xml:space="preserve">1  
 </v>
      </c>
      <c r="BB16" s="3" t="str">
        <f>'R.02'!AC$163</f>
        <v xml:space="preserve">1  
 </v>
      </c>
      <c r="BC16" s="3" t="str">
        <f>'R.02'!AD$163</f>
        <v xml:space="preserve">1  
 </v>
      </c>
      <c r="BD16" s="2" t="str">
        <f>'R.02'!AE$163</f>
        <v xml:space="preserve">1  
 </v>
      </c>
      <c r="BE16" s="2" t="str">
        <f>'R.02'!AF$163</f>
        <v xml:space="preserve">1  
 </v>
      </c>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row>
    <row r="17" spans="1:1550" s="9" customFormat="1" ht="353" customHeight="1" x14ac:dyDescent="0.2">
      <c r="A17" s="7" t="s">
        <v>381</v>
      </c>
      <c r="B17" s="4" t="str">
        <f>'R.03'!C6</f>
        <v>Atención a la Ciudadania</v>
      </c>
      <c r="C17" s="4" t="str">
        <f>'R.03'!A$12</f>
        <v>Los registros de orientación a ciudadanos (Excel)</v>
      </c>
      <c r="D17" s="4" t="str">
        <f>'R.03'!D$12</f>
        <v>SEG. INFORMACIÓN</v>
      </c>
      <c r="E17" s="4" t="str">
        <f>'R.03'!C$12</f>
        <v>R.03</v>
      </c>
      <c r="F17" s="4">
        <f>'R.03'!C$9</f>
        <v>0</v>
      </c>
      <c r="G17" s="4" t="str">
        <f>'R.03'!E$9</f>
        <v>x</v>
      </c>
      <c r="H17" s="4" t="str">
        <f>'R.03'!G$9</f>
        <v>x</v>
      </c>
      <c r="I17" s="4" t="str">
        <f>'R.03'!E$12</f>
        <v>Pérdida total de la información por realizar cambios no autorizados en los registros de orientación a ciudadanos</v>
      </c>
      <c r="J17" s="4" t="str">
        <f>'R.03'!X$12</f>
        <v>Subdirección de gestión corporativa</v>
      </c>
      <c r="K17" s="2" t="str">
        <f>'R.03'!AB$15</f>
        <v xml:space="preserve">1 Acceso no autorizado por credenciales comprometidas 
2 Explotación de vulnerabilidades en el software del aplicativo 
3 Amenaza interna maliciosa o por error humano 
4 Funcionario molesto 
5 Ransomware o malware de modificación de datos 
6 Pérdida o corrupción de la base de datos debido a fallas del sistema 
 </v>
      </c>
      <c r="L17" s="2" t="str">
        <f>'R.03'!AC$15</f>
        <v xml:space="preserve">1 Uso de contraseñas débiles, predecibles o por defecto por parte de los operadores del sistema. 
2 Falta de parches de seguridad o actualizaciones oportunas del aplicativo 
3 Falta de segregación de funciones (separation of duties) donde una sola persona puede crear, modificar y aprobar registros. 
4 Acceso no autorizado a sistemas críticos 
5 Ausencia de soluciones antivirus/antimalware actualizadas en los servidores y estaciones de trabajo que acceden a los registros. 
6 Falta de un plan de copias de seguridad (backups) regular, verificable y restaurable de los registros. 
 </v>
      </c>
      <c r="M17" s="2" t="str">
        <f>'R.03'!AD$15</f>
        <v xml:space="preserve">1 Tecnológico 
2 Tecnológico 
3 Operativo 
4 Humano 
5 Tecnológico 
6 Infraestructura 
 </v>
      </c>
      <c r="N17" s="2" t="str">
        <f>'R.03'!AB$38</f>
        <v xml:space="preserve">1 Reputacional: Imposibilidad total o parcial para atender los trámites a los ciudadanos (Disponibilidad + Integridad) 
2 Legal: Imposibilidad total o parcial para atender los trámites a los ciudadanos (Disponibilidad + Integridad) 
  </v>
      </c>
      <c r="O17" s="4">
        <f>'R.03'!J$12</f>
        <v>0</v>
      </c>
      <c r="P17" s="4">
        <f>'R.03'!K$12</f>
        <v>0</v>
      </c>
      <c r="Q17" s="4">
        <f>'R.03'!L$12</f>
        <v>0</v>
      </c>
      <c r="R17" s="4">
        <f>'R.03'!M$12</f>
        <v>0</v>
      </c>
      <c r="S17" s="4" t="str">
        <f>'R.03'!AB$64</f>
        <v>2 - Baja</v>
      </c>
      <c r="T17" s="5">
        <f>'R.03'!V$64</f>
        <v>0.4</v>
      </c>
      <c r="U17" s="4" t="str">
        <f>'R.03'!AB$74</f>
        <v>2 - Menor</v>
      </c>
      <c r="V17" s="5">
        <f>'R.03'!U$76</f>
        <v>0.16000000000000003</v>
      </c>
      <c r="W17" s="6" t="str">
        <f>'R.03'!O$76</f>
        <v>MODERADO</v>
      </c>
      <c r="X17" s="5">
        <f>'R.03'!U$76</f>
        <v>0.16000000000000003</v>
      </c>
      <c r="Y17" s="2" t="str">
        <f>'R.03'!AE$82</f>
        <v xml:space="preserve">1 8.5 Autenticación segura 
2 5.34 Privacidad y protección de la PII (Información Identificable Personal) 
3 5.3 Segregación de
funciones 
4 6.4 Proceso disciplinario 
5 8.7 Protección contra código malicioso (malware) 
6 8.13  Copias de seguridad de la información (respaldos) 
7 8.8 Gestión de vulnerabilidades técnicas 
 </v>
      </c>
      <c r="Z17" s="2" t="str">
        <f>'R.03'!AF$82</f>
        <v xml:space="preserve">1 El SGSI de IDPC aplica el control en la protección de sus activos de información, a fin de garantizar que un usuario o una entidad se autentique de forma segura cuando se conceda
acceso a sistemas, aplicaciones y servicios. 
2 El SGSI de IDPC implementa el control en la protección de sus activos de información, para garantizar el cumplimiento de los requisitos legales, estatutarios, reglamentarios y contractuales relacionados con los aspectos de SI de la protección de la IIP. 
3 El SGSI de IDPC aplica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 
4 El SGSI de IDPC; El control en la protección de sus activos de información, para garantizar que el funcionario y otras partes interesadas comprendan las consecuencias de la violación de la política de SI, para disuadir y tratar adecuadamente al funcionario y otras partes interesadas pertinentes que hayan cometido la violación. 
5 El SGSI de IDPC; El control en la protección de sus activos de información, con la intención de garantizar que la información y otros activos asociados estén protegidos contra malware. 
6 El SGSI de IDPC; El control en la protección de sus activos de información, para permitir la recuperación de la pérdida de datos o sistemas. 
7 El SGSI de IDPC aplica el control en la protección de sus activos de información, para evitar la explotación de vulnerabilidades técnicas. 
 </v>
      </c>
      <c r="AA17" s="2" t="str">
        <f>'R.03'!AG$82</f>
        <v xml:space="preserve">1 Gestión de sistemas de información y tecnología 
2 Áreas de la entidad - Gestión de sistemas de información y tecnología 
3 Gestión de sistemas de información y tecnología 
4 Control Disciplinario 
5 Gestión de sistemas de información y tecnología 
6 Áreas de la entidad - Gestión de sistemas de información y tecnología 
7 Gestión de sistemas de información y tecnología 
 </v>
      </c>
      <c r="AB17" s="2" t="str">
        <f>'R.03'!AH$82</f>
        <v xml:space="preserve">1 Gestión de Sistemas de Información y Tecnología
MANUAL: POLÍTICAS DE SEGURIDAD Y PRIVACIDAD DE LA INFORMACIÓN
Versión: 03 del 28 de abril de 2023 
2 
- Atención de requerimientos de recursos Tecnológicos
Vigencia: 31 de agosto de 2022 Versión: 04     
- MANUAL: POLÍTICAS DE SEGURIDAD Y PRIVACIDAD DE LA INFORMACIÓN
Versión: 03 del 28 de abril de 2023
- Atención a la Ciudadanía Transparencia y Acceso a la Información Pública
Política de privacidad IDPC
https://idpc.gov.co/politica-de-proteccion-de-datos-personales/ 
3 Gestión de Sistemas de Información y Tecnología
MANUAL: POLÍTICAS DE SEGURIDAD Y PRIVACIDAD DE LA INFORMACIÓN
Versión: 3 del 28 de abril de 2023 
4 Control Disciplinario Interno
Procedimiento
DISCIPLINARIO ORDINARIO
Vigencia: 03 Noviembre 2021
Versión: 03 
5 Gestión de Sistemas de Información y Tecnología
MANUAL: POLÍTICAS DE SEGURIDAD Y PRIVACIDAD DE LA INFORMACIÓN
Versión: 03 del 28 de abril de 2023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v>
      </c>
      <c r="AC17" s="2" t="str">
        <f>'R.03'!AI$82</f>
        <v xml:space="preserve">1  
2  
3  
4  
5  
6  
7  
 </v>
      </c>
      <c r="AD17" s="3" t="str">
        <f>'R.03'!AJ$82</f>
        <v xml:space="preserve">1 Continua 
2 Aleatoria 
3 Aleatoria 
4 Aleatoria 
5 Continua 
6 Continua 
7 Aleatoria 
 </v>
      </c>
      <c r="AE17" s="3" t="str">
        <f>'R.03'!AK$82</f>
        <v xml:space="preserve">1 Automático 
2 Manual 
3 Manual 
4 Manual 
5 Automático 
6 Automático 
7 Manual 
 </v>
      </c>
      <c r="AF17" s="3" t="str">
        <f>'R.03'!AL$82</f>
        <v xml:space="preserve">1 Preventivo 
2 Preventivo 
3 Preventivo 
4 Preventivo 
5 Correctivo 
6 Preventivo 
7 Preventivo 
 </v>
      </c>
      <c r="AG17" s="3" t="str">
        <f>'R.03'!AM$82</f>
        <v xml:space="preserve">1 Probabilidad 
2 Probabilidad 
3 Probabilidad 
4 Probabilidad 
5 Ambos 
6 Probabilidad 
7 Probabilidad 
 </v>
      </c>
      <c r="AH17" s="4" t="str">
        <f>'R.03'!AB$113</f>
        <v>1 - Muy Baja</v>
      </c>
      <c r="AI17" s="5">
        <f>'R.03'!J$113</f>
        <v>8.4239999999999992E-3</v>
      </c>
      <c r="AJ17" s="4" t="str">
        <f>'R.03'!AC$113</f>
        <v>2 - Menor</v>
      </c>
      <c r="AK17" s="5">
        <f>'R.03'!W$113</f>
        <v>0.26</v>
      </c>
      <c r="AL17" s="6" t="str">
        <f>'R.03'!O$115</f>
        <v>BAJO</v>
      </c>
      <c r="AM17" s="5">
        <f>'R.03'!U$115</f>
        <v>2.19024E-3</v>
      </c>
      <c r="AN17" s="4" t="str">
        <f>'R.03'!G$117</f>
        <v>ACEPTAR</v>
      </c>
      <c r="AO17" s="2" t="str">
        <f>'R.03'!AB$121</f>
        <v xml:space="preserve">1  
 </v>
      </c>
      <c r="AP17" s="2" t="str">
        <f>'R.03'!AC$121</f>
        <v xml:space="preserve">1  
 </v>
      </c>
      <c r="AQ17" s="3" t="str">
        <f>'R.03'!AD$121</f>
        <v xml:space="preserve">1  
 </v>
      </c>
      <c r="AR17" s="3" t="str">
        <f>'R.03'!AE$121</f>
        <v xml:space="preserve">1  
 </v>
      </c>
      <c r="AS17" s="3" t="str">
        <f>'R.03'!AF$121</f>
        <v xml:space="preserve">1  
 </v>
      </c>
      <c r="AT17" s="3" t="str">
        <f>'R.03'!AG$121</f>
        <v xml:space="preserve">1 
</v>
      </c>
      <c r="AU17" s="2" t="str">
        <f>'R.03'!AH$121</f>
        <v xml:space="preserve">1  
 </v>
      </c>
      <c r="AV17" s="3" t="e">
        <f>'R.03'!AB$131</f>
        <v>#REF!</v>
      </c>
      <c r="AW17" s="3" t="e">
        <f>'R.03'!AC$131</f>
        <v>#REF!</v>
      </c>
      <c r="AX17" s="3" t="e">
        <f>'R.03'!AD$131</f>
        <v>#DIV/0!</v>
      </c>
      <c r="AY17" s="2" t="e">
        <f>'R.03'!AE$131</f>
        <v>#REF!</v>
      </c>
      <c r="AZ17" s="2" t="str">
        <f>'R.03'!AB$155</f>
        <v xml:space="preserve">RIESGO:  
CAUSAS:  
CONTROLES:  
PLAN DE TRATAMIENTO:  
OTRO: </v>
      </c>
      <c r="BA17" s="3" t="str">
        <f>'R.03'!AB$163</f>
        <v xml:space="preserve">1  
 </v>
      </c>
      <c r="BB17" s="3" t="str">
        <f>'R.03'!AC$163</f>
        <v xml:space="preserve">1  
 </v>
      </c>
      <c r="BC17" s="3" t="str">
        <f>'R.03'!AD$163</f>
        <v xml:space="preserve">1  
 </v>
      </c>
      <c r="BD17" s="2" t="str">
        <f>'R.03'!AE$163</f>
        <v xml:space="preserve">1  
 </v>
      </c>
      <c r="BE17" s="2" t="str">
        <f>'R.03'!AF$163</f>
        <v xml:space="preserve">1  
 </v>
      </c>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row>
    <row r="18" spans="1:1550" s="9" customFormat="1" ht="353" customHeight="1" x14ac:dyDescent="0.2">
      <c r="A18" s="7" t="s">
        <v>382</v>
      </c>
      <c r="B18" s="4" t="str">
        <f>'R.04'!C6</f>
        <v>Protección e intervención del patrimonio</v>
      </c>
      <c r="C18" s="4" t="str">
        <f>'R.04'!A$12</f>
        <v>Comunicado oficial externa de entrada solicitando conceptos de bienes muebles y monumentos
Comunicación oficial externa de salida remitiendo respuesta a solicitud de conceptos de bienes muebles y monumentos</v>
      </c>
      <c r="D18" s="4" t="str">
        <f>'R.04'!D$12</f>
        <v>SEG. INFORMACIÓN</v>
      </c>
      <c r="E18" s="4" t="str">
        <f>'R.04'!C$12</f>
        <v>R.04</v>
      </c>
      <c r="F18" s="4">
        <f>'R.04'!C$9</f>
        <v>0</v>
      </c>
      <c r="G18" s="4" t="str">
        <f>'R.04'!E$9</f>
        <v>x</v>
      </c>
      <c r="H18" s="4" t="str">
        <f>'R.04'!G$9</f>
        <v>x</v>
      </c>
      <c r="I18" s="4" t="str">
        <f>'R.04'!E$12</f>
        <v>Pérdida parcial/total de la información asociada a proceso</v>
      </c>
      <c r="J18" s="4" t="str">
        <f>'R.04'!X$12</f>
        <v>Subdirección de Protección e Intervención del patrimonio</v>
      </c>
      <c r="K18" s="2" t="str">
        <f>'R.04'!AB$15</f>
        <v xml:space="preserve">1 Fallo de hardware o software. 
2 Ataque de ransomware o malware. 
3 Error humano o negligencia. 
4 Desastre natural o incidente físico. 
5 Acceso no autorizado. 
6 Obsolecencia tecnológica o incompatibilidad de formatos. 
7 Espionaje o robo de información. 
8 Interrupción del servicio de energía o conectividad. 
 </v>
      </c>
      <c r="L18" s="2" t="str">
        <f>'R.04'!AC$15</f>
        <v xml:space="preserve">1 Equipos de almacenamiento obsoletos o sin mantenimiento, errores en el sistema operativo o aplicaciones de gestión documental sin parches de seguridad. 
2 Falta de software antivirus o antimalware actualizado, ausencia de filtros de correo electrónico para detectar archivos adjuntos maliciosos 
3 Eliminación accidental de archivos, sobrescritura de documentos, falta de capacitación en el uso correcto de los sistemas de gestión documental, o envío de información a destinatarios incorrectos. 
4 Ausencia de copias de seguridad externas o en la nube, infraestructura física sin protección contra incendios, inundaciones o terremotos, o falta de un plan de continuidad del negocio. 
5 Contraseñas débiles o compartidas, falta de autenticación multifactor (MFA), permisos de acceso mal configurados, o ausencia de auditorías de acceso a los sistemas. 
6 Utilización de formatos de archivo propietarios o poco comunes, falta de migración de datos a nuevas plataformas, o sistemas de gestión documental que no son compatibles con versiones actualizadas de software. 
7 Redes Wi-Fi inseguras, dispositivos móviles sin protección, o falta de control de acceso físico a las instalaciones donde se almacena la información. 
8 Falta de sistemas de alimentación ininterrumpida (UPS), generadores de respaldo o redundancia en la conexión a internet, lo que impide el acceso y la gestión de la información. 
 </v>
      </c>
      <c r="M18" s="2" t="str">
        <f>'R.04'!AD$15</f>
        <v xml:space="preserve">1 Tecnológico 
2 Tecnológico 
3 Humano 
4 Tecnológico 
5 Tecnológico 
6 Tecnológico 
7 Tecnológico 
8 Evento Externo 
 </v>
      </c>
      <c r="N18" s="2" t="str">
        <f>'R.04'!AB$38</f>
        <v xml:space="preserve">1 Operativa:  
  </v>
      </c>
      <c r="O18" s="4">
        <f>'R.04'!J$12</f>
        <v>0</v>
      </c>
      <c r="P18" s="4">
        <f>'R.04'!K$12</f>
        <v>0</v>
      </c>
      <c r="Q18" s="4">
        <f>'R.04'!L$12</f>
        <v>0</v>
      </c>
      <c r="R18" s="4">
        <f>'R.04'!M$12</f>
        <v>0</v>
      </c>
      <c r="S18" s="4" t="str">
        <f>'R.04'!AB$64</f>
        <v>2 - Baja</v>
      </c>
      <c r="T18" s="5">
        <f>'R.04'!V$64</f>
        <v>0.40000000000000008</v>
      </c>
      <c r="U18" s="4" t="str">
        <f>'R.04'!AB$74</f>
        <v>3 - Moderado</v>
      </c>
      <c r="V18" s="5">
        <f>'R.04'!U$76</f>
        <v>0.24000000000000005</v>
      </c>
      <c r="W18" s="6" t="str">
        <f>'R.04'!O$76</f>
        <v>MODERADO</v>
      </c>
      <c r="X18" s="5">
        <f>'R.04'!U$76</f>
        <v>0.24000000000000005</v>
      </c>
      <c r="Y18" s="2" t="str">
        <f>'R.04'!AE$82</f>
        <v xml:space="preserve">1 8.8 Gestión de vulnerabilidades técnicas. 
2 8.7 Protección contra malware. 
3 6.3 Concienciación, educación y formación en seguridad de la información. 
4 5.30 Preparación de TIC para la continuidad del negocio. 
5 5.15 Control de acceso. 
6 8.9 Gestión de la configuración. 
7 A.8.24 Cifrado 
8 7.11 Servicios públicos de apoyo. 
 </v>
      </c>
      <c r="Z18" s="2" t="str">
        <f>'R.04'!AF$82</f>
        <v xml:space="preserve">1 El SGSI de IDPC requiere el control en la protección de sus activos de información, para evitar la explotación de vulnerabilidades técnicas. 
2 El SGSI de IDPC requiere el control en la protección de sus activos de información, con la intención de garantizar que la información y otros activos asociados estén protegidos contra malware.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con el objetivo de garantizar el uso adecuado y efectivo del cifrado para proteger la confidencialidad, autenticidad o integridad de la información de acuerdo con los requisitos de seguridad de la entidad y la información, tomando en consideración los requisitos legales, estatutarios, reglamentarios y contractuales relacionados con el cifrado 
8 El SGSI de IDPC requiere el control en la protección de sus activos de información, para evitar la pérdida, daño o compromiso de información y otros activos asociados o la interrupción de las operaciones de la entidad debido ausencia o la interrupción de los servicios públicos de respaldo. 
 </v>
      </c>
      <c r="AA18" s="2" t="str">
        <f>'R.04'!AG$82</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8 Gestión de Sistemas de Información y Tecnología 
 </v>
      </c>
      <c r="AB18" s="2" t="str">
        <f>'R.04'!AH$82</f>
        <v xml:space="preserve">1 MANUAL: POLÍTICAS DE SEGURIDAD Y PRIVACIDAD DE LA INFORMACIÓN
Versión: 03 del 28 de abril de 2023 
2 MANUAL: POLÍTICAS DE SEGURIDAD Y PRIVACIDAD DE LA INFORMACIÓN
Versión: 03 del 28 de abril de 2023 
3 Gestión Talento Humano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8 MANUAL: POLÍTICAS DE SEGURIDAD Y PRIVACIDAD DE LA INFORMACIÓN
Versión: 03 del 28 de abril de 2023
Plan De Recuperación de Desastres - IDPC v2 
 </v>
      </c>
      <c r="AC18" s="2" t="str">
        <f>'R.04'!AI$82</f>
        <v xml:space="preserve">1  
2  
3  
4  
5  
6  
7  
8  
 </v>
      </c>
      <c r="AD18" s="3" t="str">
        <f>'R.04'!AJ$82</f>
        <v xml:space="preserve">1 Aleatoria 
2 Continua 
3 Aleatoria 
4 Aleatoria 
5 Continua 
6 Aleatoria 
7 Continua 
8 Continua 
 </v>
      </c>
      <c r="AE18" s="3" t="str">
        <f>'R.04'!AK$82</f>
        <v xml:space="preserve">1 Manual 
2 Automático 
3 Manual 
4 Manual 
5 Automático 
6 Manual 
7 Automático 
8 Automático 
 </v>
      </c>
      <c r="AF18" s="3" t="str">
        <f>'R.04'!AL$82</f>
        <v xml:space="preserve">1 Detectivo 
2 Detectivo 
3 Preventivo 
4 Preventivo 
5 Preventivo 
6 Preventivo 
7 Preventivo 
8 Correctivo 
 </v>
      </c>
      <c r="AG18" s="3" t="str">
        <f>'R.04'!AM$82</f>
        <v xml:space="preserve">1 Probabilidad 
2 Impacto 
3 Probabilidad 
4 Probabilidad 
5 Probabilidad 
6 Probabilidad 
7 Probabilidad 
8 Ambos 
 </v>
      </c>
      <c r="AH18" s="4" t="str">
        <f>'R.04'!AB$113</f>
        <v>1 - Muy Baja</v>
      </c>
      <c r="AI18" s="5">
        <f>'R.04'!J$113</f>
        <v>9.8279999999999999E-3</v>
      </c>
      <c r="AJ18" s="4" t="str">
        <f>'R.04'!AC$113</f>
        <v>2 - Menor</v>
      </c>
      <c r="AK18" s="5">
        <f>'R.04'!W$113</f>
        <v>0.23399999999999999</v>
      </c>
      <c r="AL18" s="6" t="str">
        <f>'R.04'!O$115</f>
        <v>BAJO</v>
      </c>
      <c r="AM18" s="5">
        <f>'R.04'!U$115</f>
        <v>2.299752E-3</v>
      </c>
      <c r="AN18" s="4" t="str">
        <f>'R.04'!G$117</f>
        <v>ACEPTAR</v>
      </c>
      <c r="AO18" s="2" t="str">
        <f>'R.04'!AB$121</f>
        <v xml:space="preserve">1  
 </v>
      </c>
      <c r="AP18" s="2" t="str">
        <f>'R.04'!AC$121</f>
        <v xml:space="preserve">1  
 </v>
      </c>
      <c r="AQ18" s="3" t="str">
        <f>'R.04'!AD$121</f>
        <v xml:space="preserve">1  
 </v>
      </c>
      <c r="AR18" s="3" t="str">
        <f>'R.04'!AE$121</f>
        <v xml:space="preserve">1  
 </v>
      </c>
      <c r="AS18" s="3" t="str">
        <f>'R.04'!AF$121</f>
        <v xml:space="preserve">1  
 </v>
      </c>
      <c r="AT18" s="3" t="str">
        <f>'R.04'!AG$121</f>
        <v xml:space="preserve">1 
</v>
      </c>
      <c r="AU18" s="2" t="str">
        <f>'R.04'!AH$121</f>
        <v xml:space="preserve">1  
 </v>
      </c>
      <c r="AV18" s="3" t="e">
        <f>'R.04'!AB$131</f>
        <v>#REF!</v>
      </c>
      <c r="AW18" s="3" t="e">
        <f>'R.04'!AC$131</f>
        <v>#REF!</v>
      </c>
      <c r="AX18" s="3" t="e">
        <f>'R.04'!AD$131</f>
        <v>#DIV/0!</v>
      </c>
      <c r="AY18" s="2" t="e">
        <f>'R.04'!AE$131</f>
        <v>#REF!</v>
      </c>
      <c r="AZ18" s="2" t="str">
        <f>'R.04'!AB$155</f>
        <v xml:space="preserve">RIESGO:  
CAUSAS:  
CONTROLES:  
PLAN DE TRATAMIENTO:  
OTRO: </v>
      </c>
      <c r="BA18" s="3" t="str">
        <f>'R.04'!AB$163</f>
        <v xml:space="preserve">1  
 </v>
      </c>
      <c r="BB18" s="3" t="str">
        <f>'R.04'!AC$163</f>
        <v xml:space="preserve">1  
 </v>
      </c>
      <c r="BC18" s="3" t="str">
        <f>'R.04'!AD$163</f>
        <v xml:space="preserve">1  
 </v>
      </c>
      <c r="BD18" s="2" t="str">
        <f>'R.04'!AE$163</f>
        <v xml:space="preserve">1  
 </v>
      </c>
      <c r="BE18" s="2" t="str">
        <f>'R.04'!AF$163</f>
        <v xml:space="preserve">1  
 </v>
      </c>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row>
    <row r="19" spans="1:1550" s="9" customFormat="1" ht="353" customHeight="1" x14ac:dyDescent="0.2">
      <c r="A19" s="7" t="s">
        <v>383</v>
      </c>
      <c r="B19" s="4" t="str">
        <f>'R.05'!C6</f>
        <v>Protección e intervención del patrimonio</v>
      </c>
      <c r="C19" s="4" t="str">
        <f>'R.05'!A$12</f>
        <v>Comunicado oficial externa de salida concepto técnico de viabilidad (PEV)
Comunicado oficial externa salida de concepto técnico de número de habilidad (PEV)
Comunicado oficial externa de salida concepto técnico de viabilidad (PEV) 
Comunicado oficial externa salida de concepto técnico de número de habilidad (PEV) 
Comunicado oficial externa de entrada de solicitud de desistimiento voluntario (PEV) 
Comunicado oficial externa de entrada de solicitud de conceptos de norma, usos y otros (PEV)</v>
      </c>
      <c r="D19" s="4" t="str">
        <f>'R.05'!D$12</f>
        <v>SEG. INFORMACIÓN</v>
      </c>
      <c r="E19" s="4" t="str">
        <f>'R.05'!C$12</f>
        <v>R.05</v>
      </c>
      <c r="F19" s="4">
        <f>'R.05'!C$9</f>
        <v>0</v>
      </c>
      <c r="G19" s="4" t="str">
        <f>'R.05'!E$9</f>
        <v>x</v>
      </c>
      <c r="H19" s="4" t="str">
        <f>'R.05'!G$9</f>
        <v>x</v>
      </c>
      <c r="I19" s="4" t="str">
        <f>'R.05'!E$12</f>
        <v>Pérdida parcial/total de la información asociada a proceso</v>
      </c>
      <c r="J19" s="4" t="str">
        <f>'R.05'!X$12</f>
        <v>Subdirección de Protección e Intervención del patrimonio</v>
      </c>
      <c r="K19" s="2" t="str">
        <f>'R.05'!AB$15</f>
        <v xml:space="preserve">1 Fallo de hardware o software. 
2 Ataque de ransomware o malware. 
3 Error humano o negligencia. 
4 Desastre natural o incidente físico. 
5 Acceso no autorizado. 
6 Obsolecencia tecnológica o incompatibilidad de formatos. 
7 Espionaje o robo de información. 
8 Interrupción del servicio de energía o conectividad. 
 </v>
      </c>
      <c r="L19" s="2" t="str">
        <f>'R.05'!AC$15</f>
        <v xml:space="preserve">1 Equipos de almacenamiento obsoletos o sin mantenimiento, errores en el sistema operativo o aplicaciones de gestión documental sin parches de seguridad. 
2 Falta de software antivirus o antimalware actualizado, ausencia de filtros de correo electrónico para detectar archivos adjuntos maliciosos 
3 Eliminación accidental de archivos, sobrescritura de documentos, falta de capacitación en el uso correcto de los sistemas de gestión documental, o envío de información a destinatarios incorrectos. 
4 Ausencia de copias de seguridad externas o en la nube, infraestructura física sin protección contra incendios, inundaciones o terremotos, o falta de un plan de continuidad del negocio. 
5 Contraseñas débiles o compartidas, falta de autenticación multifactor (MFA), permisos de acceso mal configurados, o ausencia de auditorías de acceso a los sistemas. 
6 Utilización de formatos de archivo propietarios o poco comunes, falta de migración de datos a nuevas plataformas, o sistemas de gestión documental que no son compatibles con versiones actualizadas de software. 
7 Redes Wi-Fi inseguras, dispositivos móviles sin protección, o falta de control de acceso físico a las instalaciones donde se almacena la información. 
8 Falta de sistemas de alimentación ininterrumpida (UPS), generadores de respaldo o redundancia en la conexión a internet, lo que impide el acceso y la gestión de la información. 
 </v>
      </c>
      <c r="M19" s="2" t="str">
        <f>'R.05'!AD$15</f>
        <v xml:space="preserve">1 Tecnológico 
2 Tecnológico 
3 Humano 
4 Tecnológico 
5 Tecnológico 
6 Tecnológico 
7 Tecnológico 
8 Evento Externo 
 </v>
      </c>
      <c r="N19" s="2" t="str">
        <f>'R.05'!AB$38</f>
        <v xml:space="preserve">1 Operativa: Imposibilidad total o parcial para atender los trámites a los ciudadanos (Disponibilidad + Integridad) 
  </v>
      </c>
      <c r="O19" s="4">
        <f>'R.05'!J$12</f>
        <v>0</v>
      </c>
      <c r="P19" s="4">
        <f>'R.05'!K$12</f>
        <v>0</v>
      </c>
      <c r="Q19" s="4">
        <f>'R.05'!L$12</f>
        <v>0</v>
      </c>
      <c r="R19" s="4">
        <f>'R.05'!M$12</f>
        <v>0</v>
      </c>
      <c r="S19" s="4" t="str">
        <f>'R.05'!AB$64</f>
        <v>2 - Baja</v>
      </c>
      <c r="T19" s="5">
        <f>'R.05'!V$64</f>
        <v>0.40000000000000008</v>
      </c>
      <c r="U19" s="4" t="str">
        <f>'R.05'!AB$74</f>
        <v>2 - Menor</v>
      </c>
      <c r="V19" s="5">
        <f>'R.05'!U$76</f>
        <v>0.16000000000000006</v>
      </c>
      <c r="W19" s="6" t="str">
        <f>'R.05'!O$76</f>
        <v>MODERADO</v>
      </c>
      <c r="X19" s="5">
        <f>'R.05'!U$76</f>
        <v>0.16000000000000006</v>
      </c>
      <c r="Y19" s="2" t="str">
        <f>'R.05'!AE$82</f>
        <v xml:space="preserve">1 8.8 Gestión de vulnerabilidades técnicas. 
2 8.7 Protección contra malware. 
3 6.3 Concienciación, educación y formación en seguridad de la información. 
4 5.30 Preparación de TIC para la continuidad del negocio. 
5 5.15 Control de acceso. 
6 8.9 Gestión de la configuración. 
7 A.8.24 Cifrado 
8 7.11 Servicios públicos de apoyo. 
 </v>
      </c>
      <c r="Z19" s="2" t="str">
        <f>'R.05'!AF$82</f>
        <v xml:space="preserve">1 El SGSI de IDPC requiere el control en la protección de sus activos de información, para evitar la explotación de vulnerabilidades técnicas. 
2 El SGSI de IDPC requiere el control en la protección de sus activos de información, con la intención de garantizar que la información y otros activos asociados estén protegidos contra malware.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con el objetivo de garantizar el uso adecuado y efectivo del cifrado para proteger la confidencialidad, autenticidad o integridad de la información de acuerdo con los requisitos de seguridad de la entidad y la información, tomando en consideración los requisitos legales, estatutarios, reglamentarios y contractuales relacionados con el cifrado 
8 El SGSI de IDPC requiere el control en la protección de sus activos de información, para evitar la pérdida, daño o compromiso de información y otros activos asociados o la interrupción de las operaciones de la entidad debido ausencia o la interrupción de los servicios públicos de respaldo. 
 </v>
      </c>
      <c r="AA19" s="2" t="str">
        <f>'R.05'!AG$82</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8 Gestión de Sistemas de Información y Tecnología 
 </v>
      </c>
      <c r="AB19" s="2" t="str">
        <f>'R.05'!AH$82</f>
        <v xml:space="preserve">1 MANUAL: POLÍTICAS DE SEGURIDAD Y PRIVACIDAD DE LA INFORMACIÓN
Versión: 03 del 28 de abril de 2023 
2 MANUAL: POLÍTICAS DE SEGURIDAD Y PRIVACIDAD DE LA INFORMACIÓN
Versión: 03 del 28 de abril de 2023 
3 Gestión Talento Humano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8 MANUAL: POLÍTICAS DE SEGURIDAD Y PRIVACIDAD DE LA INFORMACIÓN
Versión: 03 del 28 de abril de 2023
Plan De Recuperación de Desastres - IDPC v2 
 </v>
      </c>
      <c r="AC19" s="2" t="str">
        <f>'R.05'!AI$82</f>
        <v xml:space="preserve">1  
2  
3  
4  
5  
6  
7  
8  
 </v>
      </c>
      <c r="AD19" s="3" t="str">
        <f>'R.05'!AJ$82</f>
        <v xml:space="preserve">1 Aleatoria 
2 Continua 
3 Aleatoria 
4 Aleatoria 
5 Continua 
6 Aleatoria 
7 Continua 
8 Continua 
 </v>
      </c>
      <c r="AE19" s="3" t="str">
        <f>'R.05'!AK$82</f>
        <v xml:space="preserve">1 Manual 
2 Automático 
3 Manual 
4 Manual 
5 Automático 
6 Manual 
7 Automático 
8 Automático 
 </v>
      </c>
      <c r="AF19" s="3" t="str">
        <f>'R.05'!AL$82</f>
        <v xml:space="preserve">1 Detectivo 
2 Detectivo 
3 Preventivo 
4 Preventivo 
5 Preventivo 
6 Preventivo 
7 Preventivo 
8 Correctivo 
 </v>
      </c>
      <c r="AG19" s="3" t="str">
        <f>'R.05'!AM$82</f>
        <v xml:space="preserve">1 Probabilidad 
2 Impacto 
3 Probabilidad 
4 Probabilidad 
5 Probabilidad 
6 Probabilidad 
7 Probabilidad 
8 Ambos 
 </v>
      </c>
      <c r="AH19" s="4" t="str">
        <f>'R.05'!AB$113</f>
        <v>1 - Muy Baja</v>
      </c>
      <c r="AI19" s="5">
        <f>'R.05'!J$113</f>
        <v>9.8279999999999999E-3</v>
      </c>
      <c r="AJ19" s="4" t="str">
        <f>'R.05'!AC$113</f>
        <v>1 - Leve</v>
      </c>
      <c r="AK19" s="5">
        <f>'R.05'!W$113</f>
        <v>0.15600000000000003</v>
      </c>
      <c r="AL19" s="6" t="str">
        <f>'R.05'!O$115</f>
        <v>BAJO</v>
      </c>
      <c r="AM19" s="5">
        <f>'R.05'!U$115</f>
        <v>1.5331680000000003E-3</v>
      </c>
      <c r="AN19" s="4" t="str">
        <f>'R.05'!G$117</f>
        <v>ACEPTAR</v>
      </c>
      <c r="AO19" s="2" t="str">
        <f>'R.05'!AB$121</f>
        <v xml:space="preserve">1  
 </v>
      </c>
      <c r="AP19" s="2" t="str">
        <f>'R.05'!AC$121</f>
        <v xml:space="preserve">1  
 </v>
      </c>
      <c r="AQ19" s="3" t="str">
        <f>'R.05'!AD$121</f>
        <v xml:space="preserve">1  
 </v>
      </c>
      <c r="AR19" s="3" t="str">
        <f>'R.05'!AE$121</f>
        <v xml:space="preserve">1  
 </v>
      </c>
      <c r="AS19" s="3" t="str">
        <f>'R.05'!AF$121</f>
        <v xml:space="preserve">1  
 </v>
      </c>
      <c r="AT19" s="3" t="str">
        <f>'R.05'!AG$121</f>
        <v xml:space="preserve">1 
</v>
      </c>
      <c r="AU19" s="2" t="str">
        <f>'R.05'!AH$121</f>
        <v xml:space="preserve">1  
 </v>
      </c>
      <c r="AV19" s="3" t="e">
        <f>'R.05'!AB$131</f>
        <v>#REF!</v>
      </c>
      <c r="AW19" s="3" t="e">
        <f>'R.05'!AC$131</f>
        <v>#REF!</v>
      </c>
      <c r="AX19" s="3" t="e">
        <f>'R.05'!AD$131</f>
        <v>#DIV/0!</v>
      </c>
      <c r="AY19" s="2" t="e">
        <f>'R.05'!AE$131</f>
        <v>#REF!</v>
      </c>
      <c r="AZ19" s="2" t="str">
        <f>'R.05'!AB$155</f>
        <v xml:space="preserve">RIESGO:  
CAUSAS:  
CONTROLES:  
PLAN DE TRATAMIENTO:  
OTRO: </v>
      </c>
      <c r="BA19" s="3" t="str">
        <f>'R.05'!AB$163</f>
        <v xml:space="preserve">1  
 </v>
      </c>
      <c r="BB19" s="3" t="str">
        <f>'R.05'!AC$163</f>
        <v xml:space="preserve">1  
 </v>
      </c>
      <c r="BC19" s="3" t="str">
        <f>'R.05'!AD$163</f>
        <v xml:space="preserve">1  
 </v>
      </c>
      <c r="BD19" s="2" t="str">
        <f>'R.05'!AE$163</f>
        <v xml:space="preserve">1  
 </v>
      </c>
      <c r="BE19" s="2" t="str">
        <f>'R.05'!AF$163</f>
        <v xml:space="preserve">1  
 </v>
      </c>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row>
    <row r="20" spans="1:1550" s="9" customFormat="1" ht="353" customHeight="1" x14ac:dyDescent="0.2">
      <c r="A20" s="7" t="s">
        <v>407</v>
      </c>
      <c r="B20" s="4" t="str">
        <f>'R.06'!C6</f>
        <v>Administración de Bienes e Infraestructura</v>
      </c>
      <c r="C20" s="4" t="str">
        <f>'R.06'!A$12</f>
        <v>Documentación</v>
      </c>
      <c r="D20" s="4" t="str">
        <f>'R.06'!D$12</f>
        <v>SEG. INFORMACIÓN</v>
      </c>
      <c r="E20" s="4" t="str">
        <f>'R.06'!C$12</f>
        <v>R.06</v>
      </c>
      <c r="F20" s="4">
        <f>'R.06'!C$9</f>
        <v>0</v>
      </c>
      <c r="G20" s="4" t="str">
        <f>'R.06'!E$9</f>
        <v>x</v>
      </c>
      <c r="H20" s="4" t="str">
        <f>'R.06'!G$9</f>
        <v>x</v>
      </c>
      <c r="I20" s="4" t="str">
        <f>'R.06'!E$12</f>
        <v xml:space="preserve">Pérdida parcial/total de la información asociada a proceso </v>
      </c>
      <c r="J20" s="4" t="str">
        <f>'R.06'!X$12</f>
        <v>Subdirección de Protección e Intervención del patrimonio</v>
      </c>
      <c r="K20" s="2" t="str">
        <f>'R.06'!AB$15</f>
        <v xml:space="preserve">1 Uso no autorizado de sistemas informáticos 
2 Modificación o cambio no autorizado 
3 Funcionario molesto 
4 Modificación o cambio no autorizado 
 </v>
      </c>
      <c r="L20" s="2" t="str">
        <f>'R.06'!AC$15</f>
        <v xml:space="preserve">1 Falta de políticas / normas / procedimientos 
2 Descuido o Falla para usar parches de software para mejorar debilidades de seguridad conocidas 
3 Eliminación negligente de datos
4 Interface de usuario inadecuada / complicada 
 </v>
      </c>
      <c r="M20" s="2" t="str">
        <f>'R.06'!AD$15</f>
        <v xml:space="preserve">1 Operativo 
2 Tecnológico 
3 Humano 
4 Operativo 
 </v>
      </c>
      <c r="N20" s="2" t="str">
        <f>'R.06'!AB$38</f>
        <v xml:space="preserve">1 Operativa: Imposibilidad total o parcial para atender los trámites a los ciudadanos (Disponibilidad + Integridad) 
  </v>
      </c>
      <c r="O20" s="4">
        <f>'R.06'!J$12</f>
        <v>0</v>
      </c>
      <c r="P20" s="4">
        <f>'R.06'!K$12</f>
        <v>0</v>
      </c>
      <c r="Q20" s="4">
        <f>'R.06'!L$12</f>
        <v>0</v>
      </c>
      <c r="R20" s="4">
        <f>'R.06'!M$12</f>
        <v>0</v>
      </c>
      <c r="S20" s="4" t="str">
        <f>'R.06'!AB$64</f>
        <v>4 - Alta</v>
      </c>
      <c r="T20" s="5">
        <f>'R.06'!V$64</f>
        <v>0.66666666666666663</v>
      </c>
      <c r="U20" s="4" t="str">
        <f>'R.06'!AB$74</f>
        <v>4 - Mayor</v>
      </c>
      <c r="V20" s="5">
        <f>'R.06'!U$76</f>
        <v>0.44444444444444442</v>
      </c>
      <c r="W20" s="6" t="str">
        <f>'R.06'!O$76</f>
        <v>ALTO</v>
      </c>
      <c r="X20" s="5">
        <f>'R.06'!U$76</f>
        <v>0.44444444444444442</v>
      </c>
      <c r="Y20" s="2" t="str">
        <f>'R.06'!AE$82</f>
        <v xml:space="preserve">1 5.15 Control de acceso 
2 5.9 Inventario de información y otros activos asociados 
3 5.2 Roles y responsabilidades en la seguridad de la información 
4 5.3 Segregación de funciones 
5 8.13  Copias de seguridad de la información (respaldos) 
6 5.16 Gestión de identidad 
 </v>
      </c>
      <c r="Z20" s="2" t="str">
        <f>'R.06'!AF$82</f>
        <v xml:space="preserve">1 El SGSI de IDPC requiere el control en la protección de sus activos de información, la entidad necesita garantizar el acceso autorizado y evitar el acceso no autorizado a la información y otros activos asociados. 
2 Mantener un inventario actualizado de todos los activos de información para poder identificar rápidamente cualquier modificación no autorizada o discrepancia. 
3 El SGSI de IDPC requiere el control en la protección de sus activos de información, los roles y responsabilidades dentro de SGSI y publicados en la intranet del IDPC 
4 El SGSI de IDPC requiere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 
5 El SGSI de IDPC requiere el control en la protección de sus activos de información, para permitir la recuperación de la pérdida de datos o sistemas. 
6 Registro y baja de usuarios
El SGSI de IDPC requiere el control en la protección de sus activos de información,  para permitir la identificación única de individuos y sistemas que acceden a la información de la entidad y otros activos asociados y permitir la asignación adecuada de derechos de acceso. 
 </v>
      </c>
      <c r="AA20" s="2" t="str">
        <f>'R.06'!AG$82</f>
        <v xml:space="preserve">1 Gestión de sistemas de información y tecnología 
2 Áreas de la entidad 
3 Áreas de la entidad - Gestión de sistemas de información y tecnología 
4 Áreas de la entidad - Gestión de sistemas de información y tecnología 
5 Áreas de la entidad - Gestión de sistemas de información y tecnología 
6 Áreas de la entidad - Gestión de sistemas de información y tecnología 
 </v>
      </c>
      <c r="AB20" s="2" t="str">
        <f>'R.06'!AH$82</f>
        <v xml:space="preserve">1 
MANUAL: POLÍTICAS DE SEGURIDAD Y PRIVACIDAD DE LA INFORMACIÓN
Versión: 3 del 28 de abril de 2023 
2 
MANUAL: POLÍTICAS DE SEGURIDAD Y PRIVACIDAD DE LA INFORMACIÓN
Versión: 3 del 28 de abril de 2024 
3 Gestión de Sistemas de Información y Tecnología
Roles y Responsabilidades de Seguridad y
privacidad de la información - IDPC
Vigencia: 28 enero 2021
Versión:01 
4 Gestión de Sistemas de Información y Tecnología
MANUAL: POLÍTICAS DE SEGURIDAD Y PRIVACIDAD DE LA INFORMACIÓN
Versión: 3 del 28 de abril de 2023 
5 Gestión de Sistemas de Información y Tecnología
MANUAL: POLÍTICAS DE SEGURIDAD Y PRIVACIDAD DE LA INFORMACIÓN
Versión: 03 del 28 de abril de 2023 
6 Gestión de Sistemas de Información y Tecnología
MANUAL: POLÍTICAS DE SEGURIDAD Y PRIVACIDAD DE LA INFORMACIÓN
Versión: 3 del 28 de abril de 2023 
 </v>
      </c>
      <c r="AC20" s="2" t="str">
        <f>'R.06'!AI$82</f>
        <v xml:space="preserve">1  
2  
3  
4  
5  
6  
 </v>
      </c>
      <c r="AD20" s="3" t="str">
        <f>'R.06'!AJ$82</f>
        <v xml:space="preserve">1 Continua 
2 Aleatoria 
3 Continua 
4 Continua 
5 Aleatoria 
6 Continua 
 </v>
      </c>
      <c r="AE20" s="3" t="str">
        <f>'R.06'!AK$82</f>
        <v xml:space="preserve">1 Manual 
2 Manual 
3 Manual 
4 Manual 
5 Automático 
6 Automático 
 </v>
      </c>
      <c r="AF20" s="3" t="str">
        <f>'R.06'!AL$82</f>
        <v xml:space="preserve">1 Preventivo 
2 Detectivo 
3 Preventivo 
4 Preventivo 
5 Correctivo 
6 Preventivo 
 </v>
      </c>
      <c r="AG20" s="3" t="str">
        <f>'R.06'!AM$82</f>
        <v xml:space="preserve">1 Probabilidad 
2 Probabilidad 
3 Probabilidad 
4 Probabilidad 
5 Impacto 
6 Probabilidad 
 </v>
      </c>
      <c r="AH20" s="4" t="str">
        <f>'R.06'!AB$113</f>
        <v>1 - Muy Baja</v>
      </c>
      <c r="AI20" s="5">
        <f>'R.06'!J$113</f>
        <v>5.0399999999999993E-2</v>
      </c>
      <c r="AJ20" s="4" t="str">
        <f>'R.06'!AC$113</f>
        <v>3 - Moderado</v>
      </c>
      <c r="AK20" s="5">
        <f>'R.06'!W$113</f>
        <v>0.43333333333333335</v>
      </c>
      <c r="AL20" s="6" t="str">
        <f>'R.06'!O$115</f>
        <v>MODERADO</v>
      </c>
      <c r="AM20" s="5">
        <f>'R.06'!U$115</f>
        <v>2.1839999999999998E-2</v>
      </c>
      <c r="AN20" s="4" t="str">
        <f>'R.06'!G$117</f>
        <v>ACEPTAR</v>
      </c>
      <c r="AO20" s="2" t="str">
        <f>'R.06'!AB$121</f>
        <v xml:space="preserve">1  
 </v>
      </c>
      <c r="AP20" s="2" t="str">
        <f>'R.06'!AC$121</f>
        <v xml:space="preserve">1  
 </v>
      </c>
      <c r="AQ20" s="3" t="str">
        <f>'R.06'!AD$121</f>
        <v xml:space="preserve">1  
 </v>
      </c>
      <c r="AR20" s="3" t="str">
        <f>'R.06'!AE$121</f>
        <v xml:space="preserve">1  
 </v>
      </c>
      <c r="AS20" s="3" t="str">
        <f>'R.06'!AF$121</f>
        <v xml:space="preserve">1  
 </v>
      </c>
      <c r="AT20" s="3" t="str">
        <f>'R.06'!AG$121</f>
        <v xml:space="preserve">1 
</v>
      </c>
      <c r="AU20" s="2" t="str">
        <f>'R.06'!AH$121</f>
        <v xml:space="preserve">1  
 </v>
      </c>
      <c r="AV20" s="3" t="e">
        <f>'R.06'!AB$131</f>
        <v>#REF!</v>
      </c>
      <c r="AW20" s="3" t="e">
        <f>'R.06'!AC$131</f>
        <v>#REF!</v>
      </c>
      <c r="AX20" s="3" t="e">
        <f>'R.06'!AD$131</f>
        <v>#DIV/0!</v>
      </c>
      <c r="AY20" s="2" t="e">
        <f>'R.06'!AE$131</f>
        <v>#REF!</v>
      </c>
      <c r="AZ20" s="2" t="str">
        <f>'R.06'!AB$155</f>
        <v xml:space="preserve">RIESGO:  
CAUSAS:  
CONTROLES:  
PLAN DE TRATAMIENTO:  
OTRO: </v>
      </c>
      <c r="BA20" s="3" t="str">
        <f>'R.06'!AB$163</f>
        <v xml:space="preserve">1  
 </v>
      </c>
      <c r="BB20" s="3" t="str">
        <f>'R.06'!AC$163</f>
        <v xml:space="preserve">1  
 </v>
      </c>
      <c r="BC20" s="3" t="str">
        <f>'R.06'!AD$163</f>
        <v xml:space="preserve">1  
 </v>
      </c>
      <c r="BD20" s="2" t="str">
        <f>'R.06'!AE$163</f>
        <v xml:space="preserve">1  
 </v>
      </c>
      <c r="BE20" s="2" t="str">
        <f>'R.06'!AF$163</f>
        <v xml:space="preserve">1  
 </v>
      </c>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row>
    <row r="21" spans="1:1550" s="9" customFormat="1" ht="353" customHeight="1" x14ac:dyDescent="0.2">
      <c r="A21" s="7" t="s">
        <v>406</v>
      </c>
      <c r="B21" s="4" t="str">
        <f>'R.07'!C6</f>
        <v>Gestión Documental</v>
      </c>
      <c r="C21" s="4" t="str">
        <f>'R.07'!A$12</f>
        <v>Orfeo</v>
      </c>
      <c r="D21" s="4" t="str">
        <f>'R.07'!D$12</f>
        <v>SEG. INFORMACIÓN</v>
      </c>
      <c r="E21" s="4" t="str">
        <f>'R.07'!C$12</f>
        <v>R.07</v>
      </c>
      <c r="F21" s="4">
        <f>'R.07'!C$9</f>
        <v>0</v>
      </c>
      <c r="G21" s="4" t="str">
        <f>'R.07'!E$9</f>
        <v>x</v>
      </c>
      <c r="H21" s="4" t="str">
        <f>'R.07'!G$9</f>
        <v>x</v>
      </c>
      <c r="I21" s="4" t="str">
        <f>'R.07'!E$12</f>
        <v xml:space="preserve">Pérdida parcial/total de la información asociada a proceso </v>
      </c>
      <c r="J21" s="4" t="str">
        <f>'R.07'!X$12</f>
        <v>Subdirección de gestión corporativa</v>
      </c>
      <c r="K21" s="2" t="str">
        <f>'R.07'!AB$15</f>
        <v xml:space="preserve">1 Ataques de Ransomware/Malware 
2 Error Humano (eliminación accidental o configuración incorrecta) (NO VA) 
3 Fallo de Hardware (servidor, almacenamiento) 
4 Desastres Naturales (incendio, inundación, terremoto) 
5 Robo o Acceso Físico No Autorizado 
6 Ataques de Denegación de Servicio (DoS/DDoS)
7 Corrupción de Base de Datos 
8 Exfiltración de Datos por Credenciales Comprometidas 
 </v>
      </c>
      <c r="L21" s="2" t="str">
        <f>'R.07'!AC$15</f>
        <v xml:space="preserve">1 Falta de actualizaciones de seguridad en el sistema operativo y el software de ORFEO, configuraciones débiles en el antivirus/antimalware. 
2 Capacitación insuficiente del personal sobre el uso seguro de ORFEO, privilegios de acceso excesivos para usuarios no administrativos  
3 Obsolesencia o falta de mantenimiento preventivo del hardware donde reside ORFEO, ausencia de redundancia en los componentes críticos (discos RAID, fuentes de poder duales) o de una solución de respaldo y recuperación ante desastres (DRP) probada. 
4 Ubicación física del centro de datos sin las protecciones adecuadas contra desastres, inexistencia de copias de seguridad externas o en la nube 
5 Medidas de seguridad física deficientes en el centro de datos (cámaras de seguridad, control de acceso) 
6 Infraestructura de red sin protección contra ataques DDoS (firewalls, sistemas de detección de intrusos – IDS/IPS), ancho de banda insuficiente para soportar picos de tráfico maliciosos, o ausencia de servicios de mitigación DDoS. 
7 Mala gestión de la base de datos de ORFEO (sin mantenimiento regular, optimización deficiente), interrupciones inesperadas del servidor (cortes de energía sin UPS/generador), o errores en el software que causan inconsistencias en los datos. 
8 Uso de contraseñas débiles o por defecto, falta de autenticación multifactor (MFA) para el acceso a ORFEO o a los sistemas subyacentes, o ausencia de monitoreo de actividad sospechosa en las cuentas de usuario y los registros de acceso. 
 </v>
      </c>
      <c r="M21" s="2" t="str">
        <f>'R.07'!AD$15</f>
        <v xml:space="preserve">1 Tecnológico 
2 Humano 
3 Tecnológico 
4 Infraestructura 
5 Evento Externo 
6 Tecnológico 
7 Tecnológico 
8 Operativo 
 </v>
      </c>
      <c r="N21" s="2" t="str">
        <f>'R.07'!AB$38</f>
        <v xml:space="preserve">1 Legal: Imposibilidad total o parcial para atender los trámites a los ciudadanos (Disponibilidad + Integridad) 
  </v>
      </c>
      <c r="O21" s="4">
        <f>'R.07'!J$12</f>
        <v>0</v>
      </c>
      <c r="P21" s="4">
        <f>'R.07'!K$12</f>
        <v>0</v>
      </c>
      <c r="Q21" s="4">
        <f>'R.07'!L$12</f>
        <v>0</v>
      </c>
      <c r="R21" s="4">
        <f>'R.07'!M$12</f>
        <v>0</v>
      </c>
      <c r="S21" s="4" t="str">
        <f>'R.07'!AB$64</f>
        <v>4 - Alta</v>
      </c>
      <c r="T21" s="5">
        <f>'R.07'!V$64</f>
        <v>0.80000000000000016</v>
      </c>
      <c r="U21" s="4" t="str">
        <f>'R.07'!AB$74</f>
        <v>4 - Mayor</v>
      </c>
      <c r="V21" s="5">
        <f>'R.07'!U$76</f>
        <v>0.64000000000000024</v>
      </c>
      <c r="W21" s="6" t="str">
        <f>'R.07'!O$76</f>
        <v>ALTO</v>
      </c>
      <c r="X21" s="5">
        <f>'R.07'!U$76</f>
        <v>0.64000000000000024</v>
      </c>
      <c r="Y21" s="2" t="str">
        <f>'R.07'!AE$82</f>
        <v xml:space="preserve">1 8.7 Proteccion contra malware 
2 6.3 Concienciación, educación y formación en seguridad de la información 
3 8.14 Redundancia de las instalaciones de procesamiento de información 
4 7.5 Protección contra amenazas físicas y ambientales 
5 7.2 Entrada física 
6 8.20 Seguridad de la red 
7 8.13 Copia de seguridad de la información 
8 5.17 Información de autenticación 
 </v>
      </c>
      <c r="Z21" s="2" t="str">
        <f>'R.07'!AF$82</f>
        <v xml:space="preserve">1 El SGSI de IDPC requiere el control en la protección de sus activos de información, con la intención de garantizar que la información y otros activos asociados estén protegidos contra malware. 
2 El SGSI de IDPC requiere el control en la protección de sus activos de información, para garantizar que el funcionario y las partes interesadas pertinentes conozcan y cumplan con sus responsabilidades en materia de SI. 
3 El SGSI de IDPC requiere el control en la protección de sus activos de información,a fin de garantizar el funcionamiento continuo de las instalaciones de procesamiento de información. 
4 El SGSI de IDPC requiere el control en la protección de sus activos de información, con la finalidad de prevenir o reducir las consecuencias de los eventos originados por amenazas físicas y ambientales. 
5 El SGSI de IDPC requiere el control en la protección de sus activos de información, para garantizar que solo se produce el acceso físico autorizado a la información de la entidad y a otros activos asociados. 
6 El SGSI de IDPC requiere el control en la protección de sus activos de información, para proteger la información de las redes y sus instalaciones de procesamiento de información de apoyo frente a riesgos a través de la red. 
7 El SGSI de IDPC requiere el control en la protección de sus activos de información, para permitir la recuperación de la pérdida de datos o sistemas. 
8 El SGSI de IDPC requiere el control en la protección de sus activos de información, para garantizar la autenticación de entidades correcta y evitar errores en los procesos de
autenticación. 
 </v>
      </c>
      <c r="AA21" s="2" t="str">
        <f>'R.07'!AG$82</f>
        <v xml:space="preserve">1 Gestión de Sistemas de Información y Tecnología 
2 Gestión de Sistemas de Información y Tecnología
Gestión Talento Humano 
3 Gestión de Sistemas de Información y Tecnología 
4 Administración de Bienes e Infraestructura 
5 Administración de Bienes e Infraestructura 
6 Gestión de Sistemas de Información y Tecnología 
7 Gestión de Sistemas de Información y Tecnología 
8 Gestión de Sistemas de Información y Tecnología 
 </v>
      </c>
      <c r="AB21" s="2" t="str">
        <f>'R.07'!AH$82</f>
        <v xml:space="preserve">1 Gestión de Sistemas de Información y Tecnología
MANUAL: POLÍTICAS DE SEGURIDAD Y PRIVACIDAD DE LA INFORMACIÓN
Versión: 03 del 28 de abril de 2023 
2 Gestión Talento Humano
PROCEDIMIENTO DE INDUCCIÓN Y REINDUCCIÓN
Versión: 2 del 7 de julio de 2023 
3 Gestión de Sistemas de Información y Tecnología
MANUAL: POLÍTICAS DE SEGURIDAD Y PRIVACIDAD DE LA INFORMACIÓN
Versión: 03 del 28 de abril de 2023 
4 Gestión y Control de Bienes
Vigencia: 30 Junio de 2020
Versión: 01"
Gestión de Sistemas de Información y Tecnología
Protocolo Seguridad física y del entorno
Vigencia: 30 de Agosto 2021 Versión: 01 
5 Gestión y Control de Bienes
Vigencia: 30 Junio de 2020
Versión: 01"
Gestión de Sistemas de Información y Tecnología
Protocolo Seguridad física y del entorno
Vigencia: 30 de Agosto 2021 Versión: 02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8 Gestión de Sistemas de Información y Tecnología
MANUAL: POLÍTICAS DE SEGURIDAD Y PRIVACIDAD DE LA INFORMACIÓN
Versión: 3 del 28 de abril de 2023 
 </v>
      </c>
      <c r="AC21" s="2" t="str">
        <f>'R.07'!AI$82</f>
        <v xml:space="preserve">1  
2  
3  
4  
5  
6  
7  
8  
 </v>
      </c>
      <c r="AD21" s="3" t="str">
        <f>'R.07'!AJ$82</f>
        <v xml:space="preserve">1 Continua 
2 Aleatoria 
3 Continua 
4 Continua 
5 Continua 
6 Continua 
7 Continua 
8 Continua 
 </v>
      </c>
      <c r="AE21" s="3" t="str">
        <f>'R.07'!AK$82</f>
        <v xml:space="preserve">1 Automático 
2 Manual 
3 Automático 
4 Automático 
5 Manual 
6 Automático 
7 Automático 
8 Automático 
 </v>
      </c>
      <c r="AF21" s="3" t="str">
        <f>'R.07'!AL$82</f>
        <v xml:space="preserve">1 Correctivo 
2 Preventivo 
3 Preventivo 
4 Detectivo 
5 Preventivo 
6 Preventivo 
7 Preventivo 
8 Preventivo 
 </v>
      </c>
      <c r="AG21" s="3" t="str">
        <f>'R.07'!AM$82</f>
        <v xml:space="preserve">1 Ambos 
2 Probabilidad 
3 Ambos 
4 Ambos 
5 Probabilidad 
6 Probabilidad 
7 Ambos 
8 Probabilidad 
 </v>
      </c>
      <c r="AH21" s="4" t="str">
        <f>'R.07'!AB$113</f>
        <v>1 - Muy Baja</v>
      </c>
      <c r="AI21" s="5">
        <f>'R.07'!J$113</f>
        <v>7.0200000000000011E-3</v>
      </c>
      <c r="AJ21" s="4" t="str">
        <f>'R.07'!AC$113</f>
        <v>1 - Leve</v>
      </c>
      <c r="AK21" s="5">
        <f>'R.07'!W$113</f>
        <v>7.8000000000000014E-2</v>
      </c>
      <c r="AL21" s="6" t="str">
        <f>'R.07'!O$115</f>
        <v>BAJO</v>
      </c>
      <c r="AM21" s="5">
        <f>'R.07'!U$115</f>
        <v>5.4756000000000021E-4</v>
      </c>
      <c r="AN21" s="4" t="str">
        <f>'R.07'!G$117</f>
        <v>ACEPTAR</v>
      </c>
      <c r="AO21" s="2" t="str">
        <f>'R.07'!AB$121</f>
        <v xml:space="preserve">1  
 </v>
      </c>
      <c r="AP21" s="2" t="str">
        <f>'R.07'!AC$121</f>
        <v xml:space="preserve">1  
 </v>
      </c>
      <c r="AQ21" s="3" t="str">
        <f>'R.07'!AD$121</f>
        <v xml:space="preserve">1  
 </v>
      </c>
      <c r="AR21" s="3" t="str">
        <f>'R.07'!AE$121</f>
        <v xml:space="preserve">1  
 </v>
      </c>
      <c r="AS21" s="3" t="str">
        <f>'R.07'!AF$121</f>
        <v xml:space="preserve">1  
 </v>
      </c>
      <c r="AT21" s="3" t="str">
        <f>'R.07'!AG$121</f>
        <v xml:space="preserve">1 
</v>
      </c>
      <c r="AU21" s="2" t="str">
        <f>'R.07'!AH$121</f>
        <v xml:space="preserve">1  
 </v>
      </c>
      <c r="AV21" s="3" t="e">
        <f>'R.07'!AB$131</f>
        <v>#REF!</v>
      </c>
      <c r="AW21" s="3" t="e">
        <f>'R.07'!AC$131</f>
        <v>#REF!</v>
      </c>
      <c r="AX21" s="3" t="e">
        <f>'R.07'!AD$131</f>
        <v>#DIV/0!</v>
      </c>
      <c r="AY21" s="2" t="e">
        <f>'R.07'!AE$131</f>
        <v>#REF!</v>
      </c>
      <c r="AZ21" s="2" t="str">
        <f>'R.07'!AB$155</f>
        <v xml:space="preserve">RIESGO:  
CAUSAS:  
CONTROLES:  
PLAN DE TRATAMIENTO:  
OTRO: </v>
      </c>
      <c r="BA21" s="3" t="str">
        <f>'R.07'!AB$163</f>
        <v xml:space="preserve">1  
 </v>
      </c>
      <c r="BB21" s="3" t="str">
        <f>'R.07'!AC$163</f>
        <v xml:space="preserve">1  
 </v>
      </c>
      <c r="BC21" s="3" t="str">
        <f>'R.07'!AD$163</f>
        <v xml:space="preserve">1  
 </v>
      </c>
      <c r="BD21" s="2" t="str">
        <f>'R.07'!AE$163</f>
        <v xml:space="preserve">1  
 </v>
      </c>
      <c r="BE21" s="2" t="str">
        <f>'R.07'!AF$163</f>
        <v xml:space="preserve">1  
 </v>
      </c>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row>
    <row r="22" spans="1:1550" s="9" customFormat="1" ht="353" customHeight="1" x14ac:dyDescent="0.2">
      <c r="A22" s="7" t="s">
        <v>405</v>
      </c>
      <c r="B22" s="4" t="str">
        <f>'R.08'!C6</f>
        <v>Gestión Jurídica</v>
      </c>
      <c r="C22" s="4" t="str">
        <f>'R.08'!A$12</f>
        <v>Base ejecución contractual por vigencia</v>
      </c>
      <c r="D22" s="4" t="str">
        <f>'R.08'!D$12</f>
        <v>SEG. INFORMACIÓN</v>
      </c>
      <c r="E22" s="4" t="str">
        <f>'R.08'!C$12</f>
        <v>R.08</v>
      </c>
      <c r="F22" s="4">
        <f>'R.08'!C$9</f>
        <v>0</v>
      </c>
      <c r="G22" s="4" t="str">
        <f>'R.08'!E$9</f>
        <v>x</v>
      </c>
      <c r="H22" s="4" t="str">
        <f>'R.08'!G$9</f>
        <v>x</v>
      </c>
      <c r="I22" s="4" t="str">
        <f>'R.08'!E$12</f>
        <v xml:space="preserve">Pérdida parcial/total de la información asociada a proceso </v>
      </c>
      <c r="J22" s="4" t="str">
        <f>'R.08'!X$12</f>
        <v>Subdirección de gestión corporativa</v>
      </c>
      <c r="K22" s="2" t="str">
        <f>'R.08'!AB$15</f>
        <v xml:space="preserve">1 Fallo de hardware o software. 
2 Corrupción de datos. 
3 Error humano o negligencia. 
4 Desastre natural o incidente físico. 
5 Acceso no autorizado o abuso de privilegios. 
6 Obsolescencia tecnológica y falta de compatibilidad. 
7 Interrupción del servicio de energía o conectividad. 
 </v>
      </c>
      <c r="L22" s="2" t="str">
        <f>'R.08'!AC$15</f>
        <v xml:space="preserve">1 Servidores o sistemas de almacenamiento antiguos o sin el mantenimiento adecuado, bases de datos o sistemas operativos con errores no corregidos (bugs), o software de gestión de bases de datos que no se actualiza con regularidad. 
2 Fallas en el software de la base de datos, interrupciones inesperadas del sistema (como cortes de energía) durante operaciones de escritura, errores en la programación de aplicaciones que interactúan con la base de datos, o falta de validación de la integridad de los datos después de las copias de seguridad. 
3 Eliminación accidental de registros o tablas, modificaciones no autorizadas por parte de usuarios con privilegios excesivos, fallas en la ejecución de copias de seguridad por parte del personal, o la ausencia de procedimientos claros para la manipulación de la base de datos. 
4 Almacenamiento de la base de datos en una única ubicación física vulnerable a incendios, inundaciones o terremotos, falta de copias de seguridad externas o en la nube, o un plan de recuperación ante desastres no probado o inexistente. 
5 Contraseñas débiles o compartidas entre usuarios, asignación de roles y permisos excesivamente permisivos (que permiten a usuarios no autorizados modificar o eliminar datos), falta de autenticación multifactor (MFA) para el acceso a la base de datos, o la ausencia de registros de auditoría de acceso. 
6 Uso de versiones antiguas de sistemas de gestión de bases de datos que ya no reciben soporte o actualizaciones de seguridad, formatos de archivo o de base de datos propietarios que dificultan la migración a sistemas más modernos, o falta de planificación para la actualización o reemplazo de la infraestructura tecnológica. 
7 Ausencia de sistemas de alimentación ininterrumpida (UPS) o generadores de respaldo para los servidores de la base de datos, dependencia de una única conexión a internet o red para el acceso a la base de datos, o la falta de redundancia en la infraestructura de red. 
 </v>
      </c>
      <c r="M22" s="2" t="str">
        <f>'R.08'!AD$15</f>
        <v xml:space="preserve">1 Tecnológico 
2 Operativo 
3 Humano 
4 Evento Externo 
5 Tecnológico 
6 Tecnológico 
7 Evento Externo 
 </v>
      </c>
      <c r="N22" s="2" t="str">
        <f>'R.08'!AB$38</f>
        <v xml:space="preserve">1 Reputacional: Imposibilidad total o parcial para atender los trámites a los ciudadanos (Disponibilidad + Integridad) 
  </v>
      </c>
      <c r="O22" s="4">
        <f>'R.08'!J$12</f>
        <v>0</v>
      </c>
      <c r="P22" s="4">
        <f>'R.08'!K$12</f>
        <v>0</v>
      </c>
      <c r="Q22" s="4">
        <f>'R.08'!L$12</f>
        <v>0</v>
      </c>
      <c r="R22" s="4">
        <f>'R.08'!M$12</f>
        <v>0</v>
      </c>
      <c r="S22" s="4" t="str">
        <f>'R.08'!AB$64</f>
        <v>3 - Media</v>
      </c>
      <c r="T22" s="5">
        <f>'R.08'!V$64</f>
        <v>0.6</v>
      </c>
      <c r="U22" s="4" t="str">
        <f>'R.08'!AB$74</f>
        <v>3 - Moderado</v>
      </c>
      <c r="V22" s="5">
        <f>'R.08'!U$76</f>
        <v>0.36</v>
      </c>
      <c r="W22" s="6" t="str">
        <f>'R.08'!O$76</f>
        <v>MODERADO</v>
      </c>
      <c r="X22" s="5">
        <f>'R.08'!U$76</f>
        <v>0.36</v>
      </c>
      <c r="Y22" s="2" t="str">
        <f>'R.08'!AE$82</f>
        <v xml:space="preserve">1 7.13 Mantenimiento del equipo. 
2 8.13 Respaldo de información. 
3 6.3 Concienciación, educación y formación en seguridad de la información. 
4 5.30 Preparación de TIC para la continuidad del negocio.  
5 5.15 Control de acceso. 
6 8.9 Gestión de la configuración. 
7 7.11 Servicios públicos de apoyo. 
 </v>
      </c>
      <c r="Z22" s="2" t="str">
        <f>'R.08'!AF$82</f>
        <v xml:space="preserve">1 El SGSI de IDPC requiere el control en la protección de sus activos de información, con el propisito de evitar la pérdida, daño o compromiso de información y otros activos asociados o la interrupción de las operaciones de la entidad debido al cableado de alimentación y comunicaciones. 
2 El SGSI de IDPC requiere el control en la protección de sus activos de información, para permitir la recuperación de la pérdida de datos o sistemas.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para evitar la pérdida, daño o compromiso de información y otros activos asociados o la interrupción de las operaciones de la entidad debido al fracaso y la interrupción de los servicios públicos de respaldo. 
 </v>
      </c>
      <c r="AA22" s="2" t="str">
        <f>'R.08'!AG$82</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v>
      </c>
      <c r="AB22" s="2" t="str">
        <f>'R.08'!AH$82</f>
        <v xml:space="preserve">1 
Atención de requerimientos de recursos Tecnológicos
Vigencia: 31 de agosto de 2022 Versión: 04  
MANUAL: POLÍTICAS DE SEGURIDAD Y PRIVACIDAD DE LA INFORMACIÓN
Versión: 03 del 28 de abril de 2023 
2 MANUAL: POLÍTICAS DE SEGURIDAD Y PRIVACIDAD DE LA INFORMACIÓN
Versión: 03 del 28 de abril de  
3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Plan De Recuperación de Desastres - IDPC v2 
 </v>
      </c>
      <c r="AC22" s="2" t="str">
        <f>'R.08'!AI$82</f>
        <v xml:space="preserve">1  
2  
3  
4  
5  
6  
7  
 </v>
      </c>
      <c r="AD22" s="3" t="str">
        <f>'R.08'!AJ$82</f>
        <v xml:space="preserve">1 Aleatoria 
2 Continua 
3 Aleatoria 
4 Aleatoria 
5 Continua 
6 Aleatoria 
7 Continua 
 </v>
      </c>
      <c r="AE22" s="3" t="str">
        <f>'R.08'!AK$82</f>
        <v xml:space="preserve">1 Manual 
2 Automático 
3 Manual 
4 Manual 
5 Automático 
6 Manual 
7 Automático 
 </v>
      </c>
      <c r="AF22" s="3" t="str">
        <f>'R.08'!AL$82</f>
        <v xml:space="preserve">1 Preventivo 
2 Preventivo 
3 Preventivo 
4 Preventivo 
5 Preventivo 
6 Preventivo 
7 Detectivo 
 </v>
      </c>
      <c r="AG22" s="3" t="str">
        <f>'R.08'!AM$82</f>
        <v xml:space="preserve">1 Probabilidad 
2 Ambos 
3 Probabilidad 
4 Probabilidad 
5 Probabilidad 
6 Probabilidad 
7 Ambos 
 </v>
      </c>
      <c r="AH22" s="4" t="str">
        <f>'R.08'!AB$113</f>
        <v>1 - Muy Baja</v>
      </c>
      <c r="AI22" s="5">
        <f>'R.08'!J$113</f>
        <v>1.1663999999999999E-2</v>
      </c>
      <c r="AJ22" s="4" t="str">
        <f>'R.08'!AC$113</f>
        <v>1 - Leve</v>
      </c>
      <c r="AK22" s="5">
        <f>'R.08'!W$113</f>
        <v>0.18</v>
      </c>
      <c r="AL22" s="6" t="str">
        <f>'R.08'!O$115</f>
        <v>BAJO</v>
      </c>
      <c r="AM22" s="5">
        <f>'R.08'!U$115</f>
        <v>2.0995199999999997E-3</v>
      </c>
      <c r="AN22" s="4" t="str">
        <f>'R.08'!G$117</f>
        <v>ACEPTAR</v>
      </c>
      <c r="AO22" s="2" t="str">
        <f>'R.08'!AB$121</f>
        <v xml:space="preserve">1  
 </v>
      </c>
      <c r="AP22" s="2" t="str">
        <f>'R.08'!AC$121</f>
        <v xml:space="preserve">1  
 </v>
      </c>
      <c r="AQ22" s="3" t="str">
        <f>'R.08'!AD$121</f>
        <v xml:space="preserve">1  
 </v>
      </c>
      <c r="AR22" s="3" t="str">
        <f>'R.08'!AE$121</f>
        <v xml:space="preserve">1  
 </v>
      </c>
      <c r="AS22" s="3" t="str">
        <f>'R.08'!AF$121</f>
        <v xml:space="preserve">1  
 </v>
      </c>
      <c r="AT22" s="3" t="str">
        <f>'R.08'!AG$121</f>
        <v xml:space="preserve">1 
</v>
      </c>
      <c r="AU22" s="2" t="str">
        <f>'R.08'!AH$121</f>
        <v xml:space="preserve">1  
 </v>
      </c>
      <c r="AV22" s="3" t="e">
        <f>'R.08'!AB$131</f>
        <v>#REF!</v>
      </c>
      <c r="AW22" s="3" t="e">
        <f>'R.08'!AC$131</f>
        <v>#REF!</v>
      </c>
      <c r="AX22" s="3" t="e">
        <f>'R.08'!AD$131</f>
        <v>#DIV/0!</v>
      </c>
      <c r="AY22" s="2" t="e">
        <f>'R.08'!AE$131</f>
        <v>#REF!</v>
      </c>
      <c r="AZ22" s="2" t="str">
        <f>'R.08'!AB$155</f>
        <v xml:space="preserve">RIESGO:  
CAUSAS:  
CONTROLES:  
PLAN DE TRATAMIENTO:  
OTRO: </v>
      </c>
      <c r="BA22" s="3" t="str">
        <f>'R.08'!AB$163</f>
        <v xml:space="preserve">1  
 </v>
      </c>
      <c r="BB22" s="3" t="str">
        <f>'R.08'!AC$163</f>
        <v xml:space="preserve">1  
 </v>
      </c>
      <c r="BC22" s="3" t="str">
        <f>'R.08'!AD$163</f>
        <v xml:space="preserve">1  
 </v>
      </c>
      <c r="BD22" s="2" t="str">
        <f>'R.08'!AE$163</f>
        <v xml:space="preserve">1  
 </v>
      </c>
      <c r="BE22" s="2" t="str">
        <f>'R.08'!AF$163</f>
        <v xml:space="preserve">1  
 </v>
      </c>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row>
    <row r="23" spans="1:1550" s="9" customFormat="1" ht="353" customHeight="1" x14ac:dyDescent="0.2">
      <c r="A23" s="7" t="s">
        <v>404</v>
      </c>
      <c r="B23" s="4" t="str">
        <f>'R.09'!C6</f>
        <v>Gestión de Talento Humano</v>
      </c>
      <c r="C23" s="4" t="str">
        <f>'R.09'!A$12</f>
        <v>Siigo</v>
      </c>
      <c r="D23" s="4" t="str">
        <f>'R.09'!D$12</f>
        <v>SEG. INFORMACIÓN</v>
      </c>
      <c r="E23" s="4" t="str">
        <f>'R.09'!C$12</f>
        <v>R.09</v>
      </c>
      <c r="F23" s="4">
        <f>'R.09'!C$9</f>
        <v>0</v>
      </c>
      <c r="G23" s="4" t="str">
        <f>'R.09'!E$9</f>
        <v>x</v>
      </c>
      <c r="H23" s="4" t="str">
        <f>'R.09'!G$9</f>
        <v>x</v>
      </c>
      <c r="I23" s="4" t="str">
        <f>'R.09'!E$12</f>
        <v>Indisponibilidad de los servicios de red corporativo para acceder a los servicios en Internet</v>
      </c>
      <c r="J23" s="4" t="str">
        <f>'R.09'!X$12</f>
        <v>Subdirección de gestión corporativa</v>
      </c>
      <c r="K23" s="2" t="str">
        <f>'R.09'!AB$15</f>
        <v xml:space="preserve">1 Ataques de Denegación de Servicio (DoS/DDoS) contra la Red Corporativa 
2 Falla del Proveedor de Servicios de Internet (ISP) o del Enlace WAN 
3 Malware (Virus, Gusanos) que Consume Ancho de Banda o Recursos de Red 
4 Errores de Configuración en Dispositivos de Red (Routers, Switches, Firewalls) 
5 Fallas en el Hardware de la Red Corporativa (Routers, Switches, Servidores Proxy) 
6 Ataque de Phishing o Ingeniería Social que Compromete Credenciales de Administrador de Red 
7 Amenaza Interna (Maliciosa o por Error) que Interrumpe la Conectividad 
 </v>
      </c>
      <c r="L23" s="2" t="str">
        <f>'R.09'!AC$15</f>
        <v xml:space="preserve">1 Infraestructura de red con capacidad insuficiente para manejar un volumen de tráfico anormalmente alto. Falta de firewalls con capacidades de mitigación de DDoS. Ausencia de sistemas de detección y prevención de intrusiones (IDS/IPS) que identifiquen y bloqueen tráfico malicioso. Dependencia de un único punto de entrada a Internet. 
2 Dependencia de un único proveedor de ISP sin redundancia de enlaces. Contrato de servicio con el ISP que no garantiza niveles de servicio (SLA) adecuados para la disponibilidad. Equipos de red (routers, switches) antiguos o sin mantenimiento que son propensos a fallas. Concentración geográfica de la infraestructura del ISP. 
3 Falta de software antivirus/antimalware actualizado en los endpoints y servidores de la red corporativa. 
4 Personal de TI sin la capacitación adecuada en la gestión de redes. Falta de procedimientos de gestión de cambios para la configuración de la red. Ausencia de monitoreo proactivo de la configuración que detecte cambios no autorizados o erróneos. Configuraciones predeterminadas no endurecidas (hardening). 
5 Falta de redundancia en componentes críticos de la red (por ejemplo, fuentes de alimentación duales, routers en clúster). Hardware obsoleto o sin garantía/soporte. Ausencia de un plan de mantenimiento preventivo para los equipos de red. Ambiente físico inadecuado (temperatura, humedad) para los equipos de red. 
6 Personal no capacitados para identificar ataques de ingeniería social. Falta de autenticación multifactor (MFA) para el acceso a los dispositivos de red y sistemas de gestión. Contraseñas débiles o reutilizadas por parte del personal de red. Falta de monitoreo de accesos a equipos críticos de red. 
7 Controles de acceso laxos para el personal con privilegios de red. Falta de monitoreo de la actividad del personal de TI en la infraestructura de red. Ausencia de segregación de funciones que permita a una sola persona realizar cambios críticos sin supervisión. Falta de procedimientos claros y documentados para la operación y el mantenimiento de la red. 
 </v>
      </c>
      <c r="M23" s="2" t="str">
        <f>'R.09'!AD$15</f>
        <v xml:space="preserve">1 Tecnológico 
2 Infraestructura 
3 Productos y/o servicios 
4 Tecnológico 
5 Infraestructura 
6 Operativo 
7 Operativo 
 </v>
      </c>
      <c r="N23" s="2" t="str">
        <f>'R.09'!AB$38</f>
        <v xml:space="preserve">1 Operativa: Indisponibilidad total o parcial  en los servicios -  (Disponibilidad) 
  </v>
      </c>
      <c r="O23" s="4">
        <f>'R.09'!J$12</f>
        <v>0</v>
      </c>
      <c r="P23" s="4">
        <f>'R.09'!K$12</f>
        <v>0</v>
      </c>
      <c r="Q23" s="4">
        <f>'R.09'!L$12</f>
        <v>0</v>
      </c>
      <c r="R23" s="4">
        <f>'R.09'!M$12</f>
        <v>0</v>
      </c>
      <c r="S23" s="4" t="str">
        <f>'R.09'!AB$64</f>
        <v>3 - Media</v>
      </c>
      <c r="T23" s="5">
        <f>'R.09'!V$64</f>
        <v>0.46666666666666662</v>
      </c>
      <c r="U23" s="4" t="str">
        <f>'R.09'!AB$74</f>
        <v>3 - Moderado</v>
      </c>
      <c r="V23" s="5">
        <f>'R.09'!U$76</f>
        <v>0.21777777777777774</v>
      </c>
      <c r="W23" s="6" t="str">
        <f>'R.09'!O$76</f>
        <v>MODERADO</v>
      </c>
      <c r="X23" s="5">
        <f>'R.09'!U$76</f>
        <v>0.21777777777777774</v>
      </c>
      <c r="Y23" s="2" t="str">
        <f>'R.09'!AE$82</f>
        <v xml:space="preserve">1 5.30 Preparación de las TIC para la continuidad del negocio 
2 5.29 Seguridad de la información durante la interrupción 
3 8.7 Protección contra malware 
4 8.9 Gestión de la configuración 
5 8.1 Mantenimiento de la información y otras instalaciones asociadas 
6 6.3 Concientización, educación y capacitación en seguridad de la información 
7 8.16 Monitoreo de la actividad 
 </v>
      </c>
      <c r="Z23" s="2" t="str">
        <f>'R.09'!AF$82</f>
        <v xml:space="preserve">1 El SGSI de IDPC requiere el control en la protección de sus activos de información, para garantizar la disponibilidad de la información de la entidad y de otros activos asociados
durante la interrupción. 
2 El SGSI de IDPC requiere el control en la protección de sus activos de información, con el fin de proteger la información y otros activos asociados durante la interrupción. 
3 El SGSI de IDPC requiere el control en la protección de sus activos de información, con la intención de garantizar que la información y otros activos asociados estén protegidos contra malware. 
4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5 El SGSI de IDPC requiere el control en la protección de sus activos de información, con la intención de proteger la información contra los riesgos introducidos mediante el uso de dispositivos finales de usuario (endpoints). 
6 El SGSI de IDPC requiere el control en la protección de sus activos de información, para garantizar que el funcionario y las partes interesadas pertinentes conozcan y cumplan con sus responsabilidades en materia de SI. 
7 El SGSI de IDPC requiere el control en la protección de sus activos de información, para detectar comportamientos anómalos y posibles incidentes de SI. 
 </v>
      </c>
      <c r="AA23" s="2" t="str">
        <f>'R.09'!AG$82</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6 Gestión de Sistemas de Información y Tecnología
Gestion Talento Humano 
7 Gestión de Sistemas de Información y Tecnología 
 </v>
      </c>
      <c r="AB23" s="2" t="str">
        <f>'R.09'!AH$82</f>
        <v xml:space="preserve">1 
MANUAL: POLÍTICAS DE SEGURIDAD Y PRIVACIDAD DE LA INFORMACIÓN
Versión: 03 del 28 de abril de 2023
Publicado en la Intranet
Plan De Recuperación de Desastres - IDPC v2 
2 
MANUAL: POLÍTICAS DE SEGURIDAD Y PRIVACIDAD DE LA INFORMACIÓN
Versión: 03 del 28 de abril de 2023
Plan De Recuperación de Desastres - IDPC v2 
3 MANUAL: POLÍTICAS DE SEGURIDAD Y PRIVACIDAD DE LA INFORMACIÓN
Versión: 03 del 28 de abril de 2023 
4 
MANUAL: POLÍTICAS DE SEGURIDAD Y PRIVACIDAD DE LA INFORMACIÓN
Versión: 03 del 28 de abril de 2023 
5 
MANUAL: POLÍTICAS DE SEGURIDAD Y PRIVACIDAD DE LA INFORMACIÓN
Versión: 03 del 28 de abril de 2023 
6 Gestión Talento Humano
PROCEDIMIENTO DE INDUCCIÓN Y REINDUCCIÓN
Versión: 2 del 7 de julio de 2023 
7 MANUAL: POLÍTICAS DE SEGURIDAD Y PRIVACIDAD DE LA INFORMACIÓN
Versión: 03 del 28 de abril de 2023 
 </v>
      </c>
      <c r="AC23" s="2" t="str">
        <f>'R.09'!AI$82</f>
        <v xml:space="preserve">1  
2  
3  
4  
5  
6  
7  
 </v>
      </c>
      <c r="AD23" s="3" t="str">
        <f>'R.09'!AJ$82</f>
        <v xml:space="preserve">1 Continua 
2 Continua 
3 Continua 
4 Aleatoria 
5 Aleatoria 
6 Aleatoria 
7 Continua 
 </v>
      </c>
      <c r="AE23" s="3" t="str">
        <f>'R.09'!AK$82</f>
        <v xml:space="preserve">1 Automático 
2 Automático 
3 Automático 
4 Manual 
5 Manual 
6 Manual 
7 Automático 
 </v>
      </c>
      <c r="AF23" s="3" t="str">
        <f>'R.09'!AL$82</f>
        <v xml:space="preserve">1 Preventivo 
2 Correctivo 
3 Correctivo 
4 Preventivo 
5 Preventivo 
6 Preventivo 
7 Preventivo 
 </v>
      </c>
      <c r="AG23" s="3" t="str">
        <f>'R.09'!AM$82</f>
        <v xml:space="preserve">1 Probabilidad 
2 Ambos 
3 Ambos 
4 Probabilidad 
5 Probabilidad 
6 Probabilidad 
7 Probabilidad 
 </v>
      </c>
      <c r="AH23" s="4" t="str">
        <f>'R.09'!AB$113</f>
        <v>1 - Muy Baja</v>
      </c>
      <c r="AI23" s="5">
        <f>'R.09'!J$113</f>
        <v>1.0647E-2</v>
      </c>
      <c r="AJ23" s="4" t="str">
        <f>'R.09'!AC$113</f>
        <v>1 - Leve</v>
      </c>
      <c r="AK23" s="5">
        <f>'R.09'!W$113</f>
        <v>0.19716666666666668</v>
      </c>
      <c r="AL23" s="6" t="str">
        <f>'R.09'!O$115</f>
        <v>BAJO</v>
      </c>
      <c r="AM23" s="5">
        <f>'R.09'!U$115</f>
        <v>2.0992335000000004E-3</v>
      </c>
      <c r="AN23" s="4" t="str">
        <f>'R.09'!G$117</f>
        <v>ACEPTAR</v>
      </c>
      <c r="AO23" s="2" t="str">
        <f>'R.09'!AB$121</f>
        <v xml:space="preserve">1  
 </v>
      </c>
      <c r="AP23" s="2" t="str">
        <f>'R.09'!AC$121</f>
        <v xml:space="preserve">1  
 </v>
      </c>
      <c r="AQ23" s="3" t="str">
        <f>'R.09'!AD$121</f>
        <v xml:space="preserve">1  
 </v>
      </c>
      <c r="AR23" s="3" t="str">
        <f>'R.09'!AE$121</f>
        <v xml:space="preserve">1  
 </v>
      </c>
      <c r="AS23" s="3" t="str">
        <f>'R.09'!AF$121</f>
        <v xml:space="preserve">1  
 </v>
      </c>
      <c r="AT23" s="3" t="str">
        <f>'R.09'!AG$121</f>
        <v xml:space="preserve">1 
</v>
      </c>
      <c r="AU23" s="2" t="str">
        <f>'R.09'!AH$121</f>
        <v xml:space="preserve">1  
 </v>
      </c>
      <c r="AV23" s="3" t="e">
        <f>'R.09'!AB$131</f>
        <v>#REF!</v>
      </c>
      <c r="AW23" s="3" t="e">
        <f>'R.09'!AC$131</f>
        <v>#REF!</v>
      </c>
      <c r="AX23" s="3" t="e">
        <f>'R.09'!AD$131</f>
        <v>#DIV/0!</v>
      </c>
      <c r="AY23" s="2" t="e">
        <f>'R.09'!AE$131</f>
        <v>#REF!</v>
      </c>
      <c r="AZ23" s="2" t="str">
        <f>'R.09'!AB$155</f>
        <v xml:space="preserve">RIESGO:  
CAUSAS:  
CONTROLES:  
PLAN DE TRATAMIENTO:  
OTRO: </v>
      </c>
      <c r="BA23" s="3" t="str">
        <f>'R.09'!AB$163</f>
        <v xml:space="preserve">1  
 </v>
      </c>
      <c r="BB23" s="3" t="str">
        <f>'R.09'!AC$163</f>
        <v xml:space="preserve">1  
 </v>
      </c>
      <c r="BC23" s="3" t="str">
        <f>'R.09'!AD$163</f>
        <v xml:space="preserve">1  
 </v>
      </c>
      <c r="BD23" s="2" t="str">
        <f>'R.09'!AE$163</f>
        <v xml:space="preserve">1  
 </v>
      </c>
      <c r="BE23" s="2" t="str">
        <f>'R.09'!AF$163</f>
        <v xml:space="preserve">1  
 </v>
      </c>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row>
    <row r="24" spans="1:1550" s="9" customFormat="1" ht="117" customHeight="1" x14ac:dyDescent="0.2">
      <c r="A24" s="187" t="s">
        <v>417</v>
      </c>
      <c r="B24" s="3" t="str">
        <f>'R.10'!C6</f>
        <v>Gestión de Sistemas de Información y Tecnología</v>
      </c>
      <c r="C24" s="3" t="str">
        <f>'R.10'!A$12</f>
        <v>Catalogo de servicios de TI</v>
      </c>
      <c r="D24" s="3" t="str">
        <f>'R.10'!D$12</f>
        <v>SEG. INFORMACIÓN</v>
      </c>
      <c r="E24" s="3" t="str">
        <f>'R.10'!C$12</f>
        <v>R.10</v>
      </c>
      <c r="F24" s="3">
        <f>'R.10'!C$9</f>
        <v>0</v>
      </c>
      <c r="G24" s="3" t="str">
        <f>'R.10'!E$9</f>
        <v>x</v>
      </c>
      <c r="H24" s="3" t="str">
        <f>'R.10'!G$9</f>
        <v>x</v>
      </c>
      <c r="I24" s="3" t="str">
        <f>'R.10'!E$12</f>
        <v>Indisponibilidad de los servicios de red corporativo para acceder a los servicios en Internet</v>
      </c>
      <c r="J24" s="3" t="str">
        <f>'R.10'!X$12</f>
        <v>Subdirección de gestión corporativa</v>
      </c>
      <c r="K24" s="2" t="str">
        <f>'R.10'!AB$15</f>
        <v xml:space="preserve">1 Falla del equipo de telecomunicaciones 
2 Falla del servicio por causas atribuibles al proveedor de servicio de Internet 
3 Ataque de malware 
4 Error humano o configuración incorrecta 
 </v>
      </c>
      <c r="L24" s="2" t="str">
        <f>'R.10'!AC$15</f>
        <v xml:space="preserve">1 Todas las sedes carecen de canal contingente de servicio de Internet. 
2 Desde internet no se tiene acceso algunos servicios del IDPC. 
3 Cifrar o dañar sistemas operativos y bases de datos completas 
4 Esquemas de autenticación débiles 
 </v>
      </c>
      <c r="M24" s="2" t="str">
        <f>'R.10'!AD$15</f>
        <v xml:space="preserve">1 Operativo 
2 Tecnológico 
3 Tecnológico 
4 Operativo 
 </v>
      </c>
      <c r="N24" s="2" t="str">
        <f>'R.10'!AB$38</f>
        <v xml:space="preserve">1 Reputacional: Indisponibilidad total o parcial  en los servicios -  (Disponibilidad) 
2 Legal: Imposibilidad total o parcial para atender los trámites a los ciudadanos (Disponibilidad + Integridad) 
3 Legal: Imposibilidad total o parcial de cumplir compromisos del IDPC (Disponibilidad + Integridad) 
  </v>
      </c>
      <c r="O24" s="4">
        <f>'R.10'!J$12</f>
        <v>0</v>
      </c>
      <c r="P24" s="4">
        <f>'R.10'!K$12</f>
        <v>0</v>
      </c>
      <c r="Q24" s="4">
        <f>'R.10'!L$12</f>
        <v>0</v>
      </c>
      <c r="R24" s="4">
        <f>'R.10'!M$12</f>
        <v>0</v>
      </c>
      <c r="S24" s="3" t="str">
        <f>'R.10'!AB$64</f>
        <v>4 - Alta</v>
      </c>
      <c r="T24" s="188">
        <f>'R.10'!V$64</f>
        <v>0.80000000000000016</v>
      </c>
      <c r="U24" s="3" t="str">
        <f>'R.10'!AB$74</f>
        <v>3 - Moderado</v>
      </c>
      <c r="V24" s="188">
        <f>'R.10'!U$76</f>
        <v>0.48000000000000009</v>
      </c>
      <c r="W24" s="189" t="str">
        <f>'R.10'!O$76</f>
        <v>ALTO</v>
      </c>
      <c r="X24" s="188">
        <f>'R.10'!U$76</f>
        <v>0.48000000000000009</v>
      </c>
      <c r="Y24" s="2" t="str">
        <f>'R.10'!AE$82</f>
        <v xml:space="preserve">1 5.30 Preparación de las TIC para la continuidad de negocio 
2 5.29 Seguridad de la información durante interrupciones 
3 5.23 Seguridad de la información para el uso de servicios en la nube 
4 5.15 Control de acceso 
 </v>
      </c>
      <c r="Z24" s="2" t="str">
        <f>'R.10'!AF$82</f>
        <v xml:space="preserve">1 El SGSI de IDPC requiere el control en la protección de sus activos de información, para garantizar la disponibilidad de la información de la entidad y de otros activos asociados
durante la interrupción. 
2 El SGSI de IDPC requiere el control en la protección de sus activos de información, con el fin de proteger la información y otros activos asociados durante la interrupción. 
3 Los procesos de adquisición, uso, gestión y salida de los servicios en la nube se deben establecer, de acuerdo con los requisitos de seguridad de la información de la entidad. 
4 El SGSI de IDPC requiere el control en la protección de sus activos de información, la entidad necesita garantizar el acceso autorizado y evitar el acceso no autorizado a la información y otros activos asociados. 
 </v>
      </c>
      <c r="AA24" s="2" t="str">
        <f>'R.10'!AG$82</f>
        <v xml:space="preserve">1 Gestión de sistemas de información y tecnología 
2 Gestión de sistemas de información y tecnología 
3 Gestión de sistemas de información y tecnología 
4 Gestión de sistemas de información y tecnología 
 </v>
      </c>
      <c r="AB24" s="2" t="str">
        <f>'R.10'!AH$82</f>
        <v xml:space="preserve">1 
MANUAL: POLÍTICAS DE SEGURIDAD Y PRIVACIDAD DE LA INFORMACIÓN
Versión: 03 del 28 de abril de 2023
Publicado en la Intranet
Plan De Recuperación de Desastres - IDPC v2 
2 MANUAL: POLÍTICAS DE SEGURIDAD Y PRIVACIDAD DE LA INFORMACIÓN
Versión: 03 del 28 de abril de 2023
Plan De Recuperación de Desastres - IDPC v2 
3 MANUAL: POLÍTICAS DE SEGURIDAD Y PRIVACIDAD DE LA INFORMACIÓN
Versión: 3 del 28 de abril de 2027
Gestión Contractual
Proceso Manual de Contratación
Vigencia: 03 de 2022 
4 
MANUAL: POLÍTICAS DE SEGURIDAD Y PRIVACIDAD DE LA INFORMACIÓN
Versión: 3 del 28 de abril de 2023 
 </v>
      </c>
      <c r="AC24" s="2" t="str">
        <f>'R.10'!AI$82</f>
        <v xml:space="preserve">1  
2  
3  
4  
 </v>
      </c>
      <c r="AD24" s="3" t="str">
        <f>'R.10'!AJ$82</f>
        <v xml:space="preserve">1 Continua 
2 Continua 
3 Continua 
4 Continua 
 </v>
      </c>
      <c r="AE24" s="3" t="str">
        <f>'R.10'!AK$82</f>
        <v xml:space="preserve">1 Automático 
2 Automático 
3 Automático 
4 Automático 
 </v>
      </c>
      <c r="AF24" s="3" t="str">
        <f>'R.10'!AL$82</f>
        <v xml:space="preserve">1 Correctivo 
2 Preventivo 
3 Preventivo 
4 Preventivo 
 </v>
      </c>
      <c r="AG24" s="3" t="str">
        <f>'R.10'!AM$82</f>
        <v xml:space="preserve">1 Ambos 
2 Impacto 
3 Probabilidad 
4 Probabilidad 
 </v>
      </c>
      <c r="AH24" s="3" t="str">
        <f>'R.10'!AB$113</f>
        <v>1 - Muy Baja</v>
      </c>
      <c r="AI24" s="188">
        <f>'R.10'!J$113</f>
        <v>0.13000000000000003</v>
      </c>
      <c r="AJ24" s="3" t="str">
        <f>'R.10'!AC$113</f>
        <v>1 - Leve</v>
      </c>
      <c r="AK24" s="188">
        <f>'R.10'!W$113</f>
        <v>0.19500000000000001</v>
      </c>
      <c r="AL24" s="189" t="str">
        <f>'R.10'!O$115</f>
        <v>BAJO</v>
      </c>
      <c r="AM24" s="188">
        <f>'R.10'!U$115</f>
        <v>2.5350000000000008E-2</v>
      </c>
      <c r="AN24" s="3" t="str">
        <f>'R.10'!G$117</f>
        <v>ACEPTAR</v>
      </c>
      <c r="AO24" s="2" t="str">
        <f>'R.10'!AB$121</f>
        <v xml:space="preserve">1  
 </v>
      </c>
      <c r="AP24" s="2" t="str">
        <f>'R.10'!AC$121</f>
        <v xml:space="preserve">1  
 </v>
      </c>
      <c r="AQ24" s="3" t="str">
        <f>'R.10'!AD$121</f>
        <v xml:space="preserve">1  
 </v>
      </c>
      <c r="AR24" s="3" t="str">
        <f>'R.10'!AE$121</f>
        <v xml:space="preserve">1  
 </v>
      </c>
      <c r="AS24" s="3" t="str">
        <f>'R.10'!AF$121</f>
        <v xml:space="preserve">1  
 </v>
      </c>
      <c r="AT24" s="3" t="str">
        <f>'R.10'!AG$121</f>
        <v xml:space="preserve">1 
</v>
      </c>
      <c r="AU24" s="2" t="str">
        <f>'R.10'!AH$121</f>
        <v xml:space="preserve">1  
 </v>
      </c>
      <c r="AV24" s="3" t="e">
        <f>'R.10'!AB$131</f>
        <v>#REF!</v>
      </c>
      <c r="AW24" s="3" t="e">
        <f>'R.10'!AC$131</f>
        <v>#REF!</v>
      </c>
      <c r="AX24" s="3" t="e">
        <f>'R.10'!AD$131</f>
        <v>#DIV/0!</v>
      </c>
      <c r="AY24" s="2" t="e">
        <f>'R.10'!AE$131</f>
        <v>#REF!</v>
      </c>
      <c r="AZ24" s="2" t="str">
        <f>'R.10'!AB$155</f>
        <v xml:space="preserve">RIESGO:  
CAUSAS:  
CONTROLES:  
PLAN DE TRATAMIENTO:  
OTRO: </v>
      </c>
      <c r="BA24" s="3" t="str">
        <f>'R.10'!AB$163</f>
        <v xml:space="preserve">1  
 </v>
      </c>
      <c r="BB24" s="3" t="str">
        <f>'R.10'!AC$163</f>
        <v xml:space="preserve">1  
 </v>
      </c>
      <c r="BC24" s="3" t="str">
        <f>'R.10'!AD$163</f>
        <v xml:space="preserve">1  
 </v>
      </c>
      <c r="BD24" s="2" t="str">
        <f>'R.10'!AE$163</f>
        <v xml:space="preserve">1  
 </v>
      </c>
      <c r="BE24" s="2" t="str">
        <f>'R.10'!AF$163</f>
        <v xml:space="preserve">1  
 </v>
      </c>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row>
  </sheetData>
  <sheetProtection formatCells="0" formatColumns="0" formatRows="0" insertHyperlinks="0" sort="0" autoFilter="0" pivotTables="0"/>
  <mergeCells count="45">
    <mergeCell ref="D10:N10"/>
    <mergeCell ref="C12:R12"/>
    <mergeCell ref="AV12:AZ12"/>
    <mergeCell ref="AR13:AR14"/>
    <mergeCell ref="AN13:AN14"/>
    <mergeCell ref="AO12:AU12"/>
    <mergeCell ref="AU13:AU14"/>
    <mergeCell ref="AZ13:AZ14"/>
    <mergeCell ref="AX13:AX14"/>
    <mergeCell ref="AY13:AY14"/>
    <mergeCell ref="AV13:AV14"/>
    <mergeCell ref="O13:P14"/>
    <mergeCell ref="Q13:R14"/>
    <mergeCell ref="AW13:AW14"/>
    <mergeCell ref="AT13:AT14"/>
    <mergeCell ref="AS13:AS14"/>
    <mergeCell ref="AQ13:AQ14"/>
    <mergeCell ref="BE13:BE14"/>
    <mergeCell ref="BA12:BE12"/>
    <mergeCell ref="BA13:BA14"/>
    <mergeCell ref="BB13:BB14"/>
    <mergeCell ref="BC13:BC14"/>
    <mergeCell ref="BD13:BD14"/>
    <mergeCell ref="AP13:AP14"/>
    <mergeCell ref="Y12:AN12"/>
    <mergeCell ref="Y13:AD13"/>
    <mergeCell ref="AH13:AM13"/>
    <mergeCell ref="S12:X12"/>
    <mergeCell ref="S13:X13"/>
    <mergeCell ref="AO13:AO14"/>
    <mergeCell ref="C13:C14"/>
    <mergeCell ref="J13:J14"/>
    <mergeCell ref="D13:D14"/>
    <mergeCell ref="E13:E14"/>
    <mergeCell ref="I13:I14"/>
    <mergeCell ref="K13:K14"/>
    <mergeCell ref="L13:L14"/>
    <mergeCell ref="M13:M14"/>
    <mergeCell ref="N13:N14"/>
    <mergeCell ref="F13:H13"/>
    <mergeCell ref="B1:C8"/>
    <mergeCell ref="D1:N7"/>
    <mergeCell ref="O1:Q9"/>
    <mergeCell ref="B9:C9"/>
    <mergeCell ref="D9:N9"/>
  </mergeCells>
  <conditionalFormatting sqref="W15:W24">
    <cfRule type="containsText" dxfId="96" priority="5" operator="containsText" text="EXTREMO">
      <formula>NOT(ISERROR(SEARCH("EXTREMO",W15)))</formula>
    </cfRule>
    <cfRule type="containsText" dxfId="95" priority="6" operator="containsText" text="ALTO">
      <formula>NOT(ISERROR(SEARCH("ALTO",W15)))</formula>
    </cfRule>
    <cfRule type="containsText" dxfId="94" priority="7" operator="containsText" text="MODERADO">
      <formula>NOT(ISERROR(SEARCH("MODERADO",W15)))</formula>
    </cfRule>
    <cfRule type="containsText" dxfId="93" priority="8" operator="containsText" text="bajo">
      <formula>NOT(ISERROR(SEARCH("bajo",W15)))</formula>
    </cfRule>
  </conditionalFormatting>
  <conditionalFormatting sqref="AL15:AL24">
    <cfRule type="containsText" dxfId="92" priority="1" operator="containsText" text="EXTREMO">
      <formula>NOT(ISERROR(SEARCH("EXTREMO",AL15)))</formula>
    </cfRule>
    <cfRule type="containsText" dxfId="91" priority="2" operator="containsText" text="ALTO">
      <formula>NOT(ISERROR(SEARCH("ALTO",AL15)))</formula>
    </cfRule>
    <cfRule type="containsText" dxfId="90" priority="3" operator="containsText" text="MODERADO">
      <formula>NOT(ISERROR(SEARCH("MODERADO",AL15)))</formula>
    </cfRule>
    <cfRule type="containsText" dxfId="89" priority="4" operator="containsText" text="bajo">
      <formula>NOT(ISERROR(SEARCH("bajo",AL15)))</formula>
    </cfRule>
  </conditionalFormatting>
  <dataValidations disablePrompts="1" count="6">
    <dataValidation type="list" showInputMessage="1" showErrorMessage="1" errorTitle="Rechazado" error="Solo son validadas las opciones de la lista" sqref="BPW15:BPW24 WVG15:WVG24 WLK15:WLK24 WBO15:WBO24 VRS15:VRS24 VHW15:VHW24 UYA15:UYA24 UOE15:UOE24 UEI15:UEI24 TUM15:TUM24 TKQ15:TKQ24 TAU15:TAU24 SQY15:SQY24 SHC15:SHC24 RXG15:RXG24 RNK15:RNK24 RDO15:RDO24 QTS15:QTS24 QJW15:QJW24 QAA15:QAA24 PQE15:PQE24 PGI15:PGI24 OWM15:OWM24 OMQ15:OMQ24 OCU15:OCU24 NSY15:NSY24 NJC15:NJC24 MZG15:MZG24 MPK15:MPK24 MFO15:MFO24 LVS15:LVS24 LLW15:LLW24 LCA15:LCA24 KSE15:KSE24 KII15:KII24 JYM15:JYM24 JOQ15:JOQ24 JEU15:JEU24 IUY15:IUY24 ILC15:ILC24 IBG15:IBG24 HRK15:HRK24 HHO15:HHO24 GXS15:GXS24 GNW15:GNW24 GEA15:GEA24 FUE15:FUE24 FKI15:FKI24 FAM15:FAM24 EQQ15:EQQ24 EGU15:EGU24 DWY15:DWY24 DNC15:DNC24 DDG15:DDG24 CTK15:CTK24 CJO15:CJO24 BZS15:BZS24" xr:uid="{00000000-0002-0000-0100-000006000000}">
      <formula1>Efecto</formula1>
    </dataValidation>
    <dataValidation showInputMessage="1" showErrorMessage="1" sqref="WVI15:WVM24 WLM15:WLQ24 WBQ15:WBU24 VRU15:VRY24 VHY15:VIC24 UYC15:UYG24 UOG15:UOK24 UEK15:UEO24 TUO15:TUS24 TKS15:TKW24 TAW15:TBA24 SRA15:SRE24 SHE15:SHI24 RXI15:RXM24 RNM15:RNQ24 RDQ15:RDU24 QTU15:QTY24 QJY15:QKC24 QAC15:QAG24 PQG15:PQK24 PGK15:PGO24 OWO15:OWS24 OMS15:OMW24 OCW15:ODA24 NTA15:NTE24 NJE15:NJI24 MZI15:MZM24 MPM15:MPQ24 MFQ15:MFU24 LVU15:LVY24 LLY15:LMC24 LCC15:LCG24 KSG15:KSK24 KIK15:KIO24 JYO15:JYS24 JOS15:JOW24 JEW15:JFA24 IVA15:IVE24 ILE15:ILI24 IBI15:IBM24 HRM15:HRQ24 HHQ15:HHU24 GXU15:GXY24 GNY15:GOC24 GEC15:GEG24 FUG15:FUK24 FKK15:FKO24 FAO15:FAS24 EQS15:EQW24 EGW15:EHA24 DXA15:DXE24 DNE15:DNI24 DDI15:DDM24 CTM15:CTQ24 CJQ15:CJU24 BZU15:BZY24 BPY15:BQC24" xr:uid="{00000000-0002-0000-0100-000005000000}"/>
    <dataValidation type="whole" allowBlank="1" showInputMessage="1" showErrorMessage="1" sqref="WVF15:WVF24 WLJ15:WLJ24 WBN15:WBN24 VRR15:VRR24 VHV15:VHV24 UXZ15:UXZ24 UOD15:UOD24 UEH15:UEH24 TUL15:TUL24 TKP15:TKP24 TAT15:TAT24 SQX15:SQX24 SHB15:SHB24 RXF15:RXF24 RNJ15:RNJ24 RDN15:RDN24 QTR15:QTR24 QJV15:QJV24 PZZ15:PZZ24 PQD15:PQD24 PGH15:PGH24 OWL15:OWL24 OMP15:OMP24 OCT15:OCT24 NSX15:NSX24 NJB15:NJB24 MZF15:MZF24 MPJ15:MPJ24 MFN15:MFN24 LVR15:LVR24 LLV15:LLV24 LBZ15:LBZ24 KSD15:KSD24 KIH15:KIH24 JYL15:JYL24 JOP15:JOP24 JET15:JET24 IUX15:IUX24 ILB15:ILB24 IBF15:IBF24 HRJ15:HRJ24 HHN15:HHN24 GXR15:GXR24 GNV15:GNV24 GDZ15:GDZ24 FUD15:FUD24 FKH15:FKH24 FAL15:FAL24 EQP15:EQP24 EGT15:EGT24 DWX15:DWX24 DNB15:DNB24 DDF15:DDF24 CTJ15:CTJ24 CJN15:CJN24 BZR15:BZR24 BPV15:BPV24" xr:uid="{00000000-0002-0000-0100-000004000000}">
      <formula1>0</formula1>
      <formula2>100</formula2>
    </dataValidation>
    <dataValidation type="list" allowBlank="1" showInputMessage="1" showErrorMessage="1" sqref="BQK15:BQK24 WVU15:WVU24 WLY15:WLY24 WCC15:WCC24 VSG15:VSG24 VIK15:VIK24 UYO15:UYO24 UOS15:UOS24 UEW15:UEW24 TVA15:TVA24 TLE15:TLE24 TBI15:TBI24 SRM15:SRM24 SHQ15:SHQ24 RXU15:RXU24 RNY15:RNY24 REC15:REC24 QUG15:QUG24 QKK15:QKK24 QAO15:QAO24 PQS15:PQS24 PGW15:PGW24 OXA15:OXA24 ONE15:ONE24 ODI15:ODI24 NTM15:NTM24 NJQ15:NJQ24 MZU15:MZU24 MPY15:MPY24 MGC15:MGC24 LWG15:LWG24 LMK15:LMK24 LCO15:LCO24 KSS15:KSS24 KIW15:KIW24 JZA15:JZA24 JPE15:JPE24 JFI15:JFI24 IVM15:IVM24 ILQ15:ILQ24 IBU15:IBU24 HRY15:HRY24 HIC15:HIC24 GYG15:GYG24 GOK15:GOK24 GEO15:GEO24 FUS15:FUS24 FKW15:FKW24 FBA15:FBA24 ERE15:ERE24 EHI15:EHI24 DXM15:DXM24 DNQ15:DNQ24 DDU15:DDU24 CTY15:CTY24 CKC15:CKC24 CAG15:CAG24" xr:uid="{00000000-0002-0000-0100-000003000000}">
      <formula1>SINO</formula1>
    </dataValidation>
    <dataValidation type="list" allowBlank="1" showInputMessage="1" showErrorMessage="1" sqref="BPJ15:BPJ24 XEP15:XEP24 WUT15:WUT24 WKX15:WKX24 WBB15:WBB24 VRF15:VRF24 VHJ15:VHJ24 UXN15:UXN24 UNR15:UNR24 UDV15:UDV24 TTZ15:TTZ24 TKD15:TKD24 TAH15:TAH24 SQL15:SQL24 SGP15:SGP24 RWT15:RWT24 RMX15:RMX24 RDB15:RDB24 QTF15:QTF24 QJJ15:QJJ24 PZN15:PZN24 PPR15:PPR24 PFV15:PFV24 OVZ15:OVZ24 OMD15:OMD24 OCH15:OCH24 NSL15:NSL24 NIP15:NIP24 MYT15:MYT24 MOX15:MOX24 MFB15:MFB24 LVF15:LVF24 LLJ15:LLJ24 LBN15:LBN24 KRR15:KRR24 KHV15:KHV24 JXZ15:JXZ24 JOD15:JOD24 JEH15:JEH24 IUL15:IUL24 IKP15:IKP24 IAT15:IAT24 HQX15:HQX24 HHB15:HHB24 GXF15:GXF24 GNJ15:GNJ24 GDN15:GDN24 FTR15:FTR24 FJV15:FJV24 EZZ15:EZZ24 EQD15:EQD24 EGH15:EGH24 DWL15:DWL24 DMP15:DMP24 DCT15:DCT24 CSX15:CSX24 CJB15:CJB24 BZF15:BZF24" xr:uid="{00000000-0002-0000-0100-000001000000}">
      <formula1>PROBAB</formula1>
    </dataValidation>
    <dataValidation type="list" allowBlank="1" showInputMessage="1" showErrorMessage="1" sqref="BPK15:BPK24 XEQ15:XEQ24 WUU15:WUU24 WKY15:WKY24 WBC15:WBC24 VRG15:VRG24 VHK15:VHK24 UXO15:UXO24 UNS15:UNS24 UDW15:UDW24 TUA15:TUA24 TKE15:TKE24 TAI15:TAI24 SQM15:SQM24 SGQ15:SGQ24 RWU15:RWU24 RMY15:RMY24 RDC15:RDC24 QTG15:QTG24 QJK15:QJK24 PZO15:PZO24 PPS15:PPS24 PFW15:PFW24 OWA15:OWA24 OME15:OME24 OCI15:OCI24 NSM15:NSM24 NIQ15:NIQ24 MYU15:MYU24 MOY15:MOY24 MFC15:MFC24 LVG15:LVG24 LLK15:LLK24 LBO15:LBO24 KRS15:KRS24 KHW15:KHW24 JYA15:JYA24 JOE15:JOE24 JEI15:JEI24 IUM15:IUM24 IKQ15:IKQ24 IAU15:IAU24 HQY15:HQY24 HHC15:HHC24 GXG15:GXG24 GNK15:GNK24 GDO15:GDO24 FTS15:FTS24 FJW15:FJW24 FAA15:FAA24 EQE15:EQE24 EGI15:EGI24 DWM15:DWM24 DMQ15:DMQ24 DCU15:DCU24 CSY15:CSY24 CJC15:CJC24 BZG15:BZG24" xr:uid="{00000000-0002-0000-0100-000000000000}">
      <formula1>IMPACTO</formula1>
    </dataValidation>
  </dataValidations>
  <printOptions horizontalCentered="1" verticalCentered="1"/>
  <pageMargins left="0.39370078740157483" right="0.39370078740157483" top="0.59055118110236227" bottom="0.59055118110236227" header="0.51181102362204722" footer="0.27559055118110237"/>
  <pageSetup scale="54" firstPageNumber="0" pageOrder="overThenDown" orientation="landscape" r:id="rId1"/>
  <headerFooter>
    <oddFooter>&amp;L&amp;9Formato: FO-AC-07 Versión: 3&amp;C&amp;9Página &amp;P</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F8CB9-6DB6-C443-B431-85652F2B5D72}">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402</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62" customHeight="1" thickBot="1" x14ac:dyDescent="0.2">
      <c r="A12" s="584" t="s">
        <v>403</v>
      </c>
      <c r="B12" s="585"/>
      <c r="C12" s="175" t="s">
        <v>404</v>
      </c>
      <c r="D12" s="174" t="s">
        <v>137</v>
      </c>
      <c r="E12" s="543" t="s">
        <v>385</v>
      </c>
      <c r="F12" s="544"/>
      <c r="G12" s="544"/>
      <c r="H12" s="544"/>
      <c r="I12" s="544"/>
      <c r="J12" s="544"/>
      <c r="K12" s="544"/>
      <c r="L12" s="544"/>
      <c r="M12" s="544"/>
      <c r="N12" s="544"/>
      <c r="O12" s="544"/>
      <c r="P12" s="544"/>
      <c r="Q12" s="544"/>
      <c r="R12" s="544"/>
      <c r="S12" s="544"/>
      <c r="T12" s="544"/>
      <c r="U12" s="544"/>
      <c r="V12" s="544"/>
      <c r="W12" s="545"/>
      <c r="X12" s="558" t="s">
        <v>335</v>
      </c>
      <c r="Y12" s="559"/>
      <c r="Z12" s="559"/>
      <c r="AA12" s="560"/>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85" customHeight="1" x14ac:dyDescent="0.15">
      <c r="A15" s="168">
        <v>1</v>
      </c>
      <c r="B15" s="526" t="s">
        <v>559</v>
      </c>
      <c r="C15" s="527"/>
      <c r="D15" s="527"/>
      <c r="E15" s="527"/>
      <c r="F15" s="528"/>
      <c r="G15" s="529" t="s">
        <v>560</v>
      </c>
      <c r="H15" s="530"/>
      <c r="I15" s="530"/>
      <c r="J15" s="530"/>
      <c r="K15" s="530"/>
      <c r="L15" s="530"/>
      <c r="M15" s="530"/>
      <c r="N15" s="530"/>
      <c r="O15" s="530"/>
      <c r="P15" s="530"/>
      <c r="Q15" s="530"/>
      <c r="R15" s="530"/>
      <c r="S15" s="530"/>
      <c r="T15" s="531"/>
      <c r="U15" s="515" t="s">
        <v>130</v>
      </c>
      <c r="V15" s="515"/>
      <c r="W15" s="515"/>
      <c r="X15" s="515" t="s">
        <v>422</v>
      </c>
      <c r="Y15" s="515"/>
      <c r="Z15" s="515"/>
      <c r="AA15" s="515"/>
      <c r="AB15" s="77" t="str">
        <f>CONCATENATE(A15," ",B15," 
",A16," ",B16," 
",A17," ",B17," 
",A18," ",B18," 
",A19," ",B19," 
",A20," ",B20," 
",A21," ",B21," 
",A22," ",B22," 
",A23," ",B23," 
",A24," ",B24," 
",A25," ",B25," 
",A26," ",B26," 
",A27," ",B27," 
",A28," ",B28," 
",A29," ",B29," 
",A30," ",B30," 
",A31," ",B31," 
",A32," ",B32," 
",A33," ",B33," 
",A34," ",B34,)</f>
        <v xml:space="preserve">1 Ataques de Denegación de Servicio (DoS/DDoS) contra la Red Corporativa 
2 Falla del Proveedor de Servicios de Internet (ISP) o del Enlace WAN 
3 Malware (Virus, Gusanos) que Consume Ancho de Banda o Recursos de Red 
4 Errores de Configuración en Dispositivos de Red (Routers, Switches, Firewalls) 
5 Fallas en el Hardware de la Red Corporativa (Routers, Switches, Servidores Proxy) 
6 Ataque de Phishing o Ingeniería Social que Compromete Credenciales de Administrador de Red 
7 Amenaza Interna (Maliciosa o por Error) que Interrumpe la Conectividad 
 </v>
      </c>
      <c r="AC15" s="77" t="str">
        <f>CONCATENATE(A15," ",G15," 
",A16," ",G16," 
",A17," ",G17," 
",A18," ",G18," 
",A19," ",G19," 
",A20," ",G20," 
",A21," ",G21," 
",A22," ",G22," 
",A23," ",G23," 
",A24," ",G24," 
",A25," ",G25," 
",A26," ",G26," 
",A27," ",G27," 
",A28," ",G28," 
",A29," ",G29," 
",A30," ",G30," 
",A31," ",G31," 
",A32," ",G32," 
",A33," ",G33," 
",A34," ",G34,)</f>
        <v xml:space="preserve">1 Infraestructura de red con capacidad insuficiente para manejar un volumen de tráfico anormalmente alto. Falta de firewalls con capacidades de mitigación de DDoS. Ausencia de sistemas de detección y prevención de intrusiones (IDS/IPS) que identifiquen y bloqueen tráfico malicioso. Dependencia de un único punto de entrada a Internet. 
2 Dependencia de un único proveedor de ISP sin redundancia de enlaces. Contrato de servicio con el ISP que no garantiza niveles de servicio (SLA) adecuados para la disponibilidad. Equipos de red (routers, switches) antiguos o sin mantenimiento que son propensos a fallas. Concentración geográfica de la infraestructura del ISP. 
3 Falta de software antivirus/antimalware actualizado en los endpoints y servidores de la red corporativa. 
4 Personal de TI sin la capacitación adecuada en la gestión de redes. Falta de procedimientos de gestión de cambios para la configuración de la red. Ausencia de monitoreo proactivo de la configuración que detecte cambios no autorizados o erróneos. Configuraciones predeterminadas no endurecidas (hardening). 
5 Falta de redundancia en componentes críticos de la red (por ejemplo, fuentes de alimentación duales, routers en clúster). Hardware obsoleto o sin garantía/soporte. Ausencia de un plan de mantenimiento preventivo para los equipos de red. Ambiente físico inadecuado (temperatura, humedad) para los equipos de red. 
6 Personal no capacitados para identificar ataques de ingeniería social. Falta de autenticación multifactor (MFA) para el acceso a los dispositivos de red y sistemas de gestión. Contraseñas débiles o reutilizadas por parte del personal de red. Falta de monitoreo de accesos a equipos críticos de red. 
7 Controles de acceso laxos para el personal con privilegios de red. Falta de monitoreo de la actividad del personal de TI en la infraestructura de red. Ausencia de segregación de funciones que permita a una sola persona realizar cambios críticos sin supervisión. Falta de procedimientos claros y documentados para la operación y el mantenimiento de la red. 
 </v>
      </c>
      <c r="AD15" s="77" t="str">
        <f>CONCATENATE(A15," ",U15," 
",A16," ",U16," 
",A17," ",U17," 
",A18," ",U18," 
",A19," ",U19," 
",A20," ",U20," 
",A21," ",U21," 
",A22," ",U22," 
",A23," ",U23," 
",A24," ",U24," 
",A25," ",U25," 
",A26," ",U26," 
",A27," ",U27," 
",A28," ",U28," 
",A29," ",U29," 
",A30," ",U30," 
",A31," ",U31," 
",A32," ",U32," 
",A33," ",U33," 
",A34," ",U34,)</f>
        <v xml:space="preserve">1 Tecnológico 
2 Infraestructura 
3 Productos y/o servicios 
4 Tecnológico 
5 Infraestructura 
6 Operativo 
7 Operativo 
 </v>
      </c>
      <c r="AE15" s="32"/>
      <c r="AF15" s="32"/>
      <c r="AG15" s="32"/>
      <c r="AH15" s="32"/>
      <c r="AI15" s="32"/>
      <c r="AJ15" s="32"/>
      <c r="AK15" s="32"/>
      <c r="AL15" s="32"/>
      <c r="AM15" s="32"/>
      <c r="AN15" s="32"/>
      <c r="AP15" s="93">
        <f t="shared" ref="AP15:AP34" si="0">A82</f>
        <v>1</v>
      </c>
      <c r="AQ15" s="92" t="str">
        <f t="shared" ref="AQ15:AQ34" si="1">IF(B82="","",B82)</f>
        <v>5.30 Preparación de las TIC para la continuidad del negocio</v>
      </c>
      <c r="AAL15" s="37"/>
      <c r="AAM15" s="37"/>
      <c r="AAN15" s="37"/>
      <c r="AAO15" s="37"/>
      <c r="AAP15" s="37"/>
      <c r="AAQ15" s="37"/>
      <c r="AAR15" s="37"/>
      <c r="AAS15" s="37"/>
      <c r="AAT15" s="37"/>
      <c r="AAU15" s="37"/>
      <c r="AAV15" s="37"/>
    </row>
    <row r="16" spans="1:724" ht="76" customHeight="1" x14ac:dyDescent="0.15">
      <c r="A16" s="168">
        <f t="shared" ref="A16:A34" si="2">IF(B16="","",A15+1)</f>
        <v>2</v>
      </c>
      <c r="B16" s="526" t="s">
        <v>561</v>
      </c>
      <c r="C16" s="527"/>
      <c r="D16" s="527"/>
      <c r="E16" s="527"/>
      <c r="F16" s="528"/>
      <c r="G16" s="529" t="s">
        <v>562</v>
      </c>
      <c r="H16" s="530"/>
      <c r="I16" s="530"/>
      <c r="J16" s="530"/>
      <c r="K16" s="530"/>
      <c r="L16" s="530"/>
      <c r="M16" s="530"/>
      <c r="N16" s="530"/>
      <c r="O16" s="530"/>
      <c r="P16" s="530"/>
      <c r="Q16" s="530"/>
      <c r="R16" s="530"/>
      <c r="S16" s="530"/>
      <c r="T16" s="531"/>
      <c r="U16" s="515" t="s">
        <v>129</v>
      </c>
      <c r="V16" s="515"/>
      <c r="W16" s="515"/>
      <c r="X16" s="515" t="s">
        <v>433</v>
      </c>
      <c r="Y16" s="515"/>
      <c r="Z16" s="515"/>
      <c r="AA16" s="515"/>
      <c r="AB16" s="55"/>
      <c r="AC16" s="55"/>
      <c r="AD16" s="32"/>
      <c r="AE16" s="32"/>
      <c r="AF16" s="32"/>
      <c r="AG16" s="32"/>
      <c r="AH16" s="32"/>
      <c r="AI16" s="32"/>
      <c r="AJ16" s="32"/>
      <c r="AK16" s="32"/>
      <c r="AL16" s="32"/>
      <c r="AM16" s="32"/>
      <c r="AN16" s="32"/>
      <c r="AP16" s="93">
        <f t="shared" si="0"/>
        <v>2</v>
      </c>
      <c r="AQ16" s="92" t="str">
        <f t="shared" si="1"/>
        <v>5.29 Seguridad de la información durante la interrupción</v>
      </c>
      <c r="AAL16" s="37"/>
      <c r="AAM16" s="37"/>
      <c r="AAN16" s="37"/>
      <c r="AAO16" s="37"/>
      <c r="AAP16" s="37"/>
      <c r="AAQ16" s="37"/>
      <c r="AAR16" s="37"/>
      <c r="AAS16" s="37"/>
      <c r="AAT16" s="37"/>
      <c r="AAU16" s="37"/>
      <c r="AAV16" s="37"/>
    </row>
    <row r="17" spans="1:724" ht="58" customHeight="1" x14ac:dyDescent="0.15">
      <c r="A17" s="168">
        <f t="shared" si="2"/>
        <v>3</v>
      </c>
      <c r="B17" s="526" t="s">
        <v>563</v>
      </c>
      <c r="C17" s="527"/>
      <c r="D17" s="527"/>
      <c r="E17" s="527"/>
      <c r="F17" s="528"/>
      <c r="G17" s="529" t="s">
        <v>564</v>
      </c>
      <c r="H17" s="530"/>
      <c r="I17" s="530"/>
      <c r="J17" s="530"/>
      <c r="K17" s="530"/>
      <c r="L17" s="530"/>
      <c r="M17" s="530"/>
      <c r="N17" s="530"/>
      <c r="O17" s="530"/>
      <c r="P17" s="530"/>
      <c r="Q17" s="530"/>
      <c r="R17" s="530"/>
      <c r="S17" s="530"/>
      <c r="T17" s="531"/>
      <c r="U17" s="515" t="s">
        <v>126</v>
      </c>
      <c r="V17" s="515"/>
      <c r="W17" s="515"/>
      <c r="X17" s="515" t="s">
        <v>480</v>
      </c>
      <c r="Y17" s="515"/>
      <c r="Z17" s="515"/>
      <c r="AA17" s="515"/>
      <c r="AB17" s="55"/>
      <c r="AC17" s="55"/>
      <c r="AD17" s="32"/>
      <c r="AE17" s="32"/>
      <c r="AF17" s="32"/>
      <c r="AG17" s="32"/>
      <c r="AH17" s="32"/>
      <c r="AI17" s="32"/>
      <c r="AJ17" s="32"/>
      <c r="AK17" s="32"/>
      <c r="AL17" s="32"/>
      <c r="AM17" s="32"/>
      <c r="AN17" s="32"/>
      <c r="AP17" s="93">
        <f t="shared" si="0"/>
        <v>3</v>
      </c>
      <c r="AQ17" s="92" t="str">
        <f t="shared" si="1"/>
        <v>8.7 Protección contra malware</v>
      </c>
      <c r="AAL17" s="37"/>
      <c r="AAM17" s="37"/>
      <c r="AAN17" s="37"/>
      <c r="AAO17" s="37"/>
      <c r="AAP17" s="37"/>
      <c r="AAQ17" s="37"/>
      <c r="AAR17" s="37"/>
      <c r="AAS17" s="37"/>
      <c r="AAT17" s="37"/>
      <c r="AAU17" s="37"/>
      <c r="AAV17" s="37"/>
    </row>
    <row r="18" spans="1:724" ht="79" customHeight="1" x14ac:dyDescent="0.15">
      <c r="A18" s="168">
        <f t="shared" si="2"/>
        <v>4</v>
      </c>
      <c r="B18" s="526" t="s">
        <v>565</v>
      </c>
      <c r="C18" s="527"/>
      <c r="D18" s="527"/>
      <c r="E18" s="527"/>
      <c r="F18" s="528"/>
      <c r="G18" s="512" t="s">
        <v>566</v>
      </c>
      <c r="H18" s="513"/>
      <c r="I18" s="513"/>
      <c r="J18" s="513"/>
      <c r="K18" s="513"/>
      <c r="L18" s="513"/>
      <c r="M18" s="513"/>
      <c r="N18" s="513"/>
      <c r="O18" s="513"/>
      <c r="P18" s="513"/>
      <c r="Q18" s="513"/>
      <c r="R18" s="513"/>
      <c r="S18" s="513"/>
      <c r="T18" s="514"/>
      <c r="U18" s="515" t="s">
        <v>130</v>
      </c>
      <c r="V18" s="515"/>
      <c r="W18" s="515"/>
      <c r="X18" s="515" t="s">
        <v>479</v>
      </c>
      <c r="Y18" s="515"/>
      <c r="Z18" s="515"/>
      <c r="AA18" s="515"/>
      <c r="AB18" s="55"/>
      <c r="AC18" s="55"/>
      <c r="AD18" s="32"/>
      <c r="AE18" s="32"/>
      <c r="AF18" s="32"/>
      <c r="AG18" s="32"/>
      <c r="AH18" s="32"/>
      <c r="AI18" s="32"/>
      <c r="AJ18" s="32"/>
      <c r="AK18" s="32"/>
      <c r="AL18" s="32"/>
      <c r="AM18" s="32"/>
      <c r="AN18" s="32"/>
      <c r="AP18" s="93">
        <f t="shared" si="0"/>
        <v>4</v>
      </c>
      <c r="AQ18" s="92" t="str">
        <f t="shared" si="1"/>
        <v>8.9 Gestión de la configuración</v>
      </c>
      <c r="AAL18" s="37"/>
      <c r="AAM18" s="37"/>
      <c r="AAN18" s="37"/>
      <c r="AAO18" s="37"/>
      <c r="AAP18" s="37"/>
      <c r="AAQ18" s="37"/>
      <c r="AAR18" s="37"/>
      <c r="AAS18" s="37"/>
      <c r="AAT18" s="37"/>
      <c r="AAU18" s="37"/>
      <c r="AAV18" s="37"/>
    </row>
    <row r="19" spans="1:724" ht="79" customHeight="1" x14ac:dyDescent="0.15">
      <c r="A19" s="168">
        <f t="shared" si="2"/>
        <v>5</v>
      </c>
      <c r="B19" s="526" t="s">
        <v>567</v>
      </c>
      <c r="C19" s="527"/>
      <c r="D19" s="527"/>
      <c r="E19" s="527"/>
      <c r="F19" s="528"/>
      <c r="G19" s="512" t="s">
        <v>568</v>
      </c>
      <c r="H19" s="513"/>
      <c r="I19" s="513"/>
      <c r="J19" s="513"/>
      <c r="K19" s="513"/>
      <c r="L19" s="513"/>
      <c r="M19" s="513"/>
      <c r="N19" s="513"/>
      <c r="O19" s="513"/>
      <c r="P19" s="513"/>
      <c r="Q19" s="513"/>
      <c r="R19" s="513"/>
      <c r="S19" s="513"/>
      <c r="T19" s="514"/>
      <c r="U19" s="515" t="s">
        <v>129</v>
      </c>
      <c r="V19" s="515"/>
      <c r="W19" s="515"/>
      <c r="X19" s="515" t="s">
        <v>578</v>
      </c>
      <c r="Y19" s="515"/>
      <c r="Z19" s="515"/>
      <c r="AA19" s="515"/>
      <c r="AB19" s="55"/>
      <c r="AC19" s="55"/>
      <c r="AD19" s="32"/>
      <c r="AE19" s="32"/>
      <c r="AF19" s="32"/>
      <c r="AG19" s="32"/>
      <c r="AH19" s="32"/>
      <c r="AI19" s="32"/>
      <c r="AJ19" s="32"/>
      <c r="AK19" s="32"/>
      <c r="AL19" s="32"/>
      <c r="AM19" s="32"/>
      <c r="AN19" s="32"/>
      <c r="AP19" s="93">
        <f t="shared" si="0"/>
        <v>5</v>
      </c>
      <c r="AQ19" s="92" t="str">
        <f t="shared" si="1"/>
        <v>8.1 Mantenimiento de la información y otras instalaciones asociadas</v>
      </c>
      <c r="AAL19" s="37"/>
      <c r="AAM19" s="37"/>
      <c r="AAN19" s="37"/>
      <c r="AAO19" s="37"/>
      <c r="AAP19" s="37"/>
      <c r="AAQ19" s="37"/>
      <c r="AAR19" s="37"/>
      <c r="AAS19" s="37"/>
      <c r="AAT19" s="37"/>
      <c r="AAU19" s="37"/>
      <c r="AAV19" s="37"/>
    </row>
    <row r="20" spans="1:724" ht="79" customHeight="1" x14ac:dyDescent="0.15">
      <c r="A20" s="168">
        <f t="shared" si="2"/>
        <v>6</v>
      </c>
      <c r="B20" s="526" t="s">
        <v>569</v>
      </c>
      <c r="C20" s="527"/>
      <c r="D20" s="527"/>
      <c r="E20" s="527"/>
      <c r="F20" s="528"/>
      <c r="G20" s="512" t="s">
        <v>610</v>
      </c>
      <c r="H20" s="513"/>
      <c r="I20" s="513"/>
      <c r="J20" s="513"/>
      <c r="K20" s="513"/>
      <c r="L20" s="513"/>
      <c r="M20" s="513"/>
      <c r="N20" s="513"/>
      <c r="O20" s="513"/>
      <c r="P20" s="513"/>
      <c r="Q20" s="513"/>
      <c r="R20" s="513"/>
      <c r="S20" s="513"/>
      <c r="T20" s="514"/>
      <c r="U20" s="515" t="s">
        <v>132</v>
      </c>
      <c r="V20" s="515"/>
      <c r="W20" s="515"/>
      <c r="X20" s="515" t="s">
        <v>481</v>
      </c>
      <c r="Y20" s="515"/>
      <c r="Z20" s="515"/>
      <c r="AA20" s="515"/>
      <c r="AB20" s="55"/>
      <c r="AC20" s="55"/>
      <c r="AD20" s="32"/>
      <c r="AE20" s="32"/>
      <c r="AF20" s="32"/>
      <c r="AG20" s="32"/>
      <c r="AH20" s="32"/>
      <c r="AI20" s="32"/>
      <c r="AJ20" s="32"/>
      <c r="AK20" s="32"/>
      <c r="AL20" s="32"/>
      <c r="AM20" s="32"/>
      <c r="AN20" s="32"/>
      <c r="AP20" s="93">
        <f t="shared" si="0"/>
        <v>6</v>
      </c>
      <c r="AQ20" s="92" t="str">
        <f t="shared" si="1"/>
        <v>6.3 Concientización, educación y capacitación en seguridad de la información</v>
      </c>
      <c r="AAL20" s="37"/>
      <c r="AAM20" s="37"/>
      <c r="AAN20" s="37"/>
      <c r="AAO20" s="37"/>
      <c r="AAP20" s="37"/>
      <c r="AAQ20" s="37"/>
      <c r="AAR20" s="37"/>
      <c r="AAS20" s="37"/>
      <c r="AAT20" s="37"/>
      <c r="AAU20" s="37"/>
      <c r="AAV20" s="37"/>
    </row>
    <row r="21" spans="1:724" ht="79" customHeight="1" x14ac:dyDescent="0.15">
      <c r="A21" s="168">
        <f t="shared" si="2"/>
        <v>7</v>
      </c>
      <c r="B21" s="526" t="s">
        <v>570</v>
      </c>
      <c r="C21" s="527"/>
      <c r="D21" s="527"/>
      <c r="E21" s="527"/>
      <c r="F21" s="528"/>
      <c r="G21" s="512" t="s">
        <v>571</v>
      </c>
      <c r="H21" s="513"/>
      <c r="I21" s="513"/>
      <c r="J21" s="513"/>
      <c r="K21" s="513"/>
      <c r="L21" s="513"/>
      <c r="M21" s="513"/>
      <c r="N21" s="513"/>
      <c r="O21" s="513"/>
      <c r="P21" s="513"/>
      <c r="Q21" s="513"/>
      <c r="R21" s="513"/>
      <c r="S21" s="513"/>
      <c r="T21" s="514"/>
      <c r="U21" s="515" t="s">
        <v>132</v>
      </c>
      <c r="V21" s="515"/>
      <c r="W21" s="515"/>
      <c r="X21" s="515" t="s">
        <v>579</v>
      </c>
      <c r="Y21" s="515"/>
      <c r="Z21" s="515"/>
      <c r="AA21" s="515"/>
      <c r="AB21" s="55"/>
      <c r="AC21" s="55"/>
      <c r="AD21" s="32"/>
      <c r="AE21" s="32"/>
      <c r="AF21" s="32"/>
      <c r="AG21" s="32"/>
      <c r="AH21" s="32"/>
      <c r="AI21" s="32"/>
      <c r="AJ21" s="32"/>
      <c r="AK21" s="32"/>
      <c r="AL21" s="32"/>
      <c r="AM21" s="32"/>
      <c r="AN21" s="32"/>
      <c r="AP21" s="93">
        <f t="shared" si="0"/>
        <v>7</v>
      </c>
      <c r="AQ21" s="92" t="str">
        <f t="shared" si="1"/>
        <v>8.16 Monitoreo de la actividad</v>
      </c>
      <c r="AAL21" s="37"/>
      <c r="AAM21" s="37"/>
      <c r="AAN21" s="37"/>
      <c r="AAO21" s="37"/>
      <c r="AAP21" s="37"/>
      <c r="AAQ21" s="37"/>
      <c r="AAR21" s="37"/>
      <c r="AAS21" s="37"/>
      <c r="AAT21" s="37"/>
      <c r="AAU21" s="37"/>
      <c r="AAV21" s="37"/>
    </row>
    <row r="22" spans="1:724" ht="30"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66</v>
      </c>
      <c r="C38" s="510" t="s">
        <v>367</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Operativa: Indisponibilidad total o parcial  en los servicios -  (Disponibilidad)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X</v>
      </c>
      <c r="BD56" s="443"/>
      <c r="BE56" s="446" t="str">
        <f>IF(O74=4,"X","")</f>
        <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0.46666666666666662</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t="s">
        <v>62</v>
      </c>
      <c r="I59" s="47" t="s">
        <v>62</v>
      </c>
      <c r="J59" s="47"/>
      <c r="K59" s="47"/>
      <c r="L59" s="47"/>
      <c r="M59" s="47"/>
      <c r="N59" s="47"/>
      <c r="O59" s="47"/>
      <c r="P59" s="47"/>
      <c r="Q59" s="47"/>
      <c r="R59" s="47"/>
      <c r="S59" s="47"/>
      <c r="T59" s="47"/>
      <c r="U59" s="47"/>
      <c r="V59" s="47"/>
      <c r="W59" s="47"/>
      <c r="X59" s="47"/>
      <c r="Y59" s="47"/>
      <c r="Z59" s="122">
        <f>COUNTA(H59:Y59)*G59</f>
        <v>0.8</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0.46666666666666662</v>
      </c>
      <c r="BE59" s="143"/>
      <c r="BF59" s="142">
        <f>IF(BE56="X",V74,0)</f>
        <v>0</v>
      </c>
      <c r="BG59" s="143"/>
      <c r="BH59" s="142">
        <f>IF(BG56="X",V74,0)</f>
        <v>0</v>
      </c>
      <c r="BI59" s="33"/>
      <c r="BJ59" s="32"/>
      <c r="BK59" s="32"/>
      <c r="BL59" s="32"/>
      <c r="BM59" s="451"/>
      <c r="BN59" s="451"/>
      <c r="BO59" s="32"/>
      <c r="BP59" s="141"/>
      <c r="BQ59" s="140">
        <f>IF(BP56="X",W113,0)</f>
        <v>0.19716666666666668</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t="s">
        <v>62</v>
      </c>
      <c r="K60" s="47"/>
      <c r="L60" s="47"/>
      <c r="M60" s="47"/>
      <c r="N60" s="47"/>
      <c r="O60" s="47"/>
      <c r="P60" s="47"/>
      <c r="Q60" s="47"/>
      <c r="R60" s="47"/>
      <c r="S60" s="47"/>
      <c r="T60" s="47"/>
      <c r="U60" s="47"/>
      <c r="V60" s="47"/>
      <c r="W60" s="47"/>
      <c r="X60" s="47"/>
      <c r="Y60" s="47"/>
      <c r="Z60" s="122">
        <f>COUNTA(H60:Y60)*G60</f>
        <v>0.6</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3</v>
      </c>
      <c r="P64" s="438"/>
      <c r="Q64" s="438"/>
      <c r="R64" s="439" t="str">
        <f>_xlfn.IFNA(VLOOKUP(O64,A58:B62,2,1),"")</f>
        <v>Media</v>
      </c>
      <c r="S64" s="439"/>
      <c r="T64" s="439"/>
      <c r="U64" s="439"/>
      <c r="V64" s="440">
        <f>IFERROR(AA58,"")</f>
        <v>0.46666666666666662</v>
      </c>
      <c r="W64" s="440"/>
      <c r="X64" s="441"/>
      <c r="Y64" s="32"/>
      <c r="Z64" s="32"/>
      <c r="AA64" s="32"/>
      <c r="AB64" s="77" t="str">
        <f>CONCATENATE(O64," - ",R64)</f>
        <v>3 - Media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X</v>
      </c>
      <c r="AU66" s="395" t="s">
        <v>252</v>
      </c>
      <c r="AV66" s="396"/>
      <c r="AW66" s="405">
        <f>IF(AT66="X",V64,0)</f>
        <v>0.46666666666666662</v>
      </c>
      <c r="AX66" s="32"/>
      <c r="AY66" s="407"/>
      <c r="AZ66" s="387" t="str">
        <f>IF(AND(AT66="X",AY56="X"),AW66*AZ59,"")</f>
        <v/>
      </c>
      <c r="BA66" s="411"/>
      <c r="BB66" s="411" t="str">
        <f>IF(AND(AT66="X",BA56="X"),AW66*BB59,"")</f>
        <v/>
      </c>
      <c r="BC66" s="385"/>
      <c r="BD66" s="387">
        <f>IF(AND(AT66="X",BC56="X"),AW66*BD59,"")</f>
        <v>0.21777777777777774</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0.46666666666666662</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t="s">
        <v>62</v>
      </c>
      <c r="I69" s="47" t="s">
        <v>62</v>
      </c>
      <c r="J69" s="47"/>
      <c r="K69" s="47"/>
      <c r="L69" s="47"/>
      <c r="M69" s="47"/>
      <c r="N69" s="47"/>
      <c r="O69" s="47"/>
      <c r="P69" s="47"/>
      <c r="Q69" s="47"/>
      <c r="R69" s="47"/>
      <c r="S69" s="47"/>
      <c r="T69" s="47"/>
      <c r="U69" s="47"/>
      <c r="V69" s="47"/>
      <c r="W69" s="47"/>
      <c r="X69" s="47"/>
      <c r="Y69" s="47"/>
      <c r="Z69" s="122">
        <f>COUNTA(H69:Y69)*G69</f>
        <v>0.8</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c r="I70" s="47"/>
      <c r="J70" s="47" t="s">
        <v>62</v>
      </c>
      <c r="K70" s="47"/>
      <c r="L70" s="47"/>
      <c r="M70" s="47"/>
      <c r="N70" s="47"/>
      <c r="O70" s="47"/>
      <c r="P70" s="47"/>
      <c r="Q70" s="47"/>
      <c r="R70" s="47"/>
      <c r="S70" s="47"/>
      <c r="T70" s="47"/>
      <c r="U70" s="47"/>
      <c r="V70" s="47"/>
      <c r="W70" s="47"/>
      <c r="X70" s="47"/>
      <c r="Y70" s="47"/>
      <c r="Z70" s="122">
        <f>COUNTA(H70:Y70)*G70</f>
        <v>0.6</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1.0647E-2</v>
      </c>
      <c r="BO70" s="32"/>
      <c r="BP70" s="373"/>
      <c r="BQ70" s="375">
        <f>IF(AND(BM70="X",BP56="X"),BN70*BQ59,"")</f>
        <v>2.0992335000000004E-3</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3</v>
      </c>
      <c r="P74" s="368"/>
      <c r="Q74" s="368"/>
      <c r="R74" s="369" t="str">
        <f>_xlfn.IFNA(VLOOKUP(O74,A68:B72,2,1),"")</f>
        <v>Moderado</v>
      </c>
      <c r="S74" s="369"/>
      <c r="T74" s="369"/>
      <c r="U74" s="369"/>
      <c r="V74" s="370">
        <f>IFERROR(AA68,"")</f>
        <v>0.46666666666666662</v>
      </c>
      <c r="W74" s="370"/>
      <c r="X74" s="371"/>
      <c r="Y74" s="32"/>
      <c r="Z74" s="32"/>
      <c r="AA74" s="32"/>
      <c r="AB74" s="77" t="str">
        <f>CONCATENATE(O74," - ",R74)</f>
        <v>3 - Moderado</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0.21777777777777774</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107" customHeight="1" x14ac:dyDescent="0.15">
      <c r="A82" s="98">
        <v>1</v>
      </c>
      <c r="B82" s="65" t="s">
        <v>538</v>
      </c>
      <c r="C82" s="335" t="s">
        <v>424</v>
      </c>
      <c r="D82" s="336"/>
      <c r="E82" s="94" t="s">
        <v>333</v>
      </c>
      <c r="F82" s="337" t="s">
        <v>425</v>
      </c>
      <c r="G82" s="338"/>
      <c r="H82" s="339"/>
      <c r="I82" s="337"/>
      <c r="J82" s="338"/>
      <c r="K82" s="338"/>
      <c r="L82" s="338"/>
      <c r="M82" s="339"/>
      <c r="N82" s="328" t="s">
        <v>90</v>
      </c>
      <c r="O82" s="328"/>
      <c r="P82" s="329" t="s">
        <v>101</v>
      </c>
      <c r="Q82" s="329"/>
      <c r="R82" s="329" t="s">
        <v>105</v>
      </c>
      <c r="S82" s="329"/>
      <c r="T82" s="329" t="s">
        <v>108</v>
      </c>
      <c r="U82" s="329"/>
      <c r="V82" s="88">
        <f t="shared" ref="V82:V111" si="6">IF(W82&gt;0.8,5,IF(W82&gt;0.6,4,IF(W82&gt;0.4,3,IF(W82&gt;0.2,2,1))))</f>
        <v>2</v>
      </c>
      <c r="W82" s="304">
        <f>IF(OR(T82="Ambos",T82="Probabilidad"),V64-(V64*AD82),V64)</f>
        <v>0.23333333333333331</v>
      </c>
      <c r="X82" s="305"/>
      <c r="Y82" s="88">
        <f t="shared" ref="Y82:Y111" si="7">IF(Z82&gt;0.8,5,IF(Z82&gt;0.6,4,IF(Z82&gt;0.4,3,IF(Z82&gt;0.2,2,1))))</f>
        <v>3</v>
      </c>
      <c r="Z82" s="304">
        <f>IF(OR(T82="Ambos",T82="Impacto"),V74-(V74*AD82),V74)</f>
        <v>0.46666666666666662</v>
      </c>
      <c r="AA82" s="305"/>
      <c r="AB82" s="97">
        <f t="shared" ref="AB82:AB111" si="8">IF(R82="",0,IF(P82="Automático",0.25,IF(P82="Manual",0.15,0)))</f>
        <v>0.25</v>
      </c>
      <c r="AC82" s="97">
        <f t="shared" ref="AC82:AC111" si="9">IF(P82="",0,IF(R82="Preventivo",0.25,IF(R82="Detectivo",0.15,IF(R82="Correctivo",0.1,0))))</f>
        <v>0.25</v>
      </c>
      <c r="AD82" s="97">
        <f t="shared" ref="AD82:AD111" si="10">IF(OR(P82=0,R82=0),0,AB82+AC82)</f>
        <v>0.5</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5.30 Preparación de las TIC para la continuidad del negocio 
2 5.29 Seguridad de la información durante la interrupción 
3 8.7 Protección contra malware 
4 8.9 Gestión de la configuración 
5 8.1 Mantenimiento de la información y otras instalaciones asociadas 
6 6.3 Concientización, educación y capacitación en seguridad de la información 
7 8.16 Monitoreo de la actividad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para garantizar la disponibilidad de la información de la entidad y de otros activos asociados
durante la interrupción. 
2 El SGSI de IDPC requiere el control en la protección de sus activos de información, con el fin de proteger la información y otros activos asociados durante la interrupción. 
3 El SGSI de IDPC requiere el control en la protección de sus activos de información, con la intención de garantizar que la información y otros activos asociados estén protegidos contra malware. 
4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5 El SGSI de IDPC requiere el control en la protección de sus activos de información, con la intención de proteger la información contra los riesgos introducidos mediante el uso de dispositivos finales de usuario (endpoints). 
6 El SGSI de IDPC requiere el control en la protección de sus activos de información, para garantizar que el funcionario y las partes interesadas pertinentes conozcan y cumplan con sus responsabilidades en materia de SI. 
7 El SGSI de IDPC requiere el control en la protección de sus activos de información, para detectar comportamientos anómalos y posibles incidentes de SI.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6 Gestión de Sistemas de Información y Tecnología
Gestion Talento Humano 
7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MANUAL: POLÍTICAS DE SEGURIDAD Y PRIVACIDAD DE LA INFORMACIÓN
Versión: 03 del 28 de abril de 2023
Publicado en la Intranet
Plan De Recuperación de Desastres - IDPC v2 
2 
MANUAL: POLÍTICAS DE SEGURIDAD Y PRIVACIDAD DE LA INFORMACIÓN
Versión: 03 del 28 de abril de 2023
Plan De Recuperación de Desastres - IDPC v2 
3 MANUAL: POLÍTICAS DE SEGURIDAD Y PRIVACIDAD DE LA INFORMACIÓN
Versión: 03 del 28 de abril de 2023 
4 
MANUAL: POLÍTICAS DE SEGURIDAD Y PRIVACIDAD DE LA INFORMACIÓN
Versión: 03 del 28 de abril de 2023 
5 
MANUAL: POLÍTICAS DE SEGURIDAD Y PRIVACIDAD DE LA INFORMACIÓN
Versión: 03 del 28 de abril de 2023 
6 Gestión Talento Humano
PROCEDIMIENTO DE INDUCCIÓN Y REINDUCCIÓN
Versión: 2 del 7 de julio de 2023 
7 MANUAL: POLÍTICAS DE SEGURIDAD Y PRIVACIDAD DE LA INFORMACIÓN
Versión: 03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Continua 
3 Continua 
4 Aleatoria 
5 Aleatoria 
6 Aleatoria 
7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Automático 
2 Automático 
3 Automático 
4 Manual 
5 Manual 
6 Manual 
7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Correctivo 
3 Correctivo 
4 Preventivo 
5 Preventivo 
6 Preventivo 
7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Ambos 
3 Ambos 
4 Probabilidad 
5 Probabilidad 
6 Probabilidad 
7 Probabilidad 
 </v>
      </c>
      <c r="AN82" s="86"/>
      <c r="AO82" s="85"/>
      <c r="AP82" s="93">
        <f t="shared" ref="AP82:AP101" si="11">A15</f>
        <v>1</v>
      </c>
      <c r="AQ82" s="92" t="str">
        <f t="shared" ref="AQ82:AQ101" si="12">IF(B15="","",B15)</f>
        <v>Ataques de Denegación de Servicio (DoS/DDoS) contra la Red Corporativa</v>
      </c>
      <c r="AAL82" s="37"/>
      <c r="AAM82" s="37"/>
      <c r="AAN82" s="37"/>
      <c r="AAO82" s="37"/>
      <c r="AAP82" s="37"/>
      <c r="AAQ82" s="37"/>
      <c r="AAR82" s="37"/>
      <c r="AAS82" s="37"/>
      <c r="AAT82" s="37"/>
      <c r="AAU82" s="37"/>
      <c r="AAV82" s="37"/>
    </row>
    <row r="83" spans="1:724" ht="54" customHeight="1" x14ac:dyDescent="0.15">
      <c r="A83" s="6">
        <f t="shared" ref="A83:A111" si="13">IF(B83="","",A82+1)</f>
        <v>2</v>
      </c>
      <c r="B83" s="65" t="s">
        <v>572</v>
      </c>
      <c r="C83" s="335" t="s">
        <v>427</v>
      </c>
      <c r="D83" s="336"/>
      <c r="E83" s="94" t="s">
        <v>333</v>
      </c>
      <c r="F83" s="337" t="s">
        <v>580</v>
      </c>
      <c r="G83" s="338"/>
      <c r="H83" s="339"/>
      <c r="I83" s="337"/>
      <c r="J83" s="338"/>
      <c r="K83" s="338"/>
      <c r="L83" s="338"/>
      <c r="M83" s="339"/>
      <c r="N83" s="328" t="s">
        <v>90</v>
      </c>
      <c r="O83" s="328"/>
      <c r="P83" s="329" t="s">
        <v>101</v>
      </c>
      <c r="Q83" s="329"/>
      <c r="R83" s="329" t="s">
        <v>103</v>
      </c>
      <c r="S83" s="329"/>
      <c r="T83" s="329" t="s">
        <v>106</v>
      </c>
      <c r="U83" s="329"/>
      <c r="V83" s="88">
        <f t="shared" si="6"/>
        <v>1</v>
      </c>
      <c r="W83" s="304">
        <f t="shared" ref="W83:W111" si="14">IF(OR(T83="Ambos",T83="Probabilidad"),W82-(W82*AD83),W82)</f>
        <v>0.15166666666666667</v>
      </c>
      <c r="X83" s="305"/>
      <c r="Y83" s="88">
        <f t="shared" si="7"/>
        <v>2</v>
      </c>
      <c r="Z83" s="304">
        <f t="shared" ref="Z83:Z111" si="15">IF(OR(T83="Ambos",T83="Impacto"),Z82-(Z82*AD83),Z82)</f>
        <v>0.30333333333333334</v>
      </c>
      <c r="AA83" s="305"/>
      <c r="AB83" s="87">
        <f t="shared" si="8"/>
        <v>0.25</v>
      </c>
      <c r="AC83" s="87">
        <f t="shared" si="9"/>
        <v>0.1</v>
      </c>
      <c r="AD83" s="87">
        <f t="shared" si="10"/>
        <v>0.35</v>
      </c>
      <c r="AE83" s="55"/>
      <c r="AF83" s="55"/>
      <c r="AG83" s="55"/>
      <c r="AH83" s="55"/>
      <c r="AI83" s="55"/>
      <c r="AJ83" s="55"/>
      <c r="AK83" s="55"/>
      <c r="AL83" s="55"/>
      <c r="AM83" s="86"/>
      <c r="AN83" s="86"/>
      <c r="AO83" s="85"/>
      <c r="AP83" s="93">
        <f t="shared" si="11"/>
        <v>2</v>
      </c>
      <c r="AQ83" s="92" t="str">
        <f t="shared" si="12"/>
        <v>Falla del Proveedor de Servicios de Internet (ISP) o del Enlace WAN</v>
      </c>
      <c r="AAL83" s="37"/>
      <c r="AAM83" s="37"/>
      <c r="AAN83" s="37"/>
      <c r="AAO83" s="37"/>
      <c r="AAP83" s="37"/>
      <c r="AAQ83" s="37"/>
      <c r="AAR83" s="37"/>
      <c r="AAS83" s="37"/>
      <c r="AAT83" s="37"/>
      <c r="AAU83" s="37"/>
      <c r="AAV83" s="37"/>
    </row>
    <row r="84" spans="1:724" ht="70" customHeight="1" x14ac:dyDescent="0.15">
      <c r="A84" s="6">
        <f t="shared" si="13"/>
        <v>3</v>
      </c>
      <c r="B84" s="65" t="s">
        <v>573</v>
      </c>
      <c r="C84" s="335" t="s">
        <v>548</v>
      </c>
      <c r="D84" s="336"/>
      <c r="E84" s="94" t="s">
        <v>333</v>
      </c>
      <c r="F84" s="337" t="s">
        <v>581</v>
      </c>
      <c r="G84" s="338"/>
      <c r="H84" s="339"/>
      <c r="I84" s="337"/>
      <c r="J84" s="338"/>
      <c r="K84" s="338"/>
      <c r="L84" s="338"/>
      <c r="M84" s="339"/>
      <c r="N84" s="328" t="s">
        <v>90</v>
      </c>
      <c r="O84" s="328"/>
      <c r="P84" s="329" t="s">
        <v>101</v>
      </c>
      <c r="Q84" s="329"/>
      <c r="R84" s="329" t="s">
        <v>103</v>
      </c>
      <c r="S84" s="329"/>
      <c r="T84" s="329" t="s">
        <v>106</v>
      </c>
      <c r="U84" s="329"/>
      <c r="V84" s="88">
        <f t="shared" si="6"/>
        <v>1</v>
      </c>
      <c r="W84" s="304">
        <f t="shared" si="14"/>
        <v>9.8583333333333342E-2</v>
      </c>
      <c r="X84" s="305"/>
      <c r="Y84" s="88">
        <f t="shared" si="7"/>
        <v>1</v>
      </c>
      <c r="Z84" s="304">
        <f t="shared" si="15"/>
        <v>0.19716666666666668</v>
      </c>
      <c r="AA84" s="305"/>
      <c r="AB84" s="87">
        <f t="shared" si="8"/>
        <v>0.25</v>
      </c>
      <c r="AC84" s="87">
        <f t="shared" si="9"/>
        <v>0.1</v>
      </c>
      <c r="AD84" s="87">
        <f t="shared" si="10"/>
        <v>0.35</v>
      </c>
      <c r="AE84" s="55"/>
      <c r="AF84" s="55"/>
      <c r="AG84" s="55"/>
      <c r="AH84" s="55"/>
      <c r="AI84" s="55"/>
      <c r="AJ84" s="55"/>
      <c r="AK84" s="55"/>
      <c r="AL84" s="55"/>
      <c r="AM84" s="86"/>
      <c r="AN84" s="86"/>
      <c r="AO84" s="85"/>
      <c r="AP84" s="93">
        <f t="shared" si="11"/>
        <v>3</v>
      </c>
      <c r="AQ84" s="92" t="str">
        <f t="shared" si="12"/>
        <v>Malware (Virus, Gusanos) que Consume Ancho de Banda o Recursos de Red</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00" customHeight="1" x14ac:dyDescent="0.15">
      <c r="A85" s="6">
        <f t="shared" si="13"/>
        <v>4</v>
      </c>
      <c r="B85" s="65" t="s">
        <v>574</v>
      </c>
      <c r="C85" s="335" t="s">
        <v>582</v>
      </c>
      <c r="D85" s="336"/>
      <c r="E85" s="94" t="s">
        <v>333</v>
      </c>
      <c r="F85" s="335" t="s">
        <v>583</v>
      </c>
      <c r="G85" s="336"/>
      <c r="H85" s="350"/>
      <c r="I85" s="337"/>
      <c r="J85" s="338"/>
      <c r="K85" s="338"/>
      <c r="L85" s="338"/>
      <c r="M85" s="339"/>
      <c r="N85" s="328" t="s">
        <v>89</v>
      </c>
      <c r="O85" s="328"/>
      <c r="P85" s="329" t="s">
        <v>100</v>
      </c>
      <c r="Q85" s="329"/>
      <c r="R85" s="329" t="s">
        <v>105</v>
      </c>
      <c r="S85" s="329"/>
      <c r="T85" s="329" t="s">
        <v>108</v>
      </c>
      <c r="U85" s="329"/>
      <c r="V85" s="88">
        <f t="shared" si="6"/>
        <v>1</v>
      </c>
      <c r="W85" s="304">
        <f t="shared" si="14"/>
        <v>5.9150000000000001E-2</v>
      </c>
      <c r="X85" s="305"/>
      <c r="Y85" s="88">
        <f t="shared" si="7"/>
        <v>1</v>
      </c>
      <c r="Z85" s="304">
        <f t="shared" si="15"/>
        <v>0.19716666666666668</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Errores de Configuración en Dispositivos de Red (Routers, Switches, Firewalls)</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64" customHeight="1" x14ac:dyDescent="0.15">
      <c r="A86" s="6">
        <f t="shared" si="13"/>
        <v>5</v>
      </c>
      <c r="B86" s="65" t="s">
        <v>575</v>
      </c>
      <c r="C86" s="348" t="s">
        <v>584</v>
      </c>
      <c r="D86" s="349"/>
      <c r="E86" s="94" t="s">
        <v>333</v>
      </c>
      <c r="F86" s="345" t="s">
        <v>583</v>
      </c>
      <c r="G86" s="346"/>
      <c r="H86" s="347"/>
      <c r="I86" s="337"/>
      <c r="J86" s="338"/>
      <c r="K86" s="338"/>
      <c r="L86" s="338"/>
      <c r="M86" s="339"/>
      <c r="N86" s="328" t="s">
        <v>89</v>
      </c>
      <c r="O86" s="328"/>
      <c r="P86" s="329" t="s">
        <v>100</v>
      </c>
      <c r="Q86" s="329"/>
      <c r="R86" s="329" t="s">
        <v>105</v>
      </c>
      <c r="S86" s="329"/>
      <c r="T86" s="329" t="s">
        <v>108</v>
      </c>
      <c r="U86" s="329"/>
      <c r="V86" s="88">
        <f t="shared" si="6"/>
        <v>1</v>
      </c>
      <c r="W86" s="304">
        <f t="shared" si="14"/>
        <v>3.5490000000000001E-2</v>
      </c>
      <c r="X86" s="305"/>
      <c r="Y86" s="88">
        <f t="shared" si="7"/>
        <v>1</v>
      </c>
      <c r="Z86" s="304">
        <f t="shared" si="15"/>
        <v>0.19716666666666668</v>
      </c>
      <c r="AA86" s="305"/>
      <c r="AB86" s="87">
        <f t="shared" si="8"/>
        <v>0.15</v>
      </c>
      <c r="AC86" s="87">
        <f t="shared" si="9"/>
        <v>0.25</v>
      </c>
      <c r="AD86" s="87">
        <f t="shared" si="10"/>
        <v>0.4</v>
      </c>
      <c r="AE86" s="55"/>
      <c r="AF86" s="55"/>
      <c r="AG86" s="55"/>
      <c r="AH86" s="55"/>
      <c r="AI86" s="55"/>
      <c r="AJ86" s="55"/>
      <c r="AK86" s="55"/>
      <c r="AL86" s="55"/>
      <c r="AM86" s="86"/>
      <c r="AN86" s="86"/>
      <c r="AO86" s="85"/>
      <c r="AP86" s="93">
        <f t="shared" si="11"/>
        <v>5</v>
      </c>
      <c r="AQ86" s="92" t="str">
        <f t="shared" si="12"/>
        <v>Fallas en el Hardware de la Red Corporativa (Routers, Switches, Servidores Proxy)</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78" customHeight="1" x14ac:dyDescent="0.15">
      <c r="A87" s="6">
        <f t="shared" si="13"/>
        <v>6</v>
      </c>
      <c r="B87" s="65" t="s">
        <v>576</v>
      </c>
      <c r="C87" s="340" t="s">
        <v>549</v>
      </c>
      <c r="D87" s="341"/>
      <c r="E87" s="94" t="s">
        <v>585</v>
      </c>
      <c r="F87" s="342" t="s">
        <v>550</v>
      </c>
      <c r="G87" s="343"/>
      <c r="H87" s="344"/>
      <c r="I87" s="337"/>
      <c r="J87" s="338"/>
      <c r="K87" s="338"/>
      <c r="L87" s="338"/>
      <c r="M87" s="339"/>
      <c r="N87" s="328" t="s">
        <v>89</v>
      </c>
      <c r="O87" s="328"/>
      <c r="P87" s="329" t="s">
        <v>100</v>
      </c>
      <c r="Q87" s="329"/>
      <c r="R87" s="329" t="s">
        <v>105</v>
      </c>
      <c r="S87" s="329"/>
      <c r="T87" s="329" t="s">
        <v>108</v>
      </c>
      <c r="U87" s="329"/>
      <c r="V87" s="88">
        <f t="shared" si="6"/>
        <v>1</v>
      </c>
      <c r="W87" s="304">
        <f t="shared" si="14"/>
        <v>2.1294E-2</v>
      </c>
      <c r="X87" s="305"/>
      <c r="Y87" s="88">
        <f t="shared" si="7"/>
        <v>1</v>
      </c>
      <c r="Z87" s="304">
        <f t="shared" si="15"/>
        <v>0.19716666666666668</v>
      </c>
      <c r="AA87" s="305"/>
      <c r="AB87" s="87">
        <f t="shared" si="8"/>
        <v>0.15</v>
      </c>
      <c r="AC87" s="87">
        <f t="shared" si="9"/>
        <v>0.25</v>
      </c>
      <c r="AD87" s="87">
        <f t="shared" si="10"/>
        <v>0.4</v>
      </c>
      <c r="AE87" s="55"/>
      <c r="AF87" s="55"/>
      <c r="AG87" s="55"/>
      <c r="AH87" s="55"/>
      <c r="AI87" s="55"/>
      <c r="AJ87" s="55"/>
      <c r="AK87" s="55"/>
      <c r="AL87" s="55"/>
      <c r="AM87" s="86"/>
      <c r="AN87" s="86"/>
      <c r="AO87" s="85"/>
      <c r="AP87" s="93">
        <f t="shared" si="11"/>
        <v>6</v>
      </c>
      <c r="AQ87" s="92" t="str">
        <f t="shared" si="12"/>
        <v>Ataque de Phishing o Ingeniería Social que Compromete Credenciales de Administrador de Red</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64" customHeight="1" x14ac:dyDescent="0.15">
      <c r="A88" s="6">
        <f t="shared" si="13"/>
        <v>7</v>
      </c>
      <c r="B88" s="65" t="s">
        <v>577</v>
      </c>
      <c r="C88" s="335" t="s">
        <v>586</v>
      </c>
      <c r="D88" s="336"/>
      <c r="E88" s="94" t="s">
        <v>333</v>
      </c>
      <c r="F88" s="337" t="s">
        <v>581</v>
      </c>
      <c r="G88" s="338"/>
      <c r="H88" s="339"/>
      <c r="I88" s="337"/>
      <c r="J88" s="338"/>
      <c r="K88" s="338"/>
      <c r="L88" s="338"/>
      <c r="M88" s="339"/>
      <c r="N88" s="328" t="s">
        <v>90</v>
      </c>
      <c r="O88" s="328"/>
      <c r="P88" s="329" t="s">
        <v>101</v>
      </c>
      <c r="Q88" s="329"/>
      <c r="R88" s="329" t="s">
        <v>105</v>
      </c>
      <c r="S88" s="329"/>
      <c r="T88" s="329" t="s">
        <v>108</v>
      </c>
      <c r="U88" s="329"/>
      <c r="V88" s="88">
        <f t="shared" si="6"/>
        <v>1</v>
      </c>
      <c r="W88" s="304">
        <f t="shared" si="14"/>
        <v>1.0647E-2</v>
      </c>
      <c r="X88" s="305"/>
      <c r="Y88" s="88">
        <f t="shared" si="7"/>
        <v>1</v>
      </c>
      <c r="Z88" s="304">
        <f t="shared" si="15"/>
        <v>0.19716666666666668</v>
      </c>
      <c r="AA88" s="305"/>
      <c r="AB88" s="87">
        <f t="shared" si="8"/>
        <v>0.25</v>
      </c>
      <c r="AC88" s="87">
        <f t="shared" si="9"/>
        <v>0.25</v>
      </c>
      <c r="AD88" s="87">
        <f t="shared" si="10"/>
        <v>0.5</v>
      </c>
      <c r="AE88" s="55"/>
      <c r="AF88" s="55"/>
      <c r="AG88" s="55"/>
      <c r="AH88" s="55"/>
      <c r="AI88" s="55"/>
      <c r="AJ88" s="55"/>
      <c r="AK88" s="55"/>
      <c r="AL88" s="55"/>
      <c r="AM88" s="86"/>
      <c r="AN88" s="86"/>
      <c r="AO88" s="85"/>
      <c r="AP88" s="93">
        <f t="shared" si="11"/>
        <v>7</v>
      </c>
      <c r="AQ88" s="92" t="str">
        <f t="shared" si="12"/>
        <v>Amenaza Interna (Maliciosa o por Error) que Interrumpe la Conectividad</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64"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1.0647E-2</v>
      </c>
      <c r="X89" s="305"/>
      <c r="Y89" s="88">
        <f t="shared" si="7"/>
        <v>1</v>
      </c>
      <c r="Z89" s="304">
        <f t="shared" si="15"/>
        <v>0.19716666666666668</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1.0647E-2</v>
      </c>
      <c r="X90" s="305"/>
      <c r="Y90" s="88">
        <f t="shared" si="7"/>
        <v>1</v>
      </c>
      <c r="Z90" s="304">
        <f t="shared" si="15"/>
        <v>0.19716666666666668</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1.0647E-2</v>
      </c>
      <c r="X91" s="305"/>
      <c r="Y91" s="88">
        <f t="shared" si="7"/>
        <v>1</v>
      </c>
      <c r="Z91" s="304">
        <f t="shared" si="15"/>
        <v>0.19716666666666668</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1.0647E-2</v>
      </c>
      <c r="X92" s="305"/>
      <c r="Y92" s="88">
        <f t="shared" si="7"/>
        <v>1</v>
      </c>
      <c r="Z92" s="304">
        <f t="shared" si="15"/>
        <v>0.19716666666666668</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1.0647E-2</v>
      </c>
      <c r="X93" s="305"/>
      <c r="Y93" s="88">
        <f t="shared" si="7"/>
        <v>1</v>
      </c>
      <c r="Z93" s="304">
        <f t="shared" si="15"/>
        <v>0.19716666666666668</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1.0647E-2</v>
      </c>
      <c r="X94" s="305"/>
      <c r="Y94" s="88">
        <f t="shared" si="7"/>
        <v>1</v>
      </c>
      <c r="Z94" s="304">
        <f t="shared" si="15"/>
        <v>0.19716666666666668</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1.0647E-2</v>
      </c>
      <c r="X95" s="305"/>
      <c r="Y95" s="88">
        <f t="shared" si="7"/>
        <v>1</v>
      </c>
      <c r="Z95" s="304">
        <f t="shared" si="15"/>
        <v>0.19716666666666668</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1.0647E-2</v>
      </c>
      <c r="X96" s="305"/>
      <c r="Y96" s="88">
        <f t="shared" si="7"/>
        <v>1</v>
      </c>
      <c r="Z96" s="304">
        <f t="shared" si="15"/>
        <v>0.19716666666666668</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1.0647E-2</v>
      </c>
      <c r="X97" s="305"/>
      <c r="Y97" s="88">
        <f t="shared" si="7"/>
        <v>1</v>
      </c>
      <c r="Z97" s="304">
        <f t="shared" si="15"/>
        <v>0.19716666666666668</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1.0647E-2</v>
      </c>
      <c r="X98" s="305"/>
      <c r="Y98" s="88">
        <f t="shared" si="7"/>
        <v>1</v>
      </c>
      <c r="Z98" s="304">
        <f t="shared" si="15"/>
        <v>0.19716666666666668</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1.0647E-2</v>
      </c>
      <c r="X99" s="305"/>
      <c r="Y99" s="88">
        <f t="shared" si="7"/>
        <v>1</v>
      </c>
      <c r="Z99" s="304">
        <f t="shared" si="15"/>
        <v>0.19716666666666668</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1.0647E-2</v>
      </c>
      <c r="X100" s="305"/>
      <c r="Y100" s="88">
        <f t="shared" si="7"/>
        <v>1</v>
      </c>
      <c r="Z100" s="304">
        <f t="shared" si="15"/>
        <v>0.19716666666666668</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1.0647E-2</v>
      </c>
      <c r="X101" s="305"/>
      <c r="Y101" s="88">
        <f t="shared" si="7"/>
        <v>1</v>
      </c>
      <c r="Z101" s="304">
        <f t="shared" si="15"/>
        <v>0.19716666666666668</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1.0647E-2</v>
      </c>
      <c r="X102" s="305"/>
      <c r="Y102" s="88">
        <f t="shared" si="7"/>
        <v>1</v>
      </c>
      <c r="Z102" s="304">
        <f t="shared" si="15"/>
        <v>0.19716666666666668</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1.0647E-2</v>
      </c>
      <c r="X103" s="305"/>
      <c r="Y103" s="88">
        <f t="shared" si="7"/>
        <v>1</v>
      </c>
      <c r="Z103" s="304">
        <f t="shared" si="15"/>
        <v>0.19716666666666668</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1.0647E-2</v>
      </c>
      <c r="X104" s="305"/>
      <c r="Y104" s="88">
        <f t="shared" si="7"/>
        <v>1</v>
      </c>
      <c r="Z104" s="304">
        <f t="shared" si="15"/>
        <v>0.19716666666666668</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1.0647E-2</v>
      </c>
      <c r="X105" s="305"/>
      <c r="Y105" s="88">
        <f t="shared" si="7"/>
        <v>1</v>
      </c>
      <c r="Z105" s="304">
        <f t="shared" si="15"/>
        <v>0.19716666666666668</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1.0647E-2</v>
      </c>
      <c r="X106" s="305"/>
      <c r="Y106" s="88">
        <f t="shared" si="7"/>
        <v>1</v>
      </c>
      <c r="Z106" s="304">
        <f t="shared" si="15"/>
        <v>0.19716666666666668</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1.0647E-2</v>
      </c>
      <c r="X107" s="305"/>
      <c r="Y107" s="88">
        <f t="shared" si="7"/>
        <v>1</v>
      </c>
      <c r="Z107" s="304">
        <f t="shared" si="15"/>
        <v>0.19716666666666668</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1.0647E-2</v>
      </c>
      <c r="X108" s="305"/>
      <c r="Y108" s="88">
        <f t="shared" si="7"/>
        <v>1</v>
      </c>
      <c r="Z108" s="304">
        <f t="shared" si="15"/>
        <v>0.19716666666666668</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1.0647E-2</v>
      </c>
      <c r="X109" s="305"/>
      <c r="Y109" s="88">
        <f t="shared" si="7"/>
        <v>1</v>
      </c>
      <c r="Z109" s="304">
        <f t="shared" si="15"/>
        <v>0.19716666666666668</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1.0647E-2</v>
      </c>
      <c r="X110" s="305"/>
      <c r="Y110" s="88">
        <f t="shared" si="7"/>
        <v>1</v>
      </c>
      <c r="Z110" s="304">
        <f t="shared" si="15"/>
        <v>0.19716666666666668</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1.0647E-2</v>
      </c>
      <c r="X111" s="305"/>
      <c r="Y111" s="88">
        <f t="shared" si="7"/>
        <v>1</v>
      </c>
      <c r="Z111" s="304">
        <f t="shared" si="15"/>
        <v>0.19716666666666668</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1.0647E-2</v>
      </c>
      <c r="K113" s="310"/>
      <c r="L113" s="311" t="s">
        <v>217</v>
      </c>
      <c r="M113" s="311"/>
      <c r="N113" s="311"/>
      <c r="O113" s="311"/>
      <c r="P113" s="311"/>
      <c r="Q113" s="312"/>
      <c r="R113" s="78">
        <f>Y111</f>
        <v>1</v>
      </c>
      <c r="S113" s="313" t="str">
        <f>_xlfn.IFNA(VLOOKUP(R113,A68:B72,2,1),"")</f>
        <v>Leve</v>
      </c>
      <c r="T113" s="313"/>
      <c r="U113" s="313"/>
      <c r="V113" s="313"/>
      <c r="W113" s="314">
        <f>Z111</f>
        <v>0.19716666666666668</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2.0992335000000004E-3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37" customHeight="1" x14ac:dyDescent="0.15">
      <c r="A172" s="48" t="s">
        <v>165</v>
      </c>
      <c r="B172" s="180" t="s">
        <v>609</v>
      </c>
      <c r="C172" s="225" t="s">
        <v>608</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34" customHeight="1" x14ac:dyDescent="0.15">
      <c r="A173" s="48" t="s">
        <v>163</v>
      </c>
      <c r="B173" s="180" t="s">
        <v>357</v>
      </c>
      <c r="C173" s="225" t="s">
        <v>440</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35" customHeight="1" x14ac:dyDescent="0.15">
      <c r="A174" s="48" t="s">
        <v>161</v>
      </c>
      <c r="B174" s="180" t="s">
        <v>357</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17" priority="1"/>
  </conditionalFormatting>
  <conditionalFormatting sqref="O76:T76 O128:T128 O130 O137:T137 O140:T140 O142:T142 O143 O152:T152 O154:T160">
    <cfRule type="containsText" dxfId="16" priority="6" operator="containsText" text="EXTREMO">
      <formula>NOT(ISERROR(SEARCH("EXTREMO",O76)))</formula>
    </cfRule>
    <cfRule type="containsText" dxfId="15" priority="7" operator="containsText" text="ALTO">
      <formula>NOT(ISERROR(SEARCH("ALTO",O76)))</formula>
    </cfRule>
    <cfRule type="containsText" dxfId="14" priority="8" operator="containsText" text="MODERADO">
      <formula>NOT(ISERROR(SEARCH("MODERADO",O76)))</formula>
    </cfRule>
    <cfRule type="containsText" dxfId="13" priority="9" operator="containsText" text="bajo">
      <formula>NOT(ISERROR(SEARCH("bajo",O76)))</formula>
    </cfRule>
  </conditionalFormatting>
  <conditionalFormatting sqref="O115:T118">
    <cfRule type="containsText" dxfId="12" priority="2" operator="containsText" text="EXTREMO">
      <formula>NOT(ISERROR(SEARCH("EXTREMO",O115)))</formula>
    </cfRule>
    <cfRule type="containsText" dxfId="11" priority="3" operator="containsText" text="ALTO">
      <formula>NOT(ISERROR(SEARCH("ALTO",O115)))</formula>
    </cfRule>
    <cfRule type="containsText" dxfId="10" priority="4" operator="containsText" text="MODERADO">
      <formula>NOT(ISERROR(SEARCH("MODERADO",O115)))</formula>
    </cfRule>
    <cfRule type="containsText" dxfId="9"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showErrorMessage="1" sqref="D145:D151" xr:uid="{F070C6A8-3B62-3849-A353-52A7FF211BA0}">
      <formula1>CLASIFICACION</formula1>
    </dataValidation>
    <dataValidation type="list" allowBlank="1" showInputMessage="1" showErrorMessage="1" sqref="B38:B44" xr:uid="{C6D181B5-BA43-CB45-B167-52E601EDE31C}">
      <formula1>Consecuencia</formula1>
    </dataValidation>
    <dataValidation type="list" showErrorMessage="1" sqref="N82:N111" xr:uid="{A166E095-4A98-674E-9EFD-AD9842028E1E}">
      <formula1>frecuencias</formula1>
    </dataValidation>
    <dataValidation type="list" showInputMessage="1" showErrorMessage="1" sqref="P82:Q111" xr:uid="{36A4C684-5B6D-5F4A-B541-5C5E3B2849FF}">
      <formula1>Contr_implement</formula1>
    </dataValidation>
    <dataValidation type="list" showInputMessage="1" showErrorMessage="1" sqref="R82:S111" xr:uid="{1B545430-E600-8C49-9C10-7087BBF314F3}">
      <formula1>Proposito</formula1>
    </dataValidation>
    <dataValidation type="list" showInputMessage="1" showErrorMessage="1" sqref="T82:U111" xr:uid="{6445518F-CA8E-ED45-B9DC-100E94F4AAF5}">
      <formula1>Efectos</formula1>
    </dataValidation>
    <dataValidation type="list" allowBlank="1" showInputMessage="1" showErrorMessage="1" sqref="U15:W34" xr:uid="{5728D59B-B5F9-5944-B875-7FA7A661873A}">
      <formula1>Fact_causa</formula1>
    </dataValidation>
    <dataValidation type="list" showInputMessage="1" showErrorMessage="1" sqref="G117" xr:uid="{398E9D2D-D9C3-5043-8E92-4AA74994043B}">
      <formula1>Politica_tto</formula1>
    </dataValidation>
    <dataValidation type="list" showInputMessage="1" showErrorMessage="1" sqref="O141:R141" xr:uid="{77FED087-C709-F94E-8225-9F424B457FD1}">
      <formula1>SN</formula1>
    </dataValidation>
    <dataValidation type="list" showInputMessage="1" showErrorMessage="1" sqref="D12" xr:uid="{F54071DE-3355-4746-B5E8-46A37E3845D1}">
      <formula1>tipo_riesg</formula1>
    </dataValidation>
    <dataValidation type="list" allowBlank="1" showInputMessage="1" showErrorMessage="1" sqref="E46:E49" xr:uid="{68E4F3D6-6A36-F049-B6F7-C5125AC557A7}">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12289"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12289"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598C-A99C-EC43-B00B-CCC3BFEFA8CC}">
  <sheetPr>
    <tabColor theme="9" tint="0.39997558519241921"/>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333</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79.5" customHeight="1" thickBot="1" x14ac:dyDescent="0.2">
      <c r="A12" s="569" t="s">
        <v>419</v>
      </c>
      <c r="B12" s="570"/>
      <c r="C12" s="175" t="s">
        <v>417</v>
      </c>
      <c r="D12" s="174" t="s">
        <v>137</v>
      </c>
      <c r="E12" s="543" t="s">
        <v>385</v>
      </c>
      <c r="F12" s="544"/>
      <c r="G12" s="544"/>
      <c r="H12" s="544"/>
      <c r="I12" s="544"/>
      <c r="J12" s="544"/>
      <c r="K12" s="544"/>
      <c r="L12" s="544"/>
      <c r="M12" s="544"/>
      <c r="N12" s="544"/>
      <c r="O12" s="544"/>
      <c r="P12" s="544"/>
      <c r="Q12" s="544"/>
      <c r="R12" s="544"/>
      <c r="S12" s="544"/>
      <c r="T12" s="544"/>
      <c r="U12" s="544"/>
      <c r="V12" s="544"/>
      <c r="W12" s="545"/>
      <c r="X12" s="540" t="s">
        <v>335</v>
      </c>
      <c r="Y12" s="541"/>
      <c r="Z12" s="541"/>
      <c r="AA12" s="542"/>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30" customHeight="1" x14ac:dyDescent="0.15">
      <c r="A15" s="168">
        <v>1</v>
      </c>
      <c r="B15" s="526" t="s">
        <v>418</v>
      </c>
      <c r="C15" s="527"/>
      <c r="D15" s="527"/>
      <c r="E15" s="527"/>
      <c r="F15" s="528"/>
      <c r="G15" s="529" t="s">
        <v>421</v>
      </c>
      <c r="H15" s="530"/>
      <c r="I15" s="530"/>
      <c r="J15" s="530"/>
      <c r="K15" s="530"/>
      <c r="L15" s="530"/>
      <c r="M15" s="530"/>
      <c r="N15" s="530"/>
      <c r="O15" s="530"/>
      <c r="P15" s="530"/>
      <c r="Q15" s="530"/>
      <c r="R15" s="530"/>
      <c r="S15" s="530"/>
      <c r="T15" s="531"/>
      <c r="U15" s="515" t="s">
        <v>132</v>
      </c>
      <c r="V15" s="515"/>
      <c r="W15" s="515"/>
      <c r="X15" s="515" t="s">
        <v>422</v>
      </c>
      <c r="Y15" s="515"/>
      <c r="Z15" s="515"/>
      <c r="AA15" s="515"/>
      <c r="AB15" s="77" t="str">
        <f>CONCATENATE(A15," ",B15," 
",A16," ",B16," 
",A17," ",B17," 
",A18," ",B18," 
",A19," ",B19," 
",A20," ",B20," 
",A21," ",B21," 
",A22," ",B22," 
",A23," ",B23," 
",A24," ",B24," 
",A25," ",B25," 
",A26," ",B26," 
",A27," ",B27," 
",A28," ",B28," 
",A29," ",B29," 
",A30," ",B30," 
",A31," ",B31," 
",A32," ",B32," 
",A33," ",B33," 
",A34," ",B34,)</f>
        <v xml:space="preserve">1 Falla del equipo de telecomunicaciones 
2 Falla del servicio por causas atribuibles al proveedor de servicio de Internet 
3 Ataque de malware 
4 Error humano o configuración incorrecta 
 </v>
      </c>
      <c r="AC15" s="77" t="str">
        <f>CONCATENATE(A15," ",G15," 
",A16," ",G16," 
",A17," ",G17," 
",A18," ",G18," 
",A19," ",G19," 
",A20," ",G20," 
",A21," ",G21," 
",A22," ",G22," 
",A23," ",G23," 
",A24," ",G24," 
",A25," ",G25," 
",A26," ",G26," 
",A27," ",G27," 
",A28," ",G28," 
",A29," ",G29," 
",A30," ",G30," 
",A31," ",G31," 
",A32," ",G32," 
",A33," ",G33," 
",A34," ",G34,)</f>
        <v xml:space="preserve">1 Todas las sedes carecen de canal contingente de servicio de Internet. 
2 Desde internet no se tiene acceso algunos servicios del IDPC. 
3 Cifrar o dañar sistemas operativos y bases de datos completas 
4 Esquemas de autenticación débiles 
 </v>
      </c>
      <c r="AD15" s="77" t="str">
        <f>CONCATENATE(A15," ",U15," 
",A16," ",U16," 
",A17," ",U17," 
",A18," ",U18," 
",A19," ",U19," 
",A20," ",U20," 
",A21," ",U21," 
",A22," ",U22," 
",A23," ",U23," 
",A24," ",U24," 
",A25," ",U25," 
",A26," ",U26," 
",A27," ",U27," 
",A28," ",U28," 
",A29," ",U29," 
",A30," ",U30," 
",A31," ",U31," 
",A32," ",U32," 
",A33," ",U33," 
",A34," ",U34,)</f>
        <v xml:space="preserve">1 Operativo 
2 Tecnológico 
3 Tecnológico 
4 Operativo 
 </v>
      </c>
      <c r="AE15" s="32"/>
      <c r="AF15" s="32"/>
      <c r="AG15" s="32"/>
      <c r="AH15" s="32"/>
      <c r="AI15" s="32"/>
      <c r="AJ15" s="32"/>
      <c r="AK15" s="32"/>
      <c r="AL15" s="32"/>
      <c r="AM15" s="32"/>
      <c r="AN15" s="32"/>
      <c r="AP15" s="93">
        <f t="shared" ref="AP15:AP34" si="0">A82</f>
        <v>1</v>
      </c>
      <c r="AQ15" s="92" t="str">
        <f t="shared" ref="AQ15:AQ34" si="1">IF(B82="","",B82)</f>
        <v>5.30 Preparación de las TIC para la continuidad de negocio</v>
      </c>
      <c r="AAL15" s="37"/>
      <c r="AAM15" s="37"/>
      <c r="AAN15" s="37"/>
      <c r="AAO15" s="37"/>
      <c r="AAP15" s="37"/>
      <c r="AAQ15" s="37"/>
      <c r="AAR15" s="37"/>
      <c r="AAS15" s="37"/>
      <c r="AAT15" s="37"/>
      <c r="AAU15" s="37"/>
      <c r="AAV15" s="37"/>
    </row>
    <row r="16" spans="1:724" ht="30" customHeight="1" x14ac:dyDescent="0.15">
      <c r="A16" s="168">
        <f t="shared" ref="A16:A34" si="2">IF(B16="","",A15+1)</f>
        <v>2</v>
      </c>
      <c r="B16" s="526" t="s">
        <v>435</v>
      </c>
      <c r="C16" s="527"/>
      <c r="D16" s="527"/>
      <c r="E16" s="527"/>
      <c r="F16" s="528"/>
      <c r="G16" s="529" t="s">
        <v>420</v>
      </c>
      <c r="H16" s="530"/>
      <c r="I16" s="530"/>
      <c r="J16" s="530"/>
      <c r="K16" s="530"/>
      <c r="L16" s="530"/>
      <c r="M16" s="530"/>
      <c r="N16" s="530"/>
      <c r="O16" s="530"/>
      <c r="P16" s="530"/>
      <c r="Q16" s="530"/>
      <c r="R16" s="530"/>
      <c r="S16" s="530"/>
      <c r="T16" s="531"/>
      <c r="U16" s="515" t="s">
        <v>130</v>
      </c>
      <c r="V16" s="515"/>
      <c r="W16" s="515"/>
      <c r="X16" s="515" t="s">
        <v>433</v>
      </c>
      <c r="Y16" s="515"/>
      <c r="Z16" s="515"/>
      <c r="AA16" s="515"/>
      <c r="AB16" s="55"/>
      <c r="AC16" s="55"/>
      <c r="AD16" s="32"/>
      <c r="AE16" s="32"/>
      <c r="AF16" s="32"/>
      <c r="AG16" s="32"/>
      <c r="AH16" s="32"/>
      <c r="AI16" s="32"/>
      <c r="AJ16" s="32"/>
      <c r="AK16" s="32"/>
      <c r="AL16" s="32"/>
      <c r="AM16" s="32"/>
      <c r="AN16" s="32"/>
      <c r="AP16" s="93">
        <f t="shared" si="0"/>
        <v>2</v>
      </c>
      <c r="AQ16" s="92" t="str">
        <f t="shared" si="1"/>
        <v>5.29 Seguridad de la información durante interrupciones</v>
      </c>
      <c r="AAL16" s="37"/>
      <c r="AAM16" s="37"/>
      <c r="AAN16" s="37"/>
      <c r="AAO16" s="37"/>
      <c r="AAP16" s="37"/>
      <c r="AAQ16" s="37"/>
      <c r="AAR16" s="37"/>
      <c r="AAS16" s="37"/>
      <c r="AAT16" s="37"/>
      <c r="AAU16" s="37"/>
      <c r="AAV16" s="37"/>
    </row>
    <row r="17" spans="1:724" ht="30" customHeight="1" x14ac:dyDescent="0.15">
      <c r="A17" s="168">
        <f t="shared" si="2"/>
        <v>3</v>
      </c>
      <c r="B17" s="526" t="s">
        <v>429</v>
      </c>
      <c r="C17" s="527"/>
      <c r="D17" s="527"/>
      <c r="E17" s="527"/>
      <c r="F17" s="528"/>
      <c r="G17" s="529" t="s">
        <v>431</v>
      </c>
      <c r="H17" s="530"/>
      <c r="I17" s="530"/>
      <c r="J17" s="530"/>
      <c r="K17" s="530"/>
      <c r="L17" s="530"/>
      <c r="M17" s="530"/>
      <c r="N17" s="530"/>
      <c r="O17" s="530"/>
      <c r="P17" s="530"/>
      <c r="Q17" s="530"/>
      <c r="R17" s="530"/>
      <c r="S17" s="530"/>
      <c r="T17" s="531"/>
      <c r="U17" s="515" t="s">
        <v>130</v>
      </c>
      <c r="V17" s="515"/>
      <c r="W17" s="515"/>
      <c r="X17" s="515" t="s">
        <v>365</v>
      </c>
      <c r="Y17" s="515"/>
      <c r="Z17" s="515"/>
      <c r="AA17" s="515"/>
      <c r="AB17" s="55"/>
      <c r="AC17" s="55"/>
      <c r="AD17" s="32"/>
      <c r="AE17" s="32"/>
      <c r="AF17" s="32"/>
      <c r="AG17" s="32"/>
      <c r="AH17" s="32"/>
      <c r="AI17" s="32"/>
      <c r="AJ17" s="32"/>
      <c r="AK17" s="32"/>
      <c r="AL17" s="32"/>
      <c r="AM17" s="32"/>
      <c r="AN17" s="32"/>
      <c r="AP17" s="93">
        <f t="shared" si="0"/>
        <v>3</v>
      </c>
      <c r="AQ17" s="92" t="str">
        <f t="shared" si="1"/>
        <v>5.23 Seguridad de la información para el uso de servicios en la nube</v>
      </c>
      <c r="AAL17" s="37"/>
      <c r="AAM17" s="37"/>
      <c r="AAN17" s="37"/>
      <c r="AAO17" s="37"/>
      <c r="AAP17" s="37"/>
      <c r="AAQ17" s="37"/>
      <c r="AAR17" s="37"/>
      <c r="AAS17" s="37"/>
      <c r="AAT17" s="37"/>
      <c r="AAU17" s="37"/>
      <c r="AAV17" s="37"/>
    </row>
    <row r="18" spans="1:724" ht="30" customHeight="1" x14ac:dyDescent="0.15">
      <c r="A18" s="168">
        <f t="shared" si="2"/>
        <v>4</v>
      </c>
      <c r="B18" s="526" t="s">
        <v>430</v>
      </c>
      <c r="C18" s="527"/>
      <c r="D18" s="527"/>
      <c r="E18" s="527"/>
      <c r="F18" s="528"/>
      <c r="G18" s="512" t="s">
        <v>432</v>
      </c>
      <c r="H18" s="513"/>
      <c r="I18" s="513"/>
      <c r="J18" s="513"/>
      <c r="K18" s="513"/>
      <c r="L18" s="513"/>
      <c r="M18" s="513"/>
      <c r="N18" s="513"/>
      <c r="O18" s="513"/>
      <c r="P18" s="513"/>
      <c r="Q18" s="513"/>
      <c r="R18" s="513"/>
      <c r="S18" s="513"/>
      <c r="T18" s="514"/>
      <c r="U18" s="515" t="s">
        <v>132</v>
      </c>
      <c r="V18" s="515"/>
      <c r="W18" s="515"/>
      <c r="X18" s="515" t="s">
        <v>434</v>
      </c>
      <c r="Y18" s="515"/>
      <c r="Z18" s="515"/>
      <c r="AA18" s="515"/>
      <c r="AB18" s="55"/>
      <c r="AC18" s="55"/>
      <c r="AD18" s="32"/>
      <c r="AE18" s="32"/>
      <c r="AF18" s="32"/>
      <c r="AG18" s="32"/>
      <c r="AH18" s="32"/>
      <c r="AI18" s="32"/>
      <c r="AJ18" s="32"/>
      <c r="AK18" s="32"/>
      <c r="AL18" s="32"/>
      <c r="AM18" s="32"/>
      <c r="AN18" s="32"/>
      <c r="AP18" s="93">
        <f t="shared" si="0"/>
        <v>4</v>
      </c>
      <c r="AQ18" s="92" t="str">
        <f t="shared" si="1"/>
        <v>5.15 Control de acceso</v>
      </c>
      <c r="AAL18" s="37"/>
      <c r="AAM18" s="37"/>
      <c r="AAN18" s="37"/>
      <c r="AAO18" s="37"/>
      <c r="AAP18" s="37"/>
      <c r="AAQ18" s="37"/>
      <c r="AAR18" s="37"/>
      <c r="AAS18" s="37"/>
      <c r="AAT18" s="37"/>
      <c r="AAU18" s="37"/>
      <c r="AAV18" s="37"/>
    </row>
    <row r="19" spans="1:724" ht="30" customHeight="1" x14ac:dyDescent="0.15">
      <c r="A19" s="168" t="str">
        <f t="shared" si="2"/>
        <v/>
      </c>
      <c r="B19" s="526"/>
      <c r="C19" s="527"/>
      <c r="D19" s="527"/>
      <c r="E19" s="527"/>
      <c r="F19" s="528"/>
      <c r="G19" s="512"/>
      <c r="H19" s="513"/>
      <c r="I19" s="513"/>
      <c r="J19" s="513"/>
      <c r="K19" s="513"/>
      <c r="L19" s="513"/>
      <c r="M19" s="513"/>
      <c r="N19" s="513"/>
      <c r="O19" s="513"/>
      <c r="P19" s="513"/>
      <c r="Q19" s="513"/>
      <c r="R19" s="513"/>
      <c r="S19" s="513"/>
      <c r="T19" s="514"/>
      <c r="U19" s="515"/>
      <c r="V19" s="515"/>
      <c r="W19" s="515"/>
      <c r="X19" s="515"/>
      <c r="Y19" s="515"/>
      <c r="Z19" s="515"/>
      <c r="AA19" s="515"/>
      <c r="AB19" s="55"/>
      <c r="AC19" s="55"/>
      <c r="AD19" s="32"/>
      <c r="AE19" s="32"/>
      <c r="AF19" s="32"/>
      <c r="AG19" s="32"/>
      <c r="AH19" s="32"/>
      <c r="AI19" s="32"/>
      <c r="AJ19" s="32"/>
      <c r="AK19" s="32"/>
      <c r="AL19" s="32"/>
      <c r="AM19" s="32"/>
      <c r="AN19" s="32"/>
      <c r="AP19" s="93" t="str">
        <f t="shared" si="0"/>
        <v/>
      </c>
      <c r="AQ19" s="92" t="str">
        <f t="shared" si="1"/>
        <v/>
      </c>
      <c r="AAL19" s="37"/>
      <c r="AAM19" s="37"/>
      <c r="AAN19" s="37"/>
      <c r="AAO19" s="37"/>
      <c r="AAP19" s="37"/>
      <c r="AAQ19" s="37"/>
      <c r="AAR19" s="37"/>
      <c r="AAS19" s="37"/>
      <c r="AAT19" s="37"/>
      <c r="AAU19" s="37"/>
      <c r="AAV19" s="37"/>
    </row>
    <row r="20" spans="1:724" ht="30" customHeight="1" x14ac:dyDescent="0.15">
      <c r="A20" s="168" t="str">
        <f t="shared" si="2"/>
        <v/>
      </c>
      <c r="B20" s="511"/>
      <c r="C20" s="511"/>
      <c r="D20" s="511"/>
      <c r="E20" s="511"/>
      <c r="F20" s="511"/>
      <c r="G20" s="512"/>
      <c r="H20" s="513"/>
      <c r="I20" s="513"/>
      <c r="J20" s="513"/>
      <c r="K20" s="513"/>
      <c r="L20" s="513"/>
      <c r="M20" s="513"/>
      <c r="N20" s="513"/>
      <c r="O20" s="513"/>
      <c r="P20" s="513"/>
      <c r="Q20" s="513"/>
      <c r="R20" s="513"/>
      <c r="S20" s="513"/>
      <c r="T20" s="514"/>
      <c r="U20" s="515"/>
      <c r="V20" s="515"/>
      <c r="W20" s="515"/>
      <c r="X20" s="515"/>
      <c r="Y20" s="515"/>
      <c r="Z20" s="515"/>
      <c r="AA20" s="515"/>
      <c r="AB20" s="55"/>
      <c r="AC20" s="55"/>
      <c r="AD20" s="32"/>
      <c r="AE20" s="32"/>
      <c r="AF20" s="32"/>
      <c r="AG20" s="32"/>
      <c r="AH20" s="32"/>
      <c r="AI20" s="32"/>
      <c r="AJ20" s="32"/>
      <c r="AK20" s="32"/>
      <c r="AL20" s="32"/>
      <c r="AM20" s="32"/>
      <c r="AN20" s="32"/>
      <c r="AP20" s="93" t="str">
        <f t="shared" si="0"/>
        <v/>
      </c>
      <c r="AQ20" s="92" t="str">
        <f t="shared" si="1"/>
        <v/>
      </c>
      <c r="AAL20" s="37"/>
      <c r="AAM20" s="37"/>
      <c r="AAN20" s="37"/>
      <c r="AAO20" s="37"/>
      <c r="AAP20" s="37"/>
      <c r="AAQ20" s="37"/>
      <c r="AAR20" s="37"/>
      <c r="AAS20" s="37"/>
      <c r="AAT20" s="37"/>
      <c r="AAU20" s="37"/>
      <c r="AAV20" s="37"/>
    </row>
    <row r="21" spans="1:724" ht="13" customHeight="1" x14ac:dyDescent="0.15">
      <c r="A21" s="168" t="str">
        <f t="shared" si="2"/>
        <v/>
      </c>
      <c r="B21" s="511"/>
      <c r="C21" s="511"/>
      <c r="D21" s="511"/>
      <c r="E21" s="511"/>
      <c r="F21" s="511"/>
      <c r="G21" s="512"/>
      <c r="H21" s="513"/>
      <c r="I21" s="513"/>
      <c r="J21" s="513"/>
      <c r="K21" s="513"/>
      <c r="L21" s="513"/>
      <c r="M21" s="513"/>
      <c r="N21" s="513"/>
      <c r="O21" s="513"/>
      <c r="P21" s="513"/>
      <c r="Q21" s="513"/>
      <c r="R21" s="513"/>
      <c r="S21" s="513"/>
      <c r="T21" s="514"/>
      <c r="U21" s="515"/>
      <c r="V21" s="515"/>
      <c r="W21" s="515"/>
      <c r="X21" s="515"/>
      <c r="Y21" s="515"/>
      <c r="Z21" s="515"/>
      <c r="AA21" s="515"/>
      <c r="AB21" s="55"/>
      <c r="AC21" s="55"/>
      <c r="AD21" s="32"/>
      <c r="AE21" s="32"/>
      <c r="AF21" s="32"/>
      <c r="AG21" s="32"/>
      <c r="AH21" s="32"/>
      <c r="AI21" s="32"/>
      <c r="AJ21" s="32"/>
      <c r="AK21" s="32"/>
      <c r="AL21" s="32"/>
      <c r="AM21" s="32"/>
      <c r="AN21" s="32"/>
      <c r="AP21" s="93" t="str">
        <f t="shared" si="0"/>
        <v/>
      </c>
      <c r="AQ21" s="92" t="str">
        <f t="shared" si="1"/>
        <v/>
      </c>
      <c r="AAL21" s="37"/>
      <c r="AAM21" s="37"/>
      <c r="AAN21" s="37"/>
      <c r="AAO21" s="37"/>
      <c r="AAP21" s="37"/>
      <c r="AAQ21" s="37"/>
      <c r="AAR21" s="37"/>
      <c r="AAS21" s="37"/>
      <c r="AAT21" s="37"/>
      <c r="AAU21" s="37"/>
      <c r="AAV21" s="37"/>
    </row>
    <row r="22" spans="1:724" ht="13"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13"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13"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3"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3"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67</v>
      </c>
      <c r="C38" s="510" t="s">
        <v>367</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Reputacional: Indisponibilidad total o parcial  en los servicios -  (Disponibilidad) 
2 Legal: Imposibilidad total o parcial para atender los trámites a los ciudadanos (Disponibilidad + Integridad) 
3 Legal: Imposibilidad total o parcial de cumplir compromisos del IDPC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f t="shared" ref="A39:A44" si="3">IF(C39="","",A38+1)</f>
        <v>2</v>
      </c>
      <c r="B39" s="167" t="s">
        <v>65</v>
      </c>
      <c r="C39" s="487" t="s">
        <v>368</v>
      </c>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f t="shared" si="3"/>
        <v>3</v>
      </c>
      <c r="B40" s="167" t="s">
        <v>65</v>
      </c>
      <c r="C40" s="487" t="s">
        <v>436</v>
      </c>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X</v>
      </c>
      <c r="BD56" s="443"/>
      <c r="BE56" s="446" t="str">
        <f>IF(O74=4,"X","")</f>
        <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0.80000000000000016</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0.6</v>
      </c>
      <c r="BE59" s="143"/>
      <c r="BF59" s="142">
        <f>IF(BE56="X",V74,0)</f>
        <v>0</v>
      </c>
      <c r="BG59" s="143"/>
      <c r="BH59" s="142">
        <f>IF(BG56="X",V74,0)</f>
        <v>0</v>
      </c>
      <c r="BI59" s="33"/>
      <c r="BJ59" s="32"/>
      <c r="BK59" s="32"/>
      <c r="BL59" s="32"/>
      <c r="BM59" s="451"/>
      <c r="BN59" s="451"/>
      <c r="BO59" s="32"/>
      <c r="BP59" s="141"/>
      <c r="BQ59" s="140">
        <f>IF(BP56="X",W113,0)</f>
        <v>0.19500000000000001</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c r="K60" s="47"/>
      <c r="L60" s="47"/>
      <c r="M60" s="47"/>
      <c r="N60" s="47"/>
      <c r="O60" s="47"/>
      <c r="P60" s="47"/>
      <c r="Q60" s="47"/>
      <c r="R60" s="47"/>
      <c r="S60" s="47"/>
      <c r="T60" s="47"/>
      <c r="U60" s="47"/>
      <c r="V60" s="47"/>
      <c r="W60" s="47"/>
      <c r="X60" s="47"/>
      <c r="Y60" s="47"/>
      <c r="Z60" s="122">
        <f>COUNTA(H60:Y60)*G60</f>
        <v>0</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t="s">
        <v>62</v>
      </c>
      <c r="I61" s="47" t="s">
        <v>62</v>
      </c>
      <c r="J61" s="47" t="s">
        <v>62</v>
      </c>
      <c r="K61" s="47"/>
      <c r="L61" s="47"/>
      <c r="M61" s="47"/>
      <c r="N61" s="47"/>
      <c r="O61" s="47"/>
      <c r="P61" s="47"/>
      <c r="Q61" s="47"/>
      <c r="R61" s="47"/>
      <c r="S61" s="47"/>
      <c r="T61" s="47"/>
      <c r="U61" s="47"/>
      <c r="V61" s="47"/>
      <c r="W61" s="47"/>
      <c r="X61" s="47"/>
      <c r="Y61" s="47"/>
      <c r="Z61" s="122">
        <f>COUNTA(H61:Y61)*G61</f>
        <v>2.4000000000000004</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4</v>
      </c>
      <c r="P64" s="438"/>
      <c r="Q64" s="438"/>
      <c r="R64" s="439" t="str">
        <f>_xlfn.IFNA(VLOOKUP(O64,A58:B62,2,1),"")</f>
        <v>Alta</v>
      </c>
      <c r="S64" s="439"/>
      <c r="T64" s="439"/>
      <c r="U64" s="439"/>
      <c r="V64" s="440">
        <f>IFERROR(AA58,"")</f>
        <v>0.80000000000000016</v>
      </c>
      <c r="W64" s="440"/>
      <c r="X64" s="441"/>
      <c r="Y64" s="32"/>
      <c r="Z64" s="32"/>
      <c r="AA64" s="32"/>
      <c r="AB64" s="77" t="str">
        <f>CONCATENATE(O64," - ",R64)</f>
        <v>4 - Alta</v>
      </c>
      <c r="AC64" s="32"/>
      <c r="AD64" s="32"/>
      <c r="AE64" s="32"/>
      <c r="AF64" s="32"/>
      <c r="AG64" s="32"/>
      <c r="AH64" s="32"/>
      <c r="AI64" s="32"/>
      <c r="AJ64" s="32"/>
      <c r="AK64" s="32"/>
      <c r="AL64" s="32"/>
      <c r="AM64" s="32"/>
      <c r="AN64" s="32"/>
      <c r="AR64" s="433"/>
      <c r="AS64" s="379">
        <v>4</v>
      </c>
      <c r="AT64" s="425" t="str">
        <f>IF(O64=4,"X","")</f>
        <v>X</v>
      </c>
      <c r="AU64" s="395" t="s">
        <v>253</v>
      </c>
      <c r="AV64" s="396"/>
      <c r="AW64" s="405">
        <f>IF(AT64="X",V64,0)</f>
        <v>0.80000000000000016</v>
      </c>
      <c r="AX64" s="32"/>
      <c r="AY64" s="427"/>
      <c r="AZ64" s="428" t="str">
        <f>IF(AND(AT64="X",AY56="X"),AW64*AZ59,"")</f>
        <v/>
      </c>
      <c r="BA64" s="429"/>
      <c r="BB64" s="429" t="str">
        <f>IF(AND(AT64="X",BA56="X"),AW64*BB59,"")</f>
        <v/>
      </c>
      <c r="BC64" s="430"/>
      <c r="BD64" s="424">
        <f>IF(AND(AT64="X",BC56="X"),AW64*BD59,"")</f>
        <v>0.48000000000000009</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0.6</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t="s">
        <v>62</v>
      </c>
      <c r="I70" s="47" t="s">
        <v>62</v>
      </c>
      <c r="J70" s="47" t="s">
        <v>62</v>
      </c>
      <c r="K70" s="47"/>
      <c r="L70" s="47"/>
      <c r="M70" s="47"/>
      <c r="N70" s="47"/>
      <c r="O70" s="47"/>
      <c r="P70" s="47"/>
      <c r="Q70" s="47"/>
      <c r="R70" s="47"/>
      <c r="S70" s="47"/>
      <c r="T70" s="47"/>
      <c r="U70" s="47"/>
      <c r="V70" s="47"/>
      <c r="W70" s="47"/>
      <c r="X70" s="47"/>
      <c r="Y70" s="47"/>
      <c r="Z70" s="122">
        <f>COUNTA(H70:Y70)*G70</f>
        <v>1.7999999999999998</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0.13000000000000003</v>
      </c>
      <c r="BO70" s="32"/>
      <c r="BP70" s="373"/>
      <c r="BQ70" s="375">
        <f>IF(AND(BM70="X",BP56="X"),BN70*BQ59,"")</f>
        <v>2.5350000000000008E-2</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3</v>
      </c>
      <c r="P74" s="368"/>
      <c r="Q74" s="368"/>
      <c r="R74" s="369" t="str">
        <f>_xlfn.IFNA(VLOOKUP(O74,A68:B72,2,1),"")</f>
        <v>Moderado</v>
      </c>
      <c r="S74" s="369"/>
      <c r="T74" s="369"/>
      <c r="U74" s="369"/>
      <c r="V74" s="370">
        <f>IFERROR(AA68,"")</f>
        <v>0.6</v>
      </c>
      <c r="W74" s="370"/>
      <c r="X74" s="371"/>
      <c r="Y74" s="32"/>
      <c r="Z74" s="32"/>
      <c r="AA74" s="32"/>
      <c r="AB74" s="77" t="str">
        <f>CONCATENATE(O74," - ",R74)</f>
        <v>3 - Moderado</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ALTO</v>
      </c>
      <c r="P76" s="332"/>
      <c r="Q76" s="332"/>
      <c r="R76" s="332"/>
      <c r="S76" s="332"/>
      <c r="T76" s="332"/>
      <c r="U76" s="333">
        <f>V64*V74</f>
        <v>0.48000000000000009</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109" customHeight="1" x14ac:dyDescent="0.15">
      <c r="A82" s="98">
        <v>1</v>
      </c>
      <c r="B82" s="65" t="s">
        <v>423</v>
      </c>
      <c r="C82" s="335" t="s">
        <v>424</v>
      </c>
      <c r="D82" s="336"/>
      <c r="E82" s="94" t="s">
        <v>357</v>
      </c>
      <c r="F82" s="337" t="s">
        <v>425</v>
      </c>
      <c r="G82" s="338"/>
      <c r="H82" s="339"/>
      <c r="I82" s="337"/>
      <c r="J82" s="338"/>
      <c r="K82" s="338"/>
      <c r="L82" s="338"/>
      <c r="M82" s="339"/>
      <c r="N82" s="328" t="s">
        <v>90</v>
      </c>
      <c r="O82" s="328"/>
      <c r="P82" s="329" t="s">
        <v>101</v>
      </c>
      <c r="Q82" s="329"/>
      <c r="R82" s="329" t="s">
        <v>103</v>
      </c>
      <c r="S82" s="329"/>
      <c r="T82" s="329" t="s">
        <v>106</v>
      </c>
      <c r="U82" s="329"/>
      <c r="V82" s="88">
        <f t="shared" ref="V82:V111" si="6">IF(W82&gt;0.8,5,IF(W82&gt;0.6,4,IF(W82&gt;0.4,3,IF(W82&gt;0.2,2,1))))</f>
        <v>3</v>
      </c>
      <c r="W82" s="304">
        <f>IF(OR(T82="Ambos",T82="Probabilidad"),V64-(V64*AD82),V64)</f>
        <v>0.52000000000000013</v>
      </c>
      <c r="X82" s="305"/>
      <c r="Y82" s="88">
        <f t="shared" ref="Y82:Y111" si="7">IF(Z82&gt;0.8,5,IF(Z82&gt;0.6,4,IF(Z82&gt;0.4,3,IF(Z82&gt;0.2,2,1))))</f>
        <v>2</v>
      </c>
      <c r="Z82" s="304">
        <f>IF(OR(T82="Ambos",T82="Impacto"),V74-(V74*AD82),V74)</f>
        <v>0.39</v>
      </c>
      <c r="AA82" s="305"/>
      <c r="AB82" s="97">
        <f t="shared" ref="AB82:AB111" si="8">IF(R82="",0,IF(P82="Automático",0.25,IF(P82="Manual",0.15,0)))</f>
        <v>0.25</v>
      </c>
      <c r="AC82" s="97">
        <f t="shared" ref="AC82:AC111" si="9">IF(P82="",0,IF(R82="Preventivo",0.25,IF(R82="Detectivo",0.15,IF(R82="Correctivo",0.1,0))))</f>
        <v>0.1</v>
      </c>
      <c r="AD82" s="97">
        <f t="shared" ref="AD82:AD111" si="10">IF(OR(P82=0,R82=0),0,AB82+AC82)</f>
        <v>0.35</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5.30 Preparación de las TIC para la continuidad de negocio 
2 5.29 Seguridad de la información durante interrupciones 
3 5.23 Seguridad de la información para el uso de servicios en la nube 
4 5.15 Control de acceso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para garantizar la disponibilidad de la información de la entidad y de otros activos asociados
durante la interrupción. 
2 El SGSI de IDPC requiere el control en la protección de sus activos de información, con el fin de proteger la información y otros activos asociados durante la interrupción. 
3 Los procesos de adquisición, uso, gestión y salida de los servicios en la nube se deben establecer, de acuerdo con los requisitos de seguridad de la información de la entidad. 
4 El SGSI de IDPC requiere el control en la protección de sus activos de información, la entidad necesita garantizar el acceso autorizado y evitar el acceso no autorizado a la información y otros activos asociados.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de sistemas de información y tecnología 
4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MANUAL: POLÍTICAS DE SEGURIDAD Y PRIVACIDAD DE LA INFORMACIÓN
Versión: 03 del 28 de abril de 2023
Publicado en la Intranet
Plan De Recuperación de Desastres - IDPC v2 
2 MANUAL: POLÍTICAS DE SEGURIDAD Y PRIVACIDAD DE LA INFORMACIÓN
Versión: 03 del 28 de abril de 2023
Plan De Recuperación de Desastres - IDPC v2 
3 MANUAL: POLÍTICAS DE SEGURIDAD Y PRIVACIDAD DE LA INFORMACIÓN
Versión: 3 del 28 de abril de 2027
Gestión Contractual
Proceso Manual de Contratación
Vigencia: 03 de 2022 
4 
MANUAL: POLÍTICAS DE SEGURIDAD Y PRIVACIDAD DE LA INFORMACIÓN
Versión: 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Continua 
3 Continua 
4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Automático 
2 Automático 
3 Automático 
4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Correctivo 
2 Preventivo 
3 Preventivo 
4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Ambos 
2 Impacto 
3 Probabilidad 
4 Probabilidad 
 </v>
      </c>
      <c r="AN82" s="86"/>
      <c r="AO82" s="85"/>
      <c r="AP82" s="93">
        <f t="shared" ref="AP82:AP101" si="11">A15</f>
        <v>1</v>
      </c>
      <c r="AQ82" s="92" t="str">
        <f t="shared" ref="AQ82:AQ101" si="12">IF(B15="","",B15)</f>
        <v>Falla del equipo de telecomunicaciones</v>
      </c>
      <c r="AAL82" s="37"/>
      <c r="AAM82" s="37"/>
      <c r="AAN82" s="37"/>
      <c r="AAO82" s="37"/>
      <c r="AAP82" s="37"/>
      <c r="AAQ82" s="37"/>
      <c r="AAR82" s="37"/>
      <c r="AAS82" s="37"/>
      <c r="AAT82" s="37"/>
      <c r="AAU82" s="37"/>
      <c r="AAV82" s="37"/>
    </row>
    <row r="83" spans="1:724" ht="65" customHeight="1" x14ac:dyDescent="0.15">
      <c r="A83" s="6">
        <f t="shared" ref="A83:A111" si="13">IF(B83="","",A82+1)</f>
        <v>2</v>
      </c>
      <c r="B83" s="65" t="s">
        <v>426</v>
      </c>
      <c r="C83" s="335" t="s">
        <v>427</v>
      </c>
      <c r="D83" s="336"/>
      <c r="E83" s="94" t="s">
        <v>357</v>
      </c>
      <c r="F83" s="337" t="s">
        <v>428</v>
      </c>
      <c r="G83" s="338"/>
      <c r="H83" s="339"/>
      <c r="I83" s="337"/>
      <c r="J83" s="338"/>
      <c r="K83" s="338"/>
      <c r="L83" s="338"/>
      <c r="M83" s="339"/>
      <c r="N83" s="328" t="s">
        <v>90</v>
      </c>
      <c r="O83" s="328"/>
      <c r="P83" s="329" t="s">
        <v>101</v>
      </c>
      <c r="Q83" s="329"/>
      <c r="R83" s="329" t="s">
        <v>105</v>
      </c>
      <c r="S83" s="329"/>
      <c r="T83" s="329" t="s">
        <v>107</v>
      </c>
      <c r="U83" s="329"/>
      <c r="V83" s="88">
        <f t="shared" si="6"/>
        <v>3</v>
      </c>
      <c r="W83" s="304">
        <f t="shared" ref="W83:W111" si="14">IF(OR(T83="Ambos",T83="Probabilidad"),W82-(W82*AD83),W82)</f>
        <v>0.52000000000000013</v>
      </c>
      <c r="X83" s="305"/>
      <c r="Y83" s="88">
        <f t="shared" si="7"/>
        <v>1</v>
      </c>
      <c r="Z83" s="304">
        <f t="shared" ref="Z83:Z111" si="15">IF(OR(T83="Ambos",T83="Impacto"),Z82-(Z82*AD83),Z82)</f>
        <v>0.19500000000000001</v>
      </c>
      <c r="AA83" s="305"/>
      <c r="AB83" s="87">
        <f t="shared" si="8"/>
        <v>0.25</v>
      </c>
      <c r="AC83" s="87">
        <f t="shared" si="9"/>
        <v>0.25</v>
      </c>
      <c r="AD83" s="87">
        <f t="shared" si="10"/>
        <v>0.5</v>
      </c>
      <c r="AE83" s="55"/>
      <c r="AF83" s="55"/>
      <c r="AG83" s="55"/>
      <c r="AH83" s="55"/>
      <c r="AI83" s="55"/>
      <c r="AJ83" s="55"/>
      <c r="AK83" s="55"/>
      <c r="AL83" s="55"/>
      <c r="AM83" s="86"/>
      <c r="AN83" s="86"/>
      <c r="AO83" s="85"/>
      <c r="AP83" s="93">
        <f t="shared" si="11"/>
        <v>2</v>
      </c>
      <c r="AQ83" s="92" t="str">
        <f t="shared" si="12"/>
        <v>Falla del servicio por causas atribuibles al proveedor de servicio de Internet</v>
      </c>
      <c r="AAL83" s="37"/>
      <c r="AAM83" s="37"/>
      <c r="AAN83" s="37"/>
      <c r="AAO83" s="37"/>
      <c r="AAP83" s="37"/>
      <c r="AAQ83" s="37"/>
      <c r="AAR83" s="37"/>
      <c r="AAS83" s="37"/>
      <c r="AAT83" s="37"/>
      <c r="AAU83" s="37"/>
      <c r="AAV83" s="37"/>
    </row>
    <row r="84" spans="1:724" ht="104" customHeight="1" x14ac:dyDescent="0.15">
      <c r="A84" s="6">
        <f t="shared" si="13"/>
        <v>3</v>
      </c>
      <c r="B84" s="65" t="s">
        <v>359</v>
      </c>
      <c r="C84" s="335" t="s">
        <v>360</v>
      </c>
      <c r="D84" s="336"/>
      <c r="E84" s="94" t="s">
        <v>357</v>
      </c>
      <c r="F84" s="337" t="s">
        <v>414</v>
      </c>
      <c r="G84" s="338"/>
      <c r="H84" s="339"/>
      <c r="I84" s="337"/>
      <c r="J84" s="338"/>
      <c r="K84" s="338"/>
      <c r="L84" s="338"/>
      <c r="M84" s="339"/>
      <c r="N84" s="328" t="s">
        <v>90</v>
      </c>
      <c r="O84" s="328"/>
      <c r="P84" s="329" t="s">
        <v>101</v>
      </c>
      <c r="Q84" s="329"/>
      <c r="R84" s="329" t="s">
        <v>105</v>
      </c>
      <c r="S84" s="329"/>
      <c r="T84" s="329" t="s">
        <v>108</v>
      </c>
      <c r="U84" s="329"/>
      <c r="V84" s="88">
        <f t="shared" si="6"/>
        <v>2</v>
      </c>
      <c r="W84" s="304">
        <f t="shared" si="14"/>
        <v>0.26000000000000006</v>
      </c>
      <c r="X84" s="305"/>
      <c r="Y84" s="88">
        <f t="shared" si="7"/>
        <v>1</v>
      </c>
      <c r="Z84" s="304">
        <f t="shared" si="15"/>
        <v>0.19500000000000001</v>
      </c>
      <c r="AA84" s="305"/>
      <c r="AB84" s="87">
        <f t="shared" si="8"/>
        <v>0.25</v>
      </c>
      <c r="AC84" s="87">
        <f t="shared" si="9"/>
        <v>0.25</v>
      </c>
      <c r="AD84" s="87">
        <f t="shared" si="10"/>
        <v>0.5</v>
      </c>
      <c r="AE84" s="55"/>
      <c r="AF84" s="55"/>
      <c r="AG84" s="55"/>
      <c r="AH84" s="55"/>
      <c r="AI84" s="55"/>
      <c r="AJ84" s="55"/>
      <c r="AK84" s="55"/>
      <c r="AL84" s="55"/>
      <c r="AM84" s="86"/>
      <c r="AN84" s="86"/>
      <c r="AO84" s="85"/>
      <c r="AP84" s="93">
        <f t="shared" si="11"/>
        <v>3</v>
      </c>
      <c r="AQ84" s="92" t="str">
        <f t="shared" si="12"/>
        <v>Ataque de malware</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05" customHeight="1" x14ac:dyDescent="0.15">
      <c r="A85" s="6">
        <f t="shared" si="13"/>
        <v>4</v>
      </c>
      <c r="B85" s="65" t="s">
        <v>410</v>
      </c>
      <c r="C85" s="348" t="s">
        <v>411</v>
      </c>
      <c r="D85" s="349"/>
      <c r="E85" s="94" t="s">
        <v>357</v>
      </c>
      <c r="F85" s="345" t="s">
        <v>412</v>
      </c>
      <c r="G85" s="346"/>
      <c r="H85" s="347"/>
      <c r="I85" s="337"/>
      <c r="J85" s="338"/>
      <c r="K85" s="338"/>
      <c r="L85" s="338"/>
      <c r="M85" s="339"/>
      <c r="N85" s="328" t="s">
        <v>90</v>
      </c>
      <c r="O85" s="328"/>
      <c r="P85" s="329" t="s">
        <v>101</v>
      </c>
      <c r="Q85" s="329"/>
      <c r="R85" s="329" t="s">
        <v>105</v>
      </c>
      <c r="S85" s="329"/>
      <c r="T85" s="329" t="s">
        <v>108</v>
      </c>
      <c r="U85" s="329"/>
      <c r="V85" s="88">
        <f t="shared" si="6"/>
        <v>1</v>
      </c>
      <c r="W85" s="304">
        <f t="shared" si="14"/>
        <v>0.13000000000000003</v>
      </c>
      <c r="X85" s="305"/>
      <c r="Y85" s="88">
        <f t="shared" si="7"/>
        <v>1</v>
      </c>
      <c r="Z85" s="304">
        <f t="shared" si="15"/>
        <v>0.19500000000000001</v>
      </c>
      <c r="AA85" s="305"/>
      <c r="AB85" s="87">
        <f t="shared" si="8"/>
        <v>0.25</v>
      </c>
      <c r="AC85" s="87">
        <f t="shared" si="9"/>
        <v>0.25</v>
      </c>
      <c r="AD85" s="87">
        <f t="shared" si="10"/>
        <v>0.5</v>
      </c>
      <c r="AE85" s="55"/>
      <c r="AF85" s="55"/>
      <c r="AG85" s="55"/>
      <c r="AH85" s="55"/>
      <c r="AI85" s="55"/>
      <c r="AJ85" s="55"/>
      <c r="AK85" s="55"/>
      <c r="AL85" s="55"/>
      <c r="AM85" s="86"/>
      <c r="AN85" s="86"/>
      <c r="AO85" s="85"/>
      <c r="AP85" s="93">
        <f t="shared" si="11"/>
        <v>4</v>
      </c>
      <c r="AQ85" s="92" t="str">
        <f t="shared" si="12"/>
        <v>Error humano o configuración incorrecta</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77" customHeight="1" x14ac:dyDescent="0.15">
      <c r="A86" s="6" t="str">
        <f t="shared" si="13"/>
        <v/>
      </c>
      <c r="B86" s="65"/>
      <c r="C86" s="348"/>
      <c r="D86" s="349"/>
      <c r="E86" s="94"/>
      <c r="F86" s="345"/>
      <c r="G86" s="346"/>
      <c r="H86" s="347"/>
      <c r="I86" s="337"/>
      <c r="J86" s="338"/>
      <c r="K86" s="338"/>
      <c r="L86" s="338"/>
      <c r="M86" s="339"/>
      <c r="N86" s="328"/>
      <c r="O86" s="328"/>
      <c r="P86" s="329"/>
      <c r="Q86" s="329"/>
      <c r="R86" s="329"/>
      <c r="S86" s="329"/>
      <c r="T86" s="329"/>
      <c r="U86" s="329"/>
      <c r="V86" s="88">
        <f t="shared" si="6"/>
        <v>1</v>
      </c>
      <c r="W86" s="304">
        <f t="shared" si="14"/>
        <v>0.13000000000000003</v>
      </c>
      <c r="X86" s="305"/>
      <c r="Y86" s="88">
        <f t="shared" si="7"/>
        <v>1</v>
      </c>
      <c r="Z86" s="304">
        <f t="shared" si="15"/>
        <v>0.19500000000000001</v>
      </c>
      <c r="AA86" s="305"/>
      <c r="AB86" s="87">
        <f t="shared" si="8"/>
        <v>0</v>
      </c>
      <c r="AC86" s="87">
        <f t="shared" si="9"/>
        <v>0</v>
      </c>
      <c r="AD86" s="87">
        <f t="shared" si="10"/>
        <v>0</v>
      </c>
      <c r="AE86" s="55"/>
      <c r="AF86" s="55"/>
      <c r="AG86" s="55"/>
      <c r="AH86" s="55"/>
      <c r="AI86" s="55"/>
      <c r="AJ86" s="55"/>
      <c r="AK86" s="55"/>
      <c r="AL86" s="55"/>
      <c r="AM86" s="86"/>
      <c r="AN86" s="86"/>
      <c r="AO86" s="85"/>
      <c r="AP86" s="93" t="str">
        <f t="shared" si="11"/>
        <v/>
      </c>
      <c r="AQ86" s="92" t="str">
        <f t="shared" si="12"/>
        <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12" customHeight="1" x14ac:dyDescent="0.15">
      <c r="A87" s="6" t="str">
        <f t="shared" si="13"/>
        <v/>
      </c>
      <c r="B87" s="65"/>
      <c r="C87" s="340"/>
      <c r="D87" s="341"/>
      <c r="E87" s="94"/>
      <c r="F87" s="342"/>
      <c r="G87" s="343"/>
      <c r="H87" s="344"/>
      <c r="I87" s="337"/>
      <c r="J87" s="338"/>
      <c r="K87" s="338"/>
      <c r="L87" s="338"/>
      <c r="M87" s="339"/>
      <c r="N87" s="328"/>
      <c r="O87" s="328"/>
      <c r="P87" s="329"/>
      <c r="Q87" s="329"/>
      <c r="R87" s="329"/>
      <c r="S87" s="329"/>
      <c r="T87" s="329"/>
      <c r="U87" s="329"/>
      <c r="V87" s="88">
        <f t="shared" si="6"/>
        <v>1</v>
      </c>
      <c r="W87" s="304">
        <f t="shared" si="14"/>
        <v>0.13000000000000003</v>
      </c>
      <c r="X87" s="305"/>
      <c r="Y87" s="88">
        <f t="shared" si="7"/>
        <v>1</v>
      </c>
      <c r="Z87" s="304">
        <f t="shared" si="15"/>
        <v>0.19500000000000001</v>
      </c>
      <c r="AA87" s="305"/>
      <c r="AB87" s="87">
        <f t="shared" si="8"/>
        <v>0</v>
      </c>
      <c r="AC87" s="87">
        <f t="shared" si="9"/>
        <v>0</v>
      </c>
      <c r="AD87" s="87">
        <f t="shared" si="10"/>
        <v>0</v>
      </c>
      <c r="AE87" s="55"/>
      <c r="AF87" s="55"/>
      <c r="AG87" s="55"/>
      <c r="AH87" s="55"/>
      <c r="AI87" s="55"/>
      <c r="AJ87" s="55"/>
      <c r="AK87" s="55"/>
      <c r="AL87" s="55"/>
      <c r="AM87" s="86"/>
      <c r="AN87" s="86"/>
      <c r="AO87" s="85"/>
      <c r="AP87" s="93" t="str">
        <f t="shared" si="11"/>
        <v/>
      </c>
      <c r="AQ87" s="92" t="str">
        <f t="shared" si="12"/>
        <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2" customHeight="1" x14ac:dyDescent="0.15">
      <c r="A88" s="6" t="str">
        <f t="shared" si="13"/>
        <v/>
      </c>
      <c r="B88" s="65"/>
      <c r="C88" s="335"/>
      <c r="D88" s="336"/>
      <c r="E88" s="94"/>
      <c r="F88" s="337"/>
      <c r="G88" s="338"/>
      <c r="H88" s="339"/>
      <c r="I88" s="337"/>
      <c r="J88" s="338"/>
      <c r="K88" s="338"/>
      <c r="L88" s="338"/>
      <c r="M88" s="339"/>
      <c r="N88" s="328"/>
      <c r="O88" s="328"/>
      <c r="P88" s="329"/>
      <c r="Q88" s="329"/>
      <c r="R88" s="329"/>
      <c r="S88" s="329"/>
      <c r="T88" s="329"/>
      <c r="U88" s="329"/>
      <c r="V88" s="88">
        <f t="shared" si="6"/>
        <v>1</v>
      </c>
      <c r="W88" s="304">
        <f t="shared" si="14"/>
        <v>0.13000000000000003</v>
      </c>
      <c r="X88" s="305"/>
      <c r="Y88" s="88">
        <f t="shared" si="7"/>
        <v>1</v>
      </c>
      <c r="Z88" s="304">
        <f t="shared" si="15"/>
        <v>0.19500000000000001</v>
      </c>
      <c r="AA88" s="305"/>
      <c r="AB88" s="87">
        <f t="shared" si="8"/>
        <v>0</v>
      </c>
      <c r="AC88" s="87">
        <f t="shared" si="9"/>
        <v>0</v>
      </c>
      <c r="AD88" s="87">
        <f t="shared" si="10"/>
        <v>0</v>
      </c>
      <c r="AE88" s="55"/>
      <c r="AF88" s="55"/>
      <c r="AG88" s="55"/>
      <c r="AH88" s="55"/>
      <c r="AI88" s="55"/>
      <c r="AJ88" s="55"/>
      <c r="AK88" s="55"/>
      <c r="AL88" s="55"/>
      <c r="AM88" s="86"/>
      <c r="AN88" s="86"/>
      <c r="AO88" s="85"/>
      <c r="AP88" s="93" t="str">
        <f t="shared" si="11"/>
        <v/>
      </c>
      <c r="AQ88" s="92" t="str">
        <f t="shared" si="12"/>
        <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12"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0.13000000000000003</v>
      </c>
      <c r="X89" s="305"/>
      <c r="Y89" s="88">
        <f t="shared" si="7"/>
        <v>1</v>
      </c>
      <c r="Z89" s="304">
        <f t="shared" si="15"/>
        <v>0.19500000000000001</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0.13000000000000003</v>
      </c>
      <c r="X90" s="305"/>
      <c r="Y90" s="88">
        <f t="shared" si="7"/>
        <v>1</v>
      </c>
      <c r="Z90" s="304">
        <f t="shared" si="15"/>
        <v>0.19500000000000001</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0.13000000000000003</v>
      </c>
      <c r="X91" s="305"/>
      <c r="Y91" s="88">
        <f t="shared" si="7"/>
        <v>1</v>
      </c>
      <c r="Z91" s="304">
        <f t="shared" si="15"/>
        <v>0.19500000000000001</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0.13000000000000003</v>
      </c>
      <c r="X92" s="305"/>
      <c r="Y92" s="88">
        <f t="shared" si="7"/>
        <v>1</v>
      </c>
      <c r="Z92" s="304">
        <f t="shared" si="15"/>
        <v>0.19500000000000001</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0.13000000000000003</v>
      </c>
      <c r="X93" s="305"/>
      <c r="Y93" s="88">
        <f t="shared" si="7"/>
        <v>1</v>
      </c>
      <c r="Z93" s="304">
        <f t="shared" si="15"/>
        <v>0.19500000000000001</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0.13000000000000003</v>
      </c>
      <c r="X94" s="305"/>
      <c r="Y94" s="88">
        <f t="shared" si="7"/>
        <v>1</v>
      </c>
      <c r="Z94" s="304">
        <f t="shared" si="15"/>
        <v>0.19500000000000001</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0.13000000000000003</v>
      </c>
      <c r="X95" s="305"/>
      <c r="Y95" s="88">
        <f t="shared" si="7"/>
        <v>1</v>
      </c>
      <c r="Z95" s="304">
        <f t="shared" si="15"/>
        <v>0.19500000000000001</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0.13000000000000003</v>
      </c>
      <c r="X96" s="305"/>
      <c r="Y96" s="88">
        <f t="shared" si="7"/>
        <v>1</v>
      </c>
      <c r="Z96" s="304">
        <f t="shared" si="15"/>
        <v>0.19500000000000001</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0.13000000000000003</v>
      </c>
      <c r="X97" s="305"/>
      <c r="Y97" s="88">
        <f t="shared" si="7"/>
        <v>1</v>
      </c>
      <c r="Z97" s="304">
        <f t="shared" si="15"/>
        <v>0.19500000000000001</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0.13000000000000003</v>
      </c>
      <c r="X98" s="305"/>
      <c r="Y98" s="88">
        <f t="shared" si="7"/>
        <v>1</v>
      </c>
      <c r="Z98" s="304">
        <f t="shared" si="15"/>
        <v>0.19500000000000001</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0.13000000000000003</v>
      </c>
      <c r="X99" s="305"/>
      <c r="Y99" s="88">
        <f t="shared" si="7"/>
        <v>1</v>
      </c>
      <c r="Z99" s="304">
        <f t="shared" si="15"/>
        <v>0.19500000000000001</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0.13000000000000003</v>
      </c>
      <c r="X100" s="305"/>
      <c r="Y100" s="88">
        <f t="shared" si="7"/>
        <v>1</v>
      </c>
      <c r="Z100" s="304">
        <f t="shared" si="15"/>
        <v>0.19500000000000001</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0.13000000000000003</v>
      </c>
      <c r="X101" s="305"/>
      <c r="Y101" s="88">
        <f t="shared" si="7"/>
        <v>1</v>
      </c>
      <c r="Z101" s="304">
        <f t="shared" si="15"/>
        <v>0.19500000000000001</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0.13000000000000003</v>
      </c>
      <c r="X102" s="305"/>
      <c r="Y102" s="88">
        <f t="shared" si="7"/>
        <v>1</v>
      </c>
      <c r="Z102" s="304">
        <f t="shared" si="15"/>
        <v>0.19500000000000001</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0.13000000000000003</v>
      </c>
      <c r="X103" s="305"/>
      <c r="Y103" s="88">
        <f t="shared" si="7"/>
        <v>1</v>
      </c>
      <c r="Z103" s="304">
        <f t="shared" si="15"/>
        <v>0.19500000000000001</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0.13000000000000003</v>
      </c>
      <c r="X104" s="305"/>
      <c r="Y104" s="88">
        <f t="shared" si="7"/>
        <v>1</v>
      </c>
      <c r="Z104" s="304">
        <f t="shared" si="15"/>
        <v>0.19500000000000001</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0.13000000000000003</v>
      </c>
      <c r="X105" s="305"/>
      <c r="Y105" s="88">
        <f t="shared" si="7"/>
        <v>1</v>
      </c>
      <c r="Z105" s="304">
        <f t="shared" si="15"/>
        <v>0.19500000000000001</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0.13000000000000003</v>
      </c>
      <c r="X106" s="305"/>
      <c r="Y106" s="88">
        <f t="shared" si="7"/>
        <v>1</v>
      </c>
      <c r="Z106" s="304">
        <f t="shared" si="15"/>
        <v>0.19500000000000001</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0.13000000000000003</v>
      </c>
      <c r="X107" s="305"/>
      <c r="Y107" s="88">
        <f t="shared" si="7"/>
        <v>1</v>
      </c>
      <c r="Z107" s="304">
        <f t="shared" si="15"/>
        <v>0.19500000000000001</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0.13000000000000003</v>
      </c>
      <c r="X108" s="305"/>
      <c r="Y108" s="88">
        <f t="shared" si="7"/>
        <v>1</v>
      </c>
      <c r="Z108" s="304">
        <f t="shared" si="15"/>
        <v>0.19500000000000001</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0.13000000000000003</v>
      </c>
      <c r="X109" s="305"/>
      <c r="Y109" s="88">
        <f t="shared" si="7"/>
        <v>1</v>
      </c>
      <c r="Z109" s="304">
        <f t="shared" si="15"/>
        <v>0.19500000000000001</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0.13000000000000003</v>
      </c>
      <c r="X110" s="305"/>
      <c r="Y110" s="88">
        <f t="shared" si="7"/>
        <v>1</v>
      </c>
      <c r="Z110" s="304">
        <f t="shared" si="15"/>
        <v>0.19500000000000001</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0.13000000000000003</v>
      </c>
      <c r="X111" s="305"/>
      <c r="Y111" s="88">
        <f t="shared" si="7"/>
        <v>1</v>
      </c>
      <c r="Z111" s="304">
        <f t="shared" si="15"/>
        <v>0.19500000000000001</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0.13000000000000003</v>
      </c>
      <c r="K113" s="310"/>
      <c r="L113" s="311" t="s">
        <v>217</v>
      </c>
      <c r="M113" s="311"/>
      <c r="N113" s="311"/>
      <c r="O113" s="311"/>
      <c r="P113" s="311"/>
      <c r="Q113" s="312"/>
      <c r="R113" s="78">
        <f>Y111</f>
        <v>1</v>
      </c>
      <c r="S113" s="313" t="str">
        <f>_xlfn.IFNA(VLOOKUP(R113,A68:B72,2,1),"")</f>
        <v>Leve</v>
      </c>
      <c r="T113" s="313"/>
      <c r="U113" s="313"/>
      <c r="V113" s="313"/>
      <c r="W113" s="314">
        <f>Z111</f>
        <v>0.19500000000000001</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333">
        <f>J113*W113</f>
        <v>2.5350000000000008E-2</v>
      </c>
      <c r="V115" s="333"/>
      <c r="W115" s="333"/>
      <c r="X115" s="334"/>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16.5" customHeight="1" x14ac:dyDescent="0.15">
      <c r="A172" s="48" t="s">
        <v>165</v>
      </c>
      <c r="B172" s="47" t="s">
        <v>443</v>
      </c>
      <c r="C172" s="225" t="s">
        <v>440</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16.5" customHeight="1" x14ac:dyDescent="0.15">
      <c r="A173" s="48" t="s">
        <v>163</v>
      </c>
      <c r="B173" s="47" t="s">
        <v>443</v>
      </c>
      <c r="C173" s="225" t="s">
        <v>441</v>
      </c>
      <c r="D173" s="226"/>
      <c r="E173" s="227"/>
      <c r="F173" s="226" t="s">
        <v>463</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16.5" customHeight="1" x14ac:dyDescent="0.15">
      <c r="A174" s="48" t="s">
        <v>161</v>
      </c>
      <c r="B174" s="47" t="s">
        <v>443</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3:E173"/>
    <mergeCell ref="F175:H175"/>
    <mergeCell ref="C174:E174"/>
    <mergeCell ref="F176:H176"/>
    <mergeCell ref="C177:E177"/>
    <mergeCell ref="F177:H177"/>
    <mergeCell ref="C175:E175"/>
    <mergeCell ref="C176:E176"/>
    <mergeCell ref="C172:E172"/>
    <mergeCell ref="F172:H172"/>
    <mergeCell ref="F173:H173"/>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8" priority="1"/>
  </conditionalFormatting>
  <conditionalFormatting sqref="O76:T76 O128:T128 O130 O137:T137 O140:T140 O142:T142 O143 O152:T152 O154:T160">
    <cfRule type="containsText" dxfId="7" priority="6" operator="containsText" text="EXTREMO">
      <formula>NOT(ISERROR(SEARCH("EXTREMO",O76)))</formula>
    </cfRule>
    <cfRule type="containsText" dxfId="6" priority="7" operator="containsText" text="ALTO">
      <formula>NOT(ISERROR(SEARCH("ALTO",O76)))</formula>
    </cfRule>
    <cfRule type="containsText" dxfId="5" priority="8" operator="containsText" text="MODERADO">
      <formula>NOT(ISERROR(SEARCH("MODERADO",O76)))</formula>
    </cfRule>
    <cfRule type="containsText" dxfId="4" priority="9" operator="containsText" text="bajo">
      <formula>NOT(ISERROR(SEARCH("bajo",O76)))</formula>
    </cfRule>
  </conditionalFormatting>
  <conditionalFormatting sqref="O115:T118">
    <cfRule type="containsText" dxfId="3" priority="2" operator="containsText" text="EXTREMO">
      <formula>NOT(ISERROR(SEARCH("EXTREMO",O115)))</formula>
    </cfRule>
    <cfRule type="containsText" dxfId="2" priority="3" operator="containsText" text="ALTO">
      <formula>NOT(ISERROR(SEARCH("ALTO",O115)))</formula>
    </cfRule>
    <cfRule type="containsText" dxfId="1" priority="4" operator="containsText" text="MODERADO">
      <formula>NOT(ISERROR(SEARCH("MODERADO",O115)))</formula>
    </cfRule>
    <cfRule type="containsText" dxfId="0"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6:E49" xr:uid="{59511A75-FD9C-D843-B228-8256418930C8}">
      <formula1>SN</formula1>
    </dataValidation>
    <dataValidation type="list" showInputMessage="1" showErrorMessage="1" sqref="D12" xr:uid="{10BDD2F2-1DF0-AD4B-9F71-648E5417DD74}">
      <formula1>tipo_riesg</formula1>
    </dataValidation>
    <dataValidation type="list" showInputMessage="1" showErrorMessage="1" sqref="O141:R141" xr:uid="{7EE51A74-ADE0-3145-8163-F308E8405565}">
      <formula1>SN</formula1>
    </dataValidation>
    <dataValidation type="list" showInputMessage="1" showErrorMessage="1" sqref="G117" xr:uid="{B13357DB-1E9F-A546-840C-2415B0E8AA84}">
      <formula1>Politica_tto</formula1>
    </dataValidation>
    <dataValidation type="list" allowBlank="1" showInputMessage="1" showErrorMessage="1" sqref="U15:W34" xr:uid="{32973C85-598B-8245-99D1-376B6A32C644}">
      <formula1>Fact_causa</formula1>
    </dataValidation>
    <dataValidation type="list" showInputMessage="1" showErrorMessage="1" sqref="T82:U111" xr:uid="{DE17E7FD-90F5-FA42-A2B7-B06E16BB7F07}">
      <formula1>Efectos</formula1>
    </dataValidation>
    <dataValidation type="list" showInputMessage="1" showErrorMessage="1" sqref="R82:S111" xr:uid="{36783D9C-E1D5-774D-99AD-D4CD55E2B17C}">
      <formula1>Proposito</formula1>
    </dataValidation>
    <dataValidation type="list" showInputMessage="1" showErrorMessage="1" sqref="P82:Q111" xr:uid="{E8D81289-AD3C-BC44-963C-2C033A1C290C}">
      <formula1>Contr_implement</formula1>
    </dataValidation>
    <dataValidation type="list" showErrorMessage="1" sqref="N82:N111" xr:uid="{1ADAFE06-28E3-BE4A-9222-4141505BC777}">
      <formula1>frecuencias</formula1>
    </dataValidation>
    <dataValidation type="list" allowBlank="1" showInputMessage="1" showErrorMessage="1" sqref="B38:B44" xr:uid="{2AFE4917-2985-C947-B854-E39B309B63AA}">
      <formula1>Consecuencia</formula1>
    </dataValidation>
    <dataValidation type="list" showErrorMessage="1" sqref="D145:D151" xr:uid="{8779CAA4-DFB1-5242-ABD9-1B88CFE18C79}">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13313"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13313"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F6869-E6B7-DE4B-8DCB-728487352D50}">
  <dimension ref="A1"/>
  <sheetViews>
    <sheetView workbookViewId="0"/>
  </sheetViews>
  <sheetFormatPr baseColWidth="10" defaultRowHeight="16"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25C2-D537-C940-96F0-2FBBDF635B25}">
  <sheetPr>
    <tabColor theme="9" tint="0.39997558519241921"/>
  </sheetPr>
  <dimension ref="A1:ABT1172"/>
  <sheetViews>
    <sheetView showGridLines="0" zoomScale="130" zoomScaleNormal="13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333</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79.5" customHeight="1" thickBot="1" x14ac:dyDescent="0.2">
      <c r="A12" s="538" t="s">
        <v>348</v>
      </c>
      <c r="B12" s="539"/>
      <c r="C12" s="175" t="s">
        <v>339</v>
      </c>
      <c r="D12" s="174" t="s">
        <v>137</v>
      </c>
      <c r="E12" s="543" t="s">
        <v>334</v>
      </c>
      <c r="F12" s="544"/>
      <c r="G12" s="544"/>
      <c r="H12" s="544"/>
      <c r="I12" s="544"/>
      <c r="J12" s="544"/>
      <c r="K12" s="544"/>
      <c r="L12" s="544"/>
      <c r="M12" s="544"/>
      <c r="N12" s="544"/>
      <c r="O12" s="544"/>
      <c r="P12" s="544"/>
      <c r="Q12" s="544"/>
      <c r="R12" s="544"/>
      <c r="S12" s="544"/>
      <c r="T12" s="544"/>
      <c r="U12" s="544"/>
      <c r="V12" s="544"/>
      <c r="W12" s="545"/>
      <c r="X12" s="540" t="s">
        <v>335</v>
      </c>
      <c r="Y12" s="541"/>
      <c r="Z12" s="541"/>
      <c r="AA12" s="542"/>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30" customHeight="1" x14ac:dyDescent="0.15">
      <c r="A15" s="168">
        <v>1</v>
      </c>
      <c r="B15" s="526" t="s">
        <v>338</v>
      </c>
      <c r="C15" s="527"/>
      <c r="D15" s="527"/>
      <c r="E15" s="527"/>
      <c r="F15" s="528"/>
      <c r="G15" s="529" t="s">
        <v>353</v>
      </c>
      <c r="H15" s="530"/>
      <c r="I15" s="530"/>
      <c r="J15" s="530"/>
      <c r="K15" s="530"/>
      <c r="L15" s="530"/>
      <c r="M15" s="530"/>
      <c r="N15" s="530"/>
      <c r="O15" s="530"/>
      <c r="P15" s="530"/>
      <c r="Q15" s="530"/>
      <c r="R15" s="530"/>
      <c r="S15" s="530"/>
      <c r="T15" s="531"/>
      <c r="U15" s="515" t="s">
        <v>132</v>
      </c>
      <c r="V15" s="515"/>
      <c r="W15" s="515"/>
      <c r="X15" s="515" t="s">
        <v>363</v>
      </c>
      <c r="Y15" s="515"/>
      <c r="Z15" s="515"/>
      <c r="AA15" s="515"/>
      <c r="AB15" s="77" t="str">
        <f>CONCATENATE(A15," ",B15," 
",A16," ",B16," 
",A17," ",B17," 
",A18," ",B18," 
",A19," ",B19," 
",A20," ",B20," 
",A21," ",B21," 
",A22," ",B22," 
",A23," ",B23," 
",A24," ",B24," 
",A25," ",B25," 
",A26," ",B26," 
",A27," ",B27," 
",A28," ",B28," 
",A29," ",B29," 
",A30," ",B30," 
",A31," ",B31," 
",A32," ",B32," 
",A33," ",B33," 
",A34," ",B34,)</f>
        <v xml:space="preserve">1 Registros inadecuados de cambios / modificaciones 
2 Error en la ejecución del mantenimiento 
3 Negación de Servicios 
4 Falla de software / corrupción 
5 Fuga de información 
 </v>
      </c>
      <c r="AC15" s="77" t="str">
        <f>CONCATENATE(A15," ",G15," 
",A16," ",G16," 
",A17," ",G17," 
",A18," ",G18," 
",A19," ",G19," 
",A20," ",G20," 
",A21," ",G21," 
",A22," ",G22," 
",A23," ",G23," 
",A24," ",G24," 
",A25," ",G25," 
",A26," ",G26," 
",A27," ",G27," 
",A28," ",G28," 
",A29," ",G29," 
",A30," ",G30," 
",A31," ",G31," 
",A32," ",G32," 
",A33," ",G33," 
",A34," ",G34,)</f>
        <v xml:space="preserve">1 Ausencia de un procedimiento de gestion de cambio 
2 Configuración incorrecta 
3 Vulnerabilidades en la infraestructura de los servicios de nube 
4 Testeo inadecuado / insuficiente - Ausencia o insuficiencia de pruebas de software 
5 Acceso no autorizado 
 </v>
      </c>
      <c r="AD15" s="77" t="str">
        <f>CONCATENATE(A15," ",U15," 
",A16," ",U16," 
",A17," ",U17," 
",A18," ",U18," 
",A19," ",U19," 
",A20," ",U20," 
",A21," ",U21," 
",A22," ",U22," 
",A23," ",U23," 
",A24," ",U24," 
",A25," ",U25," 
",A26," ",U26," 
",A27," ",U27," 
",A28," ",U28," 
",A29," ",U29," 
",A30," ",U30," 
",A31," ",U31," 
",A32," ",U32," 
",A33," ",U33," 
",A34," ",U34,)</f>
        <v xml:space="preserve">1 Operativo 
2 Operativo 
3 Productos y/o servicios 
4 Tecnológico 
5 Tecnológico 
 </v>
      </c>
      <c r="AE15" s="32"/>
      <c r="AF15" s="32"/>
      <c r="AG15" s="32"/>
      <c r="AH15" s="32"/>
      <c r="AI15" s="32"/>
      <c r="AJ15" s="32"/>
      <c r="AK15" s="32"/>
      <c r="AL15" s="32"/>
      <c r="AM15" s="32"/>
      <c r="AN15" s="32"/>
      <c r="AP15" s="93">
        <f t="shared" ref="AP15:AP34" si="0">A82</f>
        <v>1</v>
      </c>
      <c r="AQ15" s="92" t="str">
        <f t="shared" ref="AQ15:AQ34" si="1">IF(B82="","",B82)</f>
        <v>8.32 Gestion de cambio</v>
      </c>
      <c r="AAL15" s="37"/>
      <c r="AAM15" s="37"/>
      <c r="AAN15" s="37"/>
      <c r="AAO15" s="37"/>
      <c r="AAP15" s="37"/>
      <c r="AAQ15" s="37"/>
      <c r="AAR15" s="37"/>
      <c r="AAS15" s="37"/>
      <c r="AAT15" s="37"/>
      <c r="AAU15" s="37"/>
      <c r="AAV15" s="37"/>
    </row>
    <row r="16" spans="1:724" ht="30" customHeight="1" x14ac:dyDescent="0.15">
      <c r="A16" s="168">
        <f t="shared" ref="A16:A34" si="2">IF(B16="","",A15+1)</f>
        <v>2</v>
      </c>
      <c r="B16" s="526" t="s">
        <v>351</v>
      </c>
      <c r="C16" s="527"/>
      <c r="D16" s="527"/>
      <c r="E16" s="527"/>
      <c r="F16" s="528"/>
      <c r="G16" s="529" t="s">
        <v>350</v>
      </c>
      <c r="H16" s="530"/>
      <c r="I16" s="530"/>
      <c r="J16" s="530"/>
      <c r="K16" s="530"/>
      <c r="L16" s="530"/>
      <c r="M16" s="530"/>
      <c r="N16" s="530"/>
      <c r="O16" s="530"/>
      <c r="P16" s="530"/>
      <c r="Q16" s="530"/>
      <c r="R16" s="530"/>
      <c r="S16" s="530"/>
      <c r="T16" s="531"/>
      <c r="U16" s="515" t="s">
        <v>132</v>
      </c>
      <c r="V16" s="515"/>
      <c r="W16" s="515"/>
      <c r="X16" s="515" t="s">
        <v>364</v>
      </c>
      <c r="Y16" s="515"/>
      <c r="Z16" s="515"/>
      <c r="AA16" s="515"/>
      <c r="AB16" s="55"/>
      <c r="AC16" s="55"/>
      <c r="AD16" s="32"/>
      <c r="AE16" s="32"/>
      <c r="AF16" s="32"/>
      <c r="AG16" s="32"/>
      <c r="AH16" s="32"/>
      <c r="AI16" s="32"/>
      <c r="AJ16" s="32"/>
      <c r="AK16" s="32"/>
      <c r="AL16" s="32"/>
      <c r="AM16" s="32"/>
      <c r="AN16" s="32"/>
      <c r="AP16" s="93">
        <f t="shared" si="0"/>
        <v>2</v>
      </c>
      <c r="AQ16" s="92" t="str">
        <f t="shared" si="1"/>
        <v>5.37 Procedimientos operativos documentados</v>
      </c>
      <c r="AAL16" s="37"/>
      <c r="AAM16" s="37"/>
      <c r="AAN16" s="37"/>
      <c r="AAO16" s="37"/>
      <c r="AAP16" s="37"/>
      <c r="AAQ16" s="37"/>
      <c r="AAR16" s="37"/>
      <c r="AAS16" s="37"/>
      <c r="AAT16" s="37"/>
      <c r="AAU16" s="37"/>
      <c r="AAV16" s="37"/>
    </row>
    <row r="17" spans="1:724" ht="30" customHeight="1" x14ac:dyDescent="0.15">
      <c r="A17" s="168">
        <f t="shared" si="2"/>
        <v>3</v>
      </c>
      <c r="B17" s="526" t="s">
        <v>354</v>
      </c>
      <c r="C17" s="527"/>
      <c r="D17" s="527"/>
      <c r="E17" s="527"/>
      <c r="F17" s="528"/>
      <c r="G17" s="529" t="s">
        <v>438</v>
      </c>
      <c r="H17" s="530"/>
      <c r="I17" s="530"/>
      <c r="J17" s="530"/>
      <c r="K17" s="530"/>
      <c r="L17" s="530"/>
      <c r="M17" s="530"/>
      <c r="N17" s="530"/>
      <c r="O17" s="530"/>
      <c r="P17" s="530"/>
      <c r="Q17" s="530"/>
      <c r="R17" s="530"/>
      <c r="S17" s="530"/>
      <c r="T17" s="531"/>
      <c r="U17" s="515" t="s">
        <v>126</v>
      </c>
      <c r="V17" s="515"/>
      <c r="W17" s="515"/>
      <c r="X17" s="515" t="s">
        <v>365</v>
      </c>
      <c r="Y17" s="515"/>
      <c r="Z17" s="515"/>
      <c r="AA17" s="515"/>
      <c r="AB17" s="55"/>
      <c r="AC17" s="55"/>
      <c r="AD17" s="32"/>
      <c r="AE17" s="32"/>
      <c r="AF17" s="32"/>
      <c r="AG17" s="32"/>
      <c r="AH17" s="32"/>
      <c r="AI17" s="32"/>
      <c r="AJ17" s="32"/>
      <c r="AK17" s="32"/>
      <c r="AL17" s="32"/>
      <c r="AM17" s="32"/>
      <c r="AN17" s="32"/>
      <c r="AP17" s="93">
        <f t="shared" si="0"/>
        <v>3</v>
      </c>
      <c r="AQ17" s="92" t="str">
        <f t="shared" si="1"/>
        <v>5.23 Seguridad de la información para el uso de servicios en la nube</v>
      </c>
      <c r="AAL17" s="37"/>
      <c r="AAM17" s="37"/>
      <c r="AAN17" s="37"/>
      <c r="AAO17" s="37"/>
      <c r="AAP17" s="37"/>
      <c r="AAQ17" s="37"/>
      <c r="AAR17" s="37"/>
      <c r="AAS17" s="37"/>
      <c r="AAT17" s="37"/>
      <c r="AAU17" s="37"/>
      <c r="AAV17" s="37"/>
    </row>
    <row r="18" spans="1:724" ht="30" customHeight="1" x14ac:dyDescent="0.15">
      <c r="A18" s="168">
        <f t="shared" si="2"/>
        <v>4</v>
      </c>
      <c r="B18" s="526" t="s">
        <v>352</v>
      </c>
      <c r="C18" s="527"/>
      <c r="D18" s="527"/>
      <c r="E18" s="527"/>
      <c r="F18" s="528"/>
      <c r="G18" s="512" t="s">
        <v>347</v>
      </c>
      <c r="H18" s="513"/>
      <c r="I18" s="513"/>
      <c r="J18" s="513"/>
      <c r="K18" s="513"/>
      <c r="L18" s="513"/>
      <c r="M18" s="513"/>
      <c r="N18" s="513"/>
      <c r="O18" s="513"/>
      <c r="P18" s="513"/>
      <c r="Q18" s="513"/>
      <c r="R18" s="513"/>
      <c r="S18" s="513"/>
      <c r="T18" s="514"/>
      <c r="U18" s="515" t="s">
        <v>130</v>
      </c>
      <c r="V18" s="515"/>
      <c r="W18" s="515"/>
      <c r="X18" s="515" t="s">
        <v>366</v>
      </c>
      <c r="Y18" s="515"/>
      <c r="Z18" s="515"/>
      <c r="AA18" s="515"/>
      <c r="AB18" s="55"/>
      <c r="AC18" s="55"/>
      <c r="AD18" s="32"/>
      <c r="AE18" s="32"/>
      <c r="AF18" s="32"/>
      <c r="AG18" s="32"/>
      <c r="AH18" s="32"/>
      <c r="AI18" s="32"/>
      <c r="AJ18" s="32"/>
      <c r="AK18" s="32"/>
      <c r="AL18" s="32"/>
      <c r="AM18" s="32"/>
      <c r="AN18" s="32"/>
      <c r="AP18" s="93">
        <f t="shared" si="0"/>
        <v>4</v>
      </c>
      <c r="AQ18" s="92" t="str">
        <f t="shared" si="1"/>
        <v>8.29 Pruebas de seguridad en el desarrollo y aceptación</v>
      </c>
      <c r="AAL18" s="37"/>
      <c r="AAM18" s="37"/>
      <c r="AAN18" s="37"/>
      <c r="AAO18" s="37"/>
      <c r="AAP18" s="37"/>
      <c r="AAQ18" s="37"/>
      <c r="AAR18" s="37"/>
      <c r="AAS18" s="37"/>
      <c r="AAT18" s="37"/>
      <c r="AAU18" s="37"/>
      <c r="AAV18" s="37"/>
    </row>
    <row r="19" spans="1:724" ht="30" customHeight="1" x14ac:dyDescent="0.15">
      <c r="A19" s="168">
        <f t="shared" si="2"/>
        <v>5</v>
      </c>
      <c r="B19" s="526" t="s">
        <v>408</v>
      </c>
      <c r="C19" s="527"/>
      <c r="D19" s="527"/>
      <c r="E19" s="527"/>
      <c r="F19" s="528"/>
      <c r="G19" s="529" t="s">
        <v>409</v>
      </c>
      <c r="H19" s="530"/>
      <c r="I19" s="530"/>
      <c r="J19" s="530"/>
      <c r="K19" s="530"/>
      <c r="L19" s="530"/>
      <c r="M19" s="530"/>
      <c r="N19" s="530"/>
      <c r="O19" s="530"/>
      <c r="P19" s="530"/>
      <c r="Q19" s="530"/>
      <c r="R19" s="530"/>
      <c r="S19" s="530"/>
      <c r="T19" s="531"/>
      <c r="U19" s="515" t="s">
        <v>130</v>
      </c>
      <c r="V19" s="515"/>
      <c r="W19" s="515"/>
      <c r="X19" s="515" t="s">
        <v>434</v>
      </c>
      <c r="Y19" s="515"/>
      <c r="Z19" s="515"/>
      <c r="AA19" s="515"/>
      <c r="AB19" s="55"/>
      <c r="AC19" s="55"/>
      <c r="AD19" s="32"/>
      <c r="AE19" s="32"/>
      <c r="AF19" s="32"/>
      <c r="AG19" s="32"/>
      <c r="AH19" s="32"/>
      <c r="AI19" s="32"/>
      <c r="AJ19" s="32"/>
      <c r="AK19" s="32"/>
      <c r="AL19" s="32"/>
      <c r="AM19" s="32"/>
      <c r="AN19" s="32"/>
      <c r="AP19" s="93">
        <f t="shared" si="0"/>
        <v>5</v>
      </c>
      <c r="AQ19" s="92" t="str">
        <f t="shared" si="1"/>
        <v>5.15 Control de acceso</v>
      </c>
      <c r="AAL19" s="37"/>
      <c r="AAM19" s="37"/>
      <c r="AAN19" s="37"/>
      <c r="AAO19" s="37"/>
      <c r="AAP19" s="37"/>
      <c r="AAQ19" s="37"/>
      <c r="AAR19" s="37"/>
      <c r="AAS19" s="37"/>
      <c r="AAT19" s="37"/>
      <c r="AAU19" s="37"/>
      <c r="AAV19" s="37"/>
    </row>
    <row r="20" spans="1:724" ht="30" customHeight="1" x14ac:dyDescent="0.15">
      <c r="A20" s="168" t="str">
        <f t="shared" si="2"/>
        <v/>
      </c>
      <c r="B20" s="511"/>
      <c r="C20" s="511"/>
      <c r="D20" s="511"/>
      <c r="E20" s="511"/>
      <c r="F20" s="511"/>
      <c r="G20" s="512"/>
      <c r="H20" s="513"/>
      <c r="I20" s="513"/>
      <c r="J20" s="513"/>
      <c r="K20" s="513"/>
      <c r="L20" s="513"/>
      <c r="M20" s="513"/>
      <c r="N20" s="513"/>
      <c r="O20" s="513"/>
      <c r="P20" s="513"/>
      <c r="Q20" s="513"/>
      <c r="R20" s="513"/>
      <c r="S20" s="513"/>
      <c r="T20" s="514"/>
      <c r="U20" s="515"/>
      <c r="V20" s="515"/>
      <c r="W20" s="515"/>
      <c r="X20" s="515"/>
      <c r="Y20" s="515"/>
      <c r="Z20" s="515"/>
      <c r="AA20" s="515"/>
      <c r="AB20" s="55"/>
      <c r="AC20" s="55"/>
      <c r="AD20" s="32"/>
      <c r="AE20" s="32"/>
      <c r="AF20" s="32"/>
      <c r="AG20" s="32"/>
      <c r="AH20" s="32"/>
      <c r="AI20" s="32"/>
      <c r="AJ20" s="32"/>
      <c r="AK20" s="32"/>
      <c r="AL20" s="32"/>
      <c r="AM20" s="32"/>
      <c r="AN20" s="32"/>
      <c r="AP20" s="93" t="str">
        <f t="shared" si="0"/>
        <v/>
      </c>
      <c r="AQ20" s="92" t="str">
        <f t="shared" si="1"/>
        <v/>
      </c>
      <c r="AAL20" s="37"/>
      <c r="AAM20" s="37"/>
      <c r="AAN20" s="37"/>
      <c r="AAO20" s="37"/>
      <c r="AAP20" s="37"/>
      <c r="AAQ20" s="37"/>
      <c r="AAR20" s="37"/>
      <c r="AAS20" s="37"/>
      <c r="AAT20" s="37"/>
      <c r="AAU20" s="37"/>
      <c r="AAV20" s="37"/>
    </row>
    <row r="21" spans="1:724" ht="12" customHeight="1" x14ac:dyDescent="0.15">
      <c r="A21" s="168" t="str">
        <f t="shared" si="2"/>
        <v/>
      </c>
      <c r="B21" s="511"/>
      <c r="C21" s="511"/>
      <c r="D21" s="511"/>
      <c r="E21" s="511"/>
      <c r="F21" s="511"/>
      <c r="G21" s="512"/>
      <c r="H21" s="513"/>
      <c r="I21" s="513"/>
      <c r="J21" s="513"/>
      <c r="K21" s="513"/>
      <c r="L21" s="513"/>
      <c r="M21" s="513"/>
      <c r="N21" s="513"/>
      <c r="O21" s="513"/>
      <c r="P21" s="513"/>
      <c r="Q21" s="513"/>
      <c r="R21" s="513"/>
      <c r="S21" s="513"/>
      <c r="T21" s="514"/>
      <c r="U21" s="515"/>
      <c r="V21" s="515"/>
      <c r="W21" s="515"/>
      <c r="X21" s="515"/>
      <c r="Y21" s="515"/>
      <c r="Z21" s="515"/>
      <c r="AA21" s="515"/>
      <c r="AB21" s="55"/>
      <c r="AC21" s="55"/>
      <c r="AD21" s="32"/>
      <c r="AE21" s="32"/>
      <c r="AF21" s="32"/>
      <c r="AG21" s="32"/>
      <c r="AH21" s="32"/>
      <c r="AI21" s="32"/>
      <c r="AJ21" s="32"/>
      <c r="AK21" s="32"/>
      <c r="AL21" s="32"/>
      <c r="AM21" s="32"/>
      <c r="AN21" s="32"/>
      <c r="AP21" s="93" t="str">
        <f t="shared" si="0"/>
        <v/>
      </c>
      <c r="AQ21" s="92" t="str">
        <f t="shared" si="1"/>
        <v/>
      </c>
      <c r="AAL21" s="37"/>
      <c r="AAM21" s="37"/>
      <c r="AAN21" s="37"/>
      <c r="AAO21" s="37"/>
      <c r="AAP21" s="37"/>
      <c r="AAQ21" s="37"/>
      <c r="AAR21" s="37"/>
      <c r="AAS21" s="37"/>
      <c r="AAT21" s="37"/>
      <c r="AAU21" s="37"/>
      <c r="AAV21" s="37"/>
    </row>
    <row r="22" spans="1:724" ht="12"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12"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12"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2"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2"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67</v>
      </c>
      <c r="C38" s="510" t="s">
        <v>367</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Reputacional: Indisponibilidad total o parcial  en los servicios -  (Disponibilidad) 
2 Legal: Imposibilidad total o parcial para atender los trámites a los ciudadanos (Disponibilidad + Integridad) 
3 Legal: Imposibilidad total o parcial para cumplir compromisos del IDPC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f t="shared" ref="A39:A44" si="3">IF(C39="","",A38+1)</f>
        <v>2</v>
      </c>
      <c r="B39" s="167" t="s">
        <v>65</v>
      </c>
      <c r="C39" s="487" t="s">
        <v>368</v>
      </c>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f t="shared" si="3"/>
        <v>3</v>
      </c>
      <c r="B40" s="167" t="s">
        <v>65</v>
      </c>
      <c r="C40" s="487" t="s">
        <v>437</v>
      </c>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
      </c>
      <c r="BD56" s="443"/>
      <c r="BE56" s="446" t="str">
        <f>IF(O74=4,"X","")</f>
        <v>X</v>
      </c>
      <c r="BF56" s="447"/>
      <c r="BG56" s="442" t="str">
        <f>IF(O74=5,"X","")</f>
        <v/>
      </c>
      <c r="BH56" s="443"/>
      <c r="BI56" s="33"/>
      <c r="BJ56" s="32"/>
      <c r="BK56" s="32"/>
      <c r="BL56" s="32"/>
      <c r="BM56" s="32"/>
      <c r="BN56" s="32"/>
      <c r="BO56" s="32"/>
      <c r="BP56" s="442" t="str">
        <f>IF(R113=1,"X","")</f>
        <v/>
      </c>
      <c r="BQ56" s="443"/>
      <c r="BR56" s="442" t="str">
        <f>IF(R113=2,"X","")</f>
        <v>X</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0.66666666666666663</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v>
      </c>
      <c r="BE59" s="143"/>
      <c r="BF59" s="142">
        <f>IF(BE56="X",V74,0)</f>
        <v>0.66666666666666663</v>
      </c>
      <c r="BG59" s="143"/>
      <c r="BH59" s="142">
        <f>IF(BG56="X",V74,0)</f>
        <v>0</v>
      </c>
      <c r="BI59" s="33"/>
      <c r="BJ59" s="32"/>
      <c r="BK59" s="32"/>
      <c r="BL59" s="32"/>
      <c r="BM59" s="451"/>
      <c r="BN59" s="451"/>
      <c r="BO59" s="32"/>
      <c r="BP59" s="141"/>
      <c r="BQ59" s="140">
        <f>IF(BP56="X",W113,0)</f>
        <v>0</v>
      </c>
      <c r="BR59" s="141"/>
      <c r="BS59" s="140">
        <f>IF(BR56="X",W113,0)</f>
        <v>0.23999999999999996</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t="s">
        <v>62</v>
      </c>
      <c r="I60" s="47" t="s">
        <v>62</v>
      </c>
      <c r="J60" s="47"/>
      <c r="K60" s="47"/>
      <c r="L60" s="47"/>
      <c r="M60" s="47"/>
      <c r="N60" s="47"/>
      <c r="O60" s="47"/>
      <c r="P60" s="47"/>
      <c r="Q60" s="47"/>
      <c r="R60" s="47"/>
      <c r="S60" s="47"/>
      <c r="T60" s="47"/>
      <c r="U60" s="47"/>
      <c r="V60" s="47"/>
      <c r="W60" s="47"/>
      <c r="X60" s="47"/>
      <c r="Y60" s="47"/>
      <c r="Z60" s="122">
        <f>COUNTA(H60:Y60)*G60</f>
        <v>1.2</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t="s">
        <v>62</v>
      </c>
      <c r="K61" s="47"/>
      <c r="L61" s="47"/>
      <c r="M61" s="47"/>
      <c r="N61" s="47"/>
      <c r="O61" s="47"/>
      <c r="P61" s="47"/>
      <c r="Q61" s="47"/>
      <c r="R61" s="47"/>
      <c r="S61" s="47"/>
      <c r="T61" s="47"/>
      <c r="U61" s="47"/>
      <c r="V61" s="47"/>
      <c r="W61" s="47"/>
      <c r="X61" s="47"/>
      <c r="Y61" s="47"/>
      <c r="Z61" s="122">
        <f>COUNTA(H61:Y61)*G61</f>
        <v>0.8</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4</v>
      </c>
      <c r="P64" s="438"/>
      <c r="Q64" s="438"/>
      <c r="R64" s="439" t="str">
        <f>_xlfn.IFNA(VLOOKUP(O64,A58:B62,2,1),"")</f>
        <v>Alta</v>
      </c>
      <c r="S64" s="439"/>
      <c r="T64" s="439"/>
      <c r="U64" s="439"/>
      <c r="V64" s="440">
        <f>IFERROR(AA58,"")</f>
        <v>0.66666666666666663</v>
      </c>
      <c r="W64" s="440"/>
      <c r="X64" s="441"/>
      <c r="Y64" s="32"/>
      <c r="Z64" s="32"/>
      <c r="AA64" s="32"/>
      <c r="AB64" s="77" t="str">
        <f>CONCATENATE(O64," - ",R64)</f>
        <v>4 - Alta</v>
      </c>
      <c r="AC64" s="32"/>
      <c r="AD64" s="32"/>
      <c r="AE64" s="32"/>
      <c r="AF64" s="32"/>
      <c r="AG64" s="32"/>
      <c r="AH64" s="32"/>
      <c r="AI64" s="32"/>
      <c r="AJ64" s="32"/>
      <c r="AK64" s="32"/>
      <c r="AL64" s="32"/>
      <c r="AM64" s="32"/>
      <c r="AN64" s="32"/>
      <c r="AR64" s="433"/>
      <c r="AS64" s="379">
        <v>4</v>
      </c>
      <c r="AT64" s="425" t="str">
        <f>IF(O64=4,"X","")</f>
        <v>X</v>
      </c>
      <c r="AU64" s="395" t="s">
        <v>253</v>
      </c>
      <c r="AV64" s="396"/>
      <c r="AW64" s="405">
        <f>IF(AT64="X",V64,0)</f>
        <v>0.66666666666666663</v>
      </c>
      <c r="AX64" s="32"/>
      <c r="AY64" s="427"/>
      <c r="AZ64" s="428" t="str">
        <f>IF(AND(AT64="X",AY56="X"),AW64*AZ59,"")</f>
        <v/>
      </c>
      <c r="BA64" s="429"/>
      <c r="BB64" s="429" t="str">
        <f>IF(AND(AT64="X",BA56="X"),AW64*BB59,"")</f>
        <v/>
      </c>
      <c r="BC64" s="430"/>
      <c r="BD64" s="424" t="str">
        <f>IF(AND(AT64="X",BC56="X"),AW64*BD59,"")</f>
        <v/>
      </c>
      <c r="BE64" s="421"/>
      <c r="BF64" s="421">
        <f>IF(AND(AT64="X",BE56="X"),AW64*BF59,"")</f>
        <v>0.44444444444444442</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0.66666666666666663</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t="s">
        <v>62</v>
      </c>
      <c r="I70" s="47" t="s">
        <v>62</v>
      </c>
      <c r="J70" s="47"/>
      <c r="K70" s="47"/>
      <c r="L70" s="47"/>
      <c r="M70" s="47"/>
      <c r="N70" s="47"/>
      <c r="O70" s="47"/>
      <c r="P70" s="47"/>
      <c r="Q70" s="47"/>
      <c r="R70" s="47"/>
      <c r="S70" s="47"/>
      <c r="T70" s="47"/>
      <c r="U70" s="47"/>
      <c r="V70" s="47"/>
      <c r="W70" s="47"/>
      <c r="X70" s="47"/>
      <c r="Y70" s="47"/>
      <c r="Z70" s="122">
        <f>COUNTA(H70:Y70)*G70</f>
        <v>1.2</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4.1999999999999996E-2</v>
      </c>
      <c r="BO70" s="32"/>
      <c r="BP70" s="373"/>
      <c r="BQ70" s="375" t="str">
        <f>IF(AND(BM70="X",BP56="X"),BN70*BQ59,"")</f>
        <v/>
      </c>
      <c r="BR70" s="377"/>
      <c r="BS70" s="377">
        <f>IF(AND(BM70="X",BR56="X"),BN70*BS59,"")</f>
        <v>1.0079999999999997E-2</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t="s">
        <v>62</v>
      </c>
      <c r="K71" s="47"/>
      <c r="L71" s="47"/>
      <c r="M71" s="47"/>
      <c r="N71" s="47"/>
      <c r="O71" s="47"/>
      <c r="P71" s="47"/>
      <c r="Q71" s="47"/>
      <c r="R71" s="47"/>
      <c r="S71" s="47"/>
      <c r="T71" s="47"/>
      <c r="U71" s="47"/>
      <c r="V71" s="47"/>
      <c r="W71" s="47"/>
      <c r="X71" s="47"/>
      <c r="Y71" s="47"/>
      <c r="Z71" s="122">
        <f>COUNTA(H71:Y71)*G71</f>
        <v>0.8</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4</v>
      </c>
      <c r="P74" s="368"/>
      <c r="Q74" s="368"/>
      <c r="R74" s="369" t="str">
        <f>_xlfn.IFNA(VLOOKUP(O74,A68:B72,2,1),"")</f>
        <v>Mayor</v>
      </c>
      <c r="S74" s="369"/>
      <c r="T74" s="369"/>
      <c r="U74" s="369"/>
      <c r="V74" s="370">
        <f>IFERROR(AA68,"")</f>
        <v>0.66666666666666663</v>
      </c>
      <c r="W74" s="370"/>
      <c r="X74" s="371"/>
      <c r="Y74" s="32"/>
      <c r="Z74" s="32"/>
      <c r="AA74" s="32"/>
      <c r="AB74" s="77" t="str">
        <f>CONCATENATE(O74," - ",R74)</f>
        <v>4 - Mayor</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ALTO</v>
      </c>
      <c r="P76" s="332"/>
      <c r="Q76" s="332"/>
      <c r="R76" s="332"/>
      <c r="S76" s="332"/>
      <c r="T76" s="332"/>
      <c r="U76" s="333">
        <f>V64*V74</f>
        <v>0.44444444444444442</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92" customHeight="1" x14ac:dyDescent="0.15">
      <c r="A82" s="98">
        <v>1</v>
      </c>
      <c r="B82" s="65" t="s">
        <v>355</v>
      </c>
      <c r="C82" s="335" t="s">
        <v>356</v>
      </c>
      <c r="D82" s="336"/>
      <c r="E82" s="94" t="s">
        <v>357</v>
      </c>
      <c r="F82" s="337" t="s">
        <v>416</v>
      </c>
      <c r="G82" s="338"/>
      <c r="H82" s="339"/>
      <c r="I82" s="337"/>
      <c r="J82" s="338"/>
      <c r="K82" s="338"/>
      <c r="L82" s="338"/>
      <c r="M82" s="339"/>
      <c r="N82" s="328" t="s">
        <v>89</v>
      </c>
      <c r="O82" s="328"/>
      <c r="P82" s="329" t="s">
        <v>100</v>
      </c>
      <c r="Q82" s="329"/>
      <c r="R82" s="329" t="s">
        <v>105</v>
      </c>
      <c r="S82" s="329"/>
      <c r="T82" s="329" t="s">
        <v>106</v>
      </c>
      <c r="U82" s="329"/>
      <c r="V82" s="88">
        <f t="shared" ref="V82:V111" si="6">IF(W82&gt;0.8,5,IF(W82&gt;0.6,4,IF(W82&gt;0.4,3,IF(W82&gt;0.2,2,1))))</f>
        <v>2</v>
      </c>
      <c r="W82" s="304">
        <f>IF(OR(T82="Ambos",T82="Probabilidad"),V64-(V64*AD82),V64)</f>
        <v>0.39999999999999997</v>
      </c>
      <c r="X82" s="305"/>
      <c r="Y82" s="88">
        <f t="shared" ref="Y82:Y111" si="7">IF(Z82&gt;0.8,5,IF(Z82&gt;0.6,4,IF(Z82&gt;0.4,3,IF(Z82&gt;0.2,2,1))))</f>
        <v>2</v>
      </c>
      <c r="Z82" s="304">
        <f>IF(OR(T82="Ambos",T82="Impacto"),V74-(V74*AD82),V74)</f>
        <v>0.39999999999999997</v>
      </c>
      <c r="AA82" s="305"/>
      <c r="AB82" s="97">
        <f t="shared" ref="AB82:AB111" si="8">IF(R82="",0,IF(P82="Automático",0.25,IF(P82="Manual",0.15,0)))</f>
        <v>0.15</v>
      </c>
      <c r="AC82" s="97">
        <f t="shared" ref="AC82:AC111" si="9">IF(P82="",0,IF(R82="Preventivo",0.25,IF(R82="Detectivo",0.15,IF(R82="Correctivo",0.1,0))))</f>
        <v>0.25</v>
      </c>
      <c r="AD82" s="97">
        <f t="shared" ref="AD82:AD111" si="10">IF(OR(P82=0,R82=0),0,AB82+AC82)</f>
        <v>0.4</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8.32 Gestion de cambio 
2 5.37 Procedimientos operativos documentados 
3 5.23 Seguridad de la información para el uso de servicios en la nube 
4 8.29 Pruebas de seguridad en el desarrollo y aceptación 
5 5.15 Control de acceso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Los cambios en las instalaciones de procesamiento de la información y los sistemas de información deben estar sujetos a procedimientos de gestión de cambio 
2 Los procedimientos operativos de las instalaciones de procesamiento a la información se debe documentar y poner a disposición del personal que lo necesite 
3 Los procesos de adquisición, uso, gestión y salida de los servicios en la nube se deben establecer, de acuerdo con los requisitos de seguridad de la información de la entidad. 
4 Los procesos de ensayo de seguridad se deben definir e implementar en el ciclo de vida de desarrollo 
5 El SGSI de IDPC requiere el control en la protección de sus activos de información, la entidad necesita garantizar el acceso autorizado y evitar el acceso no autorizado a la información y otros activos asociados.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Versión: 03 del 28 de abril de 2023
DESARROLLO DE PROYECTOS DE SOFTWARE
METODOLOGIA SCRUM 2023 
2 
CARACTERIZACIÓN PROCESO SISTEMAS DE TECNOLOGÍA DE LA INFORMACIÓN
Vigencia: 28 de abril de 2023 
3 MANUAL: POLÍTICAS DE SEGURIDAD Y PRIVACIDAD DE LA INFORMACIÓN
Versión: 3 del 28 de abril de 2027
Gestión Contractual
Proceso Manual de Contratación
Vigencia: 03 de 2022 
4 
MANUAL: POLÍTICAS DE SEGURIDAD Y PRIVACIDAD DE LA INFORMACIÓN
Versión: 03 del 28 de abril de 2023
DESARROLLO DE PROYECTOS DE SOFTWARE
METODOLOGIA SCRUM 2023 
5 
MANUAL: POLÍTICAS DE SEGURIDAD Y PRIVACIDAD DE LA INFORMACIÓN
Versión: 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Aleatoria 
2 Continua 
3 Continua 
4 Aleatoria 
5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Manual 
2 Manual 
3 Automático 
4 Manual 
5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Preventivo 
3 Preventivo 
4 Detectivo 
5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Ambos 
2 Ambos 
3 Probabilidad 
4 Probabilidad 
5 Probabilidad 
 </v>
      </c>
      <c r="AN82" s="86"/>
      <c r="AO82" s="85"/>
      <c r="AP82" s="93">
        <f t="shared" ref="AP82:AP101" si="11">A15</f>
        <v>1</v>
      </c>
      <c r="AQ82" s="92" t="str">
        <f t="shared" ref="AQ82:AQ101" si="12">IF(B15="","",B15)</f>
        <v>Registros inadecuados de cambios / modificaciones</v>
      </c>
      <c r="AAL82" s="37"/>
      <c r="AAM82" s="37"/>
      <c r="AAN82" s="37"/>
      <c r="AAO82" s="37"/>
      <c r="AAP82" s="37"/>
      <c r="AAQ82" s="37"/>
      <c r="AAR82" s="37"/>
      <c r="AAS82" s="37"/>
      <c r="AAT82" s="37"/>
      <c r="AAU82" s="37"/>
      <c r="AAV82" s="37"/>
    </row>
    <row r="83" spans="1:724" ht="65" customHeight="1" x14ac:dyDescent="0.15">
      <c r="A83" s="6">
        <f t="shared" ref="A83:A111" si="13">IF(B83="","",A82+1)</f>
        <v>2</v>
      </c>
      <c r="B83" s="65" t="s">
        <v>439</v>
      </c>
      <c r="C83" s="335" t="s">
        <v>358</v>
      </c>
      <c r="D83" s="336"/>
      <c r="E83" s="94" t="s">
        <v>357</v>
      </c>
      <c r="F83" s="337" t="s">
        <v>415</v>
      </c>
      <c r="G83" s="338"/>
      <c r="H83" s="339"/>
      <c r="I83" s="337"/>
      <c r="J83" s="338"/>
      <c r="K83" s="338"/>
      <c r="L83" s="338"/>
      <c r="M83" s="339"/>
      <c r="N83" s="328" t="s">
        <v>90</v>
      </c>
      <c r="O83" s="328"/>
      <c r="P83" s="329" t="s">
        <v>100</v>
      </c>
      <c r="Q83" s="329"/>
      <c r="R83" s="329" t="s">
        <v>105</v>
      </c>
      <c r="S83" s="329"/>
      <c r="T83" s="329" t="s">
        <v>106</v>
      </c>
      <c r="U83" s="329"/>
      <c r="V83" s="88">
        <f t="shared" si="6"/>
        <v>2</v>
      </c>
      <c r="W83" s="304">
        <f t="shared" ref="W83:W111" si="14">IF(OR(T83="Ambos",T83="Probabilidad"),W82-(W82*AD83),W82)</f>
        <v>0.23999999999999996</v>
      </c>
      <c r="X83" s="305"/>
      <c r="Y83" s="88">
        <f t="shared" si="7"/>
        <v>2</v>
      </c>
      <c r="Z83" s="304">
        <f t="shared" ref="Z83:Z111" si="15">IF(OR(T83="Ambos",T83="Impacto"),Z82-(Z82*AD83),Z82)</f>
        <v>0.23999999999999996</v>
      </c>
      <c r="AA83" s="305"/>
      <c r="AB83" s="87">
        <f t="shared" si="8"/>
        <v>0.15</v>
      </c>
      <c r="AC83" s="87">
        <f t="shared" si="9"/>
        <v>0.25</v>
      </c>
      <c r="AD83" s="87">
        <f t="shared" si="10"/>
        <v>0.4</v>
      </c>
      <c r="AE83" s="55"/>
      <c r="AF83" s="55"/>
      <c r="AG83" s="55"/>
      <c r="AH83" s="55"/>
      <c r="AI83" s="55"/>
      <c r="AJ83" s="55"/>
      <c r="AK83" s="55"/>
      <c r="AL83" s="55"/>
      <c r="AM83" s="86"/>
      <c r="AN83" s="86"/>
      <c r="AO83" s="85"/>
      <c r="AP83" s="93">
        <f t="shared" si="11"/>
        <v>2</v>
      </c>
      <c r="AQ83" s="92" t="str">
        <f t="shared" si="12"/>
        <v>Error en la ejecución del mantenimiento</v>
      </c>
      <c r="AAL83" s="37"/>
      <c r="AAM83" s="37"/>
      <c r="AAN83" s="37"/>
      <c r="AAO83" s="37"/>
      <c r="AAP83" s="37"/>
      <c r="AAQ83" s="37"/>
      <c r="AAR83" s="37"/>
      <c r="AAS83" s="37"/>
      <c r="AAT83" s="37"/>
      <c r="AAU83" s="37"/>
      <c r="AAV83" s="37"/>
    </row>
    <row r="84" spans="1:724" ht="104" customHeight="1" x14ac:dyDescent="0.15">
      <c r="A84" s="6">
        <f t="shared" si="13"/>
        <v>3</v>
      </c>
      <c r="B84" s="65" t="s">
        <v>359</v>
      </c>
      <c r="C84" s="335" t="s">
        <v>360</v>
      </c>
      <c r="D84" s="336"/>
      <c r="E84" s="94" t="s">
        <v>357</v>
      </c>
      <c r="F84" s="337" t="s">
        <v>414</v>
      </c>
      <c r="G84" s="338"/>
      <c r="H84" s="339"/>
      <c r="I84" s="337"/>
      <c r="J84" s="338"/>
      <c r="K84" s="338"/>
      <c r="L84" s="338"/>
      <c r="M84" s="339"/>
      <c r="N84" s="328" t="s">
        <v>90</v>
      </c>
      <c r="O84" s="328"/>
      <c r="P84" s="329" t="s">
        <v>101</v>
      </c>
      <c r="Q84" s="329"/>
      <c r="R84" s="329" t="s">
        <v>105</v>
      </c>
      <c r="S84" s="329"/>
      <c r="T84" s="329" t="s">
        <v>108</v>
      </c>
      <c r="U84" s="329"/>
      <c r="V84" s="88">
        <f t="shared" si="6"/>
        <v>1</v>
      </c>
      <c r="W84" s="304">
        <f t="shared" si="14"/>
        <v>0.11999999999999998</v>
      </c>
      <c r="X84" s="305"/>
      <c r="Y84" s="88">
        <f t="shared" si="7"/>
        <v>2</v>
      </c>
      <c r="Z84" s="304">
        <f t="shared" si="15"/>
        <v>0.23999999999999996</v>
      </c>
      <c r="AA84" s="305"/>
      <c r="AB84" s="87">
        <f t="shared" si="8"/>
        <v>0.25</v>
      </c>
      <c r="AC84" s="87">
        <f t="shared" si="9"/>
        <v>0.25</v>
      </c>
      <c r="AD84" s="87">
        <f t="shared" si="10"/>
        <v>0.5</v>
      </c>
      <c r="AE84" s="55"/>
      <c r="AF84" s="55"/>
      <c r="AG84" s="55"/>
      <c r="AH84" s="55"/>
      <c r="AI84" s="55"/>
      <c r="AJ84" s="55"/>
      <c r="AK84" s="55"/>
      <c r="AL84" s="55"/>
      <c r="AM84" s="86"/>
      <c r="AN84" s="86"/>
      <c r="AO84" s="85"/>
      <c r="AP84" s="93">
        <f t="shared" si="11"/>
        <v>3</v>
      </c>
      <c r="AQ84" s="92" t="str">
        <f t="shared" si="12"/>
        <v>Negación de Servicios</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05" customHeight="1" x14ac:dyDescent="0.15">
      <c r="A85" s="6">
        <f t="shared" si="13"/>
        <v>4</v>
      </c>
      <c r="B85" s="65" t="s">
        <v>361</v>
      </c>
      <c r="C85" s="335" t="s">
        <v>362</v>
      </c>
      <c r="D85" s="336"/>
      <c r="E85" s="94" t="s">
        <v>357</v>
      </c>
      <c r="F85" s="335" t="s">
        <v>413</v>
      </c>
      <c r="G85" s="336"/>
      <c r="H85" s="350"/>
      <c r="I85" s="337"/>
      <c r="J85" s="338"/>
      <c r="K85" s="338"/>
      <c r="L85" s="338"/>
      <c r="M85" s="339"/>
      <c r="N85" s="328" t="s">
        <v>89</v>
      </c>
      <c r="O85" s="328"/>
      <c r="P85" s="329" t="s">
        <v>100</v>
      </c>
      <c r="Q85" s="329"/>
      <c r="R85" s="329" t="s">
        <v>104</v>
      </c>
      <c r="S85" s="329"/>
      <c r="T85" s="329" t="s">
        <v>108</v>
      </c>
      <c r="U85" s="329"/>
      <c r="V85" s="88">
        <f t="shared" si="6"/>
        <v>1</v>
      </c>
      <c r="W85" s="304">
        <f t="shared" si="14"/>
        <v>8.3999999999999991E-2</v>
      </c>
      <c r="X85" s="305"/>
      <c r="Y85" s="88">
        <f t="shared" si="7"/>
        <v>2</v>
      </c>
      <c r="Z85" s="304">
        <f t="shared" si="15"/>
        <v>0.23999999999999996</v>
      </c>
      <c r="AA85" s="305"/>
      <c r="AB85" s="87">
        <f t="shared" si="8"/>
        <v>0.15</v>
      </c>
      <c r="AC85" s="87">
        <f t="shared" si="9"/>
        <v>0.15</v>
      </c>
      <c r="AD85" s="87">
        <f t="shared" si="10"/>
        <v>0.3</v>
      </c>
      <c r="AE85" s="55"/>
      <c r="AF85" s="55"/>
      <c r="AG85" s="55"/>
      <c r="AH85" s="55"/>
      <c r="AI85" s="55"/>
      <c r="AJ85" s="55"/>
      <c r="AK85" s="55"/>
      <c r="AL85" s="55"/>
      <c r="AM85" s="86"/>
      <c r="AN85" s="86"/>
      <c r="AO85" s="85"/>
      <c r="AP85" s="93">
        <f t="shared" si="11"/>
        <v>4</v>
      </c>
      <c r="AQ85" s="92" t="str">
        <f t="shared" si="12"/>
        <v>Falla de software / corrupción</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77" customHeight="1" x14ac:dyDescent="0.15">
      <c r="A86" s="6">
        <f t="shared" si="13"/>
        <v>5</v>
      </c>
      <c r="B86" s="65" t="s">
        <v>410</v>
      </c>
      <c r="C86" s="348" t="s">
        <v>411</v>
      </c>
      <c r="D86" s="349"/>
      <c r="E86" s="94" t="s">
        <v>357</v>
      </c>
      <c r="F86" s="345" t="s">
        <v>412</v>
      </c>
      <c r="G86" s="346"/>
      <c r="H86" s="347"/>
      <c r="I86" s="337"/>
      <c r="J86" s="338"/>
      <c r="K86" s="338"/>
      <c r="L86" s="338"/>
      <c r="M86" s="339"/>
      <c r="N86" s="328" t="s">
        <v>90</v>
      </c>
      <c r="O86" s="328"/>
      <c r="P86" s="329" t="s">
        <v>101</v>
      </c>
      <c r="Q86" s="329"/>
      <c r="R86" s="329" t="s">
        <v>105</v>
      </c>
      <c r="S86" s="329"/>
      <c r="T86" s="329" t="s">
        <v>108</v>
      </c>
      <c r="U86" s="329"/>
      <c r="V86" s="88">
        <f t="shared" si="6"/>
        <v>1</v>
      </c>
      <c r="W86" s="304">
        <f t="shared" si="14"/>
        <v>4.1999999999999996E-2</v>
      </c>
      <c r="X86" s="305"/>
      <c r="Y86" s="88">
        <f t="shared" si="7"/>
        <v>2</v>
      </c>
      <c r="Z86" s="304">
        <f t="shared" si="15"/>
        <v>0.23999999999999996</v>
      </c>
      <c r="AA86" s="305"/>
      <c r="AB86" s="87">
        <f t="shared" si="8"/>
        <v>0.25</v>
      </c>
      <c r="AC86" s="87">
        <f t="shared" si="9"/>
        <v>0.25</v>
      </c>
      <c r="AD86" s="87">
        <f t="shared" si="10"/>
        <v>0.5</v>
      </c>
      <c r="AE86" s="55"/>
      <c r="AF86" s="55"/>
      <c r="AG86" s="55"/>
      <c r="AH86" s="55"/>
      <c r="AI86" s="55"/>
      <c r="AJ86" s="55"/>
      <c r="AK86" s="55"/>
      <c r="AL86" s="55"/>
      <c r="AM86" s="86"/>
      <c r="AN86" s="86"/>
      <c r="AO86" s="85"/>
      <c r="AP86" s="93">
        <f t="shared" si="11"/>
        <v>5</v>
      </c>
      <c r="AQ86" s="92" t="str">
        <f t="shared" si="12"/>
        <v>Fuga de información</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12" customHeight="1" x14ac:dyDescent="0.15">
      <c r="A87" s="6" t="str">
        <f t="shared" si="13"/>
        <v/>
      </c>
      <c r="B87" s="65"/>
      <c r="C87" s="340"/>
      <c r="D87" s="341"/>
      <c r="E87" s="94"/>
      <c r="F87" s="342"/>
      <c r="G87" s="343"/>
      <c r="H87" s="344"/>
      <c r="I87" s="337"/>
      <c r="J87" s="338"/>
      <c r="K87" s="338"/>
      <c r="L87" s="338"/>
      <c r="M87" s="339"/>
      <c r="N87" s="328"/>
      <c r="O87" s="328"/>
      <c r="P87" s="329"/>
      <c r="Q87" s="329"/>
      <c r="R87" s="329"/>
      <c r="S87" s="329"/>
      <c r="T87" s="329"/>
      <c r="U87" s="329"/>
      <c r="V87" s="88">
        <f t="shared" si="6"/>
        <v>1</v>
      </c>
      <c r="W87" s="304">
        <f t="shared" si="14"/>
        <v>4.1999999999999996E-2</v>
      </c>
      <c r="X87" s="305"/>
      <c r="Y87" s="88">
        <f t="shared" si="7"/>
        <v>2</v>
      </c>
      <c r="Z87" s="304">
        <f t="shared" si="15"/>
        <v>0.23999999999999996</v>
      </c>
      <c r="AA87" s="305"/>
      <c r="AB87" s="87">
        <f t="shared" si="8"/>
        <v>0</v>
      </c>
      <c r="AC87" s="87">
        <f t="shared" si="9"/>
        <v>0</v>
      </c>
      <c r="AD87" s="87">
        <f t="shared" si="10"/>
        <v>0</v>
      </c>
      <c r="AE87" s="55"/>
      <c r="AF87" s="55"/>
      <c r="AG87" s="55"/>
      <c r="AH87" s="55"/>
      <c r="AI87" s="55"/>
      <c r="AJ87" s="55"/>
      <c r="AK87" s="55"/>
      <c r="AL87" s="55"/>
      <c r="AM87" s="86"/>
      <c r="AN87" s="86"/>
      <c r="AO87" s="85"/>
      <c r="AP87" s="93" t="str">
        <f t="shared" si="11"/>
        <v/>
      </c>
      <c r="AQ87" s="92" t="str">
        <f t="shared" si="12"/>
        <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2" customHeight="1" x14ac:dyDescent="0.15">
      <c r="A88" s="6" t="str">
        <f t="shared" si="13"/>
        <v/>
      </c>
      <c r="B88" s="65"/>
      <c r="C88" s="335"/>
      <c r="D88" s="336"/>
      <c r="E88" s="94"/>
      <c r="F88" s="337"/>
      <c r="G88" s="338"/>
      <c r="H88" s="339"/>
      <c r="I88" s="337"/>
      <c r="J88" s="338"/>
      <c r="K88" s="338"/>
      <c r="L88" s="338"/>
      <c r="M88" s="339"/>
      <c r="N88" s="328"/>
      <c r="O88" s="328"/>
      <c r="P88" s="329"/>
      <c r="Q88" s="329"/>
      <c r="R88" s="329"/>
      <c r="S88" s="329"/>
      <c r="T88" s="329"/>
      <c r="U88" s="329"/>
      <c r="V88" s="88">
        <f t="shared" si="6"/>
        <v>1</v>
      </c>
      <c r="W88" s="304">
        <f t="shared" si="14"/>
        <v>4.1999999999999996E-2</v>
      </c>
      <c r="X88" s="305"/>
      <c r="Y88" s="88">
        <f t="shared" si="7"/>
        <v>2</v>
      </c>
      <c r="Z88" s="304">
        <f t="shared" si="15"/>
        <v>0.23999999999999996</v>
      </c>
      <c r="AA88" s="305"/>
      <c r="AB88" s="87">
        <f t="shared" si="8"/>
        <v>0</v>
      </c>
      <c r="AC88" s="87">
        <f t="shared" si="9"/>
        <v>0</v>
      </c>
      <c r="AD88" s="87">
        <f t="shared" si="10"/>
        <v>0</v>
      </c>
      <c r="AE88" s="55"/>
      <c r="AF88" s="55"/>
      <c r="AG88" s="55"/>
      <c r="AH88" s="55"/>
      <c r="AI88" s="55"/>
      <c r="AJ88" s="55"/>
      <c r="AK88" s="55"/>
      <c r="AL88" s="55"/>
      <c r="AM88" s="86"/>
      <c r="AN88" s="86"/>
      <c r="AO88" s="85"/>
      <c r="AP88" s="93" t="str">
        <f t="shared" si="11"/>
        <v/>
      </c>
      <c r="AQ88" s="92" t="str">
        <f t="shared" si="12"/>
        <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12"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4.1999999999999996E-2</v>
      </c>
      <c r="X89" s="305"/>
      <c r="Y89" s="88">
        <f t="shared" si="7"/>
        <v>2</v>
      </c>
      <c r="Z89" s="304">
        <f t="shared" si="15"/>
        <v>0.23999999999999996</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4.1999999999999996E-2</v>
      </c>
      <c r="X90" s="305"/>
      <c r="Y90" s="88">
        <f t="shared" si="7"/>
        <v>2</v>
      </c>
      <c r="Z90" s="304">
        <f t="shared" si="15"/>
        <v>0.23999999999999996</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4.1999999999999996E-2</v>
      </c>
      <c r="X91" s="305"/>
      <c r="Y91" s="88">
        <f t="shared" si="7"/>
        <v>2</v>
      </c>
      <c r="Z91" s="304">
        <f t="shared" si="15"/>
        <v>0.23999999999999996</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4.1999999999999996E-2</v>
      </c>
      <c r="X92" s="305"/>
      <c r="Y92" s="88">
        <f t="shared" si="7"/>
        <v>2</v>
      </c>
      <c r="Z92" s="304">
        <f t="shared" si="15"/>
        <v>0.23999999999999996</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4.1999999999999996E-2</v>
      </c>
      <c r="X93" s="305"/>
      <c r="Y93" s="88">
        <f t="shared" si="7"/>
        <v>2</v>
      </c>
      <c r="Z93" s="304">
        <f t="shared" si="15"/>
        <v>0.23999999999999996</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4.1999999999999996E-2</v>
      </c>
      <c r="X94" s="305"/>
      <c r="Y94" s="88">
        <f t="shared" si="7"/>
        <v>2</v>
      </c>
      <c r="Z94" s="304">
        <f t="shared" si="15"/>
        <v>0.23999999999999996</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4.1999999999999996E-2</v>
      </c>
      <c r="X95" s="305"/>
      <c r="Y95" s="88">
        <f t="shared" si="7"/>
        <v>2</v>
      </c>
      <c r="Z95" s="304">
        <f t="shared" si="15"/>
        <v>0.23999999999999996</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4.1999999999999996E-2</v>
      </c>
      <c r="X96" s="305"/>
      <c r="Y96" s="88">
        <f t="shared" si="7"/>
        <v>2</v>
      </c>
      <c r="Z96" s="304">
        <f t="shared" si="15"/>
        <v>0.23999999999999996</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4.1999999999999996E-2</v>
      </c>
      <c r="X97" s="305"/>
      <c r="Y97" s="88">
        <f t="shared" si="7"/>
        <v>2</v>
      </c>
      <c r="Z97" s="304">
        <f t="shared" si="15"/>
        <v>0.23999999999999996</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4.1999999999999996E-2</v>
      </c>
      <c r="X98" s="305"/>
      <c r="Y98" s="88">
        <f t="shared" si="7"/>
        <v>2</v>
      </c>
      <c r="Z98" s="304">
        <f t="shared" si="15"/>
        <v>0.23999999999999996</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4.1999999999999996E-2</v>
      </c>
      <c r="X99" s="305"/>
      <c r="Y99" s="88">
        <f t="shared" si="7"/>
        <v>2</v>
      </c>
      <c r="Z99" s="304">
        <f t="shared" si="15"/>
        <v>0.23999999999999996</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4.1999999999999996E-2</v>
      </c>
      <c r="X100" s="305"/>
      <c r="Y100" s="88">
        <f t="shared" si="7"/>
        <v>2</v>
      </c>
      <c r="Z100" s="304">
        <f t="shared" si="15"/>
        <v>0.23999999999999996</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4.1999999999999996E-2</v>
      </c>
      <c r="X101" s="305"/>
      <c r="Y101" s="88">
        <f t="shared" si="7"/>
        <v>2</v>
      </c>
      <c r="Z101" s="304">
        <f t="shared" si="15"/>
        <v>0.23999999999999996</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4.1999999999999996E-2</v>
      </c>
      <c r="X102" s="305"/>
      <c r="Y102" s="88">
        <f t="shared" si="7"/>
        <v>2</v>
      </c>
      <c r="Z102" s="304">
        <f t="shared" si="15"/>
        <v>0.23999999999999996</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4.1999999999999996E-2</v>
      </c>
      <c r="X103" s="305"/>
      <c r="Y103" s="88">
        <f t="shared" si="7"/>
        <v>2</v>
      </c>
      <c r="Z103" s="304">
        <f t="shared" si="15"/>
        <v>0.23999999999999996</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4.1999999999999996E-2</v>
      </c>
      <c r="X104" s="305"/>
      <c r="Y104" s="88">
        <f t="shared" si="7"/>
        <v>2</v>
      </c>
      <c r="Z104" s="304">
        <f t="shared" si="15"/>
        <v>0.23999999999999996</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4.1999999999999996E-2</v>
      </c>
      <c r="X105" s="305"/>
      <c r="Y105" s="88">
        <f t="shared" si="7"/>
        <v>2</v>
      </c>
      <c r="Z105" s="304">
        <f t="shared" si="15"/>
        <v>0.23999999999999996</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4.1999999999999996E-2</v>
      </c>
      <c r="X106" s="305"/>
      <c r="Y106" s="88">
        <f t="shared" si="7"/>
        <v>2</v>
      </c>
      <c r="Z106" s="304">
        <f t="shared" si="15"/>
        <v>0.23999999999999996</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4.1999999999999996E-2</v>
      </c>
      <c r="X107" s="305"/>
      <c r="Y107" s="88">
        <f t="shared" si="7"/>
        <v>2</v>
      </c>
      <c r="Z107" s="304">
        <f t="shared" si="15"/>
        <v>0.23999999999999996</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4.1999999999999996E-2</v>
      </c>
      <c r="X108" s="305"/>
      <c r="Y108" s="88">
        <f t="shared" si="7"/>
        <v>2</v>
      </c>
      <c r="Z108" s="304">
        <f t="shared" si="15"/>
        <v>0.23999999999999996</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4.1999999999999996E-2</v>
      </c>
      <c r="X109" s="305"/>
      <c r="Y109" s="88">
        <f t="shared" si="7"/>
        <v>2</v>
      </c>
      <c r="Z109" s="304">
        <f t="shared" si="15"/>
        <v>0.23999999999999996</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4.1999999999999996E-2</v>
      </c>
      <c r="X110" s="305"/>
      <c r="Y110" s="88">
        <f t="shared" si="7"/>
        <v>2</v>
      </c>
      <c r="Z110" s="304">
        <f t="shared" si="15"/>
        <v>0.23999999999999996</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4.1999999999999996E-2</v>
      </c>
      <c r="X111" s="305"/>
      <c r="Y111" s="88">
        <f t="shared" si="7"/>
        <v>2</v>
      </c>
      <c r="Z111" s="304">
        <f t="shared" si="15"/>
        <v>0.23999999999999996</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4.1999999999999996E-2</v>
      </c>
      <c r="K113" s="310"/>
      <c r="L113" s="311" t="s">
        <v>217</v>
      </c>
      <c r="M113" s="311"/>
      <c r="N113" s="311"/>
      <c r="O113" s="311"/>
      <c r="P113" s="311"/>
      <c r="Q113" s="312"/>
      <c r="R113" s="78">
        <f>Y111</f>
        <v>2</v>
      </c>
      <c r="S113" s="313" t="str">
        <f>_xlfn.IFNA(VLOOKUP(R113,A68:B72,2,1),"")</f>
        <v>Menor</v>
      </c>
      <c r="T113" s="313"/>
      <c r="U113" s="313"/>
      <c r="V113" s="313"/>
      <c r="W113" s="314">
        <f>Z111</f>
        <v>0.23999999999999996</v>
      </c>
      <c r="X113" s="315"/>
      <c r="Y113" s="32"/>
      <c r="Z113" s="32"/>
      <c r="AA113" s="32"/>
      <c r="AB113" s="77" t="str">
        <f>CONCATENATE(F113," - ",G113)</f>
        <v>1 - Muy Baja</v>
      </c>
      <c r="AC113" s="77" t="str">
        <f>CONCATENATE(R113," - ",S113)</f>
        <v>2 - Menor</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333">
        <f>J113*W113</f>
        <v>1.0079999999999997E-2</v>
      </c>
      <c r="V115" s="333"/>
      <c r="W115" s="333"/>
      <c r="X115" s="334"/>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42" customHeight="1" x14ac:dyDescent="0.15">
      <c r="A172" s="48" t="s">
        <v>165</v>
      </c>
      <c r="B172" s="180" t="s">
        <v>357</v>
      </c>
      <c r="C172" s="225" t="s">
        <v>440</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42" customHeight="1" x14ac:dyDescent="0.15">
      <c r="A173" s="48" t="s">
        <v>163</v>
      </c>
      <c r="B173" s="180" t="s">
        <v>357</v>
      </c>
      <c r="C173" s="225" t="s">
        <v>441</v>
      </c>
      <c r="D173" s="226"/>
      <c r="E173" s="227"/>
      <c r="F173" s="226" t="s">
        <v>463</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42" customHeight="1" x14ac:dyDescent="0.15">
      <c r="A174" s="48" t="s">
        <v>161</v>
      </c>
      <c r="B174" s="180" t="s">
        <v>357</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660</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661</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662</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X14:AA14"/>
    <mergeCell ref="B15:F15"/>
    <mergeCell ref="G15:T15"/>
    <mergeCell ref="U15:W15"/>
    <mergeCell ref="X15:AA15"/>
    <mergeCell ref="C82:D82"/>
    <mergeCell ref="C83:D83"/>
    <mergeCell ref="B14:F14"/>
    <mergeCell ref="X23:AA23"/>
    <mergeCell ref="X16:AA16"/>
    <mergeCell ref="X17:AA17"/>
    <mergeCell ref="X18:AA18"/>
    <mergeCell ref="X19:AA19"/>
    <mergeCell ref="X20:AA20"/>
    <mergeCell ref="B21:F21"/>
    <mergeCell ref="G21:T21"/>
    <mergeCell ref="U21:W21"/>
    <mergeCell ref="X21:AA21"/>
    <mergeCell ref="B22:F22"/>
    <mergeCell ref="G22:T22"/>
    <mergeCell ref="U22:W22"/>
    <mergeCell ref="X22:AA22"/>
    <mergeCell ref="G18:T18"/>
    <mergeCell ref="U18:W18"/>
    <mergeCell ref="X11:AA11"/>
    <mergeCell ref="A12:B12"/>
    <mergeCell ref="X12:AA12"/>
    <mergeCell ref="E12:W12"/>
    <mergeCell ref="E11:W11"/>
    <mergeCell ref="C6:AA6"/>
    <mergeCell ref="C8:D8"/>
    <mergeCell ref="C9:D9"/>
    <mergeCell ref="E8:F8"/>
    <mergeCell ref="E9:F9"/>
    <mergeCell ref="G8:M8"/>
    <mergeCell ref="G9:M9"/>
    <mergeCell ref="A8:B9"/>
    <mergeCell ref="A6:B6"/>
    <mergeCell ref="B19:F19"/>
    <mergeCell ref="G19:T19"/>
    <mergeCell ref="U19:W19"/>
    <mergeCell ref="B20:F20"/>
    <mergeCell ref="G20:T20"/>
    <mergeCell ref="U20:W20"/>
    <mergeCell ref="A11:B11"/>
    <mergeCell ref="G14:T14"/>
    <mergeCell ref="U14:W14"/>
    <mergeCell ref="B27:F27"/>
    <mergeCell ref="G27:T27"/>
    <mergeCell ref="U27:W27"/>
    <mergeCell ref="X27:AA27"/>
    <mergeCell ref="B28:F28"/>
    <mergeCell ref="G28:T28"/>
    <mergeCell ref="U28:W28"/>
    <mergeCell ref="X28:AA28"/>
    <mergeCell ref="A1:G1"/>
    <mergeCell ref="A2:G2"/>
    <mergeCell ref="A5:K5"/>
    <mergeCell ref="A4:B4"/>
    <mergeCell ref="C4:E4"/>
    <mergeCell ref="F4:G4"/>
    <mergeCell ref="B23:F23"/>
    <mergeCell ref="G23:T23"/>
    <mergeCell ref="U23:W23"/>
    <mergeCell ref="B16:F16"/>
    <mergeCell ref="G16:T16"/>
    <mergeCell ref="U16:W16"/>
    <mergeCell ref="B17:F17"/>
    <mergeCell ref="G17:T17"/>
    <mergeCell ref="U17:W17"/>
    <mergeCell ref="B18:F18"/>
    <mergeCell ref="B24:F24"/>
    <mergeCell ref="G24:T24"/>
    <mergeCell ref="U24:W24"/>
    <mergeCell ref="X24:AA24"/>
    <mergeCell ref="B25:F25"/>
    <mergeCell ref="G25:T25"/>
    <mergeCell ref="U25:W25"/>
    <mergeCell ref="X25:AA25"/>
    <mergeCell ref="B26:F26"/>
    <mergeCell ref="G26:T26"/>
    <mergeCell ref="U26:W26"/>
    <mergeCell ref="X26:AA26"/>
    <mergeCell ref="B29:F29"/>
    <mergeCell ref="G29:T29"/>
    <mergeCell ref="U29:W29"/>
    <mergeCell ref="X29:AA29"/>
    <mergeCell ref="B30:F30"/>
    <mergeCell ref="G30:T30"/>
    <mergeCell ref="U30:W30"/>
    <mergeCell ref="X30:AA30"/>
    <mergeCell ref="B32:F32"/>
    <mergeCell ref="G32:T32"/>
    <mergeCell ref="U32:W32"/>
    <mergeCell ref="X32:AA32"/>
    <mergeCell ref="B31:F31"/>
    <mergeCell ref="G31:T31"/>
    <mergeCell ref="U31:W31"/>
    <mergeCell ref="X31:AA31"/>
    <mergeCell ref="B33:F33"/>
    <mergeCell ref="G33:T33"/>
    <mergeCell ref="U33:W33"/>
    <mergeCell ref="X33:AA33"/>
    <mergeCell ref="BR40:BW40"/>
    <mergeCell ref="AR39:AT39"/>
    <mergeCell ref="AV39:AY39"/>
    <mergeCell ref="AZ39:BF39"/>
    <mergeCell ref="BG39:BK39"/>
    <mergeCell ref="BN39:BP39"/>
    <mergeCell ref="BR39:BW39"/>
    <mergeCell ref="AR40:AT40"/>
    <mergeCell ref="AV40:AY40"/>
    <mergeCell ref="AZ40:BF40"/>
    <mergeCell ref="AR36:BK36"/>
    <mergeCell ref="BN36:CC36"/>
    <mergeCell ref="AR37:AU37"/>
    <mergeCell ref="AV37:AY37"/>
    <mergeCell ref="AZ37:BF37"/>
    <mergeCell ref="C38:AA38"/>
    <mergeCell ref="C37:AA37"/>
    <mergeCell ref="B34:F34"/>
    <mergeCell ref="G34:T34"/>
    <mergeCell ref="U34:W34"/>
    <mergeCell ref="X34:AA34"/>
    <mergeCell ref="B36:AA36"/>
    <mergeCell ref="BG37:BK37"/>
    <mergeCell ref="BN37:BQ37"/>
    <mergeCell ref="BR37:BW37"/>
    <mergeCell ref="BX37:BZ37"/>
    <mergeCell ref="CA37:CC37"/>
    <mergeCell ref="CA38:CC38"/>
    <mergeCell ref="BX38:BZ38"/>
    <mergeCell ref="BR38:BW38"/>
    <mergeCell ref="AR38:AT38"/>
    <mergeCell ref="AV38:AY38"/>
    <mergeCell ref="AZ38:BF38"/>
    <mergeCell ref="BG38:BK38"/>
    <mergeCell ref="BN38:BP38"/>
    <mergeCell ref="CA41:CC41"/>
    <mergeCell ref="BX39:BZ39"/>
    <mergeCell ref="CA39:CC39"/>
    <mergeCell ref="B46:D46"/>
    <mergeCell ref="G46:AA46"/>
    <mergeCell ref="B48:D48"/>
    <mergeCell ref="A50:AA50"/>
    <mergeCell ref="CA40:CC40"/>
    <mergeCell ref="C41:AA41"/>
    <mergeCell ref="AR41:AT41"/>
    <mergeCell ref="AV41:AY41"/>
    <mergeCell ref="BG40:BK40"/>
    <mergeCell ref="BN40:BP40"/>
    <mergeCell ref="BX40:BZ40"/>
    <mergeCell ref="C39:AA39"/>
    <mergeCell ref="C40:AA40"/>
    <mergeCell ref="CA42:CC42"/>
    <mergeCell ref="A52:AA52"/>
    <mergeCell ref="BX42:BZ42"/>
    <mergeCell ref="BR42:BW42"/>
    <mergeCell ref="AT52:BH53"/>
    <mergeCell ref="BM52:BY53"/>
    <mergeCell ref="AZ41:BF41"/>
    <mergeCell ref="BG41:BK41"/>
    <mergeCell ref="BN41:BP41"/>
    <mergeCell ref="BR41:BW41"/>
    <mergeCell ref="BX41:BZ41"/>
    <mergeCell ref="C43:AA43"/>
    <mergeCell ref="AR43:AU43"/>
    <mergeCell ref="AV43:AY43"/>
    <mergeCell ref="C44:AA44"/>
    <mergeCell ref="AR42:AT42"/>
    <mergeCell ref="AV42:AY42"/>
    <mergeCell ref="AZ42:BF42"/>
    <mergeCell ref="BG42:BK42"/>
    <mergeCell ref="BN42:BP42"/>
    <mergeCell ref="BV56:BW57"/>
    <mergeCell ref="BX56:BY57"/>
    <mergeCell ref="BP55:BQ55"/>
    <mergeCell ref="BR55:BS55"/>
    <mergeCell ref="BT55:BU55"/>
    <mergeCell ref="BV55:BW55"/>
    <mergeCell ref="BX55:BY55"/>
    <mergeCell ref="C42:AA42"/>
    <mergeCell ref="AQ45:AQ50"/>
    <mergeCell ref="A54:AA55"/>
    <mergeCell ref="AY54:BH54"/>
    <mergeCell ref="BP54:BY54"/>
    <mergeCell ref="AY55:AZ55"/>
    <mergeCell ref="BA55:BB55"/>
    <mergeCell ref="BC55:BD55"/>
    <mergeCell ref="BE55:BF55"/>
    <mergeCell ref="BG55:BH55"/>
    <mergeCell ref="BM57:BN59"/>
    <mergeCell ref="C58:F58"/>
    <mergeCell ref="AA58:AA62"/>
    <mergeCell ref="AY58:AZ58"/>
    <mergeCell ref="BA58:BB58"/>
    <mergeCell ref="BC58:BD58"/>
    <mergeCell ref="BP56:BQ57"/>
    <mergeCell ref="BR56:BS57"/>
    <mergeCell ref="BT56:BU57"/>
    <mergeCell ref="BG56:BH57"/>
    <mergeCell ref="A56:AA56"/>
    <mergeCell ref="AY56:AZ57"/>
    <mergeCell ref="BA56:BB57"/>
    <mergeCell ref="BC56:BD57"/>
    <mergeCell ref="BE56:BF57"/>
    <mergeCell ref="A57:B57"/>
    <mergeCell ref="C57:F57"/>
    <mergeCell ref="Z57:AA57"/>
    <mergeCell ref="AT57:AW59"/>
    <mergeCell ref="BE58:BF58"/>
    <mergeCell ref="BG58:BH58"/>
    <mergeCell ref="C59:F59"/>
    <mergeCell ref="BG61:BG62"/>
    <mergeCell ref="BH61:BH62"/>
    <mergeCell ref="BK61:BK71"/>
    <mergeCell ref="BL61:BL62"/>
    <mergeCell ref="BG64:BG65"/>
    <mergeCell ref="BH64:BH65"/>
    <mergeCell ref="BL64:BL65"/>
    <mergeCell ref="BF66:BF67"/>
    <mergeCell ref="C60:F60"/>
    <mergeCell ref="C61:F61"/>
    <mergeCell ref="AR61:AR71"/>
    <mergeCell ref="AS61:AS62"/>
    <mergeCell ref="AT61:AT62"/>
    <mergeCell ref="AU61:AV62"/>
    <mergeCell ref="AW61:AW62"/>
    <mergeCell ref="C62:F62"/>
    <mergeCell ref="A64:F64"/>
    <mergeCell ref="G64:N64"/>
    <mergeCell ref="AT68:AT69"/>
    <mergeCell ref="AU68:AV69"/>
    <mergeCell ref="AW68:AW69"/>
    <mergeCell ref="O64:Q64"/>
    <mergeCell ref="R64:U64"/>
    <mergeCell ref="V64:X64"/>
    <mergeCell ref="AY61:AY62"/>
    <mergeCell ref="AZ61:AZ62"/>
    <mergeCell ref="BA61:BA62"/>
    <mergeCell ref="BB61:BB62"/>
    <mergeCell ref="BC61:BC62"/>
    <mergeCell ref="BA64:BA65"/>
    <mergeCell ref="BB64:BB65"/>
    <mergeCell ref="BC64:BC65"/>
    <mergeCell ref="BF61:BF62"/>
    <mergeCell ref="BE61:BE62"/>
    <mergeCell ref="BD61:BD62"/>
    <mergeCell ref="BY61:BY62"/>
    <mergeCell ref="BM61:BM62"/>
    <mergeCell ref="BN61:BN62"/>
    <mergeCell ref="BP61:BP62"/>
    <mergeCell ref="BQ61:BQ62"/>
    <mergeCell ref="BR61:BR62"/>
    <mergeCell ref="BS61:BS62"/>
    <mergeCell ref="BT61:BT62"/>
    <mergeCell ref="BU61:BU62"/>
    <mergeCell ref="BV61:BV62"/>
    <mergeCell ref="BW61:BW62"/>
    <mergeCell ref="BX61:BX62"/>
    <mergeCell ref="BW64:BW65"/>
    <mergeCell ref="BX64:BX65"/>
    <mergeCell ref="BY64:BY65"/>
    <mergeCell ref="BD64:BD65"/>
    <mergeCell ref="BE64:BE65"/>
    <mergeCell ref="BF64:BF65"/>
    <mergeCell ref="AS64:AS65"/>
    <mergeCell ref="AT64:AT65"/>
    <mergeCell ref="AU64:AV65"/>
    <mergeCell ref="AW64:AW65"/>
    <mergeCell ref="AY64:AY65"/>
    <mergeCell ref="AZ64:AZ65"/>
    <mergeCell ref="BM64:BM65"/>
    <mergeCell ref="BN64:BN65"/>
    <mergeCell ref="BP64:BP65"/>
    <mergeCell ref="BQ64:BQ65"/>
    <mergeCell ref="BR64:BR65"/>
    <mergeCell ref="BS64:BS65"/>
    <mergeCell ref="BT64:BT65"/>
    <mergeCell ref="BU64:BU65"/>
    <mergeCell ref="BV64:BV65"/>
    <mergeCell ref="BN68:BN69"/>
    <mergeCell ref="BP68:BP69"/>
    <mergeCell ref="BD66:BD67"/>
    <mergeCell ref="BE66:BE67"/>
    <mergeCell ref="A66:AA66"/>
    <mergeCell ref="AS66:AS67"/>
    <mergeCell ref="AT66:AT67"/>
    <mergeCell ref="BG66:BG67"/>
    <mergeCell ref="BH66:BH67"/>
    <mergeCell ref="BL66:BL67"/>
    <mergeCell ref="BM66:BM67"/>
    <mergeCell ref="BN66:BN67"/>
    <mergeCell ref="BP66:BP67"/>
    <mergeCell ref="A67:B67"/>
    <mergeCell ref="C67:F67"/>
    <mergeCell ref="Z67:AA67"/>
    <mergeCell ref="AZ66:AZ67"/>
    <mergeCell ref="BA66:BA67"/>
    <mergeCell ref="BB66:BB67"/>
    <mergeCell ref="BC66:BC67"/>
    <mergeCell ref="BT66:BT67"/>
    <mergeCell ref="BU66:BU67"/>
    <mergeCell ref="BV66:BV67"/>
    <mergeCell ref="BQ66:BQ67"/>
    <mergeCell ref="BR66:BR67"/>
    <mergeCell ref="BS66:BS67"/>
    <mergeCell ref="BX68:BX69"/>
    <mergeCell ref="BX70:BX71"/>
    <mergeCell ref="BT70:BT71"/>
    <mergeCell ref="BU70:BU71"/>
    <mergeCell ref="BY68:BY69"/>
    <mergeCell ref="BS68:BS69"/>
    <mergeCell ref="BT68:BT69"/>
    <mergeCell ref="BY66:BY67"/>
    <mergeCell ref="AU66:AV67"/>
    <mergeCell ref="AW66:AW67"/>
    <mergeCell ref="AY66:AY67"/>
    <mergeCell ref="BH68:BH69"/>
    <mergeCell ref="BL68:BL69"/>
    <mergeCell ref="BM68:BM69"/>
    <mergeCell ref="AY68:AY69"/>
    <mergeCell ref="AZ68:AZ69"/>
    <mergeCell ref="BA68:BA69"/>
    <mergeCell ref="BW66:BW67"/>
    <mergeCell ref="BX66:BX67"/>
    <mergeCell ref="BB68:BB69"/>
    <mergeCell ref="BC68:BC69"/>
    <mergeCell ref="BD68:BD69"/>
    <mergeCell ref="BU68:BU69"/>
    <mergeCell ref="BR68:BR69"/>
    <mergeCell ref="BE68:BE69"/>
    <mergeCell ref="BF68:BF69"/>
    <mergeCell ref="BG68:BG69"/>
    <mergeCell ref="BQ68:BQ69"/>
    <mergeCell ref="BY70:BY71"/>
    <mergeCell ref="BX74:BY74"/>
    <mergeCell ref="BA75:BH76"/>
    <mergeCell ref="BR75:BY76"/>
    <mergeCell ref="G76:N76"/>
    <mergeCell ref="O76:T76"/>
    <mergeCell ref="U76:X76"/>
    <mergeCell ref="BC74:BD74"/>
    <mergeCell ref="BE74:BF74"/>
    <mergeCell ref="BG74:BH74"/>
    <mergeCell ref="BR74:BS74"/>
    <mergeCell ref="AU70:AV71"/>
    <mergeCell ref="AW70:AW71"/>
    <mergeCell ref="AY70:AY71"/>
    <mergeCell ref="AA68:AA72"/>
    <mergeCell ref="AS68:AS69"/>
    <mergeCell ref="BR70:BR71"/>
    <mergeCell ref="BF70:BF71"/>
    <mergeCell ref="BG70:BG71"/>
    <mergeCell ref="BH70:BH71"/>
    <mergeCell ref="BL70:BL71"/>
    <mergeCell ref="BM70:BM71"/>
    <mergeCell ref="BN70:BN71"/>
    <mergeCell ref="BS70:BS71"/>
    <mergeCell ref="A74:F74"/>
    <mergeCell ref="G74:N74"/>
    <mergeCell ref="B78:AA79"/>
    <mergeCell ref="BT74:BU74"/>
    <mergeCell ref="BV74:BW74"/>
    <mergeCell ref="BV70:BV71"/>
    <mergeCell ref="BW70:BW71"/>
    <mergeCell ref="C68:F72"/>
    <mergeCell ref="O74:Q74"/>
    <mergeCell ref="R74:U74"/>
    <mergeCell ref="V74:X74"/>
    <mergeCell ref="BA74:BB74"/>
    <mergeCell ref="BP70:BP71"/>
    <mergeCell ref="BQ70:BQ71"/>
    <mergeCell ref="AZ70:AZ71"/>
    <mergeCell ref="BA70:BA71"/>
    <mergeCell ref="AS70:AS71"/>
    <mergeCell ref="AT70:AT71"/>
    <mergeCell ref="BV68:BV69"/>
    <mergeCell ref="BW68:BW69"/>
    <mergeCell ref="BB70:BB71"/>
    <mergeCell ref="BC70:BC71"/>
    <mergeCell ref="BD70:BD71"/>
    <mergeCell ref="BE70:BE71"/>
    <mergeCell ref="B80:AA80"/>
    <mergeCell ref="F81:H81"/>
    <mergeCell ref="I81:M81"/>
    <mergeCell ref="N81:O81"/>
    <mergeCell ref="P81:Q81"/>
    <mergeCell ref="R81:S81"/>
    <mergeCell ref="T81:U81"/>
    <mergeCell ref="V81:X81"/>
    <mergeCell ref="Y81:AA81"/>
    <mergeCell ref="C81:D81"/>
    <mergeCell ref="W82:X82"/>
    <mergeCell ref="Z82:AA82"/>
    <mergeCell ref="F83:H83"/>
    <mergeCell ref="I83:M83"/>
    <mergeCell ref="N83:O83"/>
    <mergeCell ref="P83:Q83"/>
    <mergeCell ref="R83:S83"/>
    <mergeCell ref="T83:U83"/>
    <mergeCell ref="W83:X83"/>
    <mergeCell ref="Z83:AA83"/>
    <mergeCell ref="F82:H82"/>
    <mergeCell ref="I82:M82"/>
    <mergeCell ref="N82:O82"/>
    <mergeCell ref="P82:Q82"/>
    <mergeCell ref="R82:S82"/>
    <mergeCell ref="T82:U82"/>
    <mergeCell ref="Z84:AA84"/>
    <mergeCell ref="C84:D84"/>
    <mergeCell ref="Z85:AA85"/>
    <mergeCell ref="F86:H86"/>
    <mergeCell ref="I86:M86"/>
    <mergeCell ref="N86:O86"/>
    <mergeCell ref="P86:Q86"/>
    <mergeCell ref="R86:S86"/>
    <mergeCell ref="T86:U86"/>
    <mergeCell ref="F84:H84"/>
    <mergeCell ref="I84:M84"/>
    <mergeCell ref="N84:O84"/>
    <mergeCell ref="P84:Q84"/>
    <mergeCell ref="R84:S84"/>
    <mergeCell ref="T84:U84"/>
    <mergeCell ref="Z86:AA86"/>
    <mergeCell ref="C85:D85"/>
    <mergeCell ref="C86:D86"/>
    <mergeCell ref="F85:H85"/>
    <mergeCell ref="I85:M85"/>
    <mergeCell ref="N85:O85"/>
    <mergeCell ref="P85:Q85"/>
    <mergeCell ref="R85:S85"/>
    <mergeCell ref="W86:X86"/>
    <mergeCell ref="W84:X84"/>
    <mergeCell ref="C87:D87"/>
    <mergeCell ref="F88:H88"/>
    <mergeCell ref="I88:M88"/>
    <mergeCell ref="N88:O88"/>
    <mergeCell ref="P88:Q88"/>
    <mergeCell ref="R88:S88"/>
    <mergeCell ref="T88:U88"/>
    <mergeCell ref="W88:X88"/>
    <mergeCell ref="C88:D88"/>
    <mergeCell ref="F87:H87"/>
    <mergeCell ref="I87:M87"/>
    <mergeCell ref="N87:O87"/>
    <mergeCell ref="P87:Q87"/>
    <mergeCell ref="R87:S87"/>
    <mergeCell ref="T87:U87"/>
    <mergeCell ref="W87:X87"/>
    <mergeCell ref="T85:U85"/>
    <mergeCell ref="W85:X85"/>
    <mergeCell ref="F90:H90"/>
    <mergeCell ref="I90:M90"/>
    <mergeCell ref="N90:O90"/>
    <mergeCell ref="P90:Q90"/>
    <mergeCell ref="R90:S90"/>
    <mergeCell ref="T90:U90"/>
    <mergeCell ref="F89:H89"/>
    <mergeCell ref="I89:M89"/>
    <mergeCell ref="Z87:AA87"/>
    <mergeCell ref="Z88:AA88"/>
    <mergeCell ref="W91:X91"/>
    <mergeCell ref="T89:U89"/>
    <mergeCell ref="W89:X89"/>
    <mergeCell ref="Z91:AA91"/>
    <mergeCell ref="C91:D91"/>
    <mergeCell ref="F92:H92"/>
    <mergeCell ref="I92:M92"/>
    <mergeCell ref="N92:O92"/>
    <mergeCell ref="P92:Q92"/>
    <mergeCell ref="R92:S92"/>
    <mergeCell ref="F91:H91"/>
    <mergeCell ref="I91:M91"/>
    <mergeCell ref="N91:O91"/>
    <mergeCell ref="P91:Q91"/>
    <mergeCell ref="R91:S91"/>
    <mergeCell ref="T91:U91"/>
    <mergeCell ref="N89:O89"/>
    <mergeCell ref="P89:Q89"/>
    <mergeCell ref="R89:S89"/>
    <mergeCell ref="W90:X90"/>
    <mergeCell ref="Z90:AA90"/>
    <mergeCell ref="C89:D89"/>
    <mergeCell ref="C90:D90"/>
    <mergeCell ref="Z89:AA89"/>
    <mergeCell ref="P93:Q93"/>
    <mergeCell ref="R93:S93"/>
    <mergeCell ref="T92:U92"/>
    <mergeCell ref="W92:X92"/>
    <mergeCell ref="Z92:AA92"/>
    <mergeCell ref="C92:D92"/>
    <mergeCell ref="Z93:AA93"/>
    <mergeCell ref="F94:H94"/>
    <mergeCell ref="I94:M94"/>
    <mergeCell ref="N94:O94"/>
    <mergeCell ref="P94:Q94"/>
    <mergeCell ref="R94:S94"/>
    <mergeCell ref="W95:X95"/>
    <mergeCell ref="T93:U93"/>
    <mergeCell ref="W93:X93"/>
    <mergeCell ref="Z95:AA95"/>
    <mergeCell ref="C95:D95"/>
    <mergeCell ref="F96:H96"/>
    <mergeCell ref="I96:M96"/>
    <mergeCell ref="N96:O96"/>
    <mergeCell ref="P96:Q96"/>
    <mergeCell ref="R96:S96"/>
    <mergeCell ref="W94:X94"/>
    <mergeCell ref="Z94:AA94"/>
    <mergeCell ref="C93:D93"/>
    <mergeCell ref="C94:D94"/>
    <mergeCell ref="F95:H95"/>
    <mergeCell ref="I95:M95"/>
    <mergeCell ref="N95:O95"/>
    <mergeCell ref="P95:Q95"/>
    <mergeCell ref="R95:S95"/>
    <mergeCell ref="T95:U95"/>
    <mergeCell ref="T94:U94"/>
    <mergeCell ref="F93:H93"/>
    <mergeCell ref="I93:M93"/>
    <mergeCell ref="N93:O93"/>
    <mergeCell ref="P97:Q97"/>
    <mergeCell ref="R97:S97"/>
    <mergeCell ref="T96:U96"/>
    <mergeCell ref="W96:X96"/>
    <mergeCell ref="Z96:AA96"/>
    <mergeCell ref="C96:D96"/>
    <mergeCell ref="Z97:AA97"/>
    <mergeCell ref="F98:H98"/>
    <mergeCell ref="I98:M98"/>
    <mergeCell ref="N98:O98"/>
    <mergeCell ref="P98:Q98"/>
    <mergeCell ref="R98:S98"/>
    <mergeCell ref="W99:X99"/>
    <mergeCell ref="T97:U97"/>
    <mergeCell ref="W97:X97"/>
    <mergeCell ref="Z99:AA99"/>
    <mergeCell ref="C99:D99"/>
    <mergeCell ref="F100:H100"/>
    <mergeCell ref="I100:M100"/>
    <mergeCell ref="N100:O100"/>
    <mergeCell ref="P100:Q100"/>
    <mergeCell ref="R100:S100"/>
    <mergeCell ref="W98:X98"/>
    <mergeCell ref="Z98:AA98"/>
    <mergeCell ref="C97:D97"/>
    <mergeCell ref="C98:D98"/>
    <mergeCell ref="F99:H99"/>
    <mergeCell ref="I99:M99"/>
    <mergeCell ref="N99:O99"/>
    <mergeCell ref="P99:Q99"/>
    <mergeCell ref="R99:S99"/>
    <mergeCell ref="T99:U99"/>
    <mergeCell ref="T98:U98"/>
    <mergeCell ref="F97:H97"/>
    <mergeCell ref="I97:M97"/>
    <mergeCell ref="N97:O97"/>
    <mergeCell ref="P101:Q101"/>
    <mergeCell ref="R101:S101"/>
    <mergeCell ref="T100:U100"/>
    <mergeCell ref="W100:X100"/>
    <mergeCell ref="Z100:AA100"/>
    <mergeCell ref="C100:D100"/>
    <mergeCell ref="Z101:AA101"/>
    <mergeCell ref="F102:H102"/>
    <mergeCell ref="I102:M102"/>
    <mergeCell ref="N102:O102"/>
    <mergeCell ref="P102:Q102"/>
    <mergeCell ref="R102:S102"/>
    <mergeCell ref="W103:X103"/>
    <mergeCell ref="T101:U101"/>
    <mergeCell ref="W101:X101"/>
    <mergeCell ref="Z103:AA103"/>
    <mergeCell ref="C103:D103"/>
    <mergeCell ref="F104:H104"/>
    <mergeCell ref="I104:M104"/>
    <mergeCell ref="N104:O104"/>
    <mergeCell ref="P104:Q104"/>
    <mergeCell ref="R104:S104"/>
    <mergeCell ref="W102:X102"/>
    <mergeCell ref="Z102:AA102"/>
    <mergeCell ref="C101:D101"/>
    <mergeCell ref="C102:D102"/>
    <mergeCell ref="F103:H103"/>
    <mergeCell ref="I103:M103"/>
    <mergeCell ref="N103:O103"/>
    <mergeCell ref="P103:Q103"/>
    <mergeCell ref="R103:S103"/>
    <mergeCell ref="T103:U103"/>
    <mergeCell ref="T102:U102"/>
    <mergeCell ref="F101:H101"/>
    <mergeCell ref="I101:M101"/>
    <mergeCell ref="N101:O101"/>
    <mergeCell ref="P105:Q105"/>
    <mergeCell ref="R105:S105"/>
    <mergeCell ref="T104:U104"/>
    <mergeCell ref="W104:X104"/>
    <mergeCell ref="Z104:AA104"/>
    <mergeCell ref="C104:D104"/>
    <mergeCell ref="Z105:AA105"/>
    <mergeCell ref="F106:H106"/>
    <mergeCell ref="I106:M106"/>
    <mergeCell ref="N106:O106"/>
    <mergeCell ref="P106:Q106"/>
    <mergeCell ref="R106:S106"/>
    <mergeCell ref="W107:X107"/>
    <mergeCell ref="T105:U105"/>
    <mergeCell ref="W105:X105"/>
    <mergeCell ref="Z107:AA107"/>
    <mergeCell ref="C107:D107"/>
    <mergeCell ref="F108:H108"/>
    <mergeCell ref="I108:M108"/>
    <mergeCell ref="N108:O108"/>
    <mergeCell ref="P108:Q108"/>
    <mergeCell ref="R108:S108"/>
    <mergeCell ref="W106:X106"/>
    <mergeCell ref="Z106:AA106"/>
    <mergeCell ref="C105:D105"/>
    <mergeCell ref="C106:D106"/>
    <mergeCell ref="F107:H107"/>
    <mergeCell ref="I107:M107"/>
    <mergeCell ref="N107:O107"/>
    <mergeCell ref="P107:Q107"/>
    <mergeCell ref="R107:S107"/>
    <mergeCell ref="T107:U107"/>
    <mergeCell ref="T106:U106"/>
    <mergeCell ref="F105:H105"/>
    <mergeCell ref="I105:M105"/>
    <mergeCell ref="N105:O105"/>
    <mergeCell ref="T108:U108"/>
    <mergeCell ref="W108:X108"/>
    <mergeCell ref="Z108:AA108"/>
    <mergeCell ref="C108:D108"/>
    <mergeCell ref="W109:X109"/>
    <mergeCell ref="Z109:AA109"/>
    <mergeCell ref="F109:H109"/>
    <mergeCell ref="I109:M109"/>
    <mergeCell ref="N109:O109"/>
    <mergeCell ref="P109:Q109"/>
    <mergeCell ref="R109:S109"/>
    <mergeCell ref="W110:X110"/>
    <mergeCell ref="Z110:AA110"/>
    <mergeCell ref="C109:D109"/>
    <mergeCell ref="C110:D110"/>
    <mergeCell ref="B117:F117"/>
    <mergeCell ref="G117:N117"/>
    <mergeCell ref="N111:O111"/>
    <mergeCell ref="P111:Q111"/>
    <mergeCell ref="R111:S111"/>
    <mergeCell ref="F110:H110"/>
    <mergeCell ref="I110:M110"/>
    <mergeCell ref="N110:O110"/>
    <mergeCell ref="P110:Q110"/>
    <mergeCell ref="R110:S110"/>
    <mergeCell ref="T110:U110"/>
    <mergeCell ref="T109:U109"/>
    <mergeCell ref="T111:U111"/>
    <mergeCell ref="W111:X111"/>
    <mergeCell ref="G115:N115"/>
    <mergeCell ref="O115:T115"/>
    <mergeCell ref="U115:X115"/>
    <mergeCell ref="C111:D111"/>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B119:AA119"/>
    <mergeCell ref="Z111:AA111"/>
    <mergeCell ref="C113:E113"/>
    <mergeCell ref="G113:I113"/>
    <mergeCell ref="J113:K113"/>
    <mergeCell ref="L113:Q113"/>
    <mergeCell ref="S113:V113"/>
    <mergeCell ref="W113:X113"/>
    <mergeCell ref="F111:H111"/>
    <mergeCell ref="I111:M111"/>
    <mergeCell ref="B122:D122"/>
    <mergeCell ref="E122:F122"/>
    <mergeCell ref="G122:J122"/>
    <mergeCell ref="K122:M122"/>
    <mergeCell ref="N122:P122"/>
    <mergeCell ref="Q122:R122"/>
    <mergeCell ref="S122:AA122"/>
    <mergeCell ref="B123:D123"/>
    <mergeCell ref="E123:F123"/>
    <mergeCell ref="G123:J123"/>
    <mergeCell ref="K123:M123"/>
    <mergeCell ref="N123:P123"/>
    <mergeCell ref="Q123:R123"/>
    <mergeCell ref="S123:AA123"/>
    <mergeCell ref="B130:C130"/>
    <mergeCell ref="D130:G130"/>
    <mergeCell ref="H130:K130"/>
    <mergeCell ref="L130:N130"/>
    <mergeCell ref="O130:AA130"/>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O131:AA132"/>
    <mergeCell ref="H134:K134"/>
    <mergeCell ref="H132:K132"/>
    <mergeCell ref="G126:J126"/>
    <mergeCell ref="K126:M126"/>
    <mergeCell ref="N126:P126"/>
    <mergeCell ref="Q126:R126"/>
    <mergeCell ref="O133:AA134"/>
    <mergeCell ref="A131:A132"/>
    <mergeCell ref="B131:C132"/>
    <mergeCell ref="D131:F132"/>
    <mergeCell ref="H131:K131"/>
    <mergeCell ref="L131:N132"/>
    <mergeCell ref="S126:AA126"/>
    <mergeCell ref="B127:D127"/>
    <mergeCell ref="E127:F127"/>
    <mergeCell ref="G127:J127"/>
    <mergeCell ref="K127:M127"/>
    <mergeCell ref="N127:P127"/>
    <mergeCell ref="Q127:R127"/>
    <mergeCell ref="S127:AA127"/>
    <mergeCell ref="B126:D126"/>
    <mergeCell ref="E126:F126"/>
    <mergeCell ref="B129:AA129"/>
    <mergeCell ref="A133:A134"/>
    <mergeCell ref="B133:C134"/>
    <mergeCell ref="D133:F134"/>
    <mergeCell ref="H133:K133"/>
    <mergeCell ref="L133:N134"/>
    <mergeCell ref="A135:A136"/>
    <mergeCell ref="B135:C136"/>
    <mergeCell ref="D135:F136"/>
    <mergeCell ref="H135:K135"/>
    <mergeCell ref="L135:N136"/>
    <mergeCell ref="O135:AA136"/>
    <mergeCell ref="H136:K136"/>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B144:C144"/>
    <mergeCell ref="U146:W146"/>
    <mergeCell ref="X146:AA146"/>
    <mergeCell ref="B145:C145"/>
    <mergeCell ref="B146:C146"/>
    <mergeCell ref="B147:C147"/>
    <mergeCell ref="G148:I148"/>
    <mergeCell ref="J148:N148"/>
    <mergeCell ref="O148:T148"/>
    <mergeCell ref="U148:W148"/>
    <mergeCell ref="X148:AA148"/>
    <mergeCell ref="B148:C148"/>
    <mergeCell ref="G147:I147"/>
    <mergeCell ref="G145:I145"/>
    <mergeCell ref="J145:N145"/>
    <mergeCell ref="O145:T145"/>
    <mergeCell ref="U145:W145"/>
    <mergeCell ref="X145:AA145"/>
    <mergeCell ref="J147:N147"/>
    <mergeCell ref="O147:T147"/>
    <mergeCell ref="U147:W147"/>
    <mergeCell ref="X147:AA147"/>
    <mergeCell ref="G146:I146"/>
    <mergeCell ref="J146:N146"/>
    <mergeCell ref="O146:T146"/>
    <mergeCell ref="B156:C156"/>
    <mergeCell ref="D156:N156"/>
    <mergeCell ref="X151:AA151"/>
    <mergeCell ref="G150:I150"/>
    <mergeCell ref="J150:N150"/>
    <mergeCell ref="O150:T150"/>
    <mergeCell ref="U150:W150"/>
    <mergeCell ref="X150:AA150"/>
    <mergeCell ref="G149:I149"/>
    <mergeCell ref="J149:N149"/>
    <mergeCell ref="O149:T149"/>
    <mergeCell ref="U149:W149"/>
    <mergeCell ref="X149:AA149"/>
    <mergeCell ref="J151:N151"/>
    <mergeCell ref="O151:T151"/>
    <mergeCell ref="U151:W151"/>
    <mergeCell ref="B151:C151"/>
    <mergeCell ref="B153:N153"/>
    <mergeCell ref="B154:C154"/>
    <mergeCell ref="D154:N154"/>
    <mergeCell ref="B155:C155"/>
    <mergeCell ref="D155:N155"/>
    <mergeCell ref="O164:AA164"/>
    <mergeCell ref="E165:N165"/>
    <mergeCell ref="O165:AA165"/>
    <mergeCell ref="E166:N166"/>
    <mergeCell ref="O166:AA166"/>
    <mergeCell ref="C173:E173"/>
    <mergeCell ref="F173:H173"/>
    <mergeCell ref="E163:N163"/>
    <mergeCell ref="O163:AA163"/>
    <mergeCell ref="O168:AA168"/>
    <mergeCell ref="E169:N169"/>
    <mergeCell ref="O169:AA169"/>
    <mergeCell ref="C171:E171"/>
    <mergeCell ref="F171:H171"/>
    <mergeCell ref="E167:N167"/>
    <mergeCell ref="O167:AA167"/>
    <mergeCell ref="E168:N168"/>
    <mergeCell ref="C174:E174"/>
    <mergeCell ref="F174:H174"/>
    <mergeCell ref="C175:E175"/>
    <mergeCell ref="F175:H175"/>
    <mergeCell ref="C176:E176"/>
    <mergeCell ref="F176:H176"/>
    <mergeCell ref="A3:G3"/>
    <mergeCell ref="H3:N3"/>
    <mergeCell ref="H4:N4"/>
    <mergeCell ref="C172:E172"/>
    <mergeCell ref="F172:H172"/>
    <mergeCell ref="E164:N164"/>
    <mergeCell ref="B158:C158"/>
    <mergeCell ref="D158:N158"/>
    <mergeCell ref="B159:C159"/>
    <mergeCell ref="D159:N159"/>
    <mergeCell ref="B161:AA161"/>
    <mergeCell ref="E162:N162"/>
    <mergeCell ref="O162:AA162"/>
    <mergeCell ref="B149:C149"/>
    <mergeCell ref="B150:C150"/>
    <mergeCell ref="B157:C157"/>
    <mergeCell ref="D157:N157"/>
    <mergeCell ref="G151:I151"/>
    <mergeCell ref="ABP1155:ABR1155"/>
    <mergeCell ref="ABH1160:ABH1164"/>
    <mergeCell ref="C179:E179"/>
    <mergeCell ref="F179:H179"/>
    <mergeCell ref="C180:E180"/>
    <mergeCell ref="F180:H180"/>
    <mergeCell ref="C177:E177"/>
    <mergeCell ref="F177:H177"/>
    <mergeCell ref="C178:E178"/>
    <mergeCell ref="F178:H178"/>
  </mergeCells>
  <phoneticPr fontId="45" type="noConversion"/>
  <conditionalFormatting sqref="C87">
    <cfRule type="duplicateValues" dxfId="88" priority="1"/>
  </conditionalFormatting>
  <conditionalFormatting sqref="O76:T76 O128:T128 O130 O137:T137 O140:T140 O142:T142 O143 O152:T152 O154:T160">
    <cfRule type="containsText" dxfId="87" priority="6" operator="containsText" text="EXTREMO">
      <formula>NOT(ISERROR(SEARCH("EXTREMO",O76)))</formula>
    </cfRule>
    <cfRule type="containsText" dxfId="86" priority="7" operator="containsText" text="ALTO">
      <formula>NOT(ISERROR(SEARCH("ALTO",O76)))</formula>
    </cfRule>
    <cfRule type="containsText" dxfId="85" priority="8" operator="containsText" text="MODERADO">
      <formula>NOT(ISERROR(SEARCH("MODERADO",O76)))</formula>
    </cfRule>
    <cfRule type="containsText" dxfId="84" priority="9" operator="containsText" text="bajo">
      <formula>NOT(ISERROR(SEARCH("bajo",O76)))</formula>
    </cfRule>
  </conditionalFormatting>
  <conditionalFormatting sqref="O115:T118">
    <cfRule type="containsText" dxfId="83" priority="2" operator="containsText" text="EXTREMO">
      <formula>NOT(ISERROR(SEARCH("EXTREMO",O115)))</formula>
    </cfRule>
    <cfRule type="containsText" dxfId="82" priority="3" operator="containsText" text="ALTO">
      <formula>NOT(ISERROR(SEARCH("ALTO",O115)))</formula>
    </cfRule>
    <cfRule type="containsText" dxfId="81" priority="4" operator="containsText" text="MODERADO">
      <formula>NOT(ISERROR(SEARCH("MODERADO",O115)))</formula>
    </cfRule>
    <cfRule type="containsText" dxfId="80"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showErrorMessage="1" sqref="D145:D151" xr:uid="{00000000-0002-0000-0200-00000A000000}">
      <formula1>CLASIFICACION</formula1>
    </dataValidation>
    <dataValidation type="list" allowBlank="1" showInputMessage="1" showErrorMessage="1" sqref="B38:B44" xr:uid="{00000000-0002-0000-0200-000009000000}">
      <formula1>Consecuencia</formula1>
    </dataValidation>
    <dataValidation type="list" showErrorMessage="1" sqref="N82:N111" xr:uid="{00000000-0002-0000-0200-000008000000}">
      <formula1>frecuencias</formula1>
    </dataValidation>
    <dataValidation type="list" showInputMessage="1" showErrorMessage="1" sqref="P82:Q111" xr:uid="{00000000-0002-0000-0200-000007000000}">
      <formula1>Contr_implement</formula1>
    </dataValidation>
    <dataValidation type="list" showInputMessage="1" showErrorMessage="1" sqref="R82:S111" xr:uid="{00000000-0002-0000-0200-000006000000}">
      <formula1>Proposito</formula1>
    </dataValidation>
    <dataValidation type="list" showInputMessage="1" showErrorMessage="1" sqref="T82:U111" xr:uid="{00000000-0002-0000-0200-000005000000}">
      <formula1>Efectos</formula1>
    </dataValidation>
    <dataValidation type="list" allowBlank="1" showInputMessage="1" showErrorMessage="1" sqref="U15:W34" xr:uid="{00000000-0002-0000-0200-000004000000}">
      <formula1>Fact_causa</formula1>
    </dataValidation>
    <dataValidation type="list" showInputMessage="1" showErrorMessage="1" sqref="G117" xr:uid="{00000000-0002-0000-0200-000003000000}">
      <formula1>Politica_tto</formula1>
    </dataValidation>
    <dataValidation type="list" showInputMessage="1" showErrorMessage="1" sqref="O141:R141" xr:uid="{00000000-0002-0000-0200-000002000000}">
      <formula1>SN</formula1>
    </dataValidation>
    <dataValidation type="list" showInputMessage="1" showErrorMessage="1" sqref="D12" xr:uid="{00000000-0002-0000-0200-000001000000}">
      <formula1>tipo_riesg</formula1>
    </dataValidation>
    <dataValidation type="list" allowBlank="1" showInputMessage="1" showErrorMessage="1" sqref="E46:E49" xr:uid="{00000000-0002-0000-0200-000000000000}">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2052"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052"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406DE-9B09-6748-9FBF-451E7412F01B}">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386</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79.5" customHeight="1" thickBot="1" x14ac:dyDescent="0.2">
      <c r="A12" s="538" t="s">
        <v>387</v>
      </c>
      <c r="B12" s="539"/>
      <c r="C12" s="175" t="s">
        <v>370</v>
      </c>
      <c r="D12" s="174" t="s">
        <v>137</v>
      </c>
      <c r="E12" s="543" t="s">
        <v>371</v>
      </c>
      <c r="F12" s="544"/>
      <c r="G12" s="544"/>
      <c r="H12" s="544"/>
      <c r="I12" s="544"/>
      <c r="J12" s="544"/>
      <c r="K12" s="544"/>
      <c r="L12" s="544"/>
      <c r="M12" s="544"/>
      <c r="N12" s="544"/>
      <c r="O12" s="544"/>
      <c r="P12" s="544"/>
      <c r="Q12" s="544"/>
      <c r="R12" s="544"/>
      <c r="S12" s="544"/>
      <c r="T12" s="544"/>
      <c r="U12" s="544"/>
      <c r="V12" s="544"/>
      <c r="W12" s="545"/>
      <c r="X12" s="540" t="s">
        <v>335</v>
      </c>
      <c r="Y12" s="541"/>
      <c r="Z12" s="541"/>
      <c r="AA12" s="542"/>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30" customHeight="1" x14ac:dyDescent="0.15">
      <c r="A15" s="168">
        <v>1</v>
      </c>
      <c r="B15" s="526" t="s">
        <v>465</v>
      </c>
      <c r="C15" s="527"/>
      <c r="D15" s="527"/>
      <c r="E15" s="527"/>
      <c r="F15" s="528"/>
      <c r="G15" s="529" t="s">
        <v>466</v>
      </c>
      <c r="H15" s="530"/>
      <c r="I15" s="530"/>
      <c r="J15" s="530"/>
      <c r="K15" s="530"/>
      <c r="L15" s="530"/>
      <c r="M15" s="530"/>
      <c r="N15" s="530"/>
      <c r="O15" s="530"/>
      <c r="P15" s="530"/>
      <c r="Q15" s="530"/>
      <c r="R15" s="530"/>
      <c r="S15" s="530"/>
      <c r="T15" s="531"/>
      <c r="U15" s="515" t="s">
        <v>130</v>
      </c>
      <c r="V15" s="515"/>
      <c r="W15" s="515"/>
      <c r="X15" s="515" t="s">
        <v>476</v>
      </c>
      <c r="Y15" s="515"/>
      <c r="Z15" s="515"/>
      <c r="AA15" s="515"/>
      <c r="AB15" s="77" t="str">
        <f>CONCATENATE(A15," ",B15," 
",A16," ",B16," 
",A17," ",B17," 
",A18," ",B18," 
",A19," ",B19," 
",A20," ",B20," 
",A21," ",B21," 
",A22," ",B22," 
",A23," ",B23," 
",A24," ",B24," 
",A25," ",B25," 
",A26," ",B26," 
",A27," ",B27," 
",A28," ",B28," 
",A29," ",B29," 
",A30," ",B30," 
",A31," ",B31," 
",A32," ",B32," 
",A33," ",B33," 
",A34," ",B34,)</f>
        <v xml:space="preserve">1 Acceso No Autorizado por Credenciales Comprometidas 
2 Inyección de Código Malicioso (SQL Injection, Cross-Site Scripting - XSS) 
3 Escalada de Privilegios 
4 Errores de Configuración del Aplicativo o del Servidor 
5 Malware (Ransomware, Troyanos) 
6 Amenaza Interna Maliciosa o por Error Humano 
 </v>
      </c>
      <c r="AC15" s="77" t="str">
        <f>CONCATENATE(A15," ",G15," 
",A16," ",G16," 
",A17," ",G17," 
",A18," ",G18," 
",A19," ",G19," 
",A20," ",G20," 
",A21," ",G21," 
",A22," ",G22," 
",A23," ",G23," 
",A24," ",G24," 
",A25," ",G25," 
",A26," ",G26," 
",A27," ",G27," 
",A28," ",G28," 
",A29," ",G29," 
",A30," ",G30," 
",A31," ",G31," 
",A32," ",G32," 
",A33," ",G33," 
",A34," ",G34,)</f>
        <v xml:space="preserve">1 Contraseñas débiles, reutilizadas o por defecto 
2 Falta de validación y saneamiento de entradas de usuario 
3 Controles de acceso basados en roles (RBAC) mal implementados o configurados de forma incorrecta 
4 Configuraciones por defecto no endurecidas. Puertos y servicios innecesarios abiertos. 
5 Falta de software antivirus/antimalware actualizado. 
6 Controles de auditoría y monitoreo insuficientes sobre las acciones de los funcionarios. 
 </v>
      </c>
      <c r="AD15" s="77" t="str">
        <f>CONCATENATE(A15," ",U15," 
",A16," ",U16," 
",A17," ",U17," 
",A18," ",U18," 
",A19," ",U19," 
",A20," ",U20," 
",A21," ",U21," 
",A22," ",U22," 
",A23," ",U23," 
",A24," ",U24," 
",A25," ",U25," 
",A26," ",U26," 
",A27," ",U27," 
",A28," ",U28," 
",A29," ",U29," 
",A30," ",U30," 
",A31," ",U31," 
",A32," ",U32," 
",A33," ",U33," 
",A34," ",U34,)</f>
        <v xml:space="preserve">1 Tecnológico 
2 Operativo 
3 Tecnológico 
4 Infraestructura 
5 Productos y/o servicios 
6 Humano 
 </v>
      </c>
      <c r="AE15" s="32"/>
      <c r="AF15" s="32"/>
      <c r="AG15" s="32"/>
      <c r="AH15" s="32"/>
      <c r="AI15" s="32"/>
      <c r="AJ15" s="32"/>
      <c r="AK15" s="32"/>
      <c r="AL15" s="32"/>
      <c r="AM15" s="32"/>
      <c r="AN15" s="32"/>
      <c r="AP15" s="93">
        <f t="shared" ref="AP15:AP34" si="0">A82</f>
        <v>1</v>
      </c>
      <c r="AQ15" s="92" t="str">
        <f t="shared" ref="AQ15:AQ34" si="1">IF(B82="","",B82)</f>
        <v>8.5 Autenticación segura</v>
      </c>
      <c r="AAL15" s="37"/>
      <c r="AAM15" s="37"/>
      <c r="AAN15" s="37"/>
      <c r="AAO15" s="37"/>
      <c r="AAP15" s="37"/>
      <c r="AAQ15" s="37"/>
      <c r="AAR15" s="37"/>
      <c r="AAS15" s="37"/>
      <c r="AAT15" s="37"/>
      <c r="AAU15" s="37"/>
      <c r="AAV15" s="37"/>
    </row>
    <row r="16" spans="1:724" ht="30" customHeight="1" x14ac:dyDescent="0.15">
      <c r="A16" s="168">
        <f t="shared" ref="A16:A34" si="2">IF(B16="","",A15+1)</f>
        <v>2</v>
      </c>
      <c r="B16" s="526" t="s">
        <v>467</v>
      </c>
      <c r="C16" s="527"/>
      <c r="D16" s="527"/>
      <c r="E16" s="527"/>
      <c r="F16" s="528"/>
      <c r="G16" s="529" t="s">
        <v>468</v>
      </c>
      <c r="H16" s="530"/>
      <c r="I16" s="530"/>
      <c r="J16" s="530"/>
      <c r="K16" s="530"/>
      <c r="L16" s="530"/>
      <c r="M16" s="530"/>
      <c r="N16" s="530"/>
      <c r="O16" s="530"/>
      <c r="P16" s="530"/>
      <c r="Q16" s="530"/>
      <c r="R16" s="530"/>
      <c r="S16" s="530"/>
      <c r="T16" s="531"/>
      <c r="U16" s="515" t="s">
        <v>132</v>
      </c>
      <c r="V16" s="515"/>
      <c r="W16" s="515"/>
      <c r="X16" s="515" t="s">
        <v>477</v>
      </c>
      <c r="Y16" s="515"/>
      <c r="Z16" s="515"/>
      <c r="AA16" s="515"/>
      <c r="AB16" s="55"/>
      <c r="AC16" s="55"/>
      <c r="AD16" s="32"/>
      <c r="AE16" s="32"/>
      <c r="AF16" s="32"/>
      <c r="AG16" s="32"/>
      <c r="AH16" s="32"/>
      <c r="AI16" s="32"/>
      <c r="AJ16" s="32"/>
      <c r="AK16" s="32"/>
      <c r="AL16" s="32"/>
      <c r="AM16" s="32"/>
      <c r="AN16" s="32"/>
      <c r="AP16" s="93">
        <f t="shared" si="0"/>
        <v>2</v>
      </c>
      <c r="AQ16" s="92" t="str">
        <f t="shared" si="1"/>
        <v>8.28 codificación segura</v>
      </c>
      <c r="AAL16" s="37"/>
      <c r="AAM16" s="37"/>
      <c r="AAN16" s="37"/>
      <c r="AAO16" s="37"/>
      <c r="AAP16" s="37"/>
      <c r="AAQ16" s="37"/>
      <c r="AAR16" s="37"/>
      <c r="AAS16" s="37"/>
      <c r="AAT16" s="37"/>
      <c r="AAU16" s="37"/>
      <c r="AAV16" s="37"/>
    </row>
    <row r="17" spans="1:724" ht="30" customHeight="1" x14ac:dyDescent="0.15">
      <c r="A17" s="168">
        <f t="shared" si="2"/>
        <v>3</v>
      </c>
      <c r="B17" s="526" t="s">
        <v>469</v>
      </c>
      <c r="C17" s="527"/>
      <c r="D17" s="527"/>
      <c r="E17" s="527"/>
      <c r="F17" s="528"/>
      <c r="G17" s="529" t="s">
        <v>470</v>
      </c>
      <c r="H17" s="530"/>
      <c r="I17" s="530"/>
      <c r="J17" s="530"/>
      <c r="K17" s="530"/>
      <c r="L17" s="530"/>
      <c r="M17" s="530"/>
      <c r="N17" s="530"/>
      <c r="O17" s="530"/>
      <c r="P17" s="530"/>
      <c r="Q17" s="530"/>
      <c r="R17" s="530"/>
      <c r="S17" s="530"/>
      <c r="T17" s="531"/>
      <c r="U17" s="515" t="s">
        <v>130</v>
      </c>
      <c r="V17" s="515"/>
      <c r="W17" s="515"/>
      <c r="X17" s="515" t="s">
        <v>478</v>
      </c>
      <c r="Y17" s="515"/>
      <c r="Z17" s="515"/>
      <c r="AA17" s="515"/>
      <c r="AB17" s="55"/>
      <c r="AC17" s="55"/>
      <c r="AD17" s="32"/>
      <c r="AE17" s="32"/>
      <c r="AF17" s="32"/>
      <c r="AG17" s="32"/>
      <c r="AH17" s="32"/>
      <c r="AI17" s="32"/>
      <c r="AJ17" s="32"/>
      <c r="AK17" s="32"/>
      <c r="AL17" s="32"/>
      <c r="AM17" s="32"/>
      <c r="AN17" s="32"/>
      <c r="AP17" s="93">
        <f t="shared" si="0"/>
        <v>3</v>
      </c>
      <c r="AQ17" s="92" t="str">
        <f t="shared" si="1"/>
        <v>8.2 Derechos de acceso
privilegiados</v>
      </c>
      <c r="AAL17" s="37"/>
      <c r="AAM17" s="37"/>
      <c r="AAN17" s="37"/>
      <c r="AAO17" s="37"/>
      <c r="AAP17" s="37"/>
      <c r="AAQ17" s="37"/>
      <c r="AAR17" s="37"/>
      <c r="AAS17" s="37"/>
      <c r="AAT17" s="37"/>
      <c r="AAU17" s="37"/>
      <c r="AAV17" s="37"/>
    </row>
    <row r="18" spans="1:724" ht="30" customHeight="1" x14ac:dyDescent="0.15">
      <c r="A18" s="168">
        <f t="shared" si="2"/>
        <v>4</v>
      </c>
      <c r="B18" s="526" t="s">
        <v>471</v>
      </c>
      <c r="C18" s="527"/>
      <c r="D18" s="527"/>
      <c r="E18" s="527"/>
      <c r="F18" s="528"/>
      <c r="G18" s="529" t="s">
        <v>472</v>
      </c>
      <c r="H18" s="530"/>
      <c r="I18" s="530"/>
      <c r="J18" s="530"/>
      <c r="K18" s="530"/>
      <c r="L18" s="530"/>
      <c r="M18" s="530"/>
      <c r="N18" s="530"/>
      <c r="O18" s="530"/>
      <c r="P18" s="530"/>
      <c r="Q18" s="530"/>
      <c r="R18" s="530"/>
      <c r="S18" s="530"/>
      <c r="T18" s="531"/>
      <c r="U18" s="515" t="s">
        <v>129</v>
      </c>
      <c r="V18" s="515"/>
      <c r="W18" s="515"/>
      <c r="X18" s="515" t="s">
        <v>479</v>
      </c>
      <c r="Y18" s="515"/>
      <c r="Z18" s="515"/>
      <c r="AA18" s="515"/>
      <c r="AB18" s="55"/>
      <c r="AC18" s="55"/>
      <c r="AD18" s="32"/>
      <c r="AE18" s="32"/>
      <c r="AF18" s="32"/>
      <c r="AG18" s="32"/>
      <c r="AH18" s="32"/>
      <c r="AI18" s="32"/>
      <c r="AJ18" s="32"/>
      <c r="AK18" s="32"/>
      <c r="AL18" s="32"/>
      <c r="AM18" s="32"/>
      <c r="AN18" s="32"/>
      <c r="AP18" s="93">
        <f t="shared" si="0"/>
        <v>4</v>
      </c>
      <c r="AQ18" s="92" t="str">
        <f t="shared" si="1"/>
        <v>8.9 Gestión de la
configuración</v>
      </c>
      <c r="AAL18" s="37"/>
      <c r="AAM18" s="37"/>
      <c r="AAN18" s="37"/>
      <c r="AAO18" s="37"/>
      <c r="AAP18" s="37"/>
      <c r="AAQ18" s="37"/>
      <c r="AAR18" s="37"/>
      <c r="AAS18" s="37"/>
      <c r="AAT18" s="37"/>
      <c r="AAU18" s="37"/>
      <c r="AAV18" s="37"/>
    </row>
    <row r="19" spans="1:724" ht="30" customHeight="1" x14ac:dyDescent="0.15">
      <c r="A19" s="168">
        <f t="shared" si="2"/>
        <v>5</v>
      </c>
      <c r="B19" s="526" t="s">
        <v>473</v>
      </c>
      <c r="C19" s="527"/>
      <c r="D19" s="527"/>
      <c r="E19" s="527"/>
      <c r="F19" s="528"/>
      <c r="G19" s="529" t="s">
        <v>474</v>
      </c>
      <c r="H19" s="530"/>
      <c r="I19" s="530"/>
      <c r="J19" s="530"/>
      <c r="K19" s="530"/>
      <c r="L19" s="530"/>
      <c r="M19" s="530"/>
      <c r="N19" s="530"/>
      <c r="O19" s="530"/>
      <c r="P19" s="530"/>
      <c r="Q19" s="530"/>
      <c r="R19" s="530"/>
      <c r="S19" s="530"/>
      <c r="T19" s="531"/>
      <c r="U19" s="515" t="s">
        <v>126</v>
      </c>
      <c r="V19" s="515"/>
      <c r="W19" s="515"/>
      <c r="X19" s="515" t="s">
        <v>480</v>
      </c>
      <c r="Y19" s="515"/>
      <c r="Z19" s="515"/>
      <c r="AA19" s="515"/>
      <c r="AB19" s="55"/>
      <c r="AC19" s="55"/>
      <c r="AD19" s="32"/>
      <c r="AE19" s="32"/>
      <c r="AF19" s="32"/>
      <c r="AG19" s="32"/>
      <c r="AH19" s="32"/>
      <c r="AI19" s="32"/>
      <c r="AJ19" s="32"/>
      <c r="AK19" s="32"/>
      <c r="AL19" s="32"/>
      <c r="AM19" s="32"/>
      <c r="AN19" s="32"/>
      <c r="AP19" s="93">
        <f t="shared" si="0"/>
        <v>5</v>
      </c>
      <c r="AQ19" s="92" t="str">
        <f t="shared" si="1"/>
        <v>8.7 Protección contra
malware</v>
      </c>
      <c r="AAL19" s="37"/>
      <c r="AAM19" s="37"/>
      <c r="AAN19" s="37"/>
      <c r="AAO19" s="37"/>
      <c r="AAP19" s="37"/>
      <c r="AAQ19" s="37"/>
      <c r="AAR19" s="37"/>
      <c r="AAS19" s="37"/>
      <c r="AAT19" s="37"/>
      <c r="AAU19" s="37"/>
      <c r="AAV19" s="37"/>
    </row>
    <row r="20" spans="1:724" ht="30" customHeight="1" x14ac:dyDescent="0.15">
      <c r="A20" s="168">
        <f t="shared" si="2"/>
        <v>6</v>
      </c>
      <c r="B20" s="526" t="s">
        <v>475</v>
      </c>
      <c r="C20" s="527"/>
      <c r="D20" s="527"/>
      <c r="E20" s="527"/>
      <c r="F20" s="528"/>
      <c r="G20" s="529" t="s">
        <v>591</v>
      </c>
      <c r="H20" s="530"/>
      <c r="I20" s="530"/>
      <c r="J20" s="530"/>
      <c r="K20" s="530"/>
      <c r="L20" s="530"/>
      <c r="M20" s="530"/>
      <c r="N20" s="530"/>
      <c r="O20" s="530"/>
      <c r="P20" s="530"/>
      <c r="Q20" s="530"/>
      <c r="R20" s="530"/>
      <c r="S20" s="530"/>
      <c r="T20" s="531"/>
      <c r="U20" s="515" t="s">
        <v>131</v>
      </c>
      <c r="V20" s="515"/>
      <c r="W20" s="515"/>
      <c r="X20" s="515" t="s">
        <v>481</v>
      </c>
      <c r="Y20" s="515"/>
      <c r="Z20" s="515"/>
      <c r="AA20" s="515"/>
      <c r="AB20" s="55"/>
      <c r="AC20" s="55"/>
      <c r="AD20" s="32"/>
      <c r="AE20" s="32"/>
      <c r="AF20" s="32"/>
      <c r="AG20" s="32"/>
      <c r="AH20" s="32"/>
      <c r="AI20" s="32"/>
      <c r="AJ20" s="32"/>
      <c r="AK20" s="32"/>
      <c r="AL20" s="32"/>
      <c r="AM20" s="32"/>
      <c r="AN20" s="32"/>
      <c r="AP20" s="93">
        <f t="shared" si="0"/>
        <v>6</v>
      </c>
      <c r="AQ20" s="92" t="str">
        <f t="shared" si="1"/>
        <v>6.3 Sensibilización, educación y formación en temas de seguridad de la información</v>
      </c>
      <c r="AAL20" s="37"/>
      <c r="AAM20" s="37"/>
      <c r="AAN20" s="37"/>
      <c r="AAO20" s="37"/>
      <c r="AAP20" s="37"/>
      <c r="AAQ20" s="37"/>
      <c r="AAR20" s="37"/>
      <c r="AAS20" s="37"/>
      <c r="AAT20" s="37"/>
      <c r="AAU20" s="37"/>
      <c r="AAV20" s="37"/>
    </row>
    <row r="21" spans="1:724" ht="30" customHeight="1" x14ac:dyDescent="0.15">
      <c r="A21" s="168" t="str">
        <f t="shared" si="2"/>
        <v/>
      </c>
      <c r="B21" s="511"/>
      <c r="C21" s="511"/>
      <c r="D21" s="511"/>
      <c r="E21" s="511"/>
      <c r="F21" s="511"/>
      <c r="G21" s="512"/>
      <c r="H21" s="513"/>
      <c r="I21" s="513"/>
      <c r="J21" s="513"/>
      <c r="K21" s="513"/>
      <c r="L21" s="513"/>
      <c r="M21" s="513"/>
      <c r="N21" s="513"/>
      <c r="O21" s="513"/>
      <c r="P21" s="513"/>
      <c r="Q21" s="513"/>
      <c r="R21" s="513"/>
      <c r="S21" s="513"/>
      <c r="T21" s="514"/>
      <c r="U21" s="515"/>
      <c r="V21" s="515"/>
      <c r="W21" s="515"/>
      <c r="X21" s="515"/>
      <c r="Y21" s="515"/>
      <c r="Z21" s="515"/>
      <c r="AA21" s="515"/>
      <c r="AB21" s="55"/>
      <c r="AC21" s="55"/>
      <c r="AD21" s="32"/>
      <c r="AE21" s="32"/>
      <c r="AF21" s="32"/>
      <c r="AG21" s="32"/>
      <c r="AH21" s="32"/>
      <c r="AI21" s="32"/>
      <c r="AJ21" s="32"/>
      <c r="AK21" s="32"/>
      <c r="AL21" s="32"/>
      <c r="AM21" s="32"/>
      <c r="AN21" s="32"/>
      <c r="AP21" s="93">
        <f t="shared" si="0"/>
        <v>7</v>
      </c>
      <c r="AQ21" s="92" t="str">
        <f t="shared" si="1"/>
        <v>5.3 Segregación de funciones</v>
      </c>
      <c r="AAL21" s="37"/>
      <c r="AAM21" s="37"/>
      <c r="AAN21" s="37"/>
      <c r="AAO21" s="37"/>
      <c r="AAP21" s="37"/>
      <c r="AAQ21" s="37"/>
      <c r="AAR21" s="37"/>
      <c r="AAS21" s="37"/>
      <c r="AAT21" s="37"/>
      <c r="AAU21" s="37"/>
      <c r="AAV21" s="37"/>
    </row>
    <row r="22" spans="1:724" ht="30"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67</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Reputacional: Imposibilidad total o parcial para atender los trámites a los ciudadanos (Disponibilidad + Integridad) 
2 Legal: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f t="shared" ref="A39:A44" si="3">IF(C39="","",A38+1)</f>
        <v>2</v>
      </c>
      <c r="B39" s="167" t="s">
        <v>65</v>
      </c>
      <c r="C39" s="510" t="s">
        <v>368</v>
      </c>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X</v>
      </c>
      <c r="BD56" s="443"/>
      <c r="BE56" s="446" t="str">
        <f>IF(O74=4,"X","")</f>
        <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0.6</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0.53333333333333333</v>
      </c>
      <c r="BE59" s="143"/>
      <c r="BF59" s="142">
        <f>IF(BE56="X",V74,0)</f>
        <v>0</v>
      </c>
      <c r="BG59" s="143"/>
      <c r="BH59" s="142">
        <f>IF(BG56="X",V74,0)</f>
        <v>0</v>
      </c>
      <c r="BI59" s="33"/>
      <c r="BJ59" s="32"/>
      <c r="BK59" s="32"/>
      <c r="BL59" s="32"/>
      <c r="BM59" s="451"/>
      <c r="BN59" s="451"/>
      <c r="BO59" s="32"/>
      <c r="BP59" s="141"/>
      <c r="BQ59" s="140">
        <f>IF(BP56="X",W113,0)</f>
        <v>0.19500000000000003</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t="s">
        <v>62</v>
      </c>
      <c r="I60" s="47" t="s">
        <v>62</v>
      </c>
      <c r="J60" s="47" t="s">
        <v>62</v>
      </c>
      <c r="K60" s="47"/>
      <c r="L60" s="47"/>
      <c r="M60" s="47"/>
      <c r="N60" s="47"/>
      <c r="O60" s="47"/>
      <c r="P60" s="47"/>
      <c r="Q60" s="47"/>
      <c r="R60" s="47"/>
      <c r="S60" s="47"/>
      <c r="T60" s="47"/>
      <c r="U60" s="47"/>
      <c r="V60" s="47"/>
      <c r="W60" s="47"/>
      <c r="X60" s="47"/>
      <c r="Y60" s="47"/>
      <c r="Z60" s="122">
        <f>COUNTA(H60:Y60)*G60</f>
        <v>1.7999999999999998</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3</v>
      </c>
      <c r="P64" s="438"/>
      <c r="Q64" s="438"/>
      <c r="R64" s="439" t="str">
        <f>_xlfn.IFNA(VLOOKUP(O64,A58:B62,2,1),"")</f>
        <v>Media</v>
      </c>
      <c r="S64" s="439"/>
      <c r="T64" s="439"/>
      <c r="U64" s="439"/>
      <c r="V64" s="440">
        <f>IFERROR(AA58,"")</f>
        <v>0.6</v>
      </c>
      <c r="W64" s="440"/>
      <c r="X64" s="441"/>
      <c r="Y64" s="32"/>
      <c r="Z64" s="32"/>
      <c r="AA64" s="32"/>
      <c r="AB64" s="77" t="str">
        <f>CONCATENATE(O64," - ",R64)</f>
        <v>3 - Media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X</v>
      </c>
      <c r="AU66" s="395" t="s">
        <v>252</v>
      </c>
      <c r="AV66" s="396"/>
      <c r="AW66" s="405">
        <f>IF(AT66="X",V64,0)</f>
        <v>0.6</v>
      </c>
      <c r="AX66" s="32"/>
      <c r="AY66" s="407"/>
      <c r="AZ66" s="387" t="str">
        <f>IF(AND(AT66="X",AY56="X"),AW66*AZ59,"")</f>
        <v/>
      </c>
      <c r="BA66" s="411"/>
      <c r="BB66" s="411" t="str">
        <f>IF(AND(AT66="X",BA56="X"),AW66*BB59,"")</f>
        <v/>
      </c>
      <c r="BC66" s="385"/>
      <c r="BD66" s="387">
        <f>IF(AND(AT66="X",BC56="X"),AW66*BD59,"")</f>
        <v>0.32</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0.53333333333333333</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t="s">
        <v>62</v>
      </c>
      <c r="J69" s="47"/>
      <c r="K69" s="47"/>
      <c r="L69" s="47"/>
      <c r="M69" s="47"/>
      <c r="N69" s="47"/>
      <c r="O69" s="47"/>
      <c r="P69" s="47"/>
      <c r="Q69" s="47"/>
      <c r="R69" s="47"/>
      <c r="S69" s="47"/>
      <c r="T69" s="47"/>
      <c r="U69" s="47"/>
      <c r="V69" s="47"/>
      <c r="W69" s="47"/>
      <c r="X69" s="47"/>
      <c r="Y69" s="47"/>
      <c r="Z69" s="122">
        <f>COUNTA(H69:Y69)*G69</f>
        <v>0.4</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t="s">
        <v>62</v>
      </c>
      <c r="I70" s="47"/>
      <c r="J70" s="47" t="s">
        <v>62</v>
      </c>
      <c r="K70" s="47"/>
      <c r="L70" s="47"/>
      <c r="M70" s="47"/>
      <c r="N70" s="47"/>
      <c r="O70" s="47"/>
      <c r="P70" s="47"/>
      <c r="Q70" s="47"/>
      <c r="R70" s="47"/>
      <c r="S70" s="47"/>
      <c r="T70" s="47"/>
      <c r="U70" s="47"/>
      <c r="V70" s="47"/>
      <c r="W70" s="47"/>
      <c r="X70" s="47"/>
      <c r="Y70" s="47"/>
      <c r="Z70" s="122">
        <f>COUNTA(H70:Y70)*G70</f>
        <v>1.2</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1.6453124999999999E-2</v>
      </c>
      <c r="BO70" s="32"/>
      <c r="BP70" s="373"/>
      <c r="BQ70" s="375">
        <f>IF(AND(BM70="X",BP56="X"),BN70*BQ59,"")</f>
        <v>3.2083593750000003E-3</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3</v>
      </c>
      <c r="P74" s="368"/>
      <c r="Q74" s="368"/>
      <c r="R74" s="369" t="str">
        <f>_xlfn.IFNA(VLOOKUP(O74,A68:B72,2,1),"")</f>
        <v>Moderado</v>
      </c>
      <c r="S74" s="369"/>
      <c r="T74" s="369"/>
      <c r="U74" s="369"/>
      <c r="V74" s="370">
        <f>IFERROR(AA68,"")</f>
        <v>0.53333333333333333</v>
      </c>
      <c r="W74" s="370"/>
      <c r="X74" s="371"/>
      <c r="Y74" s="32"/>
      <c r="Z74" s="32"/>
      <c r="AA74" s="32"/>
      <c r="AB74" s="77" t="str">
        <f>CONCATENATE(O74," - ",R74)</f>
        <v>3 - Moderado</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0.32</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113" customHeight="1" x14ac:dyDescent="0.15">
      <c r="A82" s="98">
        <v>1</v>
      </c>
      <c r="B82" s="65" t="s">
        <v>482</v>
      </c>
      <c r="C82" s="335" t="s">
        <v>488</v>
      </c>
      <c r="D82" s="336"/>
      <c r="E82" s="94" t="s">
        <v>357</v>
      </c>
      <c r="F82" s="552" t="s">
        <v>458</v>
      </c>
      <c r="G82" s="553"/>
      <c r="H82" s="554"/>
      <c r="I82" s="337"/>
      <c r="J82" s="338"/>
      <c r="K82" s="338"/>
      <c r="L82" s="338"/>
      <c r="M82" s="339"/>
      <c r="N82" s="328" t="s">
        <v>90</v>
      </c>
      <c r="O82" s="328"/>
      <c r="P82" s="329" t="s">
        <v>101</v>
      </c>
      <c r="Q82" s="329"/>
      <c r="R82" s="329" t="s">
        <v>105</v>
      </c>
      <c r="S82" s="329"/>
      <c r="T82" s="329" t="s">
        <v>108</v>
      </c>
      <c r="U82" s="329"/>
      <c r="V82" s="88">
        <f t="shared" ref="V82:V111" si="6">IF(W82&gt;0.8,5,IF(W82&gt;0.6,4,IF(W82&gt;0.4,3,IF(W82&gt;0.2,2,1))))</f>
        <v>2</v>
      </c>
      <c r="W82" s="304">
        <f>IF(OR(T82="Ambos",T82="Probabilidad"),V64-(V64*AD82),V64)</f>
        <v>0.3</v>
      </c>
      <c r="X82" s="305"/>
      <c r="Y82" s="88">
        <f t="shared" ref="Y82:Y111" si="7">IF(Z82&gt;0.8,5,IF(Z82&gt;0.6,4,IF(Z82&gt;0.4,3,IF(Z82&gt;0.2,2,1))))</f>
        <v>3</v>
      </c>
      <c r="Z82" s="304">
        <f>IF(OR(T82="Ambos",T82="Impacto"),V74-(V74*AD82),V74)</f>
        <v>0.53333333333333333</v>
      </c>
      <c r="AA82" s="305"/>
      <c r="AB82" s="97">
        <f t="shared" ref="AB82:AB111" si="8">IF(R82="",0,IF(P82="Automático",0.25,IF(P82="Manual",0.15,0)))</f>
        <v>0.25</v>
      </c>
      <c r="AC82" s="97">
        <f t="shared" ref="AC82:AC111" si="9">IF(P82="",0,IF(R82="Preventivo",0.25,IF(R82="Detectivo",0.15,IF(R82="Correctivo",0.1,0))))</f>
        <v>0.25</v>
      </c>
      <c r="AD82" s="97">
        <f t="shared" ref="AD82:AD111" si="10">IF(OR(P82=0,R82=0),0,AB82+AC82)</f>
        <v>0.5</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8.5 Autenticación segura 
2 8.28 codificación segura 
3 8.2 Derechos de acceso
privilegiados 
4 8.9 Gestión de la
configuración 
5 8.7 Protección contra
malware 
6 6.3 Sensibilización, educación y formación en temas de seguridad de la información 
7 5.3 Segregación de funciones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Implementar mecanismos de autenticación robustos, incluyendo la autenticación multifactor (MFA) para accesos privilegiados y la gestión segura de contraseñas (políticas de complejidad, rotación, no reutilización). Este control busca asegurar que solo los usuarios autorizados, con credenciales válidas y protegidas, puedan acceder al aplicativo. 
2 Establecer principios de codificación segura y asegurar que el desarrollo del aplicativo incluya la validación y saneamiento de todas las entradas de usuario, el uso de consultas parametrizadas para evitar inyecciones SQL, y la codificación de salida para prevenir XSS. Se debe prohibir el uso de métodos de codificación inseguros y realizar pruebas de seguridad en el código. 
3 Restringir estrictamente los derechos de acceso privilegiado a lo necesario para realizar tareas administrativas y críticas. Implementar el principio de "privilegio mínimo" y "necesidad de saber". Auditar periódicamente los derechos de acceso privilegiado y requerir su revisión y aprobación explícita. Esto previene que un atacante, incluso con un acceso inicial limitado, pueda escalar sus permisos para realizar cambios no autorizados. 
4 Establecer, documentar, practicar, medir y evaluar frecuentemente las configuraciones de hardware, software, servicios y redes, incluyendo las configuraciones de seguridad. Esto implica definir líneas base de configuración segura, controlar los cambios de configuración y revertir a estados conocidos y seguros en caso de incidentes. 
5 Implementar y mantener medidas de protección contra malware, incluyendo el uso de software antivirus/antimalware actualizado, escaneos regulares, aislamiento de sistemas críticos, y concientización del personal sobre las amenazas de malware y phishing. Esto es crucial para prevenir que software malicioso obtenga control del aplicativo y realice cambios no autorizados. 
6 Proporcionar capacitación regular y obligatoria sobre seguridad de la información a todo el personal, especialmente a aquellos que interactúan con el aplicativo crítico. Esta capacitación debe incluir el reconocimiento de amenazas, la importancia de la seguridad de la información y los procedimientos a seguir para evitar errores humanos y reportar actividades sospechosas. 
7 Implementar la segregación de funciones para acciones críticas dentro del aplicativo y los sistemas de soporte. Esto significa que ninguna persona debe tener el control total sobre un proceso o una transacción que pueda resultar en un cambio no autorizado y la pérdida de información. Por ejemplo, una persona aprueba los cambios, otra los implementa y otra los verifica.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de sistemas de información y tecnología 
4 Gestión de sistemas de información y tecnología 
5 Gestión de sistemas de información y tecnología 
6 Gestión de sistemas de información y tecnología 
7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Gestión de Sistemas de Información y Tecnología
MANUAL: POLÍTICAS DE SEGURIDAD Y PRIVACIDAD DE LA INFORMACIÓN
Versión: 03 del 28 de abril de 2023 
2 Gestión de Sistemas de Información y Tecnología
MANUAL: POLÍTICAS DE SEGURIDAD Y PRIVACIDAD DE LA INFORMACIÓN
Versión: 03 del 28 de abril de 2023 
3 Gestión de Sistemas de Información y Tecnología
MANUAL: POLÍTICAS DE SEGURIDAD Y PRIVACIDAD DE LA INFORMACIÓN
Versión: 03 del 28 de abril de 2023 
4 Gestión de Sistemas de Información y Tecnología
MANUAL: POLÍTICAS DE SEGURIDAD Y PRIVACIDAD DE LA INFORMACIÓN
Versión: 03 del 28 de abril de 2023 
5 Gestión de Sistemas de Información y Tecnología
MANUAL: POLÍTICAS DE SEGURIDAD Y PRIVACIDAD DE LA INFORMACIÓN
Versión: 03 del 28 de abril de 2023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Aleatoria 
3 Continua 
4 Aleatoria 
5 Continua 
6 Aleatoria 
7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Automático 
2 Manual 
3 Automático 
4 Manual 
5 Automático 
6 Manual 
7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Correctivo 
3 Preventivo 
4 Correctivo 
5 Correctivo 
6 Preventivo 
7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Ambos 
3 Probabilidad 
4 Ambos 
5 Ambos 
6 Probabilidad 
7 Probabilidad 
 </v>
      </c>
      <c r="AN82" s="86"/>
      <c r="AO82" s="85"/>
      <c r="AP82" s="93">
        <f t="shared" ref="AP82:AP101" si="11">A15</f>
        <v>1</v>
      </c>
      <c r="AQ82" s="92" t="str">
        <f t="shared" ref="AQ82:AQ101" si="12">IF(B15="","",B15)</f>
        <v>Acceso No Autorizado por Credenciales Comprometidas</v>
      </c>
      <c r="AAL82" s="37"/>
      <c r="AAM82" s="37"/>
      <c r="AAN82" s="37"/>
      <c r="AAO82" s="37"/>
      <c r="AAP82" s="37"/>
      <c r="AAQ82" s="37"/>
      <c r="AAR82" s="37"/>
      <c r="AAS82" s="37"/>
      <c r="AAT82" s="37"/>
      <c r="AAU82" s="37"/>
      <c r="AAV82" s="37"/>
    </row>
    <row r="83" spans="1:724" ht="113" customHeight="1" x14ac:dyDescent="0.15">
      <c r="A83" s="6">
        <f t="shared" ref="A83:A111" si="13">IF(B83="","",A82+1)</f>
        <v>2</v>
      </c>
      <c r="B83" s="65" t="s">
        <v>483</v>
      </c>
      <c r="C83" s="335" t="s">
        <v>489</v>
      </c>
      <c r="D83" s="336"/>
      <c r="E83" s="94" t="s">
        <v>357</v>
      </c>
      <c r="F83" s="552" t="s">
        <v>458</v>
      </c>
      <c r="G83" s="553"/>
      <c r="H83" s="554"/>
      <c r="I83" s="337"/>
      <c r="J83" s="338"/>
      <c r="K83" s="338"/>
      <c r="L83" s="338"/>
      <c r="M83" s="339"/>
      <c r="N83" s="328" t="s">
        <v>89</v>
      </c>
      <c r="O83" s="328"/>
      <c r="P83" s="329" t="s">
        <v>100</v>
      </c>
      <c r="Q83" s="329"/>
      <c r="R83" s="329" t="s">
        <v>103</v>
      </c>
      <c r="S83" s="329"/>
      <c r="T83" s="329" t="s">
        <v>106</v>
      </c>
      <c r="U83" s="329"/>
      <c r="V83" s="88">
        <f t="shared" si="6"/>
        <v>2</v>
      </c>
      <c r="W83" s="304">
        <f t="shared" ref="W83:W111" si="14">IF(OR(T83="Ambos",T83="Probabilidad"),W82-(W82*AD83),W82)</f>
        <v>0.22499999999999998</v>
      </c>
      <c r="X83" s="305"/>
      <c r="Y83" s="88">
        <f t="shared" si="7"/>
        <v>2</v>
      </c>
      <c r="Z83" s="304">
        <f t="shared" ref="Z83:Z111" si="15">IF(OR(T83="Ambos",T83="Impacto"),Z82-(Z82*AD83),Z82)</f>
        <v>0.4</v>
      </c>
      <c r="AA83" s="305"/>
      <c r="AB83" s="87">
        <f t="shared" si="8"/>
        <v>0.15</v>
      </c>
      <c r="AC83" s="87">
        <f t="shared" si="9"/>
        <v>0.1</v>
      </c>
      <c r="AD83" s="87">
        <f t="shared" si="10"/>
        <v>0.25</v>
      </c>
      <c r="AE83" s="55"/>
      <c r="AF83" s="55"/>
      <c r="AG83" s="55"/>
      <c r="AH83" s="55"/>
      <c r="AI83" s="55"/>
      <c r="AJ83" s="55"/>
      <c r="AK83" s="55"/>
      <c r="AL83" s="55"/>
      <c r="AM83" s="86"/>
      <c r="AN83" s="86"/>
      <c r="AO83" s="85"/>
      <c r="AP83" s="93">
        <f t="shared" si="11"/>
        <v>2</v>
      </c>
      <c r="AQ83" s="92" t="str">
        <f t="shared" si="12"/>
        <v>Inyección de Código Malicioso (SQL Injection, Cross-Site Scripting - XSS)</v>
      </c>
      <c r="AAL83" s="37"/>
      <c r="AAM83" s="37"/>
      <c r="AAN83" s="37"/>
      <c r="AAO83" s="37"/>
      <c r="AAP83" s="37"/>
      <c r="AAQ83" s="37"/>
      <c r="AAR83" s="37"/>
      <c r="AAS83" s="37"/>
      <c r="AAT83" s="37"/>
      <c r="AAU83" s="37"/>
      <c r="AAV83" s="37"/>
    </row>
    <row r="84" spans="1:724" ht="134" customHeight="1" x14ac:dyDescent="0.15">
      <c r="A84" s="6">
        <f t="shared" si="13"/>
        <v>3</v>
      </c>
      <c r="B84" s="65" t="s">
        <v>484</v>
      </c>
      <c r="C84" s="335" t="s">
        <v>490</v>
      </c>
      <c r="D84" s="336"/>
      <c r="E84" s="94" t="s">
        <v>357</v>
      </c>
      <c r="F84" s="552" t="s">
        <v>458</v>
      </c>
      <c r="G84" s="553"/>
      <c r="H84" s="554"/>
      <c r="I84" s="337"/>
      <c r="J84" s="338"/>
      <c r="K84" s="338"/>
      <c r="L84" s="338"/>
      <c r="M84" s="339"/>
      <c r="N84" s="328" t="s">
        <v>90</v>
      </c>
      <c r="O84" s="328"/>
      <c r="P84" s="329" t="s">
        <v>101</v>
      </c>
      <c r="Q84" s="329"/>
      <c r="R84" s="329" t="s">
        <v>105</v>
      </c>
      <c r="S84" s="329"/>
      <c r="T84" s="329" t="s">
        <v>108</v>
      </c>
      <c r="U84" s="329"/>
      <c r="V84" s="88">
        <f t="shared" si="6"/>
        <v>1</v>
      </c>
      <c r="W84" s="304">
        <f t="shared" si="14"/>
        <v>0.11249999999999999</v>
      </c>
      <c r="X84" s="305"/>
      <c r="Y84" s="88">
        <f t="shared" si="7"/>
        <v>2</v>
      </c>
      <c r="Z84" s="304">
        <f t="shared" si="15"/>
        <v>0.4</v>
      </c>
      <c r="AA84" s="305"/>
      <c r="AB84" s="87">
        <f t="shared" si="8"/>
        <v>0.25</v>
      </c>
      <c r="AC84" s="87">
        <f t="shared" si="9"/>
        <v>0.25</v>
      </c>
      <c r="AD84" s="87">
        <f t="shared" si="10"/>
        <v>0.5</v>
      </c>
      <c r="AE84" s="55"/>
      <c r="AF84" s="55"/>
      <c r="AG84" s="55"/>
      <c r="AH84" s="55"/>
      <c r="AI84" s="55"/>
      <c r="AJ84" s="55"/>
      <c r="AK84" s="55"/>
      <c r="AL84" s="55"/>
      <c r="AM84" s="86"/>
      <c r="AN84" s="86"/>
      <c r="AO84" s="85"/>
      <c r="AP84" s="93">
        <f t="shared" si="11"/>
        <v>3</v>
      </c>
      <c r="AQ84" s="92" t="str">
        <f t="shared" si="12"/>
        <v>Escalada de Privilegios</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05" customHeight="1" x14ac:dyDescent="0.15">
      <c r="A85" s="6">
        <f t="shared" si="13"/>
        <v>4</v>
      </c>
      <c r="B85" s="65" t="s">
        <v>485</v>
      </c>
      <c r="C85" s="335" t="s">
        <v>491</v>
      </c>
      <c r="D85" s="336"/>
      <c r="E85" s="94" t="s">
        <v>357</v>
      </c>
      <c r="F85" s="552" t="s">
        <v>458</v>
      </c>
      <c r="G85" s="553"/>
      <c r="H85" s="554"/>
      <c r="I85" s="337"/>
      <c r="J85" s="338"/>
      <c r="K85" s="338"/>
      <c r="L85" s="338"/>
      <c r="M85" s="339"/>
      <c r="N85" s="328" t="s">
        <v>89</v>
      </c>
      <c r="O85" s="328"/>
      <c r="P85" s="329" t="s">
        <v>100</v>
      </c>
      <c r="Q85" s="329"/>
      <c r="R85" s="329" t="s">
        <v>103</v>
      </c>
      <c r="S85" s="329"/>
      <c r="T85" s="329" t="s">
        <v>106</v>
      </c>
      <c r="U85" s="329"/>
      <c r="V85" s="88">
        <f t="shared" si="6"/>
        <v>1</v>
      </c>
      <c r="W85" s="304">
        <f t="shared" si="14"/>
        <v>8.4374999999999992E-2</v>
      </c>
      <c r="X85" s="305"/>
      <c r="Y85" s="88">
        <f t="shared" si="7"/>
        <v>2</v>
      </c>
      <c r="Z85" s="304">
        <f t="shared" si="15"/>
        <v>0.30000000000000004</v>
      </c>
      <c r="AA85" s="305"/>
      <c r="AB85" s="87">
        <f t="shared" si="8"/>
        <v>0.15</v>
      </c>
      <c r="AC85" s="87">
        <f t="shared" si="9"/>
        <v>0.1</v>
      </c>
      <c r="AD85" s="87">
        <f t="shared" si="10"/>
        <v>0.25</v>
      </c>
      <c r="AE85" s="55"/>
      <c r="AF85" s="55"/>
      <c r="AG85" s="55"/>
      <c r="AH85" s="55"/>
      <c r="AI85" s="55"/>
      <c r="AJ85" s="55"/>
      <c r="AK85" s="55"/>
      <c r="AL85" s="55"/>
      <c r="AM85" s="86"/>
      <c r="AN85" s="86"/>
      <c r="AO85" s="85"/>
      <c r="AP85" s="93">
        <f t="shared" si="11"/>
        <v>4</v>
      </c>
      <c r="AQ85" s="92" t="str">
        <f t="shared" si="12"/>
        <v>Errores de Configuración del Aplicativo o del Servidor</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109" customHeight="1" x14ac:dyDescent="0.15">
      <c r="A86" s="6">
        <f t="shared" si="13"/>
        <v>5</v>
      </c>
      <c r="B86" s="65" t="s">
        <v>486</v>
      </c>
      <c r="C86" s="348" t="s">
        <v>492</v>
      </c>
      <c r="D86" s="349"/>
      <c r="E86" s="94" t="s">
        <v>357</v>
      </c>
      <c r="F86" s="552" t="s">
        <v>458</v>
      </c>
      <c r="G86" s="553"/>
      <c r="H86" s="554"/>
      <c r="I86" s="337"/>
      <c r="J86" s="338"/>
      <c r="K86" s="338"/>
      <c r="L86" s="338"/>
      <c r="M86" s="339"/>
      <c r="N86" s="328" t="s">
        <v>90</v>
      </c>
      <c r="O86" s="328"/>
      <c r="P86" s="329" t="s">
        <v>101</v>
      </c>
      <c r="Q86" s="329"/>
      <c r="R86" s="329" t="s">
        <v>103</v>
      </c>
      <c r="S86" s="329"/>
      <c r="T86" s="329" t="s">
        <v>106</v>
      </c>
      <c r="U86" s="329"/>
      <c r="V86" s="88">
        <f t="shared" si="6"/>
        <v>1</v>
      </c>
      <c r="W86" s="304">
        <f t="shared" si="14"/>
        <v>5.4843749999999997E-2</v>
      </c>
      <c r="X86" s="305"/>
      <c r="Y86" s="88">
        <f t="shared" si="7"/>
        <v>1</v>
      </c>
      <c r="Z86" s="304">
        <f t="shared" si="15"/>
        <v>0.19500000000000003</v>
      </c>
      <c r="AA86" s="305"/>
      <c r="AB86" s="87">
        <f t="shared" si="8"/>
        <v>0.25</v>
      </c>
      <c r="AC86" s="87">
        <f t="shared" si="9"/>
        <v>0.1</v>
      </c>
      <c r="AD86" s="87">
        <f t="shared" si="10"/>
        <v>0.35</v>
      </c>
      <c r="AE86" s="55"/>
      <c r="AF86" s="55"/>
      <c r="AG86" s="55"/>
      <c r="AH86" s="55"/>
      <c r="AI86" s="55"/>
      <c r="AJ86" s="55"/>
      <c r="AK86" s="55"/>
      <c r="AL86" s="55"/>
      <c r="AM86" s="86"/>
      <c r="AN86" s="86"/>
      <c r="AO86" s="85"/>
      <c r="AP86" s="93">
        <f t="shared" si="11"/>
        <v>5</v>
      </c>
      <c r="AQ86" s="92" t="str">
        <f t="shared" si="12"/>
        <v>Malware (Ransomware, Troyanos)</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109" customHeight="1" x14ac:dyDescent="0.15">
      <c r="A87" s="6">
        <f t="shared" si="13"/>
        <v>6</v>
      </c>
      <c r="B87" s="65" t="s">
        <v>487</v>
      </c>
      <c r="C87" s="340" t="s">
        <v>493</v>
      </c>
      <c r="D87" s="341"/>
      <c r="E87" s="94" t="s">
        <v>357</v>
      </c>
      <c r="F87" s="552" t="s">
        <v>458</v>
      </c>
      <c r="G87" s="553"/>
      <c r="H87" s="554"/>
      <c r="I87" s="337"/>
      <c r="J87" s="338"/>
      <c r="K87" s="338"/>
      <c r="L87" s="338"/>
      <c r="M87" s="339"/>
      <c r="N87" s="328" t="s">
        <v>89</v>
      </c>
      <c r="O87" s="328"/>
      <c r="P87" s="329" t="s">
        <v>100</v>
      </c>
      <c r="Q87" s="329"/>
      <c r="R87" s="329" t="s">
        <v>105</v>
      </c>
      <c r="S87" s="329"/>
      <c r="T87" s="329" t="s">
        <v>108</v>
      </c>
      <c r="U87" s="329"/>
      <c r="V87" s="88">
        <f t="shared" si="6"/>
        <v>1</v>
      </c>
      <c r="W87" s="304">
        <f t="shared" si="14"/>
        <v>3.2906249999999998E-2</v>
      </c>
      <c r="X87" s="305"/>
      <c r="Y87" s="88">
        <f t="shared" si="7"/>
        <v>1</v>
      </c>
      <c r="Z87" s="304">
        <f t="shared" si="15"/>
        <v>0.19500000000000003</v>
      </c>
      <c r="AA87" s="305"/>
      <c r="AB87" s="87">
        <f t="shared" si="8"/>
        <v>0.15</v>
      </c>
      <c r="AC87" s="87">
        <f t="shared" si="9"/>
        <v>0.25</v>
      </c>
      <c r="AD87" s="87">
        <f t="shared" si="10"/>
        <v>0.4</v>
      </c>
      <c r="AE87" s="55"/>
      <c r="AF87" s="55"/>
      <c r="AG87" s="55"/>
      <c r="AH87" s="55"/>
      <c r="AI87" s="55"/>
      <c r="AJ87" s="55"/>
      <c r="AK87" s="55"/>
      <c r="AL87" s="55"/>
      <c r="AM87" s="86"/>
      <c r="AN87" s="86"/>
      <c r="AO87" s="85"/>
      <c r="AP87" s="93">
        <f t="shared" si="11"/>
        <v>6</v>
      </c>
      <c r="AQ87" s="92" t="str">
        <f t="shared" si="12"/>
        <v>Amenaza Interna Maliciosa o por Error Humano</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09" customHeight="1" x14ac:dyDescent="0.15">
      <c r="A88" s="6">
        <f t="shared" si="13"/>
        <v>7</v>
      </c>
      <c r="B88" s="65" t="s">
        <v>377</v>
      </c>
      <c r="C88" s="335" t="s">
        <v>494</v>
      </c>
      <c r="D88" s="336"/>
      <c r="E88" s="94" t="s">
        <v>357</v>
      </c>
      <c r="F88" s="552" t="s">
        <v>458</v>
      </c>
      <c r="G88" s="553"/>
      <c r="H88" s="554"/>
      <c r="I88" s="337"/>
      <c r="J88" s="338"/>
      <c r="K88" s="338"/>
      <c r="L88" s="338"/>
      <c r="M88" s="339"/>
      <c r="N88" s="328" t="s">
        <v>90</v>
      </c>
      <c r="O88" s="328"/>
      <c r="P88" s="329" t="s">
        <v>101</v>
      </c>
      <c r="Q88" s="329"/>
      <c r="R88" s="329" t="s">
        <v>105</v>
      </c>
      <c r="S88" s="329"/>
      <c r="T88" s="329" t="s">
        <v>108</v>
      </c>
      <c r="U88" s="329"/>
      <c r="V88" s="88">
        <f t="shared" si="6"/>
        <v>1</v>
      </c>
      <c r="W88" s="304">
        <f t="shared" si="14"/>
        <v>1.6453124999999999E-2</v>
      </c>
      <c r="X88" s="305"/>
      <c r="Y88" s="88">
        <f t="shared" si="7"/>
        <v>1</v>
      </c>
      <c r="Z88" s="304">
        <f t="shared" si="15"/>
        <v>0.19500000000000003</v>
      </c>
      <c r="AA88" s="305"/>
      <c r="AB88" s="87">
        <f t="shared" si="8"/>
        <v>0.25</v>
      </c>
      <c r="AC88" s="87">
        <f t="shared" si="9"/>
        <v>0.25</v>
      </c>
      <c r="AD88" s="87">
        <f t="shared" si="10"/>
        <v>0.5</v>
      </c>
      <c r="AE88" s="55"/>
      <c r="AF88" s="55"/>
      <c r="AG88" s="55"/>
      <c r="AH88" s="55"/>
      <c r="AI88" s="55"/>
      <c r="AJ88" s="55"/>
      <c r="AK88" s="55"/>
      <c r="AL88" s="55"/>
      <c r="AM88" s="86"/>
      <c r="AN88" s="86"/>
      <c r="AO88" s="85"/>
      <c r="AP88" s="93" t="str">
        <f t="shared" si="11"/>
        <v/>
      </c>
      <c r="AQ88" s="92" t="str">
        <f t="shared" si="12"/>
        <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12"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1.6453124999999999E-2</v>
      </c>
      <c r="X89" s="305"/>
      <c r="Y89" s="88">
        <f t="shared" si="7"/>
        <v>1</v>
      </c>
      <c r="Z89" s="304">
        <f t="shared" si="15"/>
        <v>0.19500000000000003</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1.6453124999999999E-2</v>
      </c>
      <c r="X90" s="305"/>
      <c r="Y90" s="88">
        <f t="shared" si="7"/>
        <v>1</v>
      </c>
      <c r="Z90" s="304">
        <f t="shared" si="15"/>
        <v>0.19500000000000003</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1.6453124999999999E-2</v>
      </c>
      <c r="X91" s="305"/>
      <c r="Y91" s="88">
        <f t="shared" si="7"/>
        <v>1</v>
      </c>
      <c r="Z91" s="304">
        <f t="shared" si="15"/>
        <v>0.19500000000000003</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1.6453124999999999E-2</v>
      </c>
      <c r="X92" s="305"/>
      <c r="Y92" s="88">
        <f t="shared" si="7"/>
        <v>1</v>
      </c>
      <c r="Z92" s="304">
        <f t="shared" si="15"/>
        <v>0.19500000000000003</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1.6453124999999999E-2</v>
      </c>
      <c r="X93" s="305"/>
      <c r="Y93" s="88">
        <f t="shared" si="7"/>
        <v>1</v>
      </c>
      <c r="Z93" s="304">
        <f t="shared" si="15"/>
        <v>0.19500000000000003</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1.6453124999999999E-2</v>
      </c>
      <c r="X94" s="305"/>
      <c r="Y94" s="88">
        <f t="shared" si="7"/>
        <v>1</v>
      </c>
      <c r="Z94" s="304">
        <f t="shared" si="15"/>
        <v>0.19500000000000003</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1.6453124999999999E-2</v>
      </c>
      <c r="X95" s="305"/>
      <c r="Y95" s="88">
        <f t="shared" si="7"/>
        <v>1</v>
      </c>
      <c r="Z95" s="304">
        <f t="shared" si="15"/>
        <v>0.19500000000000003</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1.6453124999999999E-2</v>
      </c>
      <c r="X96" s="305"/>
      <c r="Y96" s="88">
        <f t="shared" si="7"/>
        <v>1</v>
      </c>
      <c r="Z96" s="304">
        <f t="shared" si="15"/>
        <v>0.19500000000000003</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1.6453124999999999E-2</v>
      </c>
      <c r="X97" s="305"/>
      <c r="Y97" s="88">
        <f t="shared" si="7"/>
        <v>1</v>
      </c>
      <c r="Z97" s="304">
        <f t="shared" si="15"/>
        <v>0.19500000000000003</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1.6453124999999999E-2</v>
      </c>
      <c r="X98" s="305"/>
      <c r="Y98" s="88">
        <f t="shared" si="7"/>
        <v>1</v>
      </c>
      <c r="Z98" s="304">
        <f t="shared" si="15"/>
        <v>0.19500000000000003</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1.6453124999999999E-2</v>
      </c>
      <c r="X99" s="305"/>
      <c r="Y99" s="88">
        <f t="shared" si="7"/>
        <v>1</v>
      </c>
      <c r="Z99" s="304">
        <f t="shared" si="15"/>
        <v>0.19500000000000003</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1.6453124999999999E-2</v>
      </c>
      <c r="X100" s="305"/>
      <c r="Y100" s="88">
        <f t="shared" si="7"/>
        <v>1</v>
      </c>
      <c r="Z100" s="304">
        <f t="shared" si="15"/>
        <v>0.19500000000000003</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1.6453124999999999E-2</v>
      </c>
      <c r="X101" s="305"/>
      <c r="Y101" s="88">
        <f t="shared" si="7"/>
        <v>1</v>
      </c>
      <c r="Z101" s="304">
        <f t="shared" si="15"/>
        <v>0.19500000000000003</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1.6453124999999999E-2</v>
      </c>
      <c r="X102" s="305"/>
      <c r="Y102" s="88">
        <f t="shared" si="7"/>
        <v>1</v>
      </c>
      <c r="Z102" s="304">
        <f t="shared" si="15"/>
        <v>0.19500000000000003</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1.6453124999999999E-2</v>
      </c>
      <c r="X103" s="305"/>
      <c r="Y103" s="88">
        <f t="shared" si="7"/>
        <v>1</v>
      </c>
      <c r="Z103" s="304">
        <f t="shared" si="15"/>
        <v>0.19500000000000003</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1.6453124999999999E-2</v>
      </c>
      <c r="X104" s="305"/>
      <c r="Y104" s="88">
        <f t="shared" si="7"/>
        <v>1</v>
      </c>
      <c r="Z104" s="304">
        <f t="shared" si="15"/>
        <v>0.19500000000000003</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1.6453124999999999E-2</v>
      </c>
      <c r="X105" s="305"/>
      <c r="Y105" s="88">
        <f t="shared" si="7"/>
        <v>1</v>
      </c>
      <c r="Z105" s="304">
        <f t="shared" si="15"/>
        <v>0.19500000000000003</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1.6453124999999999E-2</v>
      </c>
      <c r="X106" s="305"/>
      <c r="Y106" s="88">
        <f t="shared" si="7"/>
        <v>1</v>
      </c>
      <c r="Z106" s="304">
        <f t="shared" si="15"/>
        <v>0.19500000000000003</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1.6453124999999999E-2</v>
      </c>
      <c r="X107" s="305"/>
      <c r="Y107" s="88">
        <f t="shared" si="7"/>
        <v>1</v>
      </c>
      <c r="Z107" s="304">
        <f t="shared" si="15"/>
        <v>0.19500000000000003</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1.6453124999999999E-2</v>
      </c>
      <c r="X108" s="305"/>
      <c r="Y108" s="88">
        <f t="shared" si="7"/>
        <v>1</v>
      </c>
      <c r="Z108" s="304">
        <f t="shared" si="15"/>
        <v>0.19500000000000003</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1.6453124999999999E-2</v>
      </c>
      <c r="X109" s="305"/>
      <c r="Y109" s="88">
        <f t="shared" si="7"/>
        <v>1</v>
      </c>
      <c r="Z109" s="304">
        <f t="shared" si="15"/>
        <v>0.19500000000000003</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1.6453124999999999E-2</v>
      </c>
      <c r="X110" s="305"/>
      <c r="Y110" s="88">
        <f t="shared" si="7"/>
        <v>1</v>
      </c>
      <c r="Z110" s="304">
        <f t="shared" si="15"/>
        <v>0.19500000000000003</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1.6453124999999999E-2</v>
      </c>
      <c r="X111" s="305"/>
      <c r="Y111" s="88">
        <f t="shared" si="7"/>
        <v>1</v>
      </c>
      <c r="Z111" s="304">
        <f t="shared" si="15"/>
        <v>0.19500000000000003</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1.6453124999999999E-2</v>
      </c>
      <c r="K113" s="310"/>
      <c r="L113" s="311" t="s">
        <v>217</v>
      </c>
      <c r="M113" s="311"/>
      <c r="N113" s="311"/>
      <c r="O113" s="311"/>
      <c r="P113" s="311"/>
      <c r="Q113" s="312"/>
      <c r="R113" s="78">
        <f>Y111</f>
        <v>1</v>
      </c>
      <c r="S113" s="313" t="str">
        <f>_xlfn.IFNA(VLOOKUP(R113,A68:B72,2,1),"")</f>
        <v>Leve</v>
      </c>
      <c r="T113" s="313"/>
      <c r="U113" s="313"/>
      <c r="V113" s="313"/>
      <c r="W113" s="314">
        <f>Z111</f>
        <v>0.19500000000000003</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3.2083593750000003E-3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16.5" customHeight="1" x14ac:dyDescent="0.15">
      <c r="A172" s="48" t="s">
        <v>165</v>
      </c>
      <c r="B172" s="47" t="s">
        <v>386</v>
      </c>
      <c r="C172" s="225" t="s">
        <v>590</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33" customHeight="1" x14ac:dyDescent="0.15">
      <c r="A173" s="48" t="s">
        <v>163</v>
      </c>
      <c r="B173" s="180" t="s">
        <v>357</v>
      </c>
      <c r="C173" s="225" t="s">
        <v>440</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25" customHeight="1" x14ac:dyDescent="0.15">
      <c r="A174" s="48" t="s">
        <v>161</v>
      </c>
      <c r="B174" s="180" t="s">
        <v>357</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79" priority="1"/>
  </conditionalFormatting>
  <conditionalFormatting sqref="O76:T76 O128:T128 O130 O137:T137 O140:T140 O142:T142 O143 O152:T152 O154:T160">
    <cfRule type="containsText" dxfId="78" priority="6" operator="containsText" text="EXTREMO">
      <formula>NOT(ISERROR(SEARCH("EXTREMO",O76)))</formula>
    </cfRule>
    <cfRule type="containsText" dxfId="77" priority="7" operator="containsText" text="ALTO">
      <formula>NOT(ISERROR(SEARCH("ALTO",O76)))</formula>
    </cfRule>
    <cfRule type="containsText" dxfId="76" priority="8" operator="containsText" text="MODERADO">
      <formula>NOT(ISERROR(SEARCH("MODERADO",O76)))</formula>
    </cfRule>
    <cfRule type="containsText" dxfId="75" priority="9" operator="containsText" text="bajo">
      <formula>NOT(ISERROR(SEARCH("bajo",O76)))</formula>
    </cfRule>
  </conditionalFormatting>
  <conditionalFormatting sqref="O115:T118">
    <cfRule type="containsText" dxfId="74" priority="2" operator="containsText" text="EXTREMO">
      <formula>NOT(ISERROR(SEARCH("EXTREMO",O115)))</formula>
    </cfRule>
    <cfRule type="containsText" dxfId="73" priority="3" operator="containsText" text="ALTO">
      <formula>NOT(ISERROR(SEARCH("ALTO",O115)))</formula>
    </cfRule>
    <cfRule type="containsText" dxfId="72" priority="4" operator="containsText" text="MODERADO">
      <formula>NOT(ISERROR(SEARCH("MODERADO",O115)))</formula>
    </cfRule>
    <cfRule type="containsText" dxfId="71"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6:E49" xr:uid="{C5D2245D-90DA-A446-A7E8-7B777D471953}">
      <formula1>SN</formula1>
    </dataValidation>
    <dataValidation type="list" showInputMessage="1" showErrorMessage="1" sqref="D12" xr:uid="{6F9286C1-060D-A045-AAAA-E5DA7DA859B2}">
      <formula1>tipo_riesg</formula1>
    </dataValidation>
    <dataValidation type="list" showInputMessage="1" showErrorMessage="1" sqref="O141:R141" xr:uid="{256E8B43-E845-004E-A68D-206EBA50F44F}">
      <formula1>SN</formula1>
    </dataValidation>
    <dataValidation type="list" showInputMessage="1" showErrorMessage="1" sqref="G117" xr:uid="{F2C2371B-AFCC-8E42-8993-CBB788A9C920}">
      <formula1>Politica_tto</formula1>
    </dataValidation>
    <dataValidation type="list" allowBlank="1" showInputMessage="1" showErrorMessage="1" sqref="U15:W34" xr:uid="{7E4AF807-7A16-C049-9C65-FCD0AA76D96D}">
      <formula1>Fact_causa</formula1>
    </dataValidation>
    <dataValidation type="list" showInputMessage="1" showErrorMessage="1" sqref="T82:U111" xr:uid="{2DC1AA1C-DBF2-744A-8F1B-808BA5235CE2}">
      <formula1>Efectos</formula1>
    </dataValidation>
    <dataValidation type="list" showInputMessage="1" showErrorMessage="1" sqref="R82:S111" xr:uid="{BE851DC0-A2BB-2A4E-84AE-6DFAE44770BA}">
      <formula1>Proposito</formula1>
    </dataValidation>
    <dataValidation type="list" showInputMessage="1" showErrorMessage="1" sqref="P82:Q111" xr:uid="{CAD4D702-E9F8-8644-A29D-4BFCF7625B7D}">
      <formula1>Contr_implement</formula1>
    </dataValidation>
    <dataValidation type="list" showErrorMessage="1" sqref="N82:N111" xr:uid="{7F4784A0-5072-2B42-A935-2F7467110E3C}">
      <formula1>frecuencias</formula1>
    </dataValidation>
    <dataValidation type="list" allowBlank="1" showInputMessage="1" showErrorMessage="1" sqref="B38:B44" xr:uid="{3ABAF92E-1090-374F-B4EE-1EBC314BAFB1}">
      <formula1>Consecuencia</formula1>
    </dataValidation>
    <dataValidation type="list" showErrorMessage="1" sqref="D145:D151" xr:uid="{3C59C054-87AC-A243-8E34-89FC4CDEA07D}">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4097"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409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BEE0-8481-2948-A050-FD63D9E1B807}">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5" width="15.66406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57" t="s">
        <v>386</v>
      </c>
      <c r="D6" s="557"/>
      <c r="E6" s="557"/>
      <c r="F6" s="557"/>
      <c r="G6" s="557"/>
      <c r="H6" s="557"/>
      <c r="I6" s="557"/>
      <c r="J6" s="557"/>
      <c r="K6" s="557"/>
      <c r="L6" s="557"/>
      <c r="M6" s="557"/>
      <c r="N6" s="557"/>
      <c r="O6" s="557"/>
      <c r="P6" s="557"/>
      <c r="Q6" s="557"/>
      <c r="R6" s="557"/>
      <c r="S6" s="557"/>
      <c r="T6" s="557"/>
      <c r="U6" s="557"/>
      <c r="V6" s="557"/>
      <c r="W6" s="557"/>
      <c r="X6" s="557"/>
      <c r="Y6" s="557"/>
      <c r="Z6" s="557"/>
      <c r="AA6" s="55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79.5" customHeight="1" thickBot="1" x14ac:dyDescent="0.2">
      <c r="A12" s="538" t="s">
        <v>644</v>
      </c>
      <c r="B12" s="539"/>
      <c r="C12" s="175" t="s">
        <v>381</v>
      </c>
      <c r="D12" s="174" t="s">
        <v>137</v>
      </c>
      <c r="E12" s="543" t="s">
        <v>643</v>
      </c>
      <c r="F12" s="544"/>
      <c r="G12" s="544"/>
      <c r="H12" s="544"/>
      <c r="I12" s="544"/>
      <c r="J12" s="544"/>
      <c r="K12" s="544"/>
      <c r="L12" s="544"/>
      <c r="M12" s="544"/>
      <c r="N12" s="544"/>
      <c r="O12" s="544"/>
      <c r="P12" s="544"/>
      <c r="Q12" s="544"/>
      <c r="R12" s="544"/>
      <c r="S12" s="544"/>
      <c r="T12" s="544"/>
      <c r="U12" s="544"/>
      <c r="V12" s="544"/>
      <c r="W12" s="545"/>
      <c r="X12" s="558" t="s">
        <v>335</v>
      </c>
      <c r="Y12" s="559"/>
      <c r="Z12" s="559"/>
      <c r="AA12" s="560"/>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30" customHeight="1" x14ac:dyDescent="0.15">
      <c r="A15" s="168">
        <v>1</v>
      </c>
      <c r="B15" s="526" t="s">
        <v>500</v>
      </c>
      <c r="C15" s="527"/>
      <c r="D15" s="527"/>
      <c r="E15" s="527"/>
      <c r="F15" s="528"/>
      <c r="G15" s="529" t="s">
        <v>495</v>
      </c>
      <c r="H15" s="530"/>
      <c r="I15" s="530"/>
      <c r="J15" s="530"/>
      <c r="K15" s="530"/>
      <c r="L15" s="530"/>
      <c r="M15" s="530"/>
      <c r="N15" s="530"/>
      <c r="O15" s="530"/>
      <c r="P15" s="530"/>
      <c r="Q15" s="530"/>
      <c r="R15" s="530"/>
      <c r="S15" s="530"/>
      <c r="T15" s="531"/>
      <c r="U15" s="515" t="s">
        <v>130</v>
      </c>
      <c r="V15" s="515"/>
      <c r="W15" s="515"/>
      <c r="X15" s="515" t="s">
        <v>476</v>
      </c>
      <c r="Y15" s="515"/>
      <c r="Z15" s="515"/>
      <c r="AA15" s="515"/>
      <c r="AB15" s="77" t="str">
        <f>CONCATENATE(A15," ",B15," 
",A16," ",B16," 
",A17," ",B17," 
",A18," ",B18," 
",A19," ",B19," 
",A20," ",B20," 
",A21," ",B21," 
",A22," ",B22," 
",A23," ",B23," 
",A24," ",B24," 
",A25," ",B25," 
",A26," ",B26," 
",A27," ",B27," 
",A28," ",B28," 
",A29," ",B29," 
",A30," ",B30," 
",A31," ",B31," 
",A32," ",B32," 
",A33," ",B33," 
",A34," ",B34,)</f>
        <v xml:space="preserve">1 Acceso no autorizado por credenciales comprometidas 
2 Explotación de vulnerabilidades en el software del aplicativo 
3 Amenaza interna maliciosa o por error humano 
4 Funcionario molesto 
5 Ransomware o malware de modificación de datos 
6 Pérdida o corrupción de la base de datos debido a fallas del sistema 
 </v>
      </c>
      <c r="AC15" s="77" t="str">
        <f>CONCATENATE(A15," ",G15," 
",A16," ",G16," 
",A17," ",G17," 
",A18," ",G18," 
",A19," ",G19," 
",A20," ",G20," 
",A21," ",G21," 
",A22," ",G22," 
",A23," ",G23," 
",A24," ",G24," 
",A25," ",G25," 
",A26," ",G26," 
",A27," ",G27," 
",A28," ",G28," 
",A29," ",G29," 
",A30," ",G30," 
",A31," ",G31," 
",A32," ",G32," 
",A33," ",G33," 
",A34," ",G34,)</f>
        <v xml:space="preserve">1 Uso de contraseñas débiles, predecibles o por defecto por parte de los operadores del sistema. 
2 Falta de parches de seguridad o actualizaciones oportunas del aplicativo 
3 Falta de segregación de funciones (separation of duties) donde una sola persona puede crear, modificar y aprobar registros. 
4 Acceso no autorizado a sistemas críticos 
5 Ausencia de soluciones antivirus/antimalware actualizadas en los servidores y estaciones de trabajo que acceden a los registros. 
6 Falta de un plan de copias de seguridad (backups) regular, verificable y restaurable de los registros. 
 </v>
      </c>
      <c r="AD15" s="77" t="str">
        <f>CONCATENATE(A15," ",U15," 
",A16," ",U16," 
",A17," ",U17," 
",A18," ",U18," 
",A19," ",U19," 
",A20," ",U20," 
",A21," ",U21," 
",A22," ",U22," 
",A23," ",U23," 
",A24," ",U24," 
",A25," ",U25," 
",A26," ",U26," 
",A27," ",U27," 
",A28," ",U28," 
",A29," ",U29," 
",A30," ",U30," 
",A31," ",U31," 
",A32," ",U32," 
",A33," ",U33," 
",A34," ",U34,)</f>
        <v xml:space="preserve">1 Tecnológico 
2 Tecnológico 
3 Operativo 
4 Humano 
5 Tecnológico 
6 Infraestructura 
 </v>
      </c>
      <c r="AE15" s="32"/>
      <c r="AF15" s="32"/>
      <c r="AG15" s="32"/>
      <c r="AH15" s="32"/>
      <c r="AI15" s="32"/>
      <c r="AJ15" s="32"/>
      <c r="AK15" s="32"/>
      <c r="AL15" s="32"/>
      <c r="AM15" s="32"/>
      <c r="AN15" s="32"/>
      <c r="AP15" s="93">
        <f t="shared" ref="AP15:AP34" si="0">A82</f>
        <v>1</v>
      </c>
      <c r="AQ15" s="92" t="str">
        <f t="shared" ref="AQ15:AQ34" si="1">IF(B82="","",B82)</f>
        <v>8.5 Autenticación segura</v>
      </c>
      <c r="AAL15" s="37"/>
      <c r="AAM15" s="37"/>
      <c r="AAN15" s="37"/>
      <c r="AAO15" s="37"/>
      <c r="AAP15" s="37"/>
      <c r="AAQ15" s="37"/>
      <c r="AAR15" s="37"/>
      <c r="AAS15" s="37"/>
      <c r="AAT15" s="37"/>
      <c r="AAU15" s="37"/>
      <c r="AAV15" s="37"/>
    </row>
    <row r="16" spans="1:724" ht="30" customHeight="1" x14ac:dyDescent="0.15">
      <c r="A16" s="168">
        <f t="shared" ref="A16:A34" si="2">IF(B16="","",A15+1)</f>
        <v>2</v>
      </c>
      <c r="B16" s="526" t="s">
        <v>501</v>
      </c>
      <c r="C16" s="527"/>
      <c r="D16" s="527"/>
      <c r="E16" s="527"/>
      <c r="F16" s="528"/>
      <c r="G16" s="529" t="s">
        <v>496</v>
      </c>
      <c r="H16" s="530"/>
      <c r="I16" s="530"/>
      <c r="J16" s="530"/>
      <c r="K16" s="530"/>
      <c r="L16" s="530"/>
      <c r="M16" s="530"/>
      <c r="N16" s="530"/>
      <c r="O16" s="530"/>
      <c r="P16" s="530"/>
      <c r="Q16" s="530"/>
      <c r="R16" s="530"/>
      <c r="S16" s="530"/>
      <c r="T16" s="531"/>
      <c r="U16" s="515" t="s">
        <v>130</v>
      </c>
      <c r="V16" s="515"/>
      <c r="W16" s="515"/>
      <c r="X16" s="515" t="s">
        <v>614</v>
      </c>
      <c r="Y16" s="515"/>
      <c r="Z16" s="515"/>
      <c r="AA16" s="515"/>
      <c r="AB16" s="55"/>
      <c r="AC16" s="55"/>
      <c r="AD16" s="32"/>
      <c r="AE16" s="32"/>
      <c r="AF16" s="32"/>
      <c r="AG16" s="32"/>
      <c r="AH16" s="32"/>
      <c r="AI16" s="32"/>
      <c r="AJ16" s="32"/>
      <c r="AK16" s="32"/>
      <c r="AL16" s="32"/>
      <c r="AM16" s="32"/>
      <c r="AN16" s="32"/>
      <c r="AP16" s="93">
        <f t="shared" si="0"/>
        <v>2</v>
      </c>
      <c r="AQ16" s="92" t="str">
        <f t="shared" si="1"/>
        <v>5.34 Privacidad y protección de la PII (Información Identificable Personal)</v>
      </c>
      <c r="AAL16" s="37"/>
      <c r="AAM16" s="37"/>
      <c r="AAN16" s="37"/>
      <c r="AAO16" s="37"/>
      <c r="AAP16" s="37"/>
      <c r="AAQ16" s="37"/>
      <c r="AAR16" s="37"/>
      <c r="AAS16" s="37"/>
      <c r="AAT16" s="37"/>
      <c r="AAU16" s="37"/>
      <c r="AAV16" s="37"/>
    </row>
    <row r="17" spans="1:724" ht="30" customHeight="1" x14ac:dyDescent="0.15">
      <c r="A17" s="168">
        <f t="shared" si="2"/>
        <v>3</v>
      </c>
      <c r="B17" s="526" t="s">
        <v>502</v>
      </c>
      <c r="C17" s="527"/>
      <c r="D17" s="527"/>
      <c r="E17" s="527"/>
      <c r="F17" s="528"/>
      <c r="G17" s="529" t="s">
        <v>497</v>
      </c>
      <c r="H17" s="530"/>
      <c r="I17" s="530"/>
      <c r="J17" s="530"/>
      <c r="K17" s="530"/>
      <c r="L17" s="530"/>
      <c r="M17" s="530"/>
      <c r="N17" s="530"/>
      <c r="O17" s="530"/>
      <c r="P17" s="530"/>
      <c r="Q17" s="530"/>
      <c r="R17" s="530"/>
      <c r="S17" s="530"/>
      <c r="T17" s="531"/>
      <c r="U17" s="515" t="s">
        <v>132</v>
      </c>
      <c r="V17" s="515"/>
      <c r="W17" s="515"/>
      <c r="X17" s="515" t="s">
        <v>380</v>
      </c>
      <c r="Y17" s="515"/>
      <c r="Z17" s="515"/>
      <c r="AA17" s="515"/>
      <c r="AB17" s="55"/>
      <c r="AC17" s="55"/>
      <c r="AD17" s="32"/>
      <c r="AE17" s="32"/>
      <c r="AF17" s="32"/>
      <c r="AG17" s="32"/>
      <c r="AH17" s="32"/>
      <c r="AI17" s="32"/>
      <c r="AJ17" s="32"/>
      <c r="AK17" s="32"/>
      <c r="AL17" s="32"/>
      <c r="AM17" s="32"/>
      <c r="AN17" s="32"/>
      <c r="AP17" s="93">
        <f t="shared" si="0"/>
        <v>3</v>
      </c>
      <c r="AQ17" s="92" t="str">
        <f t="shared" si="1"/>
        <v>5.3 Segregación de
funciones</v>
      </c>
      <c r="AAL17" s="37"/>
      <c r="AAM17" s="37"/>
      <c r="AAN17" s="37"/>
      <c r="AAO17" s="37"/>
      <c r="AAP17" s="37"/>
      <c r="AAQ17" s="37"/>
      <c r="AAR17" s="37"/>
      <c r="AAS17" s="37"/>
      <c r="AAT17" s="37"/>
      <c r="AAU17" s="37"/>
      <c r="AAV17" s="37"/>
    </row>
    <row r="18" spans="1:724" ht="30" customHeight="1" x14ac:dyDescent="0.15">
      <c r="A18" s="168">
        <f t="shared" si="2"/>
        <v>4</v>
      </c>
      <c r="B18" s="526" t="s">
        <v>374</v>
      </c>
      <c r="C18" s="527"/>
      <c r="D18" s="527"/>
      <c r="E18" s="527"/>
      <c r="F18" s="528"/>
      <c r="G18" s="529" t="s">
        <v>375</v>
      </c>
      <c r="H18" s="530"/>
      <c r="I18" s="530"/>
      <c r="J18" s="530"/>
      <c r="K18" s="530"/>
      <c r="L18" s="530"/>
      <c r="M18" s="530"/>
      <c r="N18" s="530"/>
      <c r="O18" s="530"/>
      <c r="P18" s="530"/>
      <c r="Q18" s="530"/>
      <c r="R18" s="530"/>
      <c r="S18" s="530"/>
      <c r="T18" s="531"/>
      <c r="U18" s="515" t="s">
        <v>131</v>
      </c>
      <c r="V18" s="515"/>
      <c r="W18" s="515"/>
      <c r="X18" s="515" t="s">
        <v>505</v>
      </c>
      <c r="Y18" s="515"/>
      <c r="Z18" s="515"/>
      <c r="AA18" s="515"/>
      <c r="AB18" s="55"/>
      <c r="AC18" s="55"/>
      <c r="AD18" s="32"/>
      <c r="AE18" s="32"/>
      <c r="AF18" s="32"/>
      <c r="AG18" s="32"/>
      <c r="AH18" s="32"/>
      <c r="AI18" s="32"/>
      <c r="AJ18" s="32"/>
      <c r="AK18" s="32"/>
      <c r="AL18" s="32"/>
      <c r="AM18" s="32"/>
      <c r="AN18" s="32"/>
      <c r="AP18" s="93">
        <f t="shared" si="0"/>
        <v>4</v>
      </c>
      <c r="AQ18" s="92" t="str">
        <f t="shared" si="1"/>
        <v>6.4 Proceso disciplinario</v>
      </c>
      <c r="AAL18" s="37"/>
      <c r="AAM18" s="37"/>
      <c r="AAN18" s="37"/>
      <c r="AAO18" s="37"/>
      <c r="AAP18" s="37"/>
      <c r="AAQ18" s="37"/>
      <c r="AAR18" s="37"/>
      <c r="AAS18" s="37"/>
      <c r="AAT18" s="37"/>
      <c r="AAU18" s="37"/>
      <c r="AAV18" s="37"/>
    </row>
    <row r="19" spans="1:724" ht="30" customHeight="1" x14ac:dyDescent="0.15">
      <c r="A19" s="168">
        <f t="shared" si="2"/>
        <v>5</v>
      </c>
      <c r="B19" s="526" t="s">
        <v>503</v>
      </c>
      <c r="C19" s="527"/>
      <c r="D19" s="527"/>
      <c r="E19" s="527"/>
      <c r="F19" s="528"/>
      <c r="G19" s="529" t="s">
        <v>498</v>
      </c>
      <c r="H19" s="530"/>
      <c r="I19" s="530"/>
      <c r="J19" s="530"/>
      <c r="K19" s="530"/>
      <c r="L19" s="530"/>
      <c r="M19" s="530"/>
      <c r="N19" s="530"/>
      <c r="O19" s="530"/>
      <c r="P19" s="530"/>
      <c r="Q19" s="530"/>
      <c r="R19" s="530"/>
      <c r="S19" s="530"/>
      <c r="T19" s="531"/>
      <c r="U19" s="515" t="s">
        <v>130</v>
      </c>
      <c r="V19" s="515"/>
      <c r="W19" s="515"/>
      <c r="X19" s="515" t="s">
        <v>480</v>
      </c>
      <c r="Y19" s="515"/>
      <c r="Z19" s="515"/>
      <c r="AA19" s="515"/>
      <c r="AB19" s="55"/>
      <c r="AC19" s="55"/>
      <c r="AD19" s="32"/>
      <c r="AE19" s="32"/>
      <c r="AF19" s="32"/>
      <c r="AG19" s="32"/>
      <c r="AH19" s="32"/>
      <c r="AI19" s="32"/>
      <c r="AJ19" s="32"/>
      <c r="AK19" s="32"/>
      <c r="AL19" s="32"/>
      <c r="AM19" s="32"/>
      <c r="AN19" s="32"/>
      <c r="AP19" s="93">
        <f t="shared" si="0"/>
        <v>5</v>
      </c>
      <c r="AQ19" s="92" t="str">
        <f t="shared" si="1"/>
        <v>8.7 Protección contra código malicioso (malware)</v>
      </c>
      <c r="AAL19" s="37"/>
      <c r="AAM19" s="37"/>
      <c r="AAN19" s="37"/>
      <c r="AAO19" s="37"/>
      <c r="AAP19" s="37"/>
      <c r="AAQ19" s="37"/>
      <c r="AAR19" s="37"/>
      <c r="AAS19" s="37"/>
      <c r="AAT19" s="37"/>
      <c r="AAU19" s="37"/>
      <c r="AAV19" s="37"/>
    </row>
    <row r="20" spans="1:724" ht="30" customHeight="1" x14ac:dyDescent="0.15">
      <c r="A20" s="168">
        <f t="shared" si="2"/>
        <v>6</v>
      </c>
      <c r="B20" s="526" t="s">
        <v>504</v>
      </c>
      <c r="C20" s="527"/>
      <c r="D20" s="527"/>
      <c r="E20" s="527"/>
      <c r="F20" s="528"/>
      <c r="G20" s="529" t="s">
        <v>499</v>
      </c>
      <c r="H20" s="530"/>
      <c r="I20" s="530"/>
      <c r="J20" s="530"/>
      <c r="K20" s="530"/>
      <c r="L20" s="530"/>
      <c r="M20" s="530"/>
      <c r="N20" s="530"/>
      <c r="O20" s="530"/>
      <c r="P20" s="530"/>
      <c r="Q20" s="530"/>
      <c r="R20" s="530"/>
      <c r="S20" s="530"/>
      <c r="T20" s="531"/>
      <c r="U20" s="515" t="s">
        <v>129</v>
      </c>
      <c r="V20" s="515"/>
      <c r="W20" s="515"/>
      <c r="X20" s="515" t="s">
        <v>422</v>
      </c>
      <c r="Y20" s="515"/>
      <c r="Z20" s="515"/>
      <c r="AA20" s="515"/>
      <c r="AB20" s="55"/>
      <c r="AC20" s="55"/>
      <c r="AD20" s="32"/>
      <c r="AE20" s="32"/>
      <c r="AF20" s="32"/>
      <c r="AG20" s="32"/>
      <c r="AH20" s="32"/>
      <c r="AI20" s="32"/>
      <c r="AJ20" s="32"/>
      <c r="AK20" s="32"/>
      <c r="AL20" s="32"/>
      <c r="AM20" s="32"/>
      <c r="AN20" s="32"/>
      <c r="AP20" s="93">
        <f t="shared" si="0"/>
        <v>6</v>
      </c>
      <c r="AQ20" s="92" t="str">
        <f t="shared" si="1"/>
        <v>8.13  Copias de seguridad de la información (respaldos)</v>
      </c>
      <c r="AAL20" s="37"/>
      <c r="AAM20" s="37"/>
      <c r="AAN20" s="37"/>
      <c r="AAO20" s="37"/>
      <c r="AAP20" s="37"/>
      <c r="AAQ20" s="37"/>
      <c r="AAR20" s="37"/>
      <c r="AAS20" s="37"/>
      <c r="AAT20" s="37"/>
      <c r="AAU20" s="37"/>
      <c r="AAV20" s="37"/>
    </row>
    <row r="21" spans="1:724" ht="30" customHeight="1" x14ac:dyDescent="0.15">
      <c r="A21" s="168" t="str">
        <f t="shared" si="2"/>
        <v/>
      </c>
      <c r="B21" s="526"/>
      <c r="C21" s="527"/>
      <c r="D21" s="527"/>
      <c r="E21" s="527"/>
      <c r="F21" s="528"/>
      <c r="G21" s="529"/>
      <c r="H21" s="530"/>
      <c r="I21" s="530"/>
      <c r="J21" s="530"/>
      <c r="K21" s="530"/>
      <c r="L21" s="530"/>
      <c r="M21" s="530"/>
      <c r="N21" s="530"/>
      <c r="O21" s="530"/>
      <c r="P21" s="530"/>
      <c r="Q21" s="530"/>
      <c r="R21" s="530"/>
      <c r="S21" s="530"/>
      <c r="T21" s="531"/>
      <c r="U21" s="515"/>
      <c r="V21" s="515"/>
      <c r="W21" s="515"/>
      <c r="X21" s="515" t="s">
        <v>506</v>
      </c>
      <c r="Y21" s="515"/>
      <c r="Z21" s="515"/>
      <c r="AA21" s="515"/>
      <c r="AB21" s="55"/>
      <c r="AC21" s="55"/>
      <c r="AD21" s="32"/>
      <c r="AE21" s="32"/>
      <c r="AF21" s="32"/>
      <c r="AG21" s="32"/>
      <c r="AH21" s="32"/>
      <c r="AI21" s="32"/>
      <c r="AJ21" s="32"/>
      <c r="AK21" s="32"/>
      <c r="AL21" s="32"/>
      <c r="AM21" s="32"/>
      <c r="AN21" s="32"/>
      <c r="AP21" s="93">
        <f t="shared" si="0"/>
        <v>7</v>
      </c>
      <c r="AQ21" s="92" t="str">
        <f t="shared" si="1"/>
        <v>8.8 Gestión de vulnerabilidades técnicas</v>
      </c>
      <c r="AAL21" s="37"/>
      <c r="AAM21" s="37"/>
      <c r="AAN21" s="37"/>
      <c r="AAO21" s="37"/>
      <c r="AAP21" s="37"/>
      <c r="AAQ21" s="37"/>
      <c r="AAR21" s="37"/>
      <c r="AAS21" s="37"/>
      <c r="AAT21" s="37"/>
      <c r="AAU21" s="37"/>
      <c r="AAV21" s="37"/>
    </row>
    <row r="22" spans="1:724" ht="30"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67</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Reputacional: Imposibilidad total o parcial para atender los trámites a los ciudadanos (Disponibilidad + Integridad) 
2 Legal: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f t="shared" ref="A39:A44" si="3">IF(C39="","",A38+1)</f>
        <v>2</v>
      </c>
      <c r="B39" s="167" t="s">
        <v>65</v>
      </c>
      <c r="C39" s="510" t="s">
        <v>368</v>
      </c>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X</v>
      </c>
      <c r="BB56" s="443"/>
      <c r="BC56" s="442" t="str">
        <f>IF(O74=3,"X","")</f>
        <v/>
      </c>
      <c r="BD56" s="443"/>
      <c r="BE56" s="446" t="str">
        <f>IF(O74=4,"X","")</f>
        <v/>
      </c>
      <c r="BF56" s="447"/>
      <c r="BG56" s="442" t="str">
        <f>IF(O74=5,"X","")</f>
        <v/>
      </c>
      <c r="BH56" s="443"/>
      <c r="BI56" s="33"/>
      <c r="BJ56" s="32"/>
      <c r="BK56" s="32"/>
      <c r="BL56" s="32"/>
      <c r="BM56" s="32"/>
      <c r="BN56" s="32"/>
      <c r="BO56" s="32"/>
      <c r="BP56" s="442" t="str">
        <f>IF(R113=1,"X","")</f>
        <v/>
      </c>
      <c r="BQ56" s="443"/>
      <c r="BR56" s="442" t="str">
        <f>IF(R113=2,"X","")</f>
        <v>X</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0.4</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t="s">
        <v>62</v>
      </c>
      <c r="I59" s="47" t="s">
        <v>62</v>
      </c>
      <c r="J59" s="47"/>
      <c r="K59" s="47"/>
      <c r="L59" s="47"/>
      <c r="M59" s="47"/>
      <c r="N59" s="47"/>
      <c r="O59" s="47"/>
      <c r="P59" s="47"/>
      <c r="Q59" s="47"/>
      <c r="R59" s="47"/>
      <c r="S59" s="47"/>
      <c r="T59" s="47"/>
      <c r="U59" s="47"/>
      <c r="V59" s="47"/>
      <c r="W59" s="47"/>
      <c r="X59" s="47"/>
      <c r="Y59" s="47"/>
      <c r="Z59" s="122">
        <f>COUNTA(H59:Y59)*G59</f>
        <v>0.8</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0.4</v>
      </c>
      <c r="BC59" s="143"/>
      <c r="BD59" s="142">
        <f>IF(BC56="X",V74,0)</f>
        <v>0</v>
      </c>
      <c r="BE59" s="143"/>
      <c r="BF59" s="142">
        <f>IF(BE56="X",V74,0)</f>
        <v>0</v>
      </c>
      <c r="BG59" s="143"/>
      <c r="BH59" s="142">
        <f>IF(BG56="X",V74,0)</f>
        <v>0</v>
      </c>
      <c r="BI59" s="33"/>
      <c r="BJ59" s="32"/>
      <c r="BK59" s="32"/>
      <c r="BL59" s="32"/>
      <c r="BM59" s="451"/>
      <c r="BN59" s="451"/>
      <c r="BO59" s="32"/>
      <c r="BP59" s="141"/>
      <c r="BQ59" s="140">
        <f>IF(BP56="X",W113,0)</f>
        <v>0</v>
      </c>
      <c r="BR59" s="141"/>
      <c r="BS59" s="140">
        <f>IF(BR56="X",W113,0)</f>
        <v>0.26</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c r="K60" s="47"/>
      <c r="L60" s="47"/>
      <c r="M60" s="47"/>
      <c r="N60" s="47"/>
      <c r="O60" s="47"/>
      <c r="P60" s="47"/>
      <c r="Q60" s="47"/>
      <c r="R60" s="47"/>
      <c r="S60" s="47"/>
      <c r="T60" s="47"/>
      <c r="U60" s="47"/>
      <c r="V60" s="47"/>
      <c r="W60" s="47"/>
      <c r="X60" s="47"/>
      <c r="Y60" s="47"/>
      <c r="Z60" s="122">
        <f>COUNTA(H60:Y60)*G60</f>
        <v>0</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0</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2</v>
      </c>
      <c r="P64" s="438"/>
      <c r="Q64" s="438"/>
      <c r="R64" s="439" t="str">
        <f>_xlfn.IFNA(VLOOKUP(O64,A58:B62,2,1),"")</f>
        <v>Baja</v>
      </c>
      <c r="S64" s="439"/>
      <c r="T64" s="439"/>
      <c r="U64" s="439"/>
      <c r="V64" s="440">
        <f>IFERROR(AA58,"")</f>
        <v>0.4</v>
      </c>
      <c r="W64" s="440"/>
      <c r="X64" s="441"/>
      <c r="Y64" s="32"/>
      <c r="Z64" s="32"/>
      <c r="AA64" s="32"/>
      <c r="AB64" s="77" t="str">
        <f>CONCATENATE(O64," - ",R64)</f>
        <v>2 - Baja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0.4</v>
      </c>
      <c r="AB68" s="32"/>
      <c r="AC68" s="32"/>
      <c r="AD68" s="32"/>
      <c r="AE68" s="32"/>
      <c r="AF68" s="32"/>
      <c r="AG68" s="32"/>
      <c r="AH68" s="32"/>
      <c r="AI68" s="32"/>
      <c r="AJ68" s="32"/>
      <c r="AK68" s="32"/>
      <c r="AL68" s="32"/>
      <c r="AM68" s="32"/>
      <c r="AN68" s="32"/>
      <c r="AR68" s="433"/>
      <c r="AS68" s="379">
        <v>2</v>
      </c>
      <c r="AT68" s="409" t="str">
        <f>IF(O64=2,"X","")</f>
        <v>X</v>
      </c>
      <c r="AU68" s="395" t="s">
        <v>246</v>
      </c>
      <c r="AV68" s="396"/>
      <c r="AW68" s="405">
        <f>IF(AT68="X",V64,0)</f>
        <v>0.4</v>
      </c>
      <c r="AX68" s="32"/>
      <c r="AY68" s="373"/>
      <c r="AZ68" s="375" t="str">
        <f>IF(AND(AT68="X",AY56="X"),AW68*AZ59,"")</f>
        <v/>
      </c>
      <c r="BA68" s="385"/>
      <c r="BB68" s="387">
        <f>IF(AND(AT68="X",BA56="X"),AW68*BB59,"")</f>
        <v>0.16000000000000003</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t="s">
        <v>62</v>
      </c>
      <c r="I69" s="47" t="s">
        <v>62</v>
      </c>
      <c r="J69" s="47"/>
      <c r="K69" s="47"/>
      <c r="L69" s="47"/>
      <c r="M69" s="47"/>
      <c r="N69" s="47"/>
      <c r="O69" s="47"/>
      <c r="P69" s="47"/>
      <c r="Q69" s="47"/>
      <c r="R69" s="47"/>
      <c r="S69" s="47"/>
      <c r="T69" s="47"/>
      <c r="U69" s="47"/>
      <c r="V69" s="47"/>
      <c r="W69" s="47"/>
      <c r="X69" s="47"/>
      <c r="Y69" s="47"/>
      <c r="Z69" s="122">
        <f>COUNTA(H69:Y69)*G69</f>
        <v>0.8</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c r="I70" s="47"/>
      <c r="J70" s="47"/>
      <c r="K70" s="47"/>
      <c r="L70" s="47"/>
      <c r="M70" s="47"/>
      <c r="N70" s="47"/>
      <c r="O70" s="47"/>
      <c r="P70" s="47"/>
      <c r="Q70" s="47"/>
      <c r="R70" s="47"/>
      <c r="S70" s="47"/>
      <c r="T70" s="47"/>
      <c r="U70" s="47"/>
      <c r="V70" s="47"/>
      <c r="W70" s="47"/>
      <c r="X70" s="47"/>
      <c r="Y70" s="47"/>
      <c r="Z70" s="122">
        <f>COUNTA(H70:Y70)*G70</f>
        <v>0</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8.4239999999999992E-3</v>
      </c>
      <c r="BO70" s="32"/>
      <c r="BP70" s="373"/>
      <c r="BQ70" s="375" t="str">
        <f>IF(AND(BM70="X",BP56="X"),BN70*BQ59,"")</f>
        <v/>
      </c>
      <c r="BR70" s="377"/>
      <c r="BS70" s="377">
        <f>IF(AND(BM70="X",BR56="X"),BN70*BS59,"")</f>
        <v>2.19024E-3</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0</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2</v>
      </c>
      <c r="P74" s="368"/>
      <c r="Q74" s="368"/>
      <c r="R74" s="369" t="str">
        <f>_xlfn.IFNA(VLOOKUP(O74,A68:B72,2,1),"")</f>
        <v>Menor</v>
      </c>
      <c r="S74" s="369"/>
      <c r="T74" s="369"/>
      <c r="U74" s="369"/>
      <c r="V74" s="370">
        <f>IFERROR(AA68,"")</f>
        <v>0.4</v>
      </c>
      <c r="W74" s="370"/>
      <c r="X74" s="371"/>
      <c r="Y74" s="32"/>
      <c r="Z74" s="32"/>
      <c r="AA74" s="32"/>
      <c r="AB74" s="77" t="str">
        <f>CONCATENATE(O74," - ",R74)</f>
        <v>2 - Menor</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0.16000000000000003</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124" customHeight="1" x14ac:dyDescent="0.15">
      <c r="A82" s="98">
        <v>1</v>
      </c>
      <c r="B82" s="181" t="s">
        <v>482</v>
      </c>
      <c r="C82" s="561" t="s">
        <v>507</v>
      </c>
      <c r="D82" s="562"/>
      <c r="E82" s="182" t="s">
        <v>357</v>
      </c>
      <c r="F82" s="552" t="s">
        <v>458</v>
      </c>
      <c r="G82" s="553"/>
      <c r="H82" s="554"/>
      <c r="I82" s="337"/>
      <c r="J82" s="338"/>
      <c r="K82" s="338"/>
      <c r="L82" s="338"/>
      <c r="M82" s="339"/>
      <c r="N82" s="328" t="s">
        <v>90</v>
      </c>
      <c r="O82" s="328"/>
      <c r="P82" s="329" t="s">
        <v>101</v>
      </c>
      <c r="Q82" s="329"/>
      <c r="R82" s="329" t="s">
        <v>105</v>
      </c>
      <c r="S82" s="329"/>
      <c r="T82" s="329" t="s">
        <v>108</v>
      </c>
      <c r="U82" s="329"/>
      <c r="V82" s="88">
        <f t="shared" ref="V82:V111" si="6">IF(W82&gt;0.8,5,IF(W82&gt;0.6,4,IF(W82&gt;0.4,3,IF(W82&gt;0.2,2,1))))</f>
        <v>1</v>
      </c>
      <c r="W82" s="304">
        <f>IF(OR(T82="Ambos",T82="Probabilidad"),V64-(V64*AD82),V64)</f>
        <v>0.2</v>
      </c>
      <c r="X82" s="305"/>
      <c r="Y82" s="88">
        <f t="shared" ref="Y82:Y111" si="7">IF(Z82&gt;0.8,5,IF(Z82&gt;0.6,4,IF(Z82&gt;0.4,3,IF(Z82&gt;0.2,2,1))))</f>
        <v>2</v>
      </c>
      <c r="Z82" s="304">
        <f>IF(OR(T82="Ambos",T82="Impacto"),V74-(V74*AD82),V74)</f>
        <v>0.4</v>
      </c>
      <c r="AA82" s="305"/>
      <c r="AB82" s="97">
        <f t="shared" ref="AB82:AB111" si="8">IF(R82="",0,IF(P82="Automático",0.25,IF(P82="Manual",0.15,0)))</f>
        <v>0.25</v>
      </c>
      <c r="AC82" s="97">
        <f t="shared" ref="AC82:AC111" si="9">IF(P82="",0,IF(R82="Preventivo",0.25,IF(R82="Detectivo",0.15,IF(R82="Correctivo",0.1,0))))</f>
        <v>0.25</v>
      </c>
      <c r="AD82" s="97">
        <f t="shared" ref="AD82:AD111" si="10">IF(OR(P82=0,R82=0),0,AB82+AC82)</f>
        <v>0.5</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8.5 Autenticación segura 
2 5.34 Privacidad y protección de la PII (Información Identificable Personal) 
3 5.3 Segregación de
funciones 
4 6.4 Proceso disciplinario 
5 8.7 Protección contra código malicioso (malware) 
6 8.13  Copias de seguridad de la información (respaldos) 
7 8.8 Gestión de vulnerabilidades técnicas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aplica el control en la protección de sus activos de información, a fin de garantizar que un usuario o una entidad se autentique de forma segura cuando se conceda
acceso a sistemas, aplicaciones y servicios. 
2 El SGSI de IDPC implementa el control en la protección de sus activos de información, para garantizar el cumplimiento de los requisitos legales, estatutarios, reglamentarios y contractuales relacionados con los aspectos de SI de la protección de la IIP. 
3 El SGSI de IDPC aplica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 
4 El SGSI de IDPC; El control en la protección de sus activos de información, para garantizar que el funcionario y otras partes interesadas comprendan las consecuencias de la violación de la política de SI, para disuadir y tratar adecuadamente al funcionario y otras partes interesadas pertinentes que hayan cometido la violación. 
5 El SGSI de IDPC; El control en la protección de sus activos de información, con la intención de garantizar que la información y otros activos asociados estén protegidos contra malware. 
6 El SGSI de IDPC; El control en la protección de sus activos de información, para permitir la recuperación de la pérdida de datos o sistemas. 
7 El SGSI de IDPC aplica el control en la protección de sus activos de información, para evitar la explotación de vulnerabilidades técnicas.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Áreas de la entidad - Gestión de sistemas de información y tecnología 
3 Gestión de sistemas de información y tecnología 
4 Control Disciplinario 
5 Gestión de sistemas de información y tecnología 
6 Áreas de la entidad - Gestión de sistemas de información y tecnología 
7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Gestión de Sistemas de Información y Tecnología
MANUAL: POLÍTICAS DE SEGURIDAD Y PRIVACIDAD DE LA INFORMACIÓN
Versión: 03 del 28 de abril de 2023 
2 
- Atención de requerimientos de recursos Tecnológicos
Vigencia: 31 de agosto de 2022 Versión: 04     
- MANUAL: POLÍTICAS DE SEGURIDAD Y PRIVACIDAD DE LA INFORMACIÓN
Versión: 03 del 28 de abril de 2023
- Atención a la Ciudadanía Transparencia y Acceso a la Información Pública
Política de privacidad IDPC
https://idpc.gov.co/politica-de-proteccion-de-datos-personales/ 
3 Gestión de Sistemas de Información y Tecnología
MANUAL: POLÍTICAS DE SEGURIDAD Y PRIVACIDAD DE LA INFORMACIÓN
Versión: 3 del 28 de abril de 2023 
4 Control Disciplinario Interno
Procedimiento
DISCIPLINARIO ORDINARIO
Vigencia: 03 Noviembre 2021
Versión: 03 
5 Gestión de Sistemas de Información y Tecnología
MANUAL: POLÍTICAS DE SEGURIDAD Y PRIVACIDAD DE LA INFORMACIÓN
Versión: 03 del 28 de abril de 2023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Aleatoria 
3 Aleatoria 
4 Aleatoria 
5 Continua 
6 Continua 
7 Aleatoria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Automático 
2 Manual 
3 Manual 
4 Manual 
5 Automático 
6 Automático 
7 Manual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Preventivo 
3 Preventivo 
4 Preventivo 
5 Correctivo 
6 Preventivo 
7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Probabilidad 
3 Probabilidad 
4 Probabilidad 
5 Ambos 
6 Probabilidad 
7 Probabilidad 
 </v>
      </c>
      <c r="AN82" s="86"/>
      <c r="AO82" s="85"/>
      <c r="AP82" s="93">
        <f t="shared" ref="AP82:AP101" si="11">A15</f>
        <v>1</v>
      </c>
      <c r="AQ82" s="92" t="str">
        <f t="shared" ref="AQ82:AQ101" si="12">IF(B15="","",B15)</f>
        <v>Acceso no autorizado por credenciales comprometidas</v>
      </c>
      <c r="AAL82" s="37"/>
      <c r="AAM82" s="37"/>
      <c r="AAN82" s="37"/>
      <c r="AAO82" s="37"/>
      <c r="AAP82" s="37"/>
      <c r="AAQ82" s="37"/>
      <c r="AAR82" s="37"/>
      <c r="AAS82" s="37"/>
      <c r="AAT82" s="37"/>
      <c r="AAU82" s="37"/>
      <c r="AAV82" s="37"/>
    </row>
    <row r="83" spans="1:724" ht="178" customHeight="1" x14ac:dyDescent="0.15">
      <c r="A83" s="6">
        <f t="shared" ref="A83:A111" si="13">IF(B83="","",A82+1)</f>
        <v>2</v>
      </c>
      <c r="B83" s="181" t="s">
        <v>611</v>
      </c>
      <c r="C83" s="561" t="s">
        <v>613</v>
      </c>
      <c r="D83" s="562"/>
      <c r="E83" s="182" t="s">
        <v>453</v>
      </c>
      <c r="F83" s="552" t="s">
        <v>612</v>
      </c>
      <c r="G83" s="553"/>
      <c r="H83" s="554"/>
      <c r="I83" s="337"/>
      <c r="J83" s="338"/>
      <c r="K83" s="338"/>
      <c r="L83" s="338"/>
      <c r="M83" s="339"/>
      <c r="N83" s="328" t="s">
        <v>89</v>
      </c>
      <c r="O83" s="328"/>
      <c r="P83" s="329" t="s">
        <v>100</v>
      </c>
      <c r="Q83" s="329"/>
      <c r="R83" s="329" t="s">
        <v>105</v>
      </c>
      <c r="S83" s="329"/>
      <c r="T83" s="329" t="s">
        <v>108</v>
      </c>
      <c r="U83" s="329"/>
      <c r="V83" s="88">
        <f t="shared" si="6"/>
        <v>1</v>
      </c>
      <c r="W83" s="304">
        <f t="shared" ref="W83:W111" si="14">IF(OR(T83="Ambos",T83="Probabilidad"),W82-(W82*AD83),W82)</f>
        <v>0.12</v>
      </c>
      <c r="X83" s="305"/>
      <c r="Y83" s="88">
        <f t="shared" si="7"/>
        <v>2</v>
      </c>
      <c r="Z83" s="304">
        <f t="shared" ref="Z83:Z111" si="15">IF(OR(T83="Ambos",T83="Impacto"),Z82-(Z82*AD83),Z82)</f>
        <v>0.4</v>
      </c>
      <c r="AA83" s="305"/>
      <c r="AB83" s="87">
        <f t="shared" si="8"/>
        <v>0.15</v>
      </c>
      <c r="AC83" s="87">
        <f t="shared" si="9"/>
        <v>0.25</v>
      </c>
      <c r="AD83" s="87">
        <f t="shared" si="10"/>
        <v>0.4</v>
      </c>
      <c r="AE83" s="55"/>
      <c r="AF83" s="55"/>
      <c r="AG83" s="55"/>
      <c r="AH83" s="55"/>
      <c r="AI83" s="55"/>
      <c r="AJ83" s="55"/>
      <c r="AK83" s="55"/>
      <c r="AL83" s="55"/>
      <c r="AM83" s="86"/>
      <c r="AN83" s="86"/>
      <c r="AO83" s="85"/>
      <c r="AP83" s="93">
        <f t="shared" si="11"/>
        <v>2</v>
      </c>
      <c r="AQ83" s="92" t="str">
        <f t="shared" si="12"/>
        <v>Explotación de vulnerabilidades en el software del aplicativo</v>
      </c>
      <c r="AAL83" s="37"/>
      <c r="AAM83" s="37"/>
      <c r="AAN83" s="37"/>
      <c r="AAO83" s="37"/>
      <c r="AAP83" s="37"/>
      <c r="AAQ83" s="37"/>
      <c r="AAR83" s="37"/>
      <c r="AAS83" s="37"/>
      <c r="AAT83" s="37"/>
      <c r="AAU83" s="37"/>
      <c r="AAV83" s="37"/>
    </row>
    <row r="84" spans="1:724" ht="141" customHeight="1" x14ac:dyDescent="0.15">
      <c r="A84" s="6">
        <f t="shared" si="13"/>
        <v>3</v>
      </c>
      <c r="B84" s="181" t="s">
        <v>508</v>
      </c>
      <c r="C84" s="561" t="s">
        <v>509</v>
      </c>
      <c r="D84" s="562"/>
      <c r="E84" s="182" t="s">
        <v>357</v>
      </c>
      <c r="F84" s="552" t="s">
        <v>455</v>
      </c>
      <c r="G84" s="553"/>
      <c r="H84" s="554"/>
      <c r="I84" s="337"/>
      <c r="J84" s="338"/>
      <c r="K84" s="338"/>
      <c r="L84" s="338"/>
      <c r="M84" s="339"/>
      <c r="N84" s="328" t="s">
        <v>89</v>
      </c>
      <c r="O84" s="328"/>
      <c r="P84" s="329" t="s">
        <v>100</v>
      </c>
      <c r="Q84" s="329"/>
      <c r="R84" s="329" t="s">
        <v>105</v>
      </c>
      <c r="S84" s="329"/>
      <c r="T84" s="329" t="s">
        <v>108</v>
      </c>
      <c r="U84" s="329"/>
      <c r="V84" s="88">
        <f t="shared" si="6"/>
        <v>1</v>
      </c>
      <c r="W84" s="304">
        <f t="shared" si="14"/>
        <v>7.1999999999999995E-2</v>
      </c>
      <c r="X84" s="305"/>
      <c r="Y84" s="88">
        <f t="shared" si="7"/>
        <v>2</v>
      </c>
      <c r="Z84" s="304">
        <f t="shared" si="15"/>
        <v>0.4</v>
      </c>
      <c r="AA84" s="305"/>
      <c r="AB84" s="87">
        <f t="shared" si="8"/>
        <v>0.15</v>
      </c>
      <c r="AC84" s="87">
        <f t="shared" si="9"/>
        <v>0.25</v>
      </c>
      <c r="AD84" s="87">
        <f t="shared" si="10"/>
        <v>0.4</v>
      </c>
      <c r="AE84" s="55"/>
      <c r="AF84" s="55"/>
      <c r="AG84" s="55"/>
      <c r="AH84" s="55"/>
      <c r="AI84" s="55"/>
      <c r="AJ84" s="55"/>
      <c r="AK84" s="55"/>
      <c r="AL84" s="55"/>
      <c r="AM84" s="86"/>
      <c r="AN84" s="86"/>
      <c r="AO84" s="85"/>
      <c r="AP84" s="93">
        <f t="shared" si="11"/>
        <v>3</v>
      </c>
      <c r="AQ84" s="92" t="str">
        <f t="shared" si="12"/>
        <v>Amenaza interna maliciosa o por error humano</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32" customHeight="1" x14ac:dyDescent="0.15">
      <c r="A85" s="6">
        <f t="shared" si="13"/>
        <v>4</v>
      </c>
      <c r="B85" s="181" t="s">
        <v>378</v>
      </c>
      <c r="C85" s="561" t="s">
        <v>514</v>
      </c>
      <c r="D85" s="562"/>
      <c r="E85" s="182" t="s">
        <v>511</v>
      </c>
      <c r="F85" s="561" t="s">
        <v>510</v>
      </c>
      <c r="G85" s="562"/>
      <c r="H85" s="563"/>
      <c r="I85" s="337"/>
      <c r="J85" s="338"/>
      <c r="K85" s="338"/>
      <c r="L85" s="338"/>
      <c r="M85" s="339"/>
      <c r="N85" s="328" t="s">
        <v>89</v>
      </c>
      <c r="O85" s="328"/>
      <c r="P85" s="329" t="s">
        <v>100</v>
      </c>
      <c r="Q85" s="329"/>
      <c r="R85" s="329" t="s">
        <v>105</v>
      </c>
      <c r="S85" s="329"/>
      <c r="T85" s="329" t="s">
        <v>108</v>
      </c>
      <c r="U85" s="329"/>
      <c r="V85" s="88">
        <f t="shared" si="6"/>
        <v>1</v>
      </c>
      <c r="W85" s="304">
        <f t="shared" si="14"/>
        <v>4.3199999999999995E-2</v>
      </c>
      <c r="X85" s="305"/>
      <c r="Y85" s="88">
        <f t="shared" si="7"/>
        <v>2</v>
      </c>
      <c r="Z85" s="304">
        <f t="shared" si="15"/>
        <v>0.4</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Funcionario molesto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121" customHeight="1" x14ac:dyDescent="0.15">
      <c r="A86" s="6">
        <f t="shared" si="13"/>
        <v>5</v>
      </c>
      <c r="B86" s="181" t="s">
        <v>512</v>
      </c>
      <c r="C86" s="564" t="s">
        <v>513</v>
      </c>
      <c r="D86" s="565"/>
      <c r="E86" s="182" t="s">
        <v>357</v>
      </c>
      <c r="F86" s="566" t="s">
        <v>458</v>
      </c>
      <c r="G86" s="567"/>
      <c r="H86" s="568"/>
      <c r="I86" s="337"/>
      <c r="J86" s="338"/>
      <c r="K86" s="338"/>
      <c r="L86" s="338"/>
      <c r="M86" s="339"/>
      <c r="N86" s="328" t="s">
        <v>90</v>
      </c>
      <c r="O86" s="328"/>
      <c r="P86" s="329" t="s">
        <v>101</v>
      </c>
      <c r="Q86" s="329"/>
      <c r="R86" s="329" t="s">
        <v>103</v>
      </c>
      <c r="S86" s="329"/>
      <c r="T86" s="329" t="s">
        <v>106</v>
      </c>
      <c r="U86" s="329"/>
      <c r="V86" s="88">
        <f t="shared" si="6"/>
        <v>1</v>
      </c>
      <c r="W86" s="304">
        <f t="shared" si="14"/>
        <v>2.8079999999999997E-2</v>
      </c>
      <c r="X86" s="305"/>
      <c r="Y86" s="88">
        <f t="shared" si="7"/>
        <v>2</v>
      </c>
      <c r="Z86" s="304">
        <f t="shared" si="15"/>
        <v>0.26</v>
      </c>
      <c r="AA86" s="305"/>
      <c r="AB86" s="87">
        <f t="shared" si="8"/>
        <v>0.25</v>
      </c>
      <c r="AC86" s="87">
        <f t="shared" si="9"/>
        <v>0.1</v>
      </c>
      <c r="AD86" s="87">
        <f t="shared" si="10"/>
        <v>0.35</v>
      </c>
      <c r="AE86" s="55"/>
      <c r="AF86" s="55"/>
      <c r="AG86" s="55"/>
      <c r="AH86" s="55"/>
      <c r="AI86" s="55"/>
      <c r="AJ86" s="55"/>
      <c r="AK86" s="55"/>
      <c r="AL86" s="55"/>
      <c r="AM86" s="86"/>
      <c r="AN86" s="86"/>
      <c r="AO86" s="85"/>
      <c r="AP86" s="93">
        <f t="shared" si="11"/>
        <v>5</v>
      </c>
      <c r="AQ86" s="92" t="str">
        <f t="shared" si="12"/>
        <v>Ransomware o malware de modificación de datos</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112" customHeight="1" x14ac:dyDescent="0.15">
      <c r="A87" s="6">
        <f t="shared" si="13"/>
        <v>6</v>
      </c>
      <c r="B87" s="181" t="s">
        <v>456</v>
      </c>
      <c r="C87" s="564" t="s">
        <v>515</v>
      </c>
      <c r="D87" s="565"/>
      <c r="E87" s="179" t="s">
        <v>453</v>
      </c>
      <c r="F87" s="566" t="s">
        <v>458</v>
      </c>
      <c r="G87" s="567"/>
      <c r="H87" s="568"/>
      <c r="I87" s="337"/>
      <c r="J87" s="338"/>
      <c r="K87" s="338"/>
      <c r="L87" s="338"/>
      <c r="M87" s="339"/>
      <c r="N87" s="328" t="s">
        <v>90</v>
      </c>
      <c r="O87" s="328"/>
      <c r="P87" s="329" t="s">
        <v>101</v>
      </c>
      <c r="Q87" s="329"/>
      <c r="R87" s="329" t="s">
        <v>105</v>
      </c>
      <c r="S87" s="329"/>
      <c r="T87" s="329" t="s">
        <v>108</v>
      </c>
      <c r="U87" s="329"/>
      <c r="V87" s="88">
        <f t="shared" si="6"/>
        <v>1</v>
      </c>
      <c r="W87" s="304">
        <f t="shared" si="14"/>
        <v>1.4039999999999999E-2</v>
      </c>
      <c r="X87" s="305"/>
      <c r="Y87" s="88">
        <f t="shared" si="7"/>
        <v>2</v>
      </c>
      <c r="Z87" s="304">
        <f t="shared" si="15"/>
        <v>0.26</v>
      </c>
      <c r="AA87" s="305"/>
      <c r="AB87" s="87">
        <f t="shared" si="8"/>
        <v>0.25</v>
      </c>
      <c r="AC87" s="87">
        <f t="shared" si="9"/>
        <v>0.25</v>
      </c>
      <c r="AD87" s="87">
        <f t="shared" si="10"/>
        <v>0.5</v>
      </c>
      <c r="AE87" s="55"/>
      <c r="AF87" s="55"/>
      <c r="AG87" s="55"/>
      <c r="AH87" s="55"/>
      <c r="AI87" s="55"/>
      <c r="AJ87" s="55"/>
      <c r="AK87" s="55"/>
      <c r="AL87" s="55"/>
      <c r="AM87" s="86"/>
      <c r="AN87" s="86"/>
      <c r="AO87" s="85"/>
      <c r="AP87" s="93">
        <f t="shared" si="11"/>
        <v>6</v>
      </c>
      <c r="AQ87" s="92" t="str">
        <f t="shared" si="12"/>
        <v>Pérdida o corrupción de la base de datos debido a fallas del sistema</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32" customHeight="1" x14ac:dyDescent="0.15">
      <c r="A88" s="6">
        <f t="shared" si="13"/>
        <v>7</v>
      </c>
      <c r="B88" s="181" t="s">
        <v>516</v>
      </c>
      <c r="C88" s="561" t="s">
        <v>517</v>
      </c>
      <c r="D88" s="562"/>
      <c r="E88" s="182" t="s">
        <v>357</v>
      </c>
      <c r="F88" s="552" t="s">
        <v>458</v>
      </c>
      <c r="G88" s="553"/>
      <c r="H88" s="554"/>
      <c r="I88" s="337"/>
      <c r="J88" s="338"/>
      <c r="K88" s="338"/>
      <c r="L88" s="338"/>
      <c r="M88" s="339"/>
      <c r="N88" s="328" t="s">
        <v>89</v>
      </c>
      <c r="O88" s="328"/>
      <c r="P88" s="329" t="s">
        <v>100</v>
      </c>
      <c r="Q88" s="329"/>
      <c r="R88" s="329" t="s">
        <v>105</v>
      </c>
      <c r="S88" s="329"/>
      <c r="T88" s="329" t="s">
        <v>108</v>
      </c>
      <c r="U88" s="329"/>
      <c r="V88" s="88">
        <f t="shared" si="6"/>
        <v>1</v>
      </c>
      <c r="W88" s="304">
        <f t="shared" si="14"/>
        <v>8.4239999999999992E-3</v>
      </c>
      <c r="X88" s="305"/>
      <c r="Y88" s="88">
        <f t="shared" si="7"/>
        <v>2</v>
      </c>
      <c r="Z88" s="304">
        <f t="shared" si="15"/>
        <v>0.26</v>
      </c>
      <c r="AA88" s="305"/>
      <c r="AB88" s="87">
        <f t="shared" si="8"/>
        <v>0.15</v>
      </c>
      <c r="AC88" s="87">
        <f t="shared" si="9"/>
        <v>0.25</v>
      </c>
      <c r="AD88" s="87">
        <f t="shared" si="10"/>
        <v>0.4</v>
      </c>
      <c r="AE88" s="55"/>
      <c r="AF88" s="55"/>
      <c r="AG88" s="55"/>
      <c r="AH88" s="55"/>
      <c r="AI88" s="55"/>
      <c r="AJ88" s="55"/>
      <c r="AK88" s="55"/>
      <c r="AL88" s="55"/>
      <c r="AM88" s="86"/>
      <c r="AN88" s="86"/>
      <c r="AO88" s="85"/>
      <c r="AP88" s="93" t="str">
        <f t="shared" si="11"/>
        <v/>
      </c>
      <c r="AQ88" s="92" t="str">
        <f t="shared" si="12"/>
        <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118" customHeight="1" x14ac:dyDescent="0.15">
      <c r="A89" s="6" t="str">
        <f t="shared" si="13"/>
        <v/>
      </c>
      <c r="B89" s="181"/>
      <c r="C89" s="561"/>
      <c r="D89" s="562"/>
      <c r="E89" s="182"/>
      <c r="F89" s="552"/>
      <c r="G89" s="553"/>
      <c r="H89" s="554"/>
      <c r="I89" s="337"/>
      <c r="J89" s="338"/>
      <c r="K89" s="338"/>
      <c r="L89" s="338"/>
      <c r="M89" s="339"/>
      <c r="N89" s="328"/>
      <c r="O89" s="328"/>
      <c r="P89" s="329"/>
      <c r="Q89" s="329"/>
      <c r="R89" s="329"/>
      <c r="S89" s="329"/>
      <c r="T89" s="329"/>
      <c r="U89" s="329"/>
      <c r="V89" s="88">
        <f t="shared" si="6"/>
        <v>1</v>
      </c>
      <c r="W89" s="304">
        <f t="shared" si="14"/>
        <v>8.4239999999999992E-3</v>
      </c>
      <c r="X89" s="305"/>
      <c r="Y89" s="88">
        <f t="shared" si="7"/>
        <v>2</v>
      </c>
      <c r="Z89" s="304">
        <f t="shared" si="15"/>
        <v>0.26</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223" customHeight="1" x14ac:dyDescent="0.15">
      <c r="A90" s="6" t="str">
        <f t="shared" si="13"/>
        <v/>
      </c>
      <c r="B90" s="181"/>
      <c r="C90" s="561"/>
      <c r="D90" s="562"/>
      <c r="E90" s="182"/>
      <c r="F90" s="552"/>
      <c r="G90" s="553"/>
      <c r="H90" s="554"/>
      <c r="I90" s="337"/>
      <c r="J90" s="338"/>
      <c r="K90" s="338"/>
      <c r="L90" s="338"/>
      <c r="M90" s="339"/>
      <c r="N90" s="328"/>
      <c r="O90" s="328"/>
      <c r="P90" s="329"/>
      <c r="Q90" s="329"/>
      <c r="R90" s="329"/>
      <c r="S90" s="329"/>
      <c r="T90" s="329"/>
      <c r="U90" s="329"/>
      <c r="V90" s="88">
        <f t="shared" si="6"/>
        <v>1</v>
      </c>
      <c r="W90" s="304">
        <f t="shared" si="14"/>
        <v>8.4239999999999992E-3</v>
      </c>
      <c r="X90" s="305"/>
      <c r="Y90" s="88">
        <f t="shared" si="7"/>
        <v>2</v>
      </c>
      <c r="Z90" s="304">
        <f t="shared" si="15"/>
        <v>0.26</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552"/>
      <c r="G91" s="553"/>
      <c r="H91" s="554"/>
      <c r="I91" s="337"/>
      <c r="J91" s="338"/>
      <c r="K91" s="338"/>
      <c r="L91" s="338"/>
      <c r="M91" s="339"/>
      <c r="N91" s="328"/>
      <c r="O91" s="328"/>
      <c r="P91" s="329"/>
      <c r="Q91" s="329"/>
      <c r="R91" s="329"/>
      <c r="S91" s="329"/>
      <c r="T91" s="329"/>
      <c r="U91" s="329"/>
      <c r="V91" s="88">
        <f t="shared" si="6"/>
        <v>1</v>
      </c>
      <c r="W91" s="304">
        <f t="shared" si="14"/>
        <v>8.4239999999999992E-3</v>
      </c>
      <c r="X91" s="305"/>
      <c r="Y91" s="88">
        <f t="shared" si="7"/>
        <v>2</v>
      </c>
      <c r="Z91" s="304">
        <f t="shared" si="15"/>
        <v>0.26</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552"/>
      <c r="G92" s="553"/>
      <c r="H92" s="554"/>
      <c r="I92" s="337"/>
      <c r="J92" s="338"/>
      <c r="K92" s="338"/>
      <c r="L92" s="338"/>
      <c r="M92" s="339"/>
      <c r="N92" s="328"/>
      <c r="O92" s="328"/>
      <c r="P92" s="329"/>
      <c r="Q92" s="329"/>
      <c r="R92" s="329"/>
      <c r="S92" s="329"/>
      <c r="T92" s="329"/>
      <c r="U92" s="329"/>
      <c r="V92" s="88">
        <f t="shared" si="6"/>
        <v>1</v>
      </c>
      <c r="W92" s="304">
        <f t="shared" si="14"/>
        <v>8.4239999999999992E-3</v>
      </c>
      <c r="X92" s="305"/>
      <c r="Y92" s="88">
        <f t="shared" si="7"/>
        <v>2</v>
      </c>
      <c r="Z92" s="304">
        <f t="shared" si="15"/>
        <v>0.26</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552"/>
      <c r="G93" s="553"/>
      <c r="H93" s="554"/>
      <c r="I93" s="337"/>
      <c r="J93" s="338"/>
      <c r="K93" s="338"/>
      <c r="L93" s="338"/>
      <c r="M93" s="339"/>
      <c r="N93" s="328"/>
      <c r="O93" s="328"/>
      <c r="P93" s="329"/>
      <c r="Q93" s="329"/>
      <c r="R93" s="329"/>
      <c r="S93" s="329"/>
      <c r="T93" s="329"/>
      <c r="U93" s="329"/>
      <c r="V93" s="88">
        <f t="shared" si="6"/>
        <v>1</v>
      </c>
      <c r="W93" s="304">
        <f t="shared" si="14"/>
        <v>8.4239999999999992E-3</v>
      </c>
      <c r="X93" s="305"/>
      <c r="Y93" s="88">
        <f t="shared" si="7"/>
        <v>2</v>
      </c>
      <c r="Z93" s="304">
        <f t="shared" si="15"/>
        <v>0.26</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552"/>
      <c r="G94" s="553"/>
      <c r="H94" s="554"/>
      <c r="I94" s="337"/>
      <c r="J94" s="338"/>
      <c r="K94" s="338"/>
      <c r="L94" s="338"/>
      <c r="M94" s="339"/>
      <c r="N94" s="328"/>
      <c r="O94" s="328"/>
      <c r="P94" s="329"/>
      <c r="Q94" s="329"/>
      <c r="R94" s="329"/>
      <c r="S94" s="329"/>
      <c r="T94" s="329"/>
      <c r="U94" s="329"/>
      <c r="V94" s="88">
        <f t="shared" si="6"/>
        <v>1</v>
      </c>
      <c r="W94" s="304">
        <f t="shared" si="14"/>
        <v>8.4239999999999992E-3</v>
      </c>
      <c r="X94" s="305"/>
      <c r="Y94" s="88">
        <f t="shared" si="7"/>
        <v>2</v>
      </c>
      <c r="Z94" s="304">
        <f t="shared" si="15"/>
        <v>0.26</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552"/>
      <c r="G95" s="553"/>
      <c r="H95" s="554"/>
      <c r="I95" s="337"/>
      <c r="J95" s="338"/>
      <c r="K95" s="338"/>
      <c r="L95" s="338"/>
      <c r="M95" s="339"/>
      <c r="N95" s="328"/>
      <c r="O95" s="328"/>
      <c r="P95" s="329"/>
      <c r="Q95" s="329"/>
      <c r="R95" s="329"/>
      <c r="S95" s="329"/>
      <c r="T95" s="329"/>
      <c r="U95" s="329"/>
      <c r="V95" s="88">
        <f t="shared" si="6"/>
        <v>1</v>
      </c>
      <c r="W95" s="304">
        <f t="shared" si="14"/>
        <v>8.4239999999999992E-3</v>
      </c>
      <c r="X95" s="305"/>
      <c r="Y95" s="88">
        <f t="shared" si="7"/>
        <v>2</v>
      </c>
      <c r="Z95" s="304">
        <f t="shared" si="15"/>
        <v>0.26</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8.4239999999999992E-3</v>
      </c>
      <c r="X96" s="305"/>
      <c r="Y96" s="88">
        <f t="shared" si="7"/>
        <v>2</v>
      </c>
      <c r="Z96" s="304">
        <f t="shared" si="15"/>
        <v>0.26</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8.4239999999999992E-3</v>
      </c>
      <c r="X97" s="305"/>
      <c r="Y97" s="88">
        <f t="shared" si="7"/>
        <v>2</v>
      </c>
      <c r="Z97" s="304">
        <f t="shared" si="15"/>
        <v>0.26</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8.4239999999999992E-3</v>
      </c>
      <c r="X98" s="305"/>
      <c r="Y98" s="88">
        <f t="shared" si="7"/>
        <v>2</v>
      </c>
      <c r="Z98" s="304">
        <f t="shared" si="15"/>
        <v>0.26</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8.4239999999999992E-3</v>
      </c>
      <c r="X99" s="305"/>
      <c r="Y99" s="88">
        <f t="shared" si="7"/>
        <v>2</v>
      </c>
      <c r="Z99" s="304">
        <f t="shared" si="15"/>
        <v>0.26</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8.4239999999999992E-3</v>
      </c>
      <c r="X100" s="305"/>
      <c r="Y100" s="88">
        <f t="shared" si="7"/>
        <v>2</v>
      </c>
      <c r="Z100" s="304">
        <f t="shared" si="15"/>
        <v>0.26</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8.4239999999999992E-3</v>
      </c>
      <c r="X101" s="305"/>
      <c r="Y101" s="88">
        <f t="shared" si="7"/>
        <v>2</v>
      </c>
      <c r="Z101" s="304">
        <f t="shared" si="15"/>
        <v>0.26</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8.4239999999999992E-3</v>
      </c>
      <c r="X102" s="305"/>
      <c r="Y102" s="88">
        <f t="shared" si="7"/>
        <v>2</v>
      </c>
      <c r="Z102" s="304">
        <f t="shared" si="15"/>
        <v>0.26</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8.4239999999999992E-3</v>
      </c>
      <c r="X103" s="305"/>
      <c r="Y103" s="88">
        <f t="shared" si="7"/>
        <v>2</v>
      </c>
      <c r="Z103" s="304">
        <f t="shared" si="15"/>
        <v>0.26</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8.4239999999999992E-3</v>
      </c>
      <c r="X104" s="305"/>
      <c r="Y104" s="88">
        <f t="shared" si="7"/>
        <v>2</v>
      </c>
      <c r="Z104" s="304">
        <f t="shared" si="15"/>
        <v>0.26</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8.4239999999999992E-3</v>
      </c>
      <c r="X105" s="305"/>
      <c r="Y105" s="88">
        <f t="shared" si="7"/>
        <v>2</v>
      </c>
      <c r="Z105" s="304">
        <f t="shared" si="15"/>
        <v>0.26</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8.4239999999999992E-3</v>
      </c>
      <c r="X106" s="305"/>
      <c r="Y106" s="88">
        <f t="shared" si="7"/>
        <v>2</v>
      </c>
      <c r="Z106" s="304">
        <f t="shared" si="15"/>
        <v>0.26</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8.4239999999999992E-3</v>
      </c>
      <c r="X107" s="305"/>
      <c r="Y107" s="88">
        <f t="shared" si="7"/>
        <v>2</v>
      </c>
      <c r="Z107" s="304">
        <f t="shared" si="15"/>
        <v>0.26</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8.4239999999999992E-3</v>
      </c>
      <c r="X108" s="305"/>
      <c r="Y108" s="88">
        <f t="shared" si="7"/>
        <v>2</v>
      </c>
      <c r="Z108" s="304">
        <f t="shared" si="15"/>
        <v>0.26</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8.4239999999999992E-3</v>
      </c>
      <c r="X109" s="305"/>
      <c r="Y109" s="88">
        <f t="shared" si="7"/>
        <v>2</v>
      </c>
      <c r="Z109" s="304">
        <f t="shared" si="15"/>
        <v>0.26</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8.4239999999999992E-3</v>
      </c>
      <c r="X110" s="305"/>
      <c r="Y110" s="88">
        <f t="shared" si="7"/>
        <v>2</v>
      </c>
      <c r="Z110" s="304">
        <f t="shared" si="15"/>
        <v>0.26</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8.4239999999999992E-3</v>
      </c>
      <c r="X111" s="305"/>
      <c r="Y111" s="88">
        <f t="shared" si="7"/>
        <v>2</v>
      </c>
      <c r="Z111" s="304">
        <f t="shared" si="15"/>
        <v>0.26</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8.4239999999999992E-3</v>
      </c>
      <c r="K113" s="310"/>
      <c r="L113" s="311" t="s">
        <v>217</v>
      </c>
      <c r="M113" s="311"/>
      <c r="N113" s="311"/>
      <c r="O113" s="311"/>
      <c r="P113" s="311"/>
      <c r="Q113" s="312"/>
      <c r="R113" s="78">
        <f>Y111</f>
        <v>2</v>
      </c>
      <c r="S113" s="313" t="str">
        <f>_xlfn.IFNA(VLOOKUP(R113,A68:B72,2,1),"")</f>
        <v>Menor</v>
      </c>
      <c r="T113" s="313"/>
      <c r="U113" s="313"/>
      <c r="V113" s="313"/>
      <c r="W113" s="314">
        <f>Z111</f>
        <v>0.26</v>
      </c>
      <c r="X113" s="315"/>
      <c r="Y113" s="32"/>
      <c r="Z113" s="32"/>
      <c r="AA113" s="32"/>
      <c r="AB113" s="77" t="str">
        <f>CONCATENATE(F113," - ",G113)</f>
        <v>1 - Muy Baja</v>
      </c>
      <c r="AC113" s="77" t="str">
        <f>CONCATENATE(R113," - ",S113)</f>
        <v>2 - Menor</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2.19024E-3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t="s">
        <v>645</v>
      </c>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16.5" customHeight="1" x14ac:dyDescent="0.15">
      <c r="A172" s="48" t="s">
        <v>165</v>
      </c>
      <c r="B172" s="47" t="s">
        <v>386</v>
      </c>
      <c r="C172" s="225" t="s">
        <v>590</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37" customHeight="1" x14ac:dyDescent="0.15">
      <c r="A173" s="48" t="s">
        <v>163</v>
      </c>
      <c r="B173" s="180" t="s">
        <v>357</v>
      </c>
      <c r="C173" s="225" t="s">
        <v>442</v>
      </c>
      <c r="D173" s="226"/>
      <c r="E173" s="227"/>
      <c r="F173" s="226" t="s">
        <v>463</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16.5" customHeight="1" x14ac:dyDescent="0.15">
      <c r="A174" s="48" t="s">
        <v>161</v>
      </c>
      <c r="B174" s="47"/>
      <c r="C174" s="225"/>
      <c r="D174" s="226"/>
      <c r="E174" s="227"/>
      <c r="F174" s="226"/>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O76:T76 O128:T128 O130 O137:T137 O140:T140 O142:T142 O143 O152:T152 O154:T160">
    <cfRule type="containsText" dxfId="70" priority="6" operator="containsText" text="EXTREMO">
      <formula>NOT(ISERROR(SEARCH("EXTREMO",O76)))</formula>
    </cfRule>
    <cfRule type="containsText" dxfId="69" priority="7" operator="containsText" text="ALTO">
      <formula>NOT(ISERROR(SEARCH("ALTO",O76)))</formula>
    </cfRule>
    <cfRule type="containsText" dxfId="68" priority="8" operator="containsText" text="MODERADO">
      <formula>NOT(ISERROR(SEARCH("MODERADO",O76)))</formula>
    </cfRule>
    <cfRule type="containsText" dxfId="67" priority="9" operator="containsText" text="bajo">
      <formula>NOT(ISERROR(SEARCH("bajo",O76)))</formula>
    </cfRule>
  </conditionalFormatting>
  <conditionalFormatting sqref="O115:T118">
    <cfRule type="containsText" dxfId="66" priority="2" operator="containsText" text="EXTREMO">
      <formula>NOT(ISERROR(SEARCH("EXTREMO",O115)))</formula>
    </cfRule>
    <cfRule type="containsText" dxfId="65" priority="3" operator="containsText" text="ALTO">
      <formula>NOT(ISERROR(SEARCH("ALTO",O115)))</formula>
    </cfRule>
    <cfRule type="containsText" dxfId="64" priority="4" operator="containsText" text="MODERADO">
      <formula>NOT(ISERROR(SEARCH("MODERADO",O115)))</formula>
    </cfRule>
    <cfRule type="containsText" dxfId="63"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showErrorMessage="1" sqref="D145:D151" xr:uid="{8A34840D-EE1A-E440-8042-FE18FB36FE4B}">
      <formula1>CLASIFICACION</formula1>
    </dataValidation>
    <dataValidation type="list" allowBlank="1" showInputMessage="1" showErrorMessage="1" sqref="B38:B44" xr:uid="{7D8F6237-0C05-3242-8FC9-E6ADD1753853}">
      <formula1>Consecuencia</formula1>
    </dataValidation>
    <dataValidation type="list" showErrorMessage="1" sqref="N82:N111" xr:uid="{4C9D2A96-6E45-1841-B8B7-0415F9EF42CE}">
      <formula1>frecuencias</formula1>
    </dataValidation>
    <dataValidation type="list" showInputMessage="1" showErrorMessage="1" sqref="P82:Q111" xr:uid="{66317A78-0D5C-2A48-9604-9ADAE17CE123}">
      <formula1>Contr_implement</formula1>
    </dataValidation>
    <dataValidation type="list" showInputMessage="1" showErrorMessage="1" sqref="R82:S111" xr:uid="{6D042E7E-66A4-BD4B-BDB7-0E37F4E989F1}">
      <formula1>Proposito</formula1>
    </dataValidation>
    <dataValidation type="list" showInputMessage="1" showErrorMessage="1" sqref="T82:U111" xr:uid="{A7794B5C-6867-8A4D-8963-F9FFC27861CB}">
      <formula1>Efectos</formula1>
    </dataValidation>
    <dataValidation type="list" allowBlank="1" showInputMessage="1" showErrorMessage="1" sqref="U15:W34" xr:uid="{8C67EF9E-6930-1D4B-8835-4A2090E459A4}">
      <formula1>Fact_causa</formula1>
    </dataValidation>
    <dataValidation type="list" showInputMessage="1" showErrorMessage="1" sqref="G117" xr:uid="{B300AEDF-C5AF-3347-B44E-5E0AEDDFB60D}">
      <formula1>Politica_tto</formula1>
    </dataValidation>
    <dataValidation type="list" showInputMessage="1" showErrorMessage="1" sqref="O141:R141" xr:uid="{DA4D0C46-A710-1C46-9EBF-0848D8D4A68C}">
      <formula1>SN</formula1>
    </dataValidation>
    <dataValidation type="list" showInputMessage="1" showErrorMessage="1" sqref="D12" xr:uid="{C117CA63-17FF-F84F-A06F-D802066FD51C}">
      <formula1>tipo_riesg</formula1>
    </dataValidation>
    <dataValidation type="list" allowBlank="1" showInputMessage="1" showErrorMessage="1" sqref="E46:E49" xr:uid="{E59A753B-A6E6-114D-BB06-C8427A705774}">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512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512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69D2-AA2B-424B-A918-EE5228DF2621}">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388</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87" customHeight="1" thickBot="1" x14ac:dyDescent="0.2">
      <c r="A12" s="569" t="s">
        <v>389</v>
      </c>
      <c r="B12" s="570"/>
      <c r="C12" s="175" t="s">
        <v>382</v>
      </c>
      <c r="D12" s="174" t="s">
        <v>137</v>
      </c>
      <c r="E12" s="543" t="s">
        <v>384</v>
      </c>
      <c r="F12" s="544"/>
      <c r="G12" s="544"/>
      <c r="H12" s="544"/>
      <c r="I12" s="544"/>
      <c r="J12" s="544"/>
      <c r="K12" s="544"/>
      <c r="L12" s="544"/>
      <c r="M12" s="544"/>
      <c r="N12" s="544"/>
      <c r="O12" s="544"/>
      <c r="P12" s="544"/>
      <c r="Q12" s="544"/>
      <c r="R12" s="544"/>
      <c r="S12" s="544"/>
      <c r="T12" s="544"/>
      <c r="U12" s="544"/>
      <c r="V12" s="544"/>
      <c r="W12" s="545"/>
      <c r="X12" s="571" t="s">
        <v>390</v>
      </c>
      <c r="Y12" s="572"/>
      <c r="Z12" s="572"/>
      <c r="AA12" s="573"/>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49" customHeight="1" x14ac:dyDescent="0.15">
      <c r="A15" s="168">
        <v>1</v>
      </c>
      <c r="B15" s="526" t="s">
        <v>592</v>
      </c>
      <c r="C15" s="527"/>
      <c r="D15" s="527"/>
      <c r="E15" s="527"/>
      <c r="F15" s="528"/>
      <c r="G15" s="529" t="s">
        <v>600</v>
      </c>
      <c r="H15" s="530"/>
      <c r="I15" s="530"/>
      <c r="J15" s="530"/>
      <c r="K15" s="530"/>
      <c r="L15" s="530"/>
      <c r="M15" s="530"/>
      <c r="N15" s="530"/>
      <c r="O15" s="530"/>
      <c r="P15" s="530"/>
      <c r="Q15" s="530"/>
      <c r="R15" s="530"/>
      <c r="S15" s="530"/>
      <c r="T15" s="531"/>
      <c r="U15" s="515" t="s">
        <v>130</v>
      </c>
      <c r="V15" s="515"/>
      <c r="W15" s="515"/>
      <c r="X15" s="515" t="s">
        <v>363</v>
      </c>
      <c r="Y15" s="515"/>
      <c r="Z15" s="515"/>
      <c r="AA15" s="515"/>
      <c r="AB15" s="77" t="str">
        <f>CONCATENATE(A15," ",B15," 
",A16," ",B16," 
",A17," ",B17," 
",A18," ",B18," 
",A19," ",B19," 
",A20," ",B20," 
",A21," ",B21," 
",A22," ",B22," 
",A23," ",B23," 
",A24," ",B24," 
",A25," ",B25," 
",A26," ",B26," 
",A27," ",B27," 
",A28," ",B28," 
",A29," ",B29," 
",A30," ",B30," 
",A31," ",B31," 
",A32," ",B32," 
",A33," ",B33," 
",A34," ",B34,)</f>
        <v xml:space="preserve">1 Fallo de hardware o software. 
2 Ataque de ransomware o malware. 
3 Error humano o negligencia. 
4 Desastre natural o incidente físico. 
5 Acceso no autorizado. 
6 Obsolecencia tecnológica o incompatibilidad de formatos. 
7 Espionaje o robo de información. 
8 Interrupción del servicio de energía o conectividad. 
 </v>
      </c>
      <c r="AC15" s="77" t="str">
        <f>CONCATENATE(A15," ",G15," 
",A16," ",G16," 
",A17," ",G17," 
",A18," ",G18," 
",A19," ",G19," 
",A20," ",G20," 
",A21," ",G21," 
",A22," ",G22," 
",A23," ",G23," 
",A24," ",G24," 
",A25," ",G25," 
",A26," ",G26," 
",A27," ",G27," 
",A28," ",G28," 
",A29," ",G29," 
",A30," ",G30," 
",A31," ",G31," 
",A32," ",G32," 
",A33," ",G33," 
",A34," ",G34,)</f>
        <v xml:space="preserve">1 Equipos de almacenamiento obsoletos o sin mantenimiento, errores en el sistema operativo o aplicaciones de gestión documental sin parches de seguridad. 
2 Falta de software antivirus o antimalware actualizado, ausencia de filtros de correo electrónico para detectar archivos adjuntos maliciosos 
3 Eliminación accidental de archivos, sobrescritura de documentos, falta de capacitación en el uso correcto de los sistemas de gestión documental, o envío de información a destinatarios incorrectos. 
4 Ausencia de copias de seguridad externas o en la nube, infraestructura física sin protección contra incendios, inundaciones o terremotos, o falta de un plan de continuidad del negocio. 
5 Contraseñas débiles o compartidas, falta de autenticación multifactor (MFA), permisos de acceso mal configurados, o ausencia de auditorías de acceso a los sistemas. 
6 Utilización de formatos de archivo propietarios o poco comunes, falta de migración de datos a nuevas plataformas, o sistemas de gestión documental que no son compatibles con versiones actualizadas de software. 
7 Redes Wi-Fi inseguras, dispositivos móviles sin protección, o falta de control de acceso físico a las instalaciones donde se almacena la información. 
8 Falta de sistemas de alimentación ininterrumpida (UPS), generadores de respaldo o redundancia en la conexión a internet, lo que impide el acceso y la gestión de la información. 
 </v>
      </c>
      <c r="AD15" s="77" t="str">
        <f>CONCATENATE(A15," ",U15," 
",A16," ",U16," 
",A17," ",U17," 
",A18," ",U18," 
",A19," ",U19," 
",A20," ",U20," 
",A21," ",U21," 
",A22," ",U22," 
",A23," ",U23," 
",A24," ",U24," 
",A25," ",U25," 
",A26," ",U26," 
",A27," ",U27," 
",A28," ",U28," 
",A29," ",U29," 
",A30," ",U30," 
",A31," ",U31," 
",A32," ",U32," 
",A33," ",U33," 
",A34," ",U34,)</f>
        <v xml:space="preserve">1 Tecnológico 
2 Tecnológico 
3 Humano 
4 Tecnológico 
5 Tecnológico 
6 Tecnológico 
7 Tecnológico 
8 Evento Externo 
 </v>
      </c>
      <c r="AE15" s="32"/>
      <c r="AF15" s="32"/>
      <c r="AG15" s="32"/>
      <c r="AH15" s="32"/>
      <c r="AI15" s="32"/>
      <c r="AJ15" s="32"/>
      <c r="AK15" s="32"/>
      <c r="AL15" s="32"/>
      <c r="AM15" s="32"/>
      <c r="AN15" s="32"/>
      <c r="AP15" s="93">
        <f t="shared" ref="AP15:AP34" si="0">A82</f>
        <v>1</v>
      </c>
      <c r="AQ15" s="92" t="str">
        <f t="shared" ref="AQ15:AQ34" si="1">IF(B82="","",B82)</f>
        <v>8.8 Gestión de vulnerabilidades técnicas.</v>
      </c>
      <c r="AAL15" s="37"/>
      <c r="AAM15" s="37"/>
      <c r="AAN15" s="37"/>
      <c r="AAO15" s="37"/>
      <c r="AAP15" s="37"/>
      <c r="AAQ15" s="37"/>
      <c r="AAR15" s="37"/>
      <c r="AAS15" s="37"/>
      <c r="AAT15" s="37"/>
      <c r="AAU15" s="37"/>
      <c r="AAV15" s="37"/>
    </row>
    <row r="16" spans="1:724" ht="49" customHeight="1" x14ac:dyDescent="0.15">
      <c r="A16" s="168">
        <f t="shared" ref="A16:A34" si="2">IF(B16="","",A15+1)</f>
        <v>2</v>
      </c>
      <c r="B16" s="526" t="s">
        <v>593</v>
      </c>
      <c r="C16" s="527"/>
      <c r="D16" s="527"/>
      <c r="E16" s="527"/>
      <c r="F16" s="528"/>
      <c r="G16" s="529" t="s">
        <v>601</v>
      </c>
      <c r="H16" s="530"/>
      <c r="I16" s="530"/>
      <c r="J16" s="530"/>
      <c r="K16" s="530"/>
      <c r="L16" s="530"/>
      <c r="M16" s="530"/>
      <c r="N16" s="530"/>
      <c r="O16" s="530"/>
      <c r="P16" s="530"/>
      <c r="Q16" s="530"/>
      <c r="R16" s="530"/>
      <c r="S16" s="530"/>
      <c r="T16" s="531"/>
      <c r="U16" s="515" t="s">
        <v>130</v>
      </c>
      <c r="V16" s="515"/>
      <c r="W16" s="515"/>
      <c r="X16" s="515" t="s">
        <v>480</v>
      </c>
      <c r="Y16" s="515"/>
      <c r="Z16" s="515"/>
      <c r="AA16" s="515"/>
      <c r="AB16" s="55"/>
      <c r="AC16" s="55"/>
      <c r="AD16" s="32"/>
      <c r="AE16" s="32"/>
      <c r="AF16" s="32"/>
      <c r="AG16" s="32"/>
      <c r="AH16" s="32"/>
      <c r="AI16" s="32"/>
      <c r="AJ16" s="32"/>
      <c r="AK16" s="32"/>
      <c r="AL16" s="32"/>
      <c r="AM16" s="32"/>
      <c r="AN16" s="32"/>
      <c r="AP16" s="93">
        <f t="shared" si="0"/>
        <v>2</v>
      </c>
      <c r="AQ16" s="92" t="str">
        <f t="shared" si="1"/>
        <v>8.7 Protección contra malware.</v>
      </c>
      <c r="AAL16" s="37"/>
      <c r="AAM16" s="37"/>
      <c r="AAN16" s="37"/>
      <c r="AAO16" s="37"/>
      <c r="AAP16" s="37"/>
      <c r="AAQ16" s="37"/>
      <c r="AAR16" s="37"/>
      <c r="AAS16" s="37"/>
      <c r="AAT16" s="37"/>
      <c r="AAU16" s="37"/>
      <c r="AAV16" s="37"/>
    </row>
    <row r="17" spans="1:724" ht="49" customHeight="1" x14ac:dyDescent="0.15">
      <c r="A17" s="168">
        <f t="shared" si="2"/>
        <v>3</v>
      </c>
      <c r="B17" s="526" t="s">
        <v>594</v>
      </c>
      <c r="C17" s="527"/>
      <c r="D17" s="527"/>
      <c r="E17" s="527"/>
      <c r="F17" s="528"/>
      <c r="G17" s="529" t="s">
        <v>602</v>
      </c>
      <c r="H17" s="530"/>
      <c r="I17" s="530"/>
      <c r="J17" s="530"/>
      <c r="K17" s="530"/>
      <c r="L17" s="530"/>
      <c r="M17" s="530"/>
      <c r="N17" s="530"/>
      <c r="O17" s="530"/>
      <c r="P17" s="530"/>
      <c r="Q17" s="530"/>
      <c r="R17" s="530"/>
      <c r="S17" s="530"/>
      <c r="T17" s="531"/>
      <c r="U17" s="515" t="s">
        <v>131</v>
      </c>
      <c r="V17" s="515"/>
      <c r="W17" s="515"/>
      <c r="X17" s="515" t="s">
        <v>481</v>
      </c>
      <c r="Y17" s="515"/>
      <c r="Z17" s="515"/>
      <c r="AA17" s="515"/>
      <c r="AB17" s="55"/>
      <c r="AC17" s="55"/>
      <c r="AD17" s="32"/>
      <c r="AE17" s="32"/>
      <c r="AF17" s="32"/>
      <c r="AG17" s="32"/>
      <c r="AH17" s="32"/>
      <c r="AI17" s="32"/>
      <c r="AJ17" s="32"/>
      <c r="AK17" s="32"/>
      <c r="AL17" s="32"/>
      <c r="AM17" s="32"/>
      <c r="AN17" s="32"/>
      <c r="AP17" s="93">
        <f t="shared" si="0"/>
        <v>3</v>
      </c>
      <c r="AQ17" s="92" t="str">
        <f t="shared" si="1"/>
        <v>6.3 Concienciación, educación y formación en seguridad de la información.</v>
      </c>
      <c r="AAL17" s="37"/>
      <c r="AAM17" s="37"/>
      <c r="AAN17" s="37"/>
      <c r="AAO17" s="37"/>
      <c r="AAP17" s="37"/>
      <c r="AAQ17" s="37"/>
      <c r="AAR17" s="37"/>
      <c r="AAS17" s="37"/>
      <c r="AAT17" s="37"/>
      <c r="AAU17" s="37"/>
      <c r="AAV17" s="37"/>
    </row>
    <row r="18" spans="1:724" ht="49" customHeight="1" x14ac:dyDescent="0.15">
      <c r="A18" s="168">
        <f t="shared" si="2"/>
        <v>4</v>
      </c>
      <c r="B18" s="526" t="s">
        <v>595</v>
      </c>
      <c r="C18" s="527"/>
      <c r="D18" s="527"/>
      <c r="E18" s="527"/>
      <c r="F18" s="528"/>
      <c r="G18" s="512" t="s">
        <v>603</v>
      </c>
      <c r="H18" s="513"/>
      <c r="I18" s="513"/>
      <c r="J18" s="513"/>
      <c r="K18" s="513"/>
      <c r="L18" s="513"/>
      <c r="M18" s="513"/>
      <c r="N18" s="513"/>
      <c r="O18" s="513"/>
      <c r="P18" s="513"/>
      <c r="Q18" s="513"/>
      <c r="R18" s="513"/>
      <c r="S18" s="513"/>
      <c r="T18" s="514"/>
      <c r="U18" s="515" t="s">
        <v>130</v>
      </c>
      <c r="V18" s="515"/>
      <c r="W18" s="515"/>
      <c r="X18" s="515" t="s">
        <v>422</v>
      </c>
      <c r="Y18" s="515"/>
      <c r="Z18" s="515"/>
      <c r="AA18" s="515"/>
      <c r="AB18" s="55"/>
      <c r="AC18" s="55"/>
      <c r="AD18" s="32"/>
      <c r="AE18" s="32"/>
      <c r="AF18" s="32"/>
      <c r="AG18" s="32"/>
      <c r="AH18" s="32"/>
      <c r="AI18" s="32"/>
      <c r="AJ18" s="32"/>
      <c r="AK18" s="32"/>
      <c r="AL18" s="32"/>
      <c r="AM18" s="32"/>
      <c r="AN18" s="32"/>
      <c r="AP18" s="93">
        <f t="shared" si="0"/>
        <v>4</v>
      </c>
      <c r="AQ18" s="92" t="str">
        <f t="shared" si="1"/>
        <v>5.30 Preparación de TIC para la continuidad del negocio.</v>
      </c>
      <c r="AAL18" s="37"/>
      <c r="AAM18" s="37"/>
      <c r="AAN18" s="37"/>
      <c r="AAO18" s="37"/>
      <c r="AAP18" s="37"/>
      <c r="AAQ18" s="37"/>
      <c r="AAR18" s="37"/>
      <c r="AAS18" s="37"/>
      <c r="AAT18" s="37"/>
      <c r="AAU18" s="37"/>
      <c r="AAV18" s="37"/>
    </row>
    <row r="19" spans="1:724" ht="49" customHeight="1" x14ac:dyDescent="0.15">
      <c r="A19" s="168">
        <f t="shared" si="2"/>
        <v>5</v>
      </c>
      <c r="B19" s="526" t="s">
        <v>596</v>
      </c>
      <c r="C19" s="527"/>
      <c r="D19" s="527"/>
      <c r="E19" s="527"/>
      <c r="F19" s="528"/>
      <c r="G19" s="512" t="s">
        <v>604</v>
      </c>
      <c r="H19" s="513"/>
      <c r="I19" s="513"/>
      <c r="J19" s="513"/>
      <c r="K19" s="513"/>
      <c r="L19" s="513"/>
      <c r="M19" s="513"/>
      <c r="N19" s="513"/>
      <c r="O19" s="513"/>
      <c r="P19" s="513"/>
      <c r="Q19" s="513"/>
      <c r="R19" s="513"/>
      <c r="S19" s="513"/>
      <c r="T19" s="514"/>
      <c r="U19" s="515" t="s">
        <v>130</v>
      </c>
      <c r="V19" s="515"/>
      <c r="W19" s="515"/>
      <c r="X19" s="515" t="s">
        <v>434</v>
      </c>
      <c r="Y19" s="515"/>
      <c r="Z19" s="515"/>
      <c r="AA19" s="515"/>
      <c r="AB19" s="55"/>
      <c r="AC19" s="55"/>
      <c r="AD19" s="32"/>
      <c r="AE19" s="32"/>
      <c r="AF19" s="32"/>
      <c r="AG19" s="32"/>
      <c r="AH19" s="32"/>
      <c r="AI19" s="32"/>
      <c r="AJ19" s="32"/>
      <c r="AK19" s="32"/>
      <c r="AL19" s="32"/>
      <c r="AM19" s="32"/>
      <c r="AN19" s="32"/>
      <c r="AP19" s="93">
        <f t="shared" si="0"/>
        <v>5</v>
      </c>
      <c r="AQ19" s="92" t="str">
        <f t="shared" si="1"/>
        <v>5.15 Control de acceso.</v>
      </c>
      <c r="AAL19" s="37"/>
      <c r="AAM19" s="37"/>
      <c r="AAN19" s="37"/>
      <c r="AAO19" s="37"/>
      <c r="AAP19" s="37"/>
      <c r="AAQ19" s="37"/>
      <c r="AAR19" s="37"/>
      <c r="AAS19" s="37"/>
      <c r="AAT19" s="37"/>
      <c r="AAU19" s="37"/>
      <c r="AAV19" s="37"/>
    </row>
    <row r="20" spans="1:724" ht="49" customHeight="1" x14ac:dyDescent="0.15">
      <c r="A20" s="168">
        <f t="shared" si="2"/>
        <v>6</v>
      </c>
      <c r="B20" s="526" t="s">
        <v>597</v>
      </c>
      <c r="C20" s="527"/>
      <c r="D20" s="527"/>
      <c r="E20" s="527"/>
      <c r="F20" s="528"/>
      <c r="G20" s="512" t="s">
        <v>605</v>
      </c>
      <c r="H20" s="513"/>
      <c r="I20" s="513"/>
      <c r="J20" s="513"/>
      <c r="K20" s="513"/>
      <c r="L20" s="513"/>
      <c r="M20" s="513"/>
      <c r="N20" s="513"/>
      <c r="O20" s="513"/>
      <c r="P20" s="513"/>
      <c r="Q20" s="513"/>
      <c r="R20" s="513"/>
      <c r="S20" s="513"/>
      <c r="T20" s="514"/>
      <c r="U20" s="515" t="s">
        <v>130</v>
      </c>
      <c r="V20" s="515"/>
      <c r="W20" s="515"/>
      <c r="X20" s="515" t="s">
        <v>479</v>
      </c>
      <c r="Y20" s="515"/>
      <c r="Z20" s="515"/>
      <c r="AA20" s="515"/>
      <c r="AB20" s="55"/>
      <c r="AC20" s="55"/>
      <c r="AD20" s="32"/>
      <c r="AE20" s="32"/>
      <c r="AF20" s="32"/>
      <c r="AG20" s="32"/>
      <c r="AH20" s="32"/>
      <c r="AI20" s="32"/>
      <c r="AJ20" s="32"/>
      <c r="AK20" s="32"/>
      <c r="AL20" s="32"/>
      <c r="AM20" s="32"/>
      <c r="AN20" s="32"/>
      <c r="AP20" s="93">
        <f t="shared" si="0"/>
        <v>6</v>
      </c>
      <c r="AQ20" s="92" t="str">
        <f t="shared" si="1"/>
        <v>8.9 Gestión de la configuración.</v>
      </c>
      <c r="AAL20" s="37"/>
      <c r="AAM20" s="37"/>
      <c r="AAN20" s="37"/>
      <c r="AAO20" s="37"/>
      <c r="AAP20" s="37"/>
      <c r="AAQ20" s="37"/>
      <c r="AAR20" s="37"/>
      <c r="AAS20" s="37"/>
      <c r="AAT20" s="37"/>
      <c r="AAU20" s="37"/>
      <c r="AAV20" s="37"/>
    </row>
    <row r="21" spans="1:724" ht="49" customHeight="1" x14ac:dyDescent="0.15">
      <c r="A21" s="168">
        <f t="shared" si="2"/>
        <v>7</v>
      </c>
      <c r="B21" s="526" t="s">
        <v>598</v>
      </c>
      <c r="C21" s="527"/>
      <c r="D21" s="527"/>
      <c r="E21" s="527"/>
      <c r="F21" s="528"/>
      <c r="G21" s="512" t="s">
        <v>606</v>
      </c>
      <c r="H21" s="513"/>
      <c r="I21" s="513"/>
      <c r="J21" s="513"/>
      <c r="K21" s="513"/>
      <c r="L21" s="513"/>
      <c r="M21" s="513"/>
      <c r="N21" s="513"/>
      <c r="O21" s="513"/>
      <c r="P21" s="513"/>
      <c r="Q21" s="513"/>
      <c r="R21" s="513"/>
      <c r="S21" s="513"/>
      <c r="T21" s="514"/>
      <c r="U21" s="515" t="s">
        <v>130</v>
      </c>
      <c r="V21" s="515"/>
      <c r="W21" s="515"/>
      <c r="X21" s="515" t="s">
        <v>655</v>
      </c>
      <c r="Y21" s="515"/>
      <c r="Z21" s="515"/>
      <c r="AA21" s="515"/>
      <c r="AB21" s="55"/>
      <c r="AC21" s="55"/>
      <c r="AD21" s="32"/>
      <c r="AE21" s="32"/>
      <c r="AF21" s="32"/>
      <c r="AG21" s="32"/>
      <c r="AH21" s="32"/>
      <c r="AI21" s="32"/>
      <c r="AJ21" s="32"/>
      <c r="AK21" s="32"/>
      <c r="AL21" s="32"/>
      <c r="AM21" s="32"/>
      <c r="AN21" s="32"/>
      <c r="AP21" s="93">
        <f t="shared" si="0"/>
        <v>7</v>
      </c>
      <c r="AQ21" s="92" t="str">
        <f t="shared" si="1"/>
        <v>A.8.24 Cifrado</v>
      </c>
      <c r="AAL21" s="37"/>
      <c r="AAM21" s="37"/>
      <c r="AAN21" s="37"/>
      <c r="AAO21" s="37"/>
      <c r="AAP21" s="37"/>
      <c r="AAQ21" s="37"/>
      <c r="AAR21" s="37"/>
      <c r="AAS21" s="37"/>
      <c r="AAT21" s="37"/>
      <c r="AAU21" s="37"/>
      <c r="AAV21" s="37"/>
    </row>
    <row r="22" spans="1:724" ht="49" customHeight="1" x14ac:dyDescent="0.15">
      <c r="A22" s="168">
        <f t="shared" si="2"/>
        <v>8</v>
      </c>
      <c r="B22" s="526" t="s">
        <v>599</v>
      </c>
      <c r="C22" s="527"/>
      <c r="D22" s="527"/>
      <c r="E22" s="527"/>
      <c r="F22" s="528"/>
      <c r="G22" s="512" t="s">
        <v>607</v>
      </c>
      <c r="H22" s="513"/>
      <c r="I22" s="513"/>
      <c r="J22" s="513"/>
      <c r="K22" s="513"/>
      <c r="L22" s="513"/>
      <c r="M22" s="513"/>
      <c r="N22" s="513"/>
      <c r="O22" s="513"/>
      <c r="P22" s="513"/>
      <c r="Q22" s="513"/>
      <c r="R22" s="513"/>
      <c r="S22" s="513"/>
      <c r="T22" s="514"/>
      <c r="U22" s="515" t="s">
        <v>128</v>
      </c>
      <c r="V22" s="515"/>
      <c r="W22" s="515"/>
      <c r="X22" s="515" t="s">
        <v>651</v>
      </c>
      <c r="Y22" s="515"/>
      <c r="Z22" s="515"/>
      <c r="AA22" s="515"/>
      <c r="AB22" s="55"/>
      <c r="AC22" s="55"/>
      <c r="AD22" s="32"/>
      <c r="AE22" s="32"/>
      <c r="AF22" s="32"/>
      <c r="AG22" s="32"/>
      <c r="AH22" s="32"/>
      <c r="AI22" s="32"/>
      <c r="AJ22" s="32"/>
      <c r="AK22" s="32"/>
      <c r="AL22" s="32"/>
      <c r="AM22" s="32"/>
      <c r="AN22" s="32"/>
      <c r="AP22" s="93">
        <f t="shared" si="0"/>
        <v>8</v>
      </c>
      <c r="AQ22" s="92" t="str">
        <f t="shared" si="1"/>
        <v>7.11 Servicios públicos de apoyo.</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66</v>
      </c>
      <c r="C38" s="510"/>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Operativa: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X</v>
      </c>
      <c r="BD56" s="443"/>
      <c r="BE56" s="446" t="str">
        <f>IF(O74=4,"X","")</f>
        <v/>
      </c>
      <c r="BF56" s="447"/>
      <c r="BG56" s="442" t="str">
        <f>IF(O74=5,"X","")</f>
        <v/>
      </c>
      <c r="BH56" s="443"/>
      <c r="BI56" s="33"/>
      <c r="BJ56" s="32"/>
      <c r="BK56" s="32"/>
      <c r="BL56" s="32"/>
      <c r="BM56" s="32"/>
      <c r="BN56" s="32"/>
      <c r="BO56" s="32"/>
      <c r="BP56" s="442" t="str">
        <f>IF(R113=1,"X","")</f>
        <v/>
      </c>
      <c r="BQ56" s="443"/>
      <c r="BR56" s="442" t="str">
        <f>IF(R113=2,"X","")</f>
        <v>X</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0.40000000000000008</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t="s">
        <v>62</v>
      </c>
      <c r="I59" s="47" t="s">
        <v>62</v>
      </c>
      <c r="J59" s="47" t="s">
        <v>62</v>
      </c>
      <c r="K59" s="47"/>
      <c r="L59" s="47"/>
      <c r="M59" s="47"/>
      <c r="N59" s="47"/>
      <c r="O59" s="47"/>
      <c r="P59" s="47"/>
      <c r="Q59" s="47"/>
      <c r="R59" s="47"/>
      <c r="S59" s="47"/>
      <c r="T59" s="47"/>
      <c r="U59" s="47"/>
      <c r="V59" s="47"/>
      <c r="W59" s="47"/>
      <c r="X59" s="47"/>
      <c r="Y59" s="47"/>
      <c r="Z59" s="122">
        <f>COUNTA(H59:Y59)*G59</f>
        <v>1.2000000000000002</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0.6</v>
      </c>
      <c r="BE59" s="143"/>
      <c r="BF59" s="142">
        <f>IF(BE56="X",V74,0)</f>
        <v>0</v>
      </c>
      <c r="BG59" s="143"/>
      <c r="BH59" s="142">
        <f>IF(BG56="X",V74,0)</f>
        <v>0</v>
      </c>
      <c r="BI59" s="33"/>
      <c r="BJ59" s="32"/>
      <c r="BK59" s="32"/>
      <c r="BL59" s="32"/>
      <c r="BM59" s="451"/>
      <c r="BN59" s="451"/>
      <c r="BO59" s="32"/>
      <c r="BP59" s="141"/>
      <c r="BQ59" s="140">
        <f>IF(BP56="X",W113,0)</f>
        <v>0</v>
      </c>
      <c r="BR59" s="141"/>
      <c r="BS59" s="140">
        <f>IF(BR56="X",W113,0)</f>
        <v>0.23399999999999999</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c r="K60" s="47"/>
      <c r="L60" s="47"/>
      <c r="M60" s="47"/>
      <c r="N60" s="47"/>
      <c r="O60" s="47"/>
      <c r="P60" s="47"/>
      <c r="Q60" s="47"/>
      <c r="R60" s="47"/>
      <c r="S60" s="47"/>
      <c r="T60" s="47"/>
      <c r="U60" s="47"/>
      <c r="V60" s="47"/>
      <c r="W60" s="47"/>
      <c r="X60" s="47"/>
      <c r="Y60" s="47"/>
      <c r="Z60" s="122">
        <f>COUNTA(H60:Y60)*G60</f>
        <v>0</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2</v>
      </c>
      <c r="P64" s="438"/>
      <c r="Q64" s="438"/>
      <c r="R64" s="439" t="str">
        <f>_xlfn.IFNA(VLOOKUP(O64,A58:B62,2,1),"")</f>
        <v>Baja</v>
      </c>
      <c r="S64" s="439"/>
      <c r="T64" s="439"/>
      <c r="U64" s="439"/>
      <c r="V64" s="440">
        <f>IFERROR(AA58,"")</f>
        <v>0.40000000000000008</v>
      </c>
      <c r="W64" s="440"/>
      <c r="X64" s="441"/>
      <c r="Y64" s="32"/>
      <c r="Z64" s="32"/>
      <c r="AA64" s="32"/>
      <c r="AB64" s="77" t="str">
        <f>CONCATENATE(O64," - ",R64)</f>
        <v>2 - Baja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0.6</v>
      </c>
      <c r="AB68" s="32"/>
      <c r="AC68" s="32"/>
      <c r="AD68" s="32"/>
      <c r="AE68" s="32"/>
      <c r="AF68" s="32"/>
      <c r="AG68" s="32"/>
      <c r="AH68" s="32"/>
      <c r="AI68" s="32"/>
      <c r="AJ68" s="32"/>
      <c r="AK68" s="32"/>
      <c r="AL68" s="32"/>
      <c r="AM68" s="32"/>
      <c r="AN68" s="32"/>
      <c r="AR68" s="433"/>
      <c r="AS68" s="379">
        <v>2</v>
      </c>
      <c r="AT68" s="409" t="str">
        <f>IF(O64=2,"X","")</f>
        <v>X</v>
      </c>
      <c r="AU68" s="395" t="s">
        <v>246</v>
      </c>
      <c r="AV68" s="396"/>
      <c r="AW68" s="405">
        <f>IF(AT68="X",V64,0)</f>
        <v>0.40000000000000008</v>
      </c>
      <c r="AX68" s="32"/>
      <c r="AY68" s="373"/>
      <c r="AZ68" s="375" t="str">
        <f>IF(AND(AT68="X",AY56="X"),AW68*AZ59,"")</f>
        <v/>
      </c>
      <c r="BA68" s="385"/>
      <c r="BB68" s="387" t="str">
        <f>IF(AND(AT68="X",BA56="X"),AW68*BB59,"")</f>
        <v/>
      </c>
      <c r="BC68" s="385"/>
      <c r="BD68" s="387">
        <f>IF(AND(AT68="X",BC56="X"),AW68*BD59,"")</f>
        <v>0.24000000000000005</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t="s">
        <v>62</v>
      </c>
      <c r="I70" s="47" t="s">
        <v>62</v>
      </c>
      <c r="J70" s="47" t="s">
        <v>62</v>
      </c>
      <c r="K70" s="47"/>
      <c r="L70" s="47"/>
      <c r="M70" s="47"/>
      <c r="N70" s="47"/>
      <c r="O70" s="47"/>
      <c r="P70" s="47"/>
      <c r="Q70" s="47"/>
      <c r="R70" s="47"/>
      <c r="S70" s="47"/>
      <c r="T70" s="47"/>
      <c r="U70" s="47"/>
      <c r="V70" s="47"/>
      <c r="W70" s="47"/>
      <c r="X70" s="47"/>
      <c r="Y70" s="47"/>
      <c r="Z70" s="122">
        <f>COUNTA(H70:Y70)*G70</f>
        <v>1.7999999999999998</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9.8279999999999999E-3</v>
      </c>
      <c r="BO70" s="32"/>
      <c r="BP70" s="373"/>
      <c r="BQ70" s="375" t="str">
        <f>IF(AND(BM70="X",BP56="X"),BN70*BQ59,"")</f>
        <v/>
      </c>
      <c r="BR70" s="377"/>
      <c r="BS70" s="377">
        <f>IF(AND(BM70="X",BR56="X"),BN70*BS59,"")</f>
        <v>2.299752E-3</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3</v>
      </c>
      <c r="P74" s="368"/>
      <c r="Q74" s="368"/>
      <c r="R74" s="369" t="str">
        <f>_xlfn.IFNA(VLOOKUP(O74,A68:B72,2,1),"")</f>
        <v>Moderado</v>
      </c>
      <c r="S74" s="369"/>
      <c r="T74" s="369"/>
      <c r="U74" s="369"/>
      <c r="V74" s="370">
        <f>IFERROR(AA68,"")</f>
        <v>0.6</v>
      </c>
      <c r="W74" s="370"/>
      <c r="X74" s="371"/>
      <c r="Y74" s="32"/>
      <c r="Z74" s="32"/>
      <c r="AA74" s="32"/>
      <c r="AB74" s="77" t="str">
        <f>CONCATENATE(O74," - ",R74)</f>
        <v>3 - Moderado</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0.24000000000000005</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93" customHeight="1" x14ac:dyDescent="0.15">
      <c r="A82" s="98">
        <v>1</v>
      </c>
      <c r="B82" s="65" t="s">
        <v>615</v>
      </c>
      <c r="C82" s="335" t="s">
        <v>518</v>
      </c>
      <c r="D82" s="336"/>
      <c r="E82" s="94" t="s">
        <v>333</v>
      </c>
      <c r="F82" s="337" t="s">
        <v>581</v>
      </c>
      <c r="G82" s="338"/>
      <c r="H82" s="339"/>
      <c r="I82" s="337"/>
      <c r="J82" s="338"/>
      <c r="K82" s="338"/>
      <c r="L82" s="338"/>
      <c r="M82" s="339"/>
      <c r="N82" s="328" t="s">
        <v>89</v>
      </c>
      <c r="O82" s="328"/>
      <c r="P82" s="329" t="s">
        <v>100</v>
      </c>
      <c r="Q82" s="329"/>
      <c r="R82" s="329" t="s">
        <v>104</v>
      </c>
      <c r="S82" s="329"/>
      <c r="T82" s="329" t="s">
        <v>108</v>
      </c>
      <c r="U82" s="329"/>
      <c r="V82" s="88">
        <f t="shared" ref="V82:V111" si="6">IF(W82&gt;0.8,5,IF(W82&gt;0.6,4,IF(W82&gt;0.4,3,IF(W82&gt;0.2,2,1))))</f>
        <v>2</v>
      </c>
      <c r="W82" s="304">
        <f>IF(OR(T82="Ambos",T82="Probabilidad"),V64-(V64*AD82),V64)</f>
        <v>0.28000000000000003</v>
      </c>
      <c r="X82" s="305"/>
      <c r="Y82" s="88">
        <f t="shared" ref="Y82:Y111" si="7">IF(Z82&gt;0.8,5,IF(Z82&gt;0.6,4,IF(Z82&gt;0.4,3,IF(Z82&gt;0.2,2,1))))</f>
        <v>3</v>
      </c>
      <c r="Z82" s="304">
        <f>IF(OR(T82="Ambos",T82="Impacto"),V74-(V74*AD82),V74)</f>
        <v>0.6</v>
      </c>
      <c r="AA82" s="305"/>
      <c r="AB82" s="97">
        <f t="shared" ref="AB82:AB111" si="8">IF(R82="",0,IF(P82="Automático",0.25,IF(P82="Manual",0.15,0)))</f>
        <v>0.15</v>
      </c>
      <c r="AC82" s="97">
        <f t="shared" ref="AC82:AC111" si="9">IF(P82="",0,IF(R82="Preventivo",0.25,IF(R82="Detectivo",0.15,IF(R82="Correctivo",0.1,0))))</f>
        <v>0.15</v>
      </c>
      <c r="AD82" s="97">
        <f t="shared" ref="AD82:AD111" si="10">IF(OR(P82=0,R82=0),0,AB82+AC82)</f>
        <v>0.3</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8.8 Gestión de vulnerabilidades técnicas. 
2 8.7 Protección contra malware. 
3 6.3 Concienciación, educación y formación en seguridad de la información. 
4 5.30 Preparación de TIC para la continuidad del negocio. 
5 5.15 Control de acceso. 
6 8.9 Gestión de la configuración. 
7 A.8.24 Cifrado 
8 7.11 Servicios públicos de apoyo.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para evitar la explotación de vulnerabilidades técnicas. 
2 El SGSI de IDPC requiere el control en la protección de sus activos de información, con la intención de garantizar que la información y otros activos asociados estén protegidos contra malware.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con el objetivo de garantizar el uso adecuado y efectivo del cifrado para proteger la confidencialidad, autenticidad o integridad de la información de acuerdo con los requisitos de seguridad de la entidad y la información, tomando en consideración los requisitos legales, estatutarios, reglamentarios y contractuales relacionados con el cifrado 
8 El SGSI de IDPC requiere el control en la protección de sus activos de información, para evitar la pérdida, daño o compromiso de información y otros activos asociados o la interrupción de las operaciones de la entidad debido ausencia o la interrupción de los servicios públicos de respaldo.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8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MANUAL: POLÍTICAS DE SEGURIDAD Y PRIVACIDAD DE LA INFORMACIÓN
Versión: 03 del 28 de abril de 2023 
2 MANUAL: POLÍTICAS DE SEGURIDAD Y PRIVACIDAD DE LA INFORMACIÓN
Versión: 03 del 28 de abril de 2023 
3 Gestión Talento Humano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8 MANUAL: POLÍTICAS DE SEGURIDAD Y PRIVACIDAD DE LA INFORMACIÓN
Versión: 03 del 28 de abril de 2023
Plan De Recuperación de Desastres - IDPC v2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8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Aleatoria 
2 Continua 
3 Aleatoria 
4 Aleatoria 
5 Continua 
6 Aleatoria 
7 Continua 
8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Manual 
2 Automático 
3 Manual 
4 Manual 
5 Automático 
6 Manual 
7 Automático 
8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Detectivo 
2 Detectivo 
3 Preventivo 
4 Preventivo 
5 Preventivo 
6 Preventivo 
7 Preventivo 
8 Correctivo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Impacto 
3 Probabilidad 
4 Probabilidad 
5 Probabilidad 
6 Probabilidad 
7 Probabilidad 
8 Ambos 
 </v>
      </c>
      <c r="AN82" s="86"/>
      <c r="AO82" s="85"/>
      <c r="AP82" s="93">
        <f t="shared" ref="AP82:AP101" si="11">A15</f>
        <v>1</v>
      </c>
      <c r="AQ82" s="92" t="str">
        <f t="shared" ref="AQ82:AQ101" si="12">IF(B15="","",B15)</f>
        <v>Fallo de hardware o software.</v>
      </c>
      <c r="AAL82" s="37"/>
      <c r="AAM82" s="37"/>
      <c r="AAN82" s="37"/>
      <c r="AAO82" s="37"/>
      <c r="AAP82" s="37"/>
      <c r="AAQ82" s="37"/>
      <c r="AAR82" s="37"/>
      <c r="AAS82" s="37"/>
      <c r="AAT82" s="37"/>
      <c r="AAU82" s="37"/>
      <c r="AAV82" s="37"/>
    </row>
    <row r="83" spans="1:724" ht="93" customHeight="1" x14ac:dyDescent="0.15">
      <c r="A83" s="6">
        <f t="shared" ref="A83:A111" si="13">IF(B83="","",A82+1)</f>
        <v>2</v>
      </c>
      <c r="B83" s="65" t="s">
        <v>616</v>
      </c>
      <c r="C83" s="335" t="s">
        <v>548</v>
      </c>
      <c r="D83" s="336"/>
      <c r="E83" s="94" t="s">
        <v>333</v>
      </c>
      <c r="F83" s="337" t="s">
        <v>581</v>
      </c>
      <c r="G83" s="338"/>
      <c r="H83" s="339"/>
      <c r="I83" s="337"/>
      <c r="J83" s="338"/>
      <c r="K83" s="338"/>
      <c r="L83" s="338"/>
      <c r="M83" s="339"/>
      <c r="N83" s="328" t="s">
        <v>90</v>
      </c>
      <c r="O83" s="328"/>
      <c r="P83" s="329" t="s">
        <v>101</v>
      </c>
      <c r="Q83" s="329"/>
      <c r="R83" s="329" t="s">
        <v>104</v>
      </c>
      <c r="S83" s="329"/>
      <c r="T83" s="329" t="s">
        <v>107</v>
      </c>
      <c r="U83" s="329"/>
      <c r="V83" s="88">
        <f t="shared" si="6"/>
        <v>2</v>
      </c>
      <c r="W83" s="304">
        <f t="shared" ref="W83:W111" si="14">IF(OR(T83="Ambos",T83="Probabilidad"),W82-(W82*AD83),W82)</f>
        <v>0.28000000000000003</v>
      </c>
      <c r="X83" s="305"/>
      <c r="Y83" s="88">
        <f t="shared" si="7"/>
        <v>2</v>
      </c>
      <c r="Z83" s="304">
        <f t="shared" ref="Z83:Z111" si="15">IF(OR(T83="Ambos",T83="Impacto"),Z82-(Z82*AD83),Z82)</f>
        <v>0.36</v>
      </c>
      <c r="AA83" s="305"/>
      <c r="AB83" s="87">
        <f t="shared" si="8"/>
        <v>0.25</v>
      </c>
      <c r="AC83" s="87">
        <f t="shared" si="9"/>
        <v>0.15</v>
      </c>
      <c r="AD83" s="87">
        <f t="shared" si="10"/>
        <v>0.4</v>
      </c>
      <c r="AE83" s="55"/>
      <c r="AF83" s="55"/>
      <c r="AG83" s="55"/>
      <c r="AH83" s="55"/>
      <c r="AI83" s="55"/>
      <c r="AJ83" s="55"/>
      <c r="AK83" s="55"/>
      <c r="AL83" s="55"/>
      <c r="AM83" s="86"/>
      <c r="AN83" s="86"/>
      <c r="AO83" s="85"/>
      <c r="AP83" s="93">
        <f t="shared" si="11"/>
        <v>2</v>
      </c>
      <c r="AQ83" s="92" t="str">
        <f t="shared" si="12"/>
        <v>Ataque de ransomware o malware.</v>
      </c>
      <c r="AAL83" s="37"/>
      <c r="AAM83" s="37"/>
      <c r="AAN83" s="37"/>
      <c r="AAO83" s="37"/>
      <c r="AAP83" s="37"/>
      <c r="AAQ83" s="37"/>
      <c r="AAR83" s="37"/>
      <c r="AAS83" s="37"/>
      <c r="AAT83" s="37"/>
      <c r="AAU83" s="37"/>
      <c r="AAV83" s="37"/>
    </row>
    <row r="84" spans="1:724" ht="93" customHeight="1" x14ac:dyDescent="0.15">
      <c r="A84" s="6">
        <f t="shared" si="13"/>
        <v>3</v>
      </c>
      <c r="B84" s="65" t="s">
        <v>617</v>
      </c>
      <c r="C84" s="335" t="s">
        <v>549</v>
      </c>
      <c r="D84" s="336"/>
      <c r="E84" s="94" t="s">
        <v>623</v>
      </c>
      <c r="F84" s="337" t="s">
        <v>550</v>
      </c>
      <c r="G84" s="338"/>
      <c r="H84" s="339"/>
      <c r="I84" s="337"/>
      <c r="J84" s="338"/>
      <c r="K84" s="338"/>
      <c r="L84" s="338"/>
      <c r="M84" s="339"/>
      <c r="N84" s="328" t="s">
        <v>89</v>
      </c>
      <c r="O84" s="328"/>
      <c r="P84" s="329" t="s">
        <v>100</v>
      </c>
      <c r="Q84" s="329"/>
      <c r="R84" s="329" t="s">
        <v>105</v>
      </c>
      <c r="S84" s="329"/>
      <c r="T84" s="329" t="s">
        <v>108</v>
      </c>
      <c r="U84" s="329"/>
      <c r="V84" s="88">
        <f t="shared" si="6"/>
        <v>1</v>
      </c>
      <c r="W84" s="304">
        <f t="shared" si="14"/>
        <v>0.16800000000000001</v>
      </c>
      <c r="X84" s="305"/>
      <c r="Y84" s="88">
        <f t="shared" si="7"/>
        <v>2</v>
      </c>
      <c r="Z84" s="304">
        <f t="shared" si="15"/>
        <v>0.36</v>
      </c>
      <c r="AA84" s="305"/>
      <c r="AB84" s="87">
        <f t="shared" si="8"/>
        <v>0.15</v>
      </c>
      <c r="AC84" s="87">
        <f t="shared" si="9"/>
        <v>0.25</v>
      </c>
      <c r="AD84" s="87">
        <f t="shared" si="10"/>
        <v>0.4</v>
      </c>
      <c r="AE84" s="55"/>
      <c r="AF84" s="55"/>
      <c r="AG84" s="55"/>
      <c r="AH84" s="55"/>
      <c r="AI84" s="55"/>
      <c r="AJ84" s="55"/>
      <c r="AK84" s="55"/>
      <c r="AL84" s="55"/>
      <c r="AM84" s="86"/>
      <c r="AN84" s="86"/>
      <c r="AO84" s="85"/>
      <c r="AP84" s="93">
        <f t="shared" si="11"/>
        <v>3</v>
      </c>
      <c r="AQ84" s="92" t="str">
        <f t="shared" si="12"/>
        <v>Error humano o negligencia.</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93" customHeight="1" x14ac:dyDescent="0.15">
      <c r="A85" s="6">
        <f t="shared" si="13"/>
        <v>4</v>
      </c>
      <c r="B85" s="65" t="s">
        <v>618</v>
      </c>
      <c r="C85" s="335" t="s">
        <v>424</v>
      </c>
      <c r="D85" s="336"/>
      <c r="E85" s="94" t="s">
        <v>333</v>
      </c>
      <c r="F85" s="335" t="s">
        <v>624</v>
      </c>
      <c r="G85" s="336"/>
      <c r="H85" s="350"/>
      <c r="I85" s="337"/>
      <c r="J85" s="338"/>
      <c r="K85" s="338"/>
      <c r="L85" s="338"/>
      <c r="M85" s="339"/>
      <c r="N85" s="328" t="s">
        <v>89</v>
      </c>
      <c r="O85" s="328"/>
      <c r="P85" s="329" t="s">
        <v>100</v>
      </c>
      <c r="Q85" s="329"/>
      <c r="R85" s="329" t="s">
        <v>105</v>
      </c>
      <c r="S85" s="329"/>
      <c r="T85" s="329" t="s">
        <v>108</v>
      </c>
      <c r="U85" s="329"/>
      <c r="V85" s="88">
        <f t="shared" si="6"/>
        <v>1</v>
      </c>
      <c r="W85" s="304">
        <f t="shared" si="14"/>
        <v>0.1008</v>
      </c>
      <c r="X85" s="305"/>
      <c r="Y85" s="88">
        <f t="shared" si="7"/>
        <v>2</v>
      </c>
      <c r="Z85" s="304">
        <f t="shared" si="15"/>
        <v>0.36</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Desastre natural o incidente físico.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93" customHeight="1" x14ac:dyDescent="0.15">
      <c r="A86" s="6">
        <f t="shared" si="13"/>
        <v>5</v>
      </c>
      <c r="B86" s="65" t="s">
        <v>619</v>
      </c>
      <c r="C86" s="348" t="s">
        <v>411</v>
      </c>
      <c r="D86" s="349"/>
      <c r="E86" s="94" t="s">
        <v>333</v>
      </c>
      <c r="F86" s="345" t="s">
        <v>625</v>
      </c>
      <c r="G86" s="346"/>
      <c r="H86" s="347"/>
      <c r="I86" s="337"/>
      <c r="J86" s="338"/>
      <c r="K86" s="338"/>
      <c r="L86" s="338"/>
      <c r="M86" s="339"/>
      <c r="N86" s="328" t="s">
        <v>90</v>
      </c>
      <c r="O86" s="328"/>
      <c r="P86" s="329" t="s">
        <v>101</v>
      </c>
      <c r="Q86" s="329"/>
      <c r="R86" s="329" t="s">
        <v>105</v>
      </c>
      <c r="S86" s="329"/>
      <c r="T86" s="329" t="s">
        <v>108</v>
      </c>
      <c r="U86" s="329"/>
      <c r="V86" s="88">
        <f t="shared" si="6"/>
        <v>1</v>
      </c>
      <c r="W86" s="304">
        <f t="shared" si="14"/>
        <v>5.04E-2</v>
      </c>
      <c r="X86" s="305"/>
      <c r="Y86" s="88">
        <f t="shared" si="7"/>
        <v>2</v>
      </c>
      <c r="Z86" s="304">
        <f t="shared" si="15"/>
        <v>0.36</v>
      </c>
      <c r="AA86" s="305"/>
      <c r="AB86" s="87">
        <f t="shared" si="8"/>
        <v>0.25</v>
      </c>
      <c r="AC86" s="87">
        <f t="shared" si="9"/>
        <v>0.25</v>
      </c>
      <c r="AD86" s="87">
        <f t="shared" si="10"/>
        <v>0.5</v>
      </c>
      <c r="AE86" s="55"/>
      <c r="AF86" s="55"/>
      <c r="AG86" s="55"/>
      <c r="AH86" s="55"/>
      <c r="AI86" s="55"/>
      <c r="AJ86" s="55"/>
      <c r="AK86" s="55"/>
      <c r="AL86" s="55"/>
      <c r="AM86" s="86"/>
      <c r="AN86" s="86"/>
      <c r="AO86" s="85"/>
      <c r="AP86" s="93">
        <f t="shared" si="11"/>
        <v>5</v>
      </c>
      <c r="AQ86" s="92" t="str">
        <f t="shared" si="12"/>
        <v>Acceso no autorizado.</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93" customHeight="1" x14ac:dyDescent="0.15">
      <c r="A87" s="6">
        <f t="shared" si="13"/>
        <v>6</v>
      </c>
      <c r="B87" s="65" t="s">
        <v>620</v>
      </c>
      <c r="C87" s="340" t="s">
        <v>626</v>
      </c>
      <c r="D87" s="341"/>
      <c r="E87" s="94" t="s">
        <v>333</v>
      </c>
      <c r="F87" s="342" t="s">
        <v>581</v>
      </c>
      <c r="G87" s="343"/>
      <c r="H87" s="344"/>
      <c r="I87" s="337"/>
      <c r="J87" s="338"/>
      <c r="K87" s="338"/>
      <c r="L87" s="338"/>
      <c r="M87" s="339"/>
      <c r="N87" s="328" t="s">
        <v>89</v>
      </c>
      <c r="O87" s="328"/>
      <c r="P87" s="329" t="s">
        <v>100</v>
      </c>
      <c r="Q87" s="329"/>
      <c r="R87" s="329" t="s">
        <v>105</v>
      </c>
      <c r="S87" s="329"/>
      <c r="T87" s="329" t="s">
        <v>108</v>
      </c>
      <c r="U87" s="329"/>
      <c r="V87" s="88">
        <f t="shared" si="6"/>
        <v>1</v>
      </c>
      <c r="W87" s="304">
        <f t="shared" si="14"/>
        <v>3.024E-2</v>
      </c>
      <c r="X87" s="305"/>
      <c r="Y87" s="88">
        <f t="shared" si="7"/>
        <v>2</v>
      </c>
      <c r="Z87" s="304">
        <f t="shared" si="15"/>
        <v>0.36</v>
      </c>
      <c r="AA87" s="305"/>
      <c r="AB87" s="87">
        <f t="shared" si="8"/>
        <v>0.15</v>
      </c>
      <c r="AC87" s="87">
        <f t="shared" si="9"/>
        <v>0.25</v>
      </c>
      <c r="AD87" s="87">
        <f t="shared" si="10"/>
        <v>0.4</v>
      </c>
      <c r="AE87" s="55"/>
      <c r="AF87" s="55"/>
      <c r="AG87" s="55"/>
      <c r="AH87" s="55"/>
      <c r="AI87" s="55"/>
      <c r="AJ87" s="55"/>
      <c r="AK87" s="55"/>
      <c r="AL87" s="55"/>
      <c r="AM87" s="86"/>
      <c r="AN87" s="86"/>
      <c r="AO87" s="85"/>
      <c r="AP87" s="93">
        <f t="shared" si="11"/>
        <v>6</v>
      </c>
      <c r="AQ87" s="92" t="str">
        <f t="shared" si="12"/>
        <v>Obsolecencia tecnológica o incompatibilidad de formatos.</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09" customHeight="1" x14ac:dyDescent="0.15">
      <c r="A88" s="6">
        <f t="shared" si="13"/>
        <v>7</v>
      </c>
      <c r="B88" s="65" t="s">
        <v>621</v>
      </c>
      <c r="C88" s="335" t="s">
        <v>627</v>
      </c>
      <c r="D88" s="336"/>
      <c r="E88" s="94" t="s">
        <v>333</v>
      </c>
      <c r="F88" s="337" t="s">
        <v>581</v>
      </c>
      <c r="G88" s="338"/>
      <c r="H88" s="339"/>
      <c r="I88" s="337"/>
      <c r="J88" s="338"/>
      <c r="K88" s="338"/>
      <c r="L88" s="338"/>
      <c r="M88" s="339"/>
      <c r="N88" s="328" t="s">
        <v>90</v>
      </c>
      <c r="O88" s="328"/>
      <c r="P88" s="329" t="s">
        <v>101</v>
      </c>
      <c r="Q88" s="329"/>
      <c r="R88" s="329" t="s">
        <v>105</v>
      </c>
      <c r="S88" s="329"/>
      <c r="T88" s="329" t="s">
        <v>108</v>
      </c>
      <c r="U88" s="329"/>
      <c r="V88" s="88">
        <f t="shared" si="6"/>
        <v>1</v>
      </c>
      <c r="W88" s="304">
        <f t="shared" si="14"/>
        <v>1.512E-2</v>
      </c>
      <c r="X88" s="305"/>
      <c r="Y88" s="88">
        <f t="shared" si="7"/>
        <v>2</v>
      </c>
      <c r="Z88" s="304">
        <f t="shared" si="15"/>
        <v>0.36</v>
      </c>
      <c r="AA88" s="305"/>
      <c r="AB88" s="87">
        <f t="shared" si="8"/>
        <v>0.25</v>
      </c>
      <c r="AC88" s="87">
        <f t="shared" si="9"/>
        <v>0.25</v>
      </c>
      <c r="AD88" s="87">
        <f t="shared" si="10"/>
        <v>0.5</v>
      </c>
      <c r="AE88" s="55"/>
      <c r="AF88" s="55"/>
      <c r="AG88" s="55"/>
      <c r="AH88" s="55"/>
      <c r="AI88" s="55"/>
      <c r="AJ88" s="55"/>
      <c r="AK88" s="55"/>
      <c r="AL88" s="55"/>
      <c r="AM88" s="86"/>
      <c r="AN88" s="86"/>
      <c r="AO88" s="85"/>
      <c r="AP88" s="93">
        <f t="shared" si="11"/>
        <v>7</v>
      </c>
      <c r="AQ88" s="92" t="str">
        <f t="shared" si="12"/>
        <v>Espionaje o robo de información.</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93" customHeight="1" x14ac:dyDescent="0.15">
      <c r="A89" s="6">
        <f t="shared" si="13"/>
        <v>8</v>
      </c>
      <c r="B89" s="65" t="s">
        <v>622</v>
      </c>
      <c r="C89" s="335" t="s">
        <v>628</v>
      </c>
      <c r="D89" s="336"/>
      <c r="E89" s="94" t="s">
        <v>333</v>
      </c>
      <c r="F89" s="337" t="s">
        <v>428</v>
      </c>
      <c r="G89" s="338"/>
      <c r="H89" s="339"/>
      <c r="I89" s="337"/>
      <c r="J89" s="338"/>
      <c r="K89" s="338"/>
      <c r="L89" s="338"/>
      <c r="M89" s="339"/>
      <c r="N89" s="328" t="s">
        <v>90</v>
      </c>
      <c r="O89" s="328"/>
      <c r="P89" s="329" t="s">
        <v>101</v>
      </c>
      <c r="Q89" s="329"/>
      <c r="R89" s="329" t="s">
        <v>103</v>
      </c>
      <c r="S89" s="329"/>
      <c r="T89" s="329" t="s">
        <v>106</v>
      </c>
      <c r="U89" s="329"/>
      <c r="V89" s="88">
        <f t="shared" si="6"/>
        <v>1</v>
      </c>
      <c r="W89" s="304">
        <f t="shared" si="14"/>
        <v>9.8279999999999999E-3</v>
      </c>
      <c r="X89" s="305"/>
      <c r="Y89" s="88">
        <f t="shared" si="7"/>
        <v>2</v>
      </c>
      <c r="Z89" s="304">
        <f t="shared" si="15"/>
        <v>0.23399999999999999</v>
      </c>
      <c r="AA89" s="305"/>
      <c r="AB89" s="87">
        <f t="shared" si="8"/>
        <v>0.25</v>
      </c>
      <c r="AC89" s="87">
        <f t="shared" si="9"/>
        <v>0.1</v>
      </c>
      <c r="AD89" s="87">
        <f t="shared" si="10"/>
        <v>0.35</v>
      </c>
      <c r="AE89" s="55"/>
      <c r="AF89" s="55"/>
      <c r="AG89" s="55"/>
      <c r="AH89" s="55"/>
      <c r="AI89" s="55"/>
      <c r="AJ89" s="55"/>
      <c r="AK89" s="55"/>
      <c r="AL89" s="55"/>
      <c r="AM89" s="86"/>
      <c r="AN89" s="86"/>
      <c r="AO89" s="85"/>
      <c r="AP89" s="93">
        <f t="shared" si="11"/>
        <v>8</v>
      </c>
      <c r="AQ89" s="92" t="str">
        <f t="shared" si="12"/>
        <v>Interrupción del servicio de energía o conectividad.</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9.8279999999999999E-3</v>
      </c>
      <c r="X90" s="305"/>
      <c r="Y90" s="88">
        <f t="shared" si="7"/>
        <v>2</v>
      </c>
      <c r="Z90" s="304">
        <f t="shared" si="15"/>
        <v>0.23399999999999999</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9.8279999999999999E-3</v>
      </c>
      <c r="X91" s="305"/>
      <c r="Y91" s="88">
        <f t="shared" si="7"/>
        <v>2</v>
      </c>
      <c r="Z91" s="304">
        <f t="shared" si="15"/>
        <v>0.23399999999999999</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9.8279999999999999E-3</v>
      </c>
      <c r="X92" s="305"/>
      <c r="Y92" s="88">
        <f t="shared" si="7"/>
        <v>2</v>
      </c>
      <c r="Z92" s="304">
        <f t="shared" si="15"/>
        <v>0.23399999999999999</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9.8279999999999999E-3</v>
      </c>
      <c r="X93" s="305"/>
      <c r="Y93" s="88">
        <f t="shared" si="7"/>
        <v>2</v>
      </c>
      <c r="Z93" s="304">
        <f t="shared" si="15"/>
        <v>0.23399999999999999</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9.8279999999999999E-3</v>
      </c>
      <c r="X94" s="305"/>
      <c r="Y94" s="88">
        <f t="shared" si="7"/>
        <v>2</v>
      </c>
      <c r="Z94" s="304">
        <f t="shared" si="15"/>
        <v>0.23399999999999999</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9.8279999999999999E-3</v>
      </c>
      <c r="X95" s="305"/>
      <c r="Y95" s="88">
        <f t="shared" si="7"/>
        <v>2</v>
      </c>
      <c r="Z95" s="304">
        <f t="shared" si="15"/>
        <v>0.23399999999999999</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9.8279999999999999E-3</v>
      </c>
      <c r="X96" s="305"/>
      <c r="Y96" s="88">
        <f t="shared" si="7"/>
        <v>2</v>
      </c>
      <c r="Z96" s="304">
        <f t="shared" si="15"/>
        <v>0.23399999999999999</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9.8279999999999999E-3</v>
      </c>
      <c r="X97" s="305"/>
      <c r="Y97" s="88">
        <f t="shared" si="7"/>
        <v>2</v>
      </c>
      <c r="Z97" s="304">
        <f t="shared" si="15"/>
        <v>0.23399999999999999</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9.8279999999999999E-3</v>
      </c>
      <c r="X98" s="305"/>
      <c r="Y98" s="88">
        <f t="shared" si="7"/>
        <v>2</v>
      </c>
      <c r="Z98" s="304">
        <f t="shared" si="15"/>
        <v>0.23399999999999999</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9.8279999999999999E-3</v>
      </c>
      <c r="X99" s="305"/>
      <c r="Y99" s="88">
        <f t="shared" si="7"/>
        <v>2</v>
      </c>
      <c r="Z99" s="304">
        <f t="shared" si="15"/>
        <v>0.23399999999999999</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9.8279999999999999E-3</v>
      </c>
      <c r="X100" s="305"/>
      <c r="Y100" s="88">
        <f t="shared" si="7"/>
        <v>2</v>
      </c>
      <c r="Z100" s="304">
        <f t="shared" si="15"/>
        <v>0.23399999999999999</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9.8279999999999999E-3</v>
      </c>
      <c r="X101" s="305"/>
      <c r="Y101" s="88">
        <f t="shared" si="7"/>
        <v>2</v>
      </c>
      <c r="Z101" s="304">
        <f t="shared" si="15"/>
        <v>0.23399999999999999</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9.8279999999999999E-3</v>
      </c>
      <c r="X102" s="305"/>
      <c r="Y102" s="88">
        <f t="shared" si="7"/>
        <v>2</v>
      </c>
      <c r="Z102" s="304">
        <f t="shared" si="15"/>
        <v>0.23399999999999999</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9.8279999999999999E-3</v>
      </c>
      <c r="X103" s="305"/>
      <c r="Y103" s="88">
        <f t="shared" si="7"/>
        <v>2</v>
      </c>
      <c r="Z103" s="304">
        <f t="shared" si="15"/>
        <v>0.23399999999999999</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9.8279999999999999E-3</v>
      </c>
      <c r="X104" s="305"/>
      <c r="Y104" s="88">
        <f t="shared" si="7"/>
        <v>2</v>
      </c>
      <c r="Z104" s="304">
        <f t="shared" si="15"/>
        <v>0.23399999999999999</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9.8279999999999999E-3</v>
      </c>
      <c r="X105" s="305"/>
      <c r="Y105" s="88">
        <f t="shared" si="7"/>
        <v>2</v>
      </c>
      <c r="Z105" s="304">
        <f t="shared" si="15"/>
        <v>0.23399999999999999</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9.8279999999999999E-3</v>
      </c>
      <c r="X106" s="305"/>
      <c r="Y106" s="88">
        <f t="shared" si="7"/>
        <v>2</v>
      </c>
      <c r="Z106" s="304">
        <f t="shared" si="15"/>
        <v>0.23399999999999999</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9.8279999999999999E-3</v>
      </c>
      <c r="X107" s="305"/>
      <c r="Y107" s="88">
        <f t="shared" si="7"/>
        <v>2</v>
      </c>
      <c r="Z107" s="304">
        <f t="shared" si="15"/>
        <v>0.23399999999999999</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9.8279999999999999E-3</v>
      </c>
      <c r="X108" s="305"/>
      <c r="Y108" s="88">
        <f t="shared" si="7"/>
        <v>2</v>
      </c>
      <c r="Z108" s="304">
        <f t="shared" si="15"/>
        <v>0.23399999999999999</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9.8279999999999999E-3</v>
      </c>
      <c r="X109" s="305"/>
      <c r="Y109" s="88">
        <f t="shared" si="7"/>
        <v>2</v>
      </c>
      <c r="Z109" s="304">
        <f t="shared" si="15"/>
        <v>0.23399999999999999</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9.8279999999999999E-3</v>
      </c>
      <c r="X110" s="305"/>
      <c r="Y110" s="88">
        <f t="shared" si="7"/>
        <v>2</v>
      </c>
      <c r="Z110" s="304">
        <f t="shared" si="15"/>
        <v>0.23399999999999999</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9.8279999999999999E-3</v>
      </c>
      <c r="X111" s="305"/>
      <c r="Y111" s="88">
        <f t="shared" si="7"/>
        <v>2</v>
      </c>
      <c r="Z111" s="304">
        <f t="shared" si="15"/>
        <v>0.23399999999999999</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9.8279999999999999E-3</v>
      </c>
      <c r="K113" s="310"/>
      <c r="L113" s="311" t="s">
        <v>217</v>
      </c>
      <c r="M113" s="311"/>
      <c r="N113" s="311"/>
      <c r="O113" s="311"/>
      <c r="P113" s="311"/>
      <c r="Q113" s="312"/>
      <c r="R113" s="78">
        <f>Y111</f>
        <v>2</v>
      </c>
      <c r="S113" s="313" t="str">
        <f>_xlfn.IFNA(VLOOKUP(R113,A68:B72,2,1),"")</f>
        <v>Menor</v>
      </c>
      <c r="T113" s="313"/>
      <c r="U113" s="313"/>
      <c r="V113" s="313"/>
      <c r="W113" s="314">
        <f>Z111</f>
        <v>0.23399999999999999</v>
      </c>
      <c r="X113" s="315"/>
      <c r="Y113" s="32"/>
      <c r="Z113" s="32"/>
      <c r="AA113" s="32"/>
      <c r="AB113" s="77" t="str">
        <f>CONCATENATE(F113," - ",G113)</f>
        <v>1 - Muy Baja</v>
      </c>
      <c r="AC113" s="77" t="str">
        <f>CONCATENATE(R113," - ",S113)</f>
        <v>2 - Menor</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2.299752E-3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34" customHeight="1" x14ac:dyDescent="0.15">
      <c r="A172" s="48" t="s">
        <v>165</v>
      </c>
      <c r="B172" s="180" t="s">
        <v>388</v>
      </c>
      <c r="C172" s="225" t="s">
        <v>656</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40" customHeight="1" x14ac:dyDescent="0.15">
      <c r="A173" s="48" t="s">
        <v>163</v>
      </c>
      <c r="B173" s="180" t="s">
        <v>357</v>
      </c>
      <c r="C173" s="225" t="s">
        <v>440</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25" customHeight="1" x14ac:dyDescent="0.15">
      <c r="A174" s="48" t="s">
        <v>161</v>
      </c>
      <c r="B174" s="180" t="s">
        <v>357</v>
      </c>
      <c r="C174" s="225" t="s">
        <v>652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62" priority="1"/>
  </conditionalFormatting>
  <conditionalFormatting sqref="O76:T76 O128:T128 O130 O137:T137 O140:T140 O142:T142 O143 O152:T152 O154:T160">
    <cfRule type="containsText" dxfId="61" priority="6" operator="containsText" text="EXTREMO">
      <formula>NOT(ISERROR(SEARCH("EXTREMO",O76)))</formula>
    </cfRule>
    <cfRule type="containsText" dxfId="60" priority="7" operator="containsText" text="ALTO">
      <formula>NOT(ISERROR(SEARCH("ALTO",O76)))</formula>
    </cfRule>
    <cfRule type="containsText" dxfId="59" priority="8" operator="containsText" text="MODERADO">
      <formula>NOT(ISERROR(SEARCH("MODERADO",O76)))</formula>
    </cfRule>
    <cfRule type="containsText" dxfId="58" priority="9" operator="containsText" text="bajo">
      <formula>NOT(ISERROR(SEARCH("bajo",O76)))</formula>
    </cfRule>
  </conditionalFormatting>
  <conditionalFormatting sqref="O115:T118">
    <cfRule type="containsText" dxfId="57" priority="2" operator="containsText" text="EXTREMO">
      <formula>NOT(ISERROR(SEARCH("EXTREMO",O115)))</formula>
    </cfRule>
    <cfRule type="containsText" dxfId="56" priority="3" operator="containsText" text="ALTO">
      <formula>NOT(ISERROR(SEARCH("ALTO",O115)))</formula>
    </cfRule>
    <cfRule type="containsText" dxfId="55" priority="4" operator="containsText" text="MODERADO">
      <formula>NOT(ISERROR(SEARCH("MODERADO",O115)))</formula>
    </cfRule>
    <cfRule type="containsText" dxfId="54"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showErrorMessage="1" sqref="D145:D151" xr:uid="{380BE9F8-FCF3-E647-8D4F-535AEEB63D14}">
      <formula1>CLASIFICACION</formula1>
    </dataValidation>
    <dataValidation type="list" allowBlank="1" showInputMessage="1" showErrorMessage="1" sqref="B38:B44" xr:uid="{E22A1647-DB14-2746-9C17-690AAD2A3D1A}">
      <formula1>Consecuencia</formula1>
    </dataValidation>
    <dataValidation type="list" showErrorMessage="1" sqref="N82:N111" xr:uid="{829B1049-0FB8-B449-A3F4-31AA5AB99BBD}">
      <formula1>frecuencias</formula1>
    </dataValidation>
    <dataValidation type="list" showInputMessage="1" showErrorMessage="1" sqref="P82:Q111" xr:uid="{BD25E786-04B0-DD48-A49F-EAB30052713A}">
      <formula1>Contr_implement</formula1>
    </dataValidation>
    <dataValidation type="list" showInputMessage="1" showErrorMessage="1" sqref="R82:S111" xr:uid="{4255A7F2-2DE7-424F-A6BE-12F5ADFCDC73}">
      <formula1>Proposito</formula1>
    </dataValidation>
    <dataValidation type="list" showInputMessage="1" showErrorMessage="1" sqref="T82:U111" xr:uid="{3263483F-5944-2F46-B1C0-BE9F9441F64B}">
      <formula1>Efectos</formula1>
    </dataValidation>
    <dataValidation type="list" allowBlank="1" showInputMessage="1" showErrorMessage="1" sqref="U15:W34" xr:uid="{EF28056B-709F-9044-8AC1-AAE89709CA8B}">
      <formula1>Fact_causa</formula1>
    </dataValidation>
    <dataValidation type="list" showInputMessage="1" showErrorMessage="1" sqref="G117" xr:uid="{DD5825F5-E2E7-5141-9AD5-48915F44A4B5}">
      <formula1>Politica_tto</formula1>
    </dataValidation>
    <dataValidation type="list" showInputMessage="1" showErrorMessage="1" sqref="O141:R141" xr:uid="{FDB69293-1651-2A40-8372-9B02FA7F3BFD}">
      <formula1>SN</formula1>
    </dataValidation>
    <dataValidation type="list" showInputMessage="1" showErrorMessage="1" sqref="D12" xr:uid="{E26D1284-5338-9B4D-98D0-F29106DA903E}">
      <formula1>tipo_riesg</formula1>
    </dataValidation>
    <dataValidation type="list" allowBlank="1" showInputMessage="1" showErrorMessage="1" sqref="E46:E49" xr:uid="{1ABD5E91-1321-2E41-857F-032A74F6B3BB}">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6145"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614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0C6E9-45A9-ED45-A748-22BBF97F092F}">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388</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212" customHeight="1" thickBot="1" x14ac:dyDescent="0.2">
      <c r="A12" s="569" t="s">
        <v>392</v>
      </c>
      <c r="B12" s="570"/>
      <c r="C12" s="175" t="s">
        <v>383</v>
      </c>
      <c r="D12" s="174" t="s">
        <v>137</v>
      </c>
      <c r="E12" s="543" t="s">
        <v>384</v>
      </c>
      <c r="F12" s="544"/>
      <c r="G12" s="544"/>
      <c r="H12" s="544"/>
      <c r="I12" s="544"/>
      <c r="J12" s="544"/>
      <c r="K12" s="544"/>
      <c r="L12" s="544"/>
      <c r="M12" s="544"/>
      <c r="N12" s="544"/>
      <c r="O12" s="544"/>
      <c r="P12" s="544"/>
      <c r="Q12" s="544"/>
      <c r="R12" s="544"/>
      <c r="S12" s="544"/>
      <c r="T12" s="544"/>
      <c r="U12" s="544"/>
      <c r="V12" s="544"/>
      <c r="W12" s="545"/>
      <c r="X12" s="571" t="s">
        <v>390</v>
      </c>
      <c r="Y12" s="572"/>
      <c r="Z12" s="572"/>
      <c r="AA12" s="573"/>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42" customHeight="1" x14ac:dyDescent="0.15">
      <c r="A15" s="168">
        <v>1</v>
      </c>
      <c r="B15" s="526" t="s">
        <v>592</v>
      </c>
      <c r="C15" s="527"/>
      <c r="D15" s="527"/>
      <c r="E15" s="527"/>
      <c r="F15" s="528"/>
      <c r="G15" s="529" t="s">
        <v>600</v>
      </c>
      <c r="H15" s="530"/>
      <c r="I15" s="530"/>
      <c r="J15" s="530"/>
      <c r="K15" s="530"/>
      <c r="L15" s="530"/>
      <c r="M15" s="530"/>
      <c r="N15" s="530"/>
      <c r="O15" s="530"/>
      <c r="P15" s="530"/>
      <c r="Q15" s="530"/>
      <c r="R15" s="530"/>
      <c r="S15" s="530"/>
      <c r="T15" s="531"/>
      <c r="U15" s="515" t="s">
        <v>130</v>
      </c>
      <c r="V15" s="515"/>
      <c r="W15" s="515"/>
      <c r="X15" s="515" t="s">
        <v>363</v>
      </c>
      <c r="Y15" s="515"/>
      <c r="Z15" s="515"/>
      <c r="AA15" s="515"/>
      <c r="AB15" s="77" t="str">
        <f>CONCATENATE(A15," ",B15," 
",A16," ",B16," 
",A17," ",B17," 
",A18," ",B18," 
",A19," ",B19," 
",A20," ",B20," 
",A21," ",B21," 
",A22," ",B22," 
",A23," ",B23," 
",A24," ",B24," 
",A25," ",B25," 
",A26," ",B26," 
",A27," ",B27," 
",A28," ",B28," 
",A29," ",B29," 
",A30," ",B30," 
",A31," ",B31," 
",A32," ",B32," 
",A33," ",B33," 
",A34," ",B34,)</f>
        <v xml:space="preserve">1 Fallo de hardware o software. 
2 Ataque de ransomware o malware. 
3 Error humano o negligencia. 
4 Desastre natural o incidente físico. 
5 Acceso no autorizado. 
6 Obsolecencia tecnológica o incompatibilidad de formatos. 
7 Espionaje o robo de información. 
8 Interrupción del servicio de energía o conectividad. 
 </v>
      </c>
      <c r="AC15" s="77" t="str">
        <f>CONCATENATE(A15," ",G15," 
",A16," ",G16," 
",A17," ",G17," 
",A18," ",G18," 
",A19," ",G19," 
",A20," ",G20," 
",A21," ",G21," 
",A22," ",G22," 
",A23," ",G23," 
",A24," ",G24," 
",A25," ",G25," 
",A26," ",G26," 
",A27," ",G27," 
",A28," ",G28," 
",A29," ",G29," 
",A30," ",G30," 
",A31," ",G31," 
",A32," ",G32," 
",A33," ",G33," 
",A34," ",G34,)</f>
        <v xml:space="preserve">1 Equipos de almacenamiento obsoletos o sin mantenimiento, errores en el sistema operativo o aplicaciones de gestión documental sin parches de seguridad. 
2 Falta de software antivirus o antimalware actualizado, ausencia de filtros de correo electrónico para detectar archivos adjuntos maliciosos 
3 Eliminación accidental de archivos, sobrescritura de documentos, falta de capacitación en el uso correcto de los sistemas de gestión documental, o envío de información a destinatarios incorrectos. 
4 Ausencia de copias de seguridad externas o en la nube, infraestructura física sin protección contra incendios, inundaciones o terremotos, o falta de un plan de continuidad del negocio. 
5 Contraseñas débiles o compartidas, falta de autenticación multifactor (MFA), permisos de acceso mal configurados, o ausencia de auditorías de acceso a los sistemas. 
6 Utilización de formatos de archivo propietarios o poco comunes, falta de migración de datos a nuevas plataformas, o sistemas de gestión documental que no son compatibles con versiones actualizadas de software. 
7 Redes Wi-Fi inseguras, dispositivos móviles sin protección, o falta de control de acceso físico a las instalaciones donde se almacena la información. 
8 Falta de sistemas de alimentación ininterrumpida (UPS), generadores de respaldo o redundancia en la conexión a internet, lo que impide el acceso y la gestión de la información. 
 </v>
      </c>
      <c r="AD15" s="77" t="str">
        <f>CONCATENATE(A15," ",U15," 
",A16," ",U16," 
",A17," ",U17," 
",A18," ",U18," 
",A19," ",U19," 
",A20," ",U20," 
",A21," ",U21," 
",A22," ",U22," 
",A23," ",U23," 
",A24," ",U24," 
",A25," ",U25," 
",A26," ",U26," 
",A27," ",U27," 
",A28," ",U28," 
",A29," ",U29," 
",A30," ",U30," 
",A31," ",U31," 
",A32," ",U32," 
",A33," ",U33," 
",A34," ",U34,)</f>
        <v xml:space="preserve">1 Tecnológico 
2 Tecnológico 
3 Humano 
4 Tecnológico 
5 Tecnológico 
6 Tecnológico 
7 Tecnológico 
8 Evento Externo 
 </v>
      </c>
      <c r="AE15" s="32"/>
      <c r="AF15" s="32"/>
      <c r="AG15" s="32"/>
      <c r="AH15" s="32"/>
      <c r="AI15" s="32"/>
      <c r="AJ15" s="32"/>
      <c r="AK15" s="32"/>
      <c r="AL15" s="32"/>
      <c r="AM15" s="32"/>
      <c r="AN15" s="32"/>
      <c r="AP15" s="93">
        <f t="shared" ref="AP15:AP34" si="0">A82</f>
        <v>1</v>
      </c>
      <c r="AQ15" s="92" t="str">
        <f t="shared" ref="AQ15:AQ34" si="1">IF(B82="","",B82)</f>
        <v>8.8 Gestión de vulnerabilidades técnicas.</v>
      </c>
      <c r="AAL15" s="37"/>
      <c r="AAM15" s="37"/>
      <c r="AAN15" s="37"/>
      <c r="AAO15" s="37"/>
      <c r="AAP15" s="37"/>
      <c r="AAQ15" s="37"/>
      <c r="AAR15" s="37"/>
      <c r="AAS15" s="37"/>
      <c r="AAT15" s="37"/>
      <c r="AAU15" s="37"/>
      <c r="AAV15" s="37"/>
    </row>
    <row r="16" spans="1:724" ht="42" customHeight="1" x14ac:dyDescent="0.15">
      <c r="A16" s="168">
        <f t="shared" ref="A16:A34" si="2">IF(B16="","",A15+1)</f>
        <v>2</v>
      </c>
      <c r="B16" s="526" t="s">
        <v>593</v>
      </c>
      <c r="C16" s="527"/>
      <c r="D16" s="527"/>
      <c r="E16" s="527"/>
      <c r="F16" s="528"/>
      <c r="G16" s="529" t="s">
        <v>601</v>
      </c>
      <c r="H16" s="530"/>
      <c r="I16" s="530"/>
      <c r="J16" s="530"/>
      <c r="K16" s="530"/>
      <c r="L16" s="530"/>
      <c r="M16" s="530"/>
      <c r="N16" s="530"/>
      <c r="O16" s="530"/>
      <c r="P16" s="530"/>
      <c r="Q16" s="530"/>
      <c r="R16" s="530"/>
      <c r="S16" s="530"/>
      <c r="T16" s="531"/>
      <c r="U16" s="515" t="s">
        <v>130</v>
      </c>
      <c r="V16" s="515"/>
      <c r="W16" s="515"/>
      <c r="X16" s="515"/>
      <c r="Y16" s="515"/>
      <c r="Z16" s="515"/>
      <c r="AA16" s="515"/>
      <c r="AB16" s="55"/>
      <c r="AC16" s="55"/>
      <c r="AD16" s="32"/>
      <c r="AE16" s="32"/>
      <c r="AF16" s="32"/>
      <c r="AG16" s="32"/>
      <c r="AH16" s="32"/>
      <c r="AI16" s="32"/>
      <c r="AJ16" s="32"/>
      <c r="AK16" s="32"/>
      <c r="AL16" s="32"/>
      <c r="AM16" s="32"/>
      <c r="AN16" s="32"/>
      <c r="AP16" s="93">
        <f t="shared" si="0"/>
        <v>2</v>
      </c>
      <c r="AQ16" s="92" t="str">
        <f t="shared" si="1"/>
        <v>8.7 Protección contra malware.</v>
      </c>
      <c r="AAL16" s="37"/>
      <c r="AAM16" s="37"/>
      <c r="AAN16" s="37"/>
      <c r="AAO16" s="37"/>
      <c r="AAP16" s="37"/>
      <c r="AAQ16" s="37"/>
      <c r="AAR16" s="37"/>
      <c r="AAS16" s="37"/>
      <c r="AAT16" s="37"/>
      <c r="AAU16" s="37"/>
      <c r="AAV16" s="37"/>
    </row>
    <row r="17" spans="1:724" ht="42" customHeight="1" x14ac:dyDescent="0.15">
      <c r="A17" s="168">
        <f t="shared" si="2"/>
        <v>3</v>
      </c>
      <c r="B17" s="526" t="s">
        <v>594</v>
      </c>
      <c r="C17" s="527"/>
      <c r="D17" s="527"/>
      <c r="E17" s="527"/>
      <c r="F17" s="528"/>
      <c r="G17" s="529" t="s">
        <v>602</v>
      </c>
      <c r="H17" s="530"/>
      <c r="I17" s="530"/>
      <c r="J17" s="530"/>
      <c r="K17" s="530"/>
      <c r="L17" s="530"/>
      <c r="M17" s="530"/>
      <c r="N17" s="530"/>
      <c r="O17" s="530"/>
      <c r="P17" s="530"/>
      <c r="Q17" s="530"/>
      <c r="R17" s="530"/>
      <c r="S17" s="530"/>
      <c r="T17" s="531"/>
      <c r="U17" s="515" t="s">
        <v>131</v>
      </c>
      <c r="V17" s="515"/>
      <c r="W17" s="515"/>
      <c r="X17" s="515"/>
      <c r="Y17" s="515"/>
      <c r="Z17" s="515"/>
      <c r="AA17" s="515"/>
      <c r="AB17" s="55"/>
      <c r="AC17" s="55"/>
      <c r="AD17" s="32"/>
      <c r="AE17" s="32"/>
      <c r="AF17" s="32"/>
      <c r="AG17" s="32"/>
      <c r="AH17" s="32"/>
      <c r="AI17" s="32"/>
      <c r="AJ17" s="32"/>
      <c r="AK17" s="32"/>
      <c r="AL17" s="32"/>
      <c r="AM17" s="32"/>
      <c r="AN17" s="32"/>
      <c r="AP17" s="93">
        <f t="shared" si="0"/>
        <v>3</v>
      </c>
      <c r="AQ17" s="92" t="str">
        <f t="shared" si="1"/>
        <v>6.3 Concienciación, educación y formación en seguridad de la información.</v>
      </c>
      <c r="AAL17" s="37"/>
      <c r="AAM17" s="37"/>
      <c r="AAN17" s="37"/>
      <c r="AAO17" s="37"/>
      <c r="AAP17" s="37"/>
      <c r="AAQ17" s="37"/>
      <c r="AAR17" s="37"/>
      <c r="AAS17" s="37"/>
      <c r="AAT17" s="37"/>
      <c r="AAU17" s="37"/>
      <c r="AAV17" s="37"/>
    </row>
    <row r="18" spans="1:724" ht="42" customHeight="1" x14ac:dyDescent="0.15">
      <c r="A18" s="168">
        <f t="shared" si="2"/>
        <v>4</v>
      </c>
      <c r="B18" s="526" t="s">
        <v>595</v>
      </c>
      <c r="C18" s="527"/>
      <c r="D18" s="527"/>
      <c r="E18" s="527"/>
      <c r="F18" s="528"/>
      <c r="G18" s="512" t="s">
        <v>603</v>
      </c>
      <c r="H18" s="513"/>
      <c r="I18" s="513"/>
      <c r="J18" s="513"/>
      <c r="K18" s="513"/>
      <c r="L18" s="513"/>
      <c r="M18" s="513"/>
      <c r="N18" s="513"/>
      <c r="O18" s="513"/>
      <c r="P18" s="513"/>
      <c r="Q18" s="513"/>
      <c r="R18" s="513"/>
      <c r="S18" s="513"/>
      <c r="T18" s="514"/>
      <c r="U18" s="515" t="s">
        <v>130</v>
      </c>
      <c r="V18" s="515"/>
      <c r="W18" s="515"/>
      <c r="X18" s="515"/>
      <c r="Y18" s="515"/>
      <c r="Z18" s="515"/>
      <c r="AA18" s="515"/>
      <c r="AB18" s="55"/>
      <c r="AC18" s="55"/>
      <c r="AD18" s="32"/>
      <c r="AE18" s="32"/>
      <c r="AF18" s="32"/>
      <c r="AG18" s="32"/>
      <c r="AH18" s="32"/>
      <c r="AI18" s="32"/>
      <c r="AJ18" s="32"/>
      <c r="AK18" s="32"/>
      <c r="AL18" s="32"/>
      <c r="AM18" s="32"/>
      <c r="AN18" s="32"/>
      <c r="AP18" s="93">
        <f t="shared" si="0"/>
        <v>4</v>
      </c>
      <c r="AQ18" s="92" t="str">
        <f t="shared" si="1"/>
        <v>5.30 Preparación de TIC para la continuidad del negocio.</v>
      </c>
      <c r="AAL18" s="37"/>
      <c r="AAM18" s="37"/>
      <c r="AAN18" s="37"/>
      <c r="AAO18" s="37"/>
      <c r="AAP18" s="37"/>
      <c r="AAQ18" s="37"/>
      <c r="AAR18" s="37"/>
      <c r="AAS18" s="37"/>
      <c r="AAT18" s="37"/>
      <c r="AAU18" s="37"/>
      <c r="AAV18" s="37"/>
    </row>
    <row r="19" spans="1:724" ht="42" customHeight="1" x14ac:dyDescent="0.15">
      <c r="A19" s="168">
        <f t="shared" si="2"/>
        <v>5</v>
      </c>
      <c r="B19" s="526" t="s">
        <v>596</v>
      </c>
      <c r="C19" s="527"/>
      <c r="D19" s="527"/>
      <c r="E19" s="527"/>
      <c r="F19" s="528"/>
      <c r="G19" s="512" t="s">
        <v>604</v>
      </c>
      <c r="H19" s="513"/>
      <c r="I19" s="513"/>
      <c r="J19" s="513"/>
      <c r="K19" s="513"/>
      <c r="L19" s="513"/>
      <c r="M19" s="513"/>
      <c r="N19" s="513"/>
      <c r="O19" s="513"/>
      <c r="P19" s="513"/>
      <c r="Q19" s="513"/>
      <c r="R19" s="513"/>
      <c r="S19" s="513"/>
      <c r="T19" s="514"/>
      <c r="U19" s="515" t="s">
        <v>130</v>
      </c>
      <c r="V19" s="515"/>
      <c r="W19" s="515"/>
      <c r="X19" s="515"/>
      <c r="Y19" s="515"/>
      <c r="Z19" s="515"/>
      <c r="AA19" s="515"/>
      <c r="AB19" s="55"/>
      <c r="AC19" s="55"/>
      <c r="AD19" s="32"/>
      <c r="AE19" s="32"/>
      <c r="AF19" s="32"/>
      <c r="AG19" s="32"/>
      <c r="AH19" s="32"/>
      <c r="AI19" s="32"/>
      <c r="AJ19" s="32"/>
      <c r="AK19" s="32"/>
      <c r="AL19" s="32"/>
      <c r="AM19" s="32"/>
      <c r="AN19" s="32"/>
      <c r="AP19" s="93">
        <f t="shared" si="0"/>
        <v>5</v>
      </c>
      <c r="AQ19" s="92" t="str">
        <f t="shared" si="1"/>
        <v>5.15 Control de acceso.</v>
      </c>
      <c r="AAL19" s="37"/>
      <c r="AAM19" s="37"/>
      <c r="AAN19" s="37"/>
      <c r="AAO19" s="37"/>
      <c r="AAP19" s="37"/>
      <c r="AAQ19" s="37"/>
      <c r="AAR19" s="37"/>
      <c r="AAS19" s="37"/>
      <c r="AAT19" s="37"/>
      <c r="AAU19" s="37"/>
      <c r="AAV19" s="37"/>
    </row>
    <row r="20" spans="1:724" ht="42" customHeight="1" x14ac:dyDescent="0.15">
      <c r="A20" s="168">
        <f t="shared" si="2"/>
        <v>6</v>
      </c>
      <c r="B20" s="515" t="s">
        <v>597</v>
      </c>
      <c r="C20" s="515"/>
      <c r="D20" s="515"/>
      <c r="E20" s="515"/>
      <c r="F20" s="515"/>
      <c r="G20" s="512" t="s">
        <v>605</v>
      </c>
      <c r="H20" s="513"/>
      <c r="I20" s="513"/>
      <c r="J20" s="513"/>
      <c r="K20" s="513"/>
      <c r="L20" s="513"/>
      <c r="M20" s="513"/>
      <c r="N20" s="513"/>
      <c r="O20" s="513"/>
      <c r="P20" s="513"/>
      <c r="Q20" s="513"/>
      <c r="R20" s="513"/>
      <c r="S20" s="513"/>
      <c r="T20" s="514"/>
      <c r="U20" s="515" t="s">
        <v>130</v>
      </c>
      <c r="V20" s="515"/>
      <c r="W20" s="515"/>
      <c r="X20" s="515"/>
      <c r="Y20" s="515"/>
      <c r="Z20" s="515"/>
      <c r="AA20" s="515"/>
      <c r="AB20" s="55"/>
      <c r="AC20" s="55"/>
      <c r="AD20" s="32"/>
      <c r="AE20" s="32"/>
      <c r="AF20" s="32"/>
      <c r="AG20" s="32"/>
      <c r="AH20" s="32"/>
      <c r="AI20" s="32"/>
      <c r="AJ20" s="32"/>
      <c r="AK20" s="32"/>
      <c r="AL20" s="32"/>
      <c r="AM20" s="32"/>
      <c r="AN20" s="32"/>
      <c r="AP20" s="93">
        <f t="shared" si="0"/>
        <v>6</v>
      </c>
      <c r="AQ20" s="92" t="str">
        <f t="shared" si="1"/>
        <v>8.9 Gestión de la configuración.</v>
      </c>
      <c r="AAL20" s="37"/>
      <c r="AAM20" s="37"/>
      <c r="AAN20" s="37"/>
      <c r="AAO20" s="37"/>
      <c r="AAP20" s="37"/>
      <c r="AAQ20" s="37"/>
      <c r="AAR20" s="37"/>
      <c r="AAS20" s="37"/>
      <c r="AAT20" s="37"/>
      <c r="AAU20" s="37"/>
      <c r="AAV20" s="37"/>
    </row>
    <row r="21" spans="1:724" ht="42" customHeight="1" x14ac:dyDescent="0.15">
      <c r="A21" s="168">
        <f t="shared" si="2"/>
        <v>7</v>
      </c>
      <c r="B21" s="515" t="s">
        <v>598</v>
      </c>
      <c r="C21" s="515"/>
      <c r="D21" s="515"/>
      <c r="E21" s="515"/>
      <c r="F21" s="515"/>
      <c r="G21" s="512" t="s">
        <v>606</v>
      </c>
      <c r="H21" s="513"/>
      <c r="I21" s="513"/>
      <c r="J21" s="513"/>
      <c r="K21" s="513"/>
      <c r="L21" s="513"/>
      <c r="M21" s="513"/>
      <c r="N21" s="513"/>
      <c r="O21" s="513"/>
      <c r="P21" s="513"/>
      <c r="Q21" s="513"/>
      <c r="R21" s="513"/>
      <c r="S21" s="513"/>
      <c r="T21" s="514"/>
      <c r="U21" s="515" t="s">
        <v>130</v>
      </c>
      <c r="V21" s="515"/>
      <c r="W21" s="515"/>
      <c r="X21" s="515"/>
      <c r="Y21" s="515"/>
      <c r="Z21" s="515"/>
      <c r="AA21" s="515"/>
      <c r="AB21" s="55"/>
      <c r="AC21" s="55"/>
      <c r="AD21" s="32"/>
      <c r="AE21" s="32"/>
      <c r="AF21" s="32"/>
      <c r="AG21" s="32"/>
      <c r="AH21" s="32"/>
      <c r="AI21" s="32"/>
      <c r="AJ21" s="32"/>
      <c r="AK21" s="32"/>
      <c r="AL21" s="32"/>
      <c r="AM21" s="32"/>
      <c r="AN21" s="32"/>
      <c r="AP21" s="93">
        <f t="shared" si="0"/>
        <v>7</v>
      </c>
      <c r="AQ21" s="92" t="str">
        <f t="shared" si="1"/>
        <v>A.8.24 Cifrado</v>
      </c>
      <c r="AAL21" s="37"/>
      <c r="AAM21" s="37"/>
      <c r="AAN21" s="37"/>
      <c r="AAO21" s="37"/>
      <c r="AAP21" s="37"/>
      <c r="AAQ21" s="37"/>
      <c r="AAR21" s="37"/>
      <c r="AAS21" s="37"/>
      <c r="AAT21" s="37"/>
      <c r="AAU21" s="37"/>
      <c r="AAV21" s="37"/>
    </row>
    <row r="22" spans="1:724" ht="42" customHeight="1" x14ac:dyDescent="0.15">
      <c r="A22" s="168">
        <f t="shared" si="2"/>
        <v>8</v>
      </c>
      <c r="B22" s="515" t="s">
        <v>599</v>
      </c>
      <c r="C22" s="515"/>
      <c r="D22" s="515"/>
      <c r="E22" s="515"/>
      <c r="F22" s="515"/>
      <c r="G22" s="512" t="s">
        <v>607</v>
      </c>
      <c r="H22" s="513"/>
      <c r="I22" s="513"/>
      <c r="J22" s="513"/>
      <c r="K22" s="513"/>
      <c r="L22" s="513"/>
      <c r="M22" s="513"/>
      <c r="N22" s="513"/>
      <c r="O22" s="513"/>
      <c r="P22" s="513"/>
      <c r="Q22" s="513"/>
      <c r="R22" s="513"/>
      <c r="S22" s="513"/>
      <c r="T22" s="514"/>
      <c r="U22" s="515" t="s">
        <v>128</v>
      </c>
      <c r="V22" s="515"/>
      <c r="W22" s="515"/>
      <c r="X22" s="515"/>
      <c r="Y22" s="515"/>
      <c r="Z22" s="515"/>
      <c r="AA22" s="515"/>
      <c r="AB22" s="55"/>
      <c r="AC22" s="55"/>
      <c r="AD22" s="32"/>
      <c r="AE22" s="32"/>
      <c r="AF22" s="32"/>
      <c r="AG22" s="32"/>
      <c r="AH22" s="32"/>
      <c r="AI22" s="32"/>
      <c r="AJ22" s="32"/>
      <c r="AK22" s="32"/>
      <c r="AL22" s="32"/>
      <c r="AM22" s="32"/>
      <c r="AN22" s="32"/>
      <c r="AP22" s="93">
        <f t="shared" si="0"/>
        <v>8</v>
      </c>
      <c r="AQ22" s="92" t="str">
        <f t="shared" si="1"/>
        <v>7.11 Servicios públicos de apoyo.</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66</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Operativa: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X</v>
      </c>
      <c r="BB56" s="443"/>
      <c r="BC56" s="442" t="str">
        <f>IF(O74=3,"X","")</f>
        <v/>
      </c>
      <c r="BD56" s="443"/>
      <c r="BE56" s="446" t="str">
        <f>IF(O74=4,"X","")</f>
        <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0.40000000000000008</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t="s">
        <v>62</v>
      </c>
      <c r="I59" s="47" t="s">
        <v>62</v>
      </c>
      <c r="J59" s="47" t="s">
        <v>62</v>
      </c>
      <c r="K59" s="47"/>
      <c r="L59" s="47"/>
      <c r="M59" s="47"/>
      <c r="N59" s="47"/>
      <c r="O59" s="47"/>
      <c r="P59" s="47"/>
      <c r="Q59" s="47"/>
      <c r="R59" s="47"/>
      <c r="S59" s="47"/>
      <c r="T59" s="47"/>
      <c r="U59" s="47"/>
      <c r="V59" s="47"/>
      <c r="W59" s="47"/>
      <c r="X59" s="47"/>
      <c r="Y59" s="47"/>
      <c r="Z59" s="122">
        <f>COUNTA(H59:Y59)*G59</f>
        <v>1.2000000000000002</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0.40000000000000008</v>
      </c>
      <c r="BC59" s="143"/>
      <c r="BD59" s="142">
        <f>IF(BC56="X",V74,0)</f>
        <v>0</v>
      </c>
      <c r="BE59" s="143"/>
      <c r="BF59" s="142">
        <f>IF(BE56="X",V74,0)</f>
        <v>0</v>
      </c>
      <c r="BG59" s="143"/>
      <c r="BH59" s="142">
        <f>IF(BG56="X",V74,0)</f>
        <v>0</v>
      </c>
      <c r="BI59" s="33"/>
      <c r="BJ59" s="32"/>
      <c r="BK59" s="32"/>
      <c r="BL59" s="32"/>
      <c r="BM59" s="451"/>
      <c r="BN59" s="451"/>
      <c r="BO59" s="32"/>
      <c r="BP59" s="141"/>
      <c r="BQ59" s="140">
        <f>IF(BP56="X",W113,0)</f>
        <v>0.15600000000000003</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c r="K60" s="47"/>
      <c r="L60" s="47"/>
      <c r="M60" s="47"/>
      <c r="N60" s="47"/>
      <c r="O60" s="47"/>
      <c r="P60" s="47"/>
      <c r="Q60" s="47"/>
      <c r="R60" s="47"/>
      <c r="S60" s="47"/>
      <c r="T60" s="47"/>
      <c r="U60" s="47"/>
      <c r="V60" s="47"/>
      <c r="W60" s="47"/>
      <c r="X60" s="47"/>
      <c r="Y60" s="47"/>
      <c r="Z60" s="122">
        <f>COUNTA(H60:Y60)*G60</f>
        <v>0</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2</v>
      </c>
      <c r="P64" s="438"/>
      <c r="Q64" s="438"/>
      <c r="R64" s="439" t="str">
        <f>_xlfn.IFNA(VLOOKUP(O64,A58:B62,2,1),"")</f>
        <v>Baja</v>
      </c>
      <c r="S64" s="439"/>
      <c r="T64" s="439"/>
      <c r="U64" s="439"/>
      <c r="V64" s="440">
        <f>IFERROR(AA58,"")</f>
        <v>0.40000000000000008</v>
      </c>
      <c r="W64" s="440"/>
      <c r="X64" s="441"/>
      <c r="Y64" s="32"/>
      <c r="Z64" s="32"/>
      <c r="AA64" s="32"/>
      <c r="AB64" s="77" t="str">
        <f>CONCATENATE(O64," - ",R64)</f>
        <v>2 - Baja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0.40000000000000008</v>
      </c>
      <c r="AB68" s="32"/>
      <c r="AC68" s="32"/>
      <c r="AD68" s="32"/>
      <c r="AE68" s="32"/>
      <c r="AF68" s="32"/>
      <c r="AG68" s="32"/>
      <c r="AH68" s="32"/>
      <c r="AI68" s="32"/>
      <c r="AJ68" s="32"/>
      <c r="AK68" s="32"/>
      <c r="AL68" s="32"/>
      <c r="AM68" s="32"/>
      <c r="AN68" s="32"/>
      <c r="AR68" s="433"/>
      <c r="AS68" s="379">
        <v>2</v>
      </c>
      <c r="AT68" s="409" t="str">
        <f>IF(O64=2,"X","")</f>
        <v>X</v>
      </c>
      <c r="AU68" s="395" t="s">
        <v>246</v>
      </c>
      <c r="AV68" s="396"/>
      <c r="AW68" s="405">
        <f>IF(AT68="X",V64,0)</f>
        <v>0.40000000000000008</v>
      </c>
      <c r="AX68" s="32"/>
      <c r="AY68" s="373"/>
      <c r="AZ68" s="375" t="str">
        <f>IF(AND(AT68="X",AY56="X"),AW68*AZ59,"")</f>
        <v/>
      </c>
      <c r="BA68" s="385"/>
      <c r="BB68" s="387">
        <f>IF(AND(AT68="X",BA56="X"),AW68*BB59,"")</f>
        <v>0.16000000000000006</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t="s">
        <v>62</v>
      </c>
      <c r="I69" s="47" t="s">
        <v>62</v>
      </c>
      <c r="J69" s="47" t="s">
        <v>62</v>
      </c>
      <c r="K69" s="47"/>
      <c r="L69" s="47"/>
      <c r="M69" s="47"/>
      <c r="N69" s="47"/>
      <c r="O69" s="47"/>
      <c r="P69" s="47"/>
      <c r="Q69" s="47"/>
      <c r="R69" s="47"/>
      <c r="S69" s="47"/>
      <c r="T69" s="47"/>
      <c r="U69" s="47"/>
      <c r="V69" s="47"/>
      <c r="W69" s="47"/>
      <c r="X69" s="47"/>
      <c r="Y69" s="47"/>
      <c r="Z69" s="122">
        <f>COUNTA(H69:Y69)*G69</f>
        <v>1.2000000000000002</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c r="I70" s="47"/>
      <c r="J70" s="47"/>
      <c r="K70" s="47"/>
      <c r="L70" s="47"/>
      <c r="M70" s="47"/>
      <c r="N70" s="47"/>
      <c r="O70" s="47"/>
      <c r="P70" s="47"/>
      <c r="Q70" s="47"/>
      <c r="R70" s="47"/>
      <c r="S70" s="47"/>
      <c r="T70" s="47"/>
      <c r="U70" s="47"/>
      <c r="V70" s="47"/>
      <c r="W70" s="47"/>
      <c r="X70" s="47"/>
      <c r="Y70" s="47"/>
      <c r="Z70" s="122">
        <f>COUNTA(H70:Y70)*G70</f>
        <v>0</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9.8279999999999999E-3</v>
      </c>
      <c r="BO70" s="32"/>
      <c r="BP70" s="373"/>
      <c r="BQ70" s="375">
        <f>IF(AND(BM70="X",BP56="X"),BN70*BQ59,"")</f>
        <v>1.5331680000000003E-3</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2</v>
      </c>
      <c r="P74" s="368"/>
      <c r="Q74" s="368"/>
      <c r="R74" s="369" t="str">
        <f>_xlfn.IFNA(VLOOKUP(O74,A68:B72,2,1),"")</f>
        <v>Menor</v>
      </c>
      <c r="S74" s="369"/>
      <c r="T74" s="369"/>
      <c r="U74" s="369"/>
      <c r="V74" s="370">
        <f>IFERROR(AA68,"")</f>
        <v>0.40000000000000008</v>
      </c>
      <c r="W74" s="370"/>
      <c r="X74" s="371"/>
      <c r="Y74" s="32"/>
      <c r="Z74" s="32"/>
      <c r="AA74" s="32"/>
      <c r="AB74" s="77" t="str">
        <f>CONCATENATE(O74," - ",R74)</f>
        <v>2 - Menor</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0.16000000000000006</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82" customHeight="1" x14ac:dyDescent="0.15">
      <c r="A82" s="98">
        <v>1</v>
      </c>
      <c r="B82" s="65" t="s">
        <v>615</v>
      </c>
      <c r="C82" s="335" t="s">
        <v>518</v>
      </c>
      <c r="D82" s="336"/>
      <c r="E82" s="94" t="s">
        <v>333</v>
      </c>
      <c r="F82" s="337" t="s">
        <v>581</v>
      </c>
      <c r="G82" s="338"/>
      <c r="H82" s="339"/>
      <c r="I82" s="337"/>
      <c r="J82" s="338"/>
      <c r="K82" s="338"/>
      <c r="L82" s="338"/>
      <c r="M82" s="339"/>
      <c r="N82" s="328" t="s">
        <v>89</v>
      </c>
      <c r="O82" s="328"/>
      <c r="P82" s="329" t="s">
        <v>100</v>
      </c>
      <c r="Q82" s="329"/>
      <c r="R82" s="329" t="s">
        <v>104</v>
      </c>
      <c r="S82" s="329"/>
      <c r="T82" s="329" t="s">
        <v>108</v>
      </c>
      <c r="U82" s="329"/>
      <c r="V82" s="88">
        <f t="shared" ref="V82:V111" si="6">IF(W82&gt;0.8,5,IF(W82&gt;0.6,4,IF(W82&gt;0.4,3,IF(W82&gt;0.2,2,1))))</f>
        <v>2</v>
      </c>
      <c r="W82" s="304">
        <f>IF(OR(T82="Ambos",T82="Probabilidad"),V64-(V64*AD82),V64)</f>
        <v>0.28000000000000003</v>
      </c>
      <c r="X82" s="305"/>
      <c r="Y82" s="88">
        <f t="shared" ref="Y82:Y111" si="7">IF(Z82&gt;0.8,5,IF(Z82&gt;0.6,4,IF(Z82&gt;0.4,3,IF(Z82&gt;0.2,2,1))))</f>
        <v>2</v>
      </c>
      <c r="Z82" s="304">
        <f>IF(OR(T82="Ambos",T82="Impacto"),V74-(V74*AD82),V74)</f>
        <v>0.40000000000000008</v>
      </c>
      <c r="AA82" s="305"/>
      <c r="AB82" s="97">
        <f t="shared" ref="AB82:AB111" si="8">IF(R82="",0,IF(P82="Automático",0.25,IF(P82="Manual",0.15,0)))</f>
        <v>0.15</v>
      </c>
      <c r="AC82" s="97">
        <f t="shared" ref="AC82:AC111" si="9">IF(P82="",0,IF(R82="Preventivo",0.25,IF(R82="Detectivo",0.15,IF(R82="Correctivo",0.1,0))))</f>
        <v>0.15</v>
      </c>
      <c r="AD82" s="97">
        <f t="shared" ref="AD82:AD111" si="10">IF(OR(P82=0,R82=0),0,AB82+AC82)</f>
        <v>0.3</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8.8 Gestión de vulnerabilidades técnicas. 
2 8.7 Protección contra malware. 
3 6.3 Concienciación, educación y formación en seguridad de la información. 
4 5.30 Preparación de TIC para la continuidad del negocio. 
5 5.15 Control de acceso. 
6 8.9 Gestión de la configuración. 
7 A.8.24 Cifrado 
8 7.11 Servicios públicos de apoyo.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para evitar la explotación de vulnerabilidades técnicas. 
2 El SGSI de IDPC requiere el control en la protección de sus activos de información, con la intención de garantizar que la información y otros activos asociados estén protegidos contra malware.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con el objetivo de garantizar el uso adecuado y efectivo del cifrado para proteger la confidencialidad, autenticidad o integridad de la información de acuerdo con los requisitos de seguridad de la entidad y la información, tomando en consideración los requisitos legales, estatutarios, reglamentarios y contractuales relacionados con el cifrado 
8 El SGSI de IDPC requiere el control en la protección de sus activos de información, para evitar la pérdida, daño o compromiso de información y otros activos asociados o la interrupción de las operaciones de la entidad debido ausencia o la interrupción de los servicios públicos de respaldo.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8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MANUAL: POLÍTICAS DE SEGURIDAD Y PRIVACIDAD DE LA INFORMACIÓN
Versión: 03 del 28 de abril de 2023 
2 MANUAL: POLÍTICAS DE SEGURIDAD Y PRIVACIDAD DE LA INFORMACIÓN
Versión: 03 del 28 de abril de 2023 
3 Gestión Talento Humano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8 MANUAL: POLÍTICAS DE SEGURIDAD Y PRIVACIDAD DE LA INFORMACIÓN
Versión: 03 del 28 de abril de 2023
Plan De Recuperación de Desastres - IDPC v2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8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Aleatoria 
2 Continua 
3 Aleatoria 
4 Aleatoria 
5 Continua 
6 Aleatoria 
7 Continua 
8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Manual 
2 Automático 
3 Manual 
4 Manual 
5 Automático 
6 Manual 
7 Automático 
8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Detectivo 
2 Detectivo 
3 Preventivo 
4 Preventivo 
5 Preventivo 
6 Preventivo 
7 Preventivo 
8 Correctivo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Impacto 
3 Probabilidad 
4 Probabilidad 
5 Probabilidad 
6 Probabilidad 
7 Probabilidad 
8 Ambos 
 </v>
      </c>
      <c r="AN82" s="86"/>
      <c r="AO82" s="85"/>
      <c r="AP82" s="93">
        <f t="shared" ref="AP82:AP101" si="11">A15</f>
        <v>1</v>
      </c>
      <c r="AQ82" s="92" t="str">
        <f t="shared" ref="AQ82:AQ101" si="12">IF(B15="","",B15)</f>
        <v>Fallo de hardware o software.</v>
      </c>
      <c r="AAL82" s="37"/>
      <c r="AAM82" s="37"/>
      <c r="AAN82" s="37"/>
      <c r="AAO82" s="37"/>
      <c r="AAP82" s="37"/>
      <c r="AAQ82" s="37"/>
      <c r="AAR82" s="37"/>
      <c r="AAS82" s="37"/>
      <c r="AAT82" s="37"/>
      <c r="AAU82" s="37"/>
      <c r="AAV82" s="37"/>
    </row>
    <row r="83" spans="1:724" ht="82" customHeight="1" x14ac:dyDescent="0.15">
      <c r="A83" s="6">
        <f t="shared" ref="A83:A111" si="13">IF(B83="","",A82+1)</f>
        <v>2</v>
      </c>
      <c r="B83" s="65" t="s">
        <v>616</v>
      </c>
      <c r="C83" s="335" t="s">
        <v>548</v>
      </c>
      <c r="D83" s="336"/>
      <c r="E83" s="94" t="s">
        <v>333</v>
      </c>
      <c r="F83" s="337" t="s">
        <v>581</v>
      </c>
      <c r="G83" s="338"/>
      <c r="H83" s="339"/>
      <c r="I83" s="337"/>
      <c r="J83" s="338"/>
      <c r="K83" s="338"/>
      <c r="L83" s="338"/>
      <c r="M83" s="339"/>
      <c r="N83" s="328" t="s">
        <v>90</v>
      </c>
      <c r="O83" s="328"/>
      <c r="P83" s="329" t="s">
        <v>101</v>
      </c>
      <c r="Q83" s="329"/>
      <c r="R83" s="329" t="s">
        <v>104</v>
      </c>
      <c r="S83" s="329"/>
      <c r="T83" s="329" t="s">
        <v>107</v>
      </c>
      <c r="U83" s="329"/>
      <c r="V83" s="88">
        <f t="shared" si="6"/>
        <v>2</v>
      </c>
      <c r="W83" s="304">
        <f t="shared" ref="W83:W111" si="14">IF(OR(T83="Ambos",T83="Probabilidad"),W82-(W82*AD83),W82)</f>
        <v>0.28000000000000003</v>
      </c>
      <c r="X83" s="305"/>
      <c r="Y83" s="88">
        <f t="shared" si="7"/>
        <v>2</v>
      </c>
      <c r="Z83" s="304">
        <f t="shared" ref="Z83:Z111" si="15">IF(OR(T83="Ambos",T83="Impacto"),Z82-(Z82*AD83),Z82)</f>
        <v>0.24000000000000005</v>
      </c>
      <c r="AA83" s="305"/>
      <c r="AB83" s="87">
        <f t="shared" si="8"/>
        <v>0.25</v>
      </c>
      <c r="AC83" s="87">
        <f t="shared" si="9"/>
        <v>0.15</v>
      </c>
      <c r="AD83" s="87">
        <f t="shared" si="10"/>
        <v>0.4</v>
      </c>
      <c r="AE83" s="55"/>
      <c r="AF83" s="55"/>
      <c r="AG83" s="55"/>
      <c r="AH83" s="55"/>
      <c r="AI83" s="55"/>
      <c r="AJ83" s="55"/>
      <c r="AK83" s="55"/>
      <c r="AL83" s="55"/>
      <c r="AM83" s="86"/>
      <c r="AN83" s="86"/>
      <c r="AO83" s="85"/>
      <c r="AP83" s="93">
        <f t="shared" si="11"/>
        <v>2</v>
      </c>
      <c r="AQ83" s="92" t="str">
        <f t="shared" si="12"/>
        <v>Ataque de ransomware o malware.</v>
      </c>
      <c r="AAL83" s="37"/>
      <c r="AAM83" s="37"/>
      <c r="AAN83" s="37"/>
      <c r="AAO83" s="37"/>
      <c r="AAP83" s="37"/>
      <c r="AAQ83" s="37"/>
      <c r="AAR83" s="37"/>
      <c r="AAS83" s="37"/>
      <c r="AAT83" s="37"/>
      <c r="AAU83" s="37"/>
      <c r="AAV83" s="37"/>
    </row>
    <row r="84" spans="1:724" ht="82" customHeight="1" x14ac:dyDescent="0.15">
      <c r="A84" s="6">
        <f t="shared" si="13"/>
        <v>3</v>
      </c>
      <c r="B84" s="65" t="s">
        <v>617</v>
      </c>
      <c r="C84" s="335" t="s">
        <v>549</v>
      </c>
      <c r="D84" s="336"/>
      <c r="E84" s="94" t="s">
        <v>623</v>
      </c>
      <c r="F84" s="337" t="s">
        <v>550</v>
      </c>
      <c r="G84" s="338"/>
      <c r="H84" s="339"/>
      <c r="I84" s="337"/>
      <c r="J84" s="338"/>
      <c r="K84" s="338"/>
      <c r="L84" s="338"/>
      <c r="M84" s="339"/>
      <c r="N84" s="328" t="s">
        <v>89</v>
      </c>
      <c r="O84" s="328"/>
      <c r="P84" s="329" t="s">
        <v>100</v>
      </c>
      <c r="Q84" s="329"/>
      <c r="R84" s="329" t="s">
        <v>105</v>
      </c>
      <c r="S84" s="329"/>
      <c r="T84" s="329" t="s">
        <v>108</v>
      </c>
      <c r="U84" s="329"/>
      <c r="V84" s="88">
        <f t="shared" si="6"/>
        <v>1</v>
      </c>
      <c r="W84" s="304">
        <f t="shared" si="14"/>
        <v>0.16800000000000001</v>
      </c>
      <c r="X84" s="305"/>
      <c r="Y84" s="88">
        <f t="shared" si="7"/>
        <v>2</v>
      </c>
      <c r="Z84" s="304">
        <f t="shared" si="15"/>
        <v>0.24000000000000005</v>
      </c>
      <c r="AA84" s="305"/>
      <c r="AB84" s="87">
        <f t="shared" si="8"/>
        <v>0.15</v>
      </c>
      <c r="AC84" s="87">
        <f t="shared" si="9"/>
        <v>0.25</v>
      </c>
      <c r="AD84" s="87">
        <f t="shared" si="10"/>
        <v>0.4</v>
      </c>
      <c r="AE84" s="55"/>
      <c r="AF84" s="55"/>
      <c r="AG84" s="55"/>
      <c r="AH84" s="55"/>
      <c r="AI84" s="55"/>
      <c r="AJ84" s="55"/>
      <c r="AK84" s="55"/>
      <c r="AL84" s="55"/>
      <c r="AM84" s="86"/>
      <c r="AN84" s="86"/>
      <c r="AO84" s="85"/>
      <c r="AP84" s="93">
        <f t="shared" si="11"/>
        <v>3</v>
      </c>
      <c r="AQ84" s="92" t="str">
        <f t="shared" si="12"/>
        <v>Error humano o negligencia.</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82" customHeight="1" x14ac:dyDescent="0.15">
      <c r="A85" s="6">
        <f t="shared" si="13"/>
        <v>4</v>
      </c>
      <c r="B85" s="65" t="s">
        <v>618</v>
      </c>
      <c r="C85" s="335" t="s">
        <v>424</v>
      </c>
      <c r="D85" s="336"/>
      <c r="E85" s="94" t="s">
        <v>333</v>
      </c>
      <c r="F85" s="335" t="s">
        <v>624</v>
      </c>
      <c r="G85" s="336"/>
      <c r="H85" s="350"/>
      <c r="I85" s="337"/>
      <c r="J85" s="338"/>
      <c r="K85" s="338"/>
      <c r="L85" s="338"/>
      <c r="M85" s="339"/>
      <c r="N85" s="328" t="s">
        <v>89</v>
      </c>
      <c r="O85" s="328"/>
      <c r="P85" s="329" t="s">
        <v>100</v>
      </c>
      <c r="Q85" s="329"/>
      <c r="R85" s="329" t="s">
        <v>105</v>
      </c>
      <c r="S85" s="329"/>
      <c r="T85" s="329" t="s">
        <v>108</v>
      </c>
      <c r="U85" s="329"/>
      <c r="V85" s="88">
        <f t="shared" si="6"/>
        <v>1</v>
      </c>
      <c r="W85" s="304">
        <f t="shared" si="14"/>
        <v>0.1008</v>
      </c>
      <c r="X85" s="305"/>
      <c r="Y85" s="88">
        <f t="shared" si="7"/>
        <v>2</v>
      </c>
      <c r="Z85" s="304">
        <f t="shared" si="15"/>
        <v>0.24000000000000005</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Desastre natural o incidente físico.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82" customHeight="1" x14ac:dyDescent="0.15">
      <c r="A86" s="6">
        <f t="shared" si="13"/>
        <v>5</v>
      </c>
      <c r="B86" s="65" t="s">
        <v>619</v>
      </c>
      <c r="C86" s="348" t="s">
        <v>411</v>
      </c>
      <c r="D86" s="349"/>
      <c r="E86" s="94" t="s">
        <v>333</v>
      </c>
      <c r="F86" s="345" t="s">
        <v>625</v>
      </c>
      <c r="G86" s="346"/>
      <c r="H86" s="347"/>
      <c r="I86" s="337"/>
      <c r="J86" s="338"/>
      <c r="K86" s="338"/>
      <c r="L86" s="338"/>
      <c r="M86" s="339"/>
      <c r="N86" s="328" t="s">
        <v>90</v>
      </c>
      <c r="O86" s="328"/>
      <c r="P86" s="329" t="s">
        <v>101</v>
      </c>
      <c r="Q86" s="329"/>
      <c r="R86" s="329" t="s">
        <v>105</v>
      </c>
      <c r="S86" s="329"/>
      <c r="T86" s="329" t="s">
        <v>108</v>
      </c>
      <c r="U86" s="329"/>
      <c r="V86" s="88">
        <f t="shared" si="6"/>
        <v>1</v>
      </c>
      <c r="W86" s="304">
        <f t="shared" si="14"/>
        <v>5.04E-2</v>
      </c>
      <c r="X86" s="305"/>
      <c r="Y86" s="88">
        <f t="shared" si="7"/>
        <v>2</v>
      </c>
      <c r="Z86" s="304">
        <f t="shared" si="15"/>
        <v>0.24000000000000005</v>
      </c>
      <c r="AA86" s="305"/>
      <c r="AB86" s="87">
        <f t="shared" si="8"/>
        <v>0.25</v>
      </c>
      <c r="AC86" s="87">
        <f t="shared" si="9"/>
        <v>0.25</v>
      </c>
      <c r="AD86" s="87">
        <f t="shared" si="10"/>
        <v>0.5</v>
      </c>
      <c r="AE86" s="55"/>
      <c r="AF86" s="55"/>
      <c r="AG86" s="55"/>
      <c r="AH86" s="55"/>
      <c r="AI86" s="55"/>
      <c r="AJ86" s="55"/>
      <c r="AK86" s="55"/>
      <c r="AL86" s="55"/>
      <c r="AM86" s="86"/>
      <c r="AN86" s="86"/>
      <c r="AO86" s="85"/>
      <c r="AP86" s="93">
        <f t="shared" si="11"/>
        <v>5</v>
      </c>
      <c r="AQ86" s="92" t="str">
        <f t="shared" si="12"/>
        <v>Acceso no autorizado.</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82" customHeight="1" x14ac:dyDescent="0.15">
      <c r="A87" s="6">
        <f t="shared" si="13"/>
        <v>6</v>
      </c>
      <c r="B87" s="65" t="s">
        <v>620</v>
      </c>
      <c r="C87" s="340" t="s">
        <v>626</v>
      </c>
      <c r="D87" s="341"/>
      <c r="E87" s="94" t="s">
        <v>333</v>
      </c>
      <c r="F87" s="342" t="s">
        <v>581</v>
      </c>
      <c r="G87" s="343"/>
      <c r="H87" s="344"/>
      <c r="I87" s="337"/>
      <c r="J87" s="338"/>
      <c r="K87" s="338"/>
      <c r="L87" s="338"/>
      <c r="M87" s="339"/>
      <c r="N87" s="328" t="s">
        <v>89</v>
      </c>
      <c r="O87" s="328"/>
      <c r="P87" s="329" t="s">
        <v>100</v>
      </c>
      <c r="Q87" s="329"/>
      <c r="R87" s="329" t="s">
        <v>105</v>
      </c>
      <c r="S87" s="329"/>
      <c r="T87" s="329" t="s">
        <v>108</v>
      </c>
      <c r="U87" s="329"/>
      <c r="V87" s="88">
        <f t="shared" si="6"/>
        <v>1</v>
      </c>
      <c r="W87" s="304">
        <f t="shared" si="14"/>
        <v>3.024E-2</v>
      </c>
      <c r="X87" s="305"/>
      <c r="Y87" s="88">
        <f t="shared" si="7"/>
        <v>2</v>
      </c>
      <c r="Z87" s="304">
        <f t="shared" si="15"/>
        <v>0.24000000000000005</v>
      </c>
      <c r="AA87" s="305"/>
      <c r="AB87" s="87">
        <f t="shared" si="8"/>
        <v>0.15</v>
      </c>
      <c r="AC87" s="87">
        <f t="shared" si="9"/>
        <v>0.25</v>
      </c>
      <c r="AD87" s="87">
        <f t="shared" si="10"/>
        <v>0.4</v>
      </c>
      <c r="AE87" s="55"/>
      <c r="AF87" s="55"/>
      <c r="AG87" s="55"/>
      <c r="AH87" s="55"/>
      <c r="AI87" s="55"/>
      <c r="AJ87" s="55"/>
      <c r="AK87" s="55"/>
      <c r="AL87" s="55"/>
      <c r="AM87" s="86"/>
      <c r="AN87" s="86"/>
      <c r="AO87" s="85"/>
      <c r="AP87" s="93">
        <f t="shared" si="11"/>
        <v>6</v>
      </c>
      <c r="AQ87" s="92" t="str">
        <f t="shared" si="12"/>
        <v>Obsolecencia tecnológica o incompatibilidad de formatos.</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82" customHeight="1" x14ac:dyDescent="0.15">
      <c r="A88" s="6">
        <f t="shared" si="13"/>
        <v>7</v>
      </c>
      <c r="B88" s="65" t="s">
        <v>621</v>
      </c>
      <c r="C88" s="335" t="s">
        <v>627</v>
      </c>
      <c r="D88" s="336"/>
      <c r="E88" s="94" t="s">
        <v>333</v>
      </c>
      <c r="F88" s="337" t="s">
        <v>581</v>
      </c>
      <c r="G88" s="338"/>
      <c r="H88" s="339"/>
      <c r="I88" s="337"/>
      <c r="J88" s="338"/>
      <c r="K88" s="338"/>
      <c r="L88" s="338"/>
      <c r="M88" s="339"/>
      <c r="N88" s="328" t="s">
        <v>90</v>
      </c>
      <c r="O88" s="328"/>
      <c r="P88" s="329" t="s">
        <v>101</v>
      </c>
      <c r="Q88" s="329"/>
      <c r="R88" s="329" t="s">
        <v>105</v>
      </c>
      <c r="S88" s="329"/>
      <c r="T88" s="329" t="s">
        <v>108</v>
      </c>
      <c r="U88" s="329"/>
      <c r="V88" s="88">
        <f t="shared" si="6"/>
        <v>1</v>
      </c>
      <c r="W88" s="304">
        <f t="shared" si="14"/>
        <v>1.512E-2</v>
      </c>
      <c r="X88" s="305"/>
      <c r="Y88" s="88">
        <f t="shared" si="7"/>
        <v>2</v>
      </c>
      <c r="Z88" s="304">
        <f t="shared" si="15"/>
        <v>0.24000000000000005</v>
      </c>
      <c r="AA88" s="305"/>
      <c r="AB88" s="87">
        <f t="shared" si="8"/>
        <v>0.25</v>
      </c>
      <c r="AC88" s="87">
        <f t="shared" si="9"/>
        <v>0.25</v>
      </c>
      <c r="AD88" s="87">
        <f t="shared" si="10"/>
        <v>0.5</v>
      </c>
      <c r="AE88" s="55"/>
      <c r="AF88" s="55"/>
      <c r="AG88" s="55"/>
      <c r="AH88" s="55"/>
      <c r="AI88" s="55"/>
      <c r="AJ88" s="55"/>
      <c r="AK88" s="55"/>
      <c r="AL88" s="55"/>
      <c r="AM88" s="86"/>
      <c r="AN88" s="86"/>
      <c r="AO88" s="85"/>
      <c r="AP88" s="93">
        <f t="shared" si="11"/>
        <v>7</v>
      </c>
      <c r="AQ88" s="92" t="str">
        <f t="shared" si="12"/>
        <v>Espionaje o robo de información.</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82" customHeight="1" x14ac:dyDescent="0.15">
      <c r="A89" s="6">
        <f t="shared" si="13"/>
        <v>8</v>
      </c>
      <c r="B89" s="65" t="s">
        <v>622</v>
      </c>
      <c r="C89" s="335" t="s">
        <v>628</v>
      </c>
      <c r="D89" s="336"/>
      <c r="E89" s="94" t="s">
        <v>333</v>
      </c>
      <c r="F89" s="337" t="s">
        <v>428</v>
      </c>
      <c r="G89" s="338"/>
      <c r="H89" s="339"/>
      <c r="I89" s="337"/>
      <c r="J89" s="338"/>
      <c r="K89" s="338"/>
      <c r="L89" s="338"/>
      <c r="M89" s="339"/>
      <c r="N89" s="328" t="s">
        <v>90</v>
      </c>
      <c r="O89" s="328"/>
      <c r="P89" s="329" t="s">
        <v>101</v>
      </c>
      <c r="Q89" s="329"/>
      <c r="R89" s="329" t="s">
        <v>103</v>
      </c>
      <c r="S89" s="329"/>
      <c r="T89" s="329" t="s">
        <v>106</v>
      </c>
      <c r="U89" s="329"/>
      <c r="V89" s="88">
        <f t="shared" si="6"/>
        <v>1</v>
      </c>
      <c r="W89" s="304">
        <f t="shared" si="14"/>
        <v>9.8279999999999999E-3</v>
      </c>
      <c r="X89" s="305"/>
      <c r="Y89" s="88">
        <f t="shared" si="7"/>
        <v>1</v>
      </c>
      <c r="Z89" s="304">
        <f t="shared" si="15"/>
        <v>0.15600000000000003</v>
      </c>
      <c r="AA89" s="305"/>
      <c r="AB89" s="87">
        <f t="shared" si="8"/>
        <v>0.25</v>
      </c>
      <c r="AC89" s="87">
        <f t="shared" si="9"/>
        <v>0.1</v>
      </c>
      <c r="AD89" s="87">
        <f t="shared" si="10"/>
        <v>0.35</v>
      </c>
      <c r="AE89" s="55"/>
      <c r="AF89" s="55"/>
      <c r="AG89" s="55"/>
      <c r="AH89" s="55"/>
      <c r="AI89" s="55"/>
      <c r="AJ89" s="55"/>
      <c r="AK89" s="55"/>
      <c r="AL89" s="55"/>
      <c r="AM89" s="86"/>
      <c r="AN89" s="86"/>
      <c r="AO89" s="85"/>
      <c r="AP89" s="93">
        <f t="shared" si="11"/>
        <v>8</v>
      </c>
      <c r="AQ89" s="92" t="str">
        <f t="shared" si="12"/>
        <v>Interrupción del servicio de energía o conectividad.</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9.8279999999999999E-3</v>
      </c>
      <c r="X90" s="305"/>
      <c r="Y90" s="88">
        <f t="shared" si="7"/>
        <v>1</v>
      </c>
      <c r="Z90" s="304">
        <f t="shared" si="15"/>
        <v>0.15600000000000003</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9.8279999999999999E-3</v>
      </c>
      <c r="X91" s="305"/>
      <c r="Y91" s="88">
        <f t="shared" si="7"/>
        <v>1</v>
      </c>
      <c r="Z91" s="304">
        <f t="shared" si="15"/>
        <v>0.15600000000000003</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9.8279999999999999E-3</v>
      </c>
      <c r="X92" s="305"/>
      <c r="Y92" s="88">
        <f t="shared" si="7"/>
        <v>1</v>
      </c>
      <c r="Z92" s="304">
        <f t="shared" si="15"/>
        <v>0.15600000000000003</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9.8279999999999999E-3</v>
      </c>
      <c r="X93" s="305"/>
      <c r="Y93" s="88">
        <f t="shared" si="7"/>
        <v>1</v>
      </c>
      <c r="Z93" s="304">
        <f t="shared" si="15"/>
        <v>0.15600000000000003</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9.8279999999999999E-3</v>
      </c>
      <c r="X94" s="305"/>
      <c r="Y94" s="88">
        <f t="shared" si="7"/>
        <v>1</v>
      </c>
      <c r="Z94" s="304">
        <f t="shared" si="15"/>
        <v>0.15600000000000003</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9.8279999999999999E-3</v>
      </c>
      <c r="X95" s="305"/>
      <c r="Y95" s="88">
        <f t="shared" si="7"/>
        <v>1</v>
      </c>
      <c r="Z95" s="304">
        <f t="shared" si="15"/>
        <v>0.15600000000000003</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9.8279999999999999E-3</v>
      </c>
      <c r="X96" s="305"/>
      <c r="Y96" s="88">
        <f t="shared" si="7"/>
        <v>1</v>
      </c>
      <c r="Z96" s="304">
        <f t="shared" si="15"/>
        <v>0.15600000000000003</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9.8279999999999999E-3</v>
      </c>
      <c r="X97" s="305"/>
      <c r="Y97" s="88">
        <f t="shared" si="7"/>
        <v>1</v>
      </c>
      <c r="Z97" s="304">
        <f t="shared" si="15"/>
        <v>0.15600000000000003</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9.8279999999999999E-3</v>
      </c>
      <c r="X98" s="305"/>
      <c r="Y98" s="88">
        <f t="shared" si="7"/>
        <v>1</v>
      </c>
      <c r="Z98" s="304">
        <f t="shared" si="15"/>
        <v>0.15600000000000003</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9.8279999999999999E-3</v>
      </c>
      <c r="X99" s="305"/>
      <c r="Y99" s="88">
        <f t="shared" si="7"/>
        <v>1</v>
      </c>
      <c r="Z99" s="304">
        <f t="shared" si="15"/>
        <v>0.15600000000000003</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9.8279999999999999E-3</v>
      </c>
      <c r="X100" s="305"/>
      <c r="Y100" s="88">
        <f t="shared" si="7"/>
        <v>1</v>
      </c>
      <c r="Z100" s="304">
        <f t="shared" si="15"/>
        <v>0.15600000000000003</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9.8279999999999999E-3</v>
      </c>
      <c r="X101" s="305"/>
      <c r="Y101" s="88">
        <f t="shared" si="7"/>
        <v>1</v>
      </c>
      <c r="Z101" s="304">
        <f t="shared" si="15"/>
        <v>0.15600000000000003</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9.8279999999999999E-3</v>
      </c>
      <c r="X102" s="305"/>
      <c r="Y102" s="88">
        <f t="shared" si="7"/>
        <v>1</v>
      </c>
      <c r="Z102" s="304">
        <f t="shared" si="15"/>
        <v>0.15600000000000003</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9.8279999999999999E-3</v>
      </c>
      <c r="X103" s="305"/>
      <c r="Y103" s="88">
        <f t="shared" si="7"/>
        <v>1</v>
      </c>
      <c r="Z103" s="304">
        <f t="shared" si="15"/>
        <v>0.15600000000000003</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9.8279999999999999E-3</v>
      </c>
      <c r="X104" s="305"/>
      <c r="Y104" s="88">
        <f t="shared" si="7"/>
        <v>1</v>
      </c>
      <c r="Z104" s="304">
        <f t="shared" si="15"/>
        <v>0.15600000000000003</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9.8279999999999999E-3</v>
      </c>
      <c r="X105" s="305"/>
      <c r="Y105" s="88">
        <f t="shared" si="7"/>
        <v>1</v>
      </c>
      <c r="Z105" s="304">
        <f t="shared" si="15"/>
        <v>0.15600000000000003</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9.8279999999999999E-3</v>
      </c>
      <c r="X106" s="305"/>
      <c r="Y106" s="88">
        <f t="shared" si="7"/>
        <v>1</v>
      </c>
      <c r="Z106" s="304">
        <f t="shared" si="15"/>
        <v>0.15600000000000003</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9.8279999999999999E-3</v>
      </c>
      <c r="X107" s="305"/>
      <c r="Y107" s="88">
        <f t="shared" si="7"/>
        <v>1</v>
      </c>
      <c r="Z107" s="304">
        <f t="shared" si="15"/>
        <v>0.15600000000000003</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9.8279999999999999E-3</v>
      </c>
      <c r="X108" s="305"/>
      <c r="Y108" s="88">
        <f t="shared" si="7"/>
        <v>1</v>
      </c>
      <c r="Z108" s="304">
        <f t="shared" si="15"/>
        <v>0.15600000000000003</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9.8279999999999999E-3</v>
      </c>
      <c r="X109" s="305"/>
      <c r="Y109" s="88">
        <f t="shared" si="7"/>
        <v>1</v>
      </c>
      <c r="Z109" s="304">
        <f t="shared" si="15"/>
        <v>0.15600000000000003</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9.8279999999999999E-3</v>
      </c>
      <c r="X110" s="305"/>
      <c r="Y110" s="88">
        <f t="shared" si="7"/>
        <v>1</v>
      </c>
      <c r="Z110" s="304">
        <f t="shared" si="15"/>
        <v>0.15600000000000003</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9.8279999999999999E-3</v>
      </c>
      <c r="X111" s="305"/>
      <c r="Y111" s="88">
        <f t="shared" si="7"/>
        <v>1</v>
      </c>
      <c r="Z111" s="304">
        <f t="shared" si="15"/>
        <v>0.15600000000000003</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9.8279999999999999E-3</v>
      </c>
      <c r="K113" s="310"/>
      <c r="L113" s="311" t="s">
        <v>217</v>
      </c>
      <c r="M113" s="311"/>
      <c r="N113" s="311"/>
      <c r="O113" s="311"/>
      <c r="P113" s="311"/>
      <c r="Q113" s="312"/>
      <c r="R113" s="78">
        <f>Y111</f>
        <v>1</v>
      </c>
      <c r="S113" s="313" t="str">
        <f>_xlfn.IFNA(VLOOKUP(R113,A68:B72,2,1),"")</f>
        <v>Leve</v>
      </c>
      <c r="T113" s="313"/>
      <c r="U113" s="313"/>
      <c r="V113" s="313"/>
      <c r="W113" s="314">
        <f>Z111</f>
        <v>0.15600000000000003</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1.5331680000000003E-3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31" customHeight="1" x14ac:dyDescent="0.15">
      <c r="A172" s="48" t="s">
        <v>165</v>
      </c>
      <c r="B172" s="180" t="s">
        <v>388</v>
      </c>
      <c r="C172" s="225" t="s">
        <v>656</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28" customHeight="1" x14ac:dyDescent="0.15">
      <c r="A173" s="48" t="s">
        <v>163</v>
      </c>
      <c r="B173" s="180" t="s">
        <v>357</v>
      </c>
      <c r="C173" s="225" t="s">
        <v>440</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37" customHeight="1" x14ac:dyDescent="0.15">
      <c r="A174" s="48" t="s">
        <v>161</v>
      </c>
      <c r="B174" s="180" t="s">
        <v>357</v>
      </c>
      <c r="C174" s="225" t="s">
        <v>652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53" priority="1"/>
  </conditionalFormatting>
  <conditionalFormatting sqref="O76:T76 O128:T128 O130 O137:T137 O140:T140 O142:T142 O143 O152:T152 O154:T160">
    <cfRule type="containsText" dxfId="52" priority="7" operator="containsText" text="EXTREMO">
      <formula>NOT(ISERROR(SEARCH("EXTREMO",O76)))</formula>
    </cfRule>
    <cfRule type="containsText" dxfId="51" priority="8" operator="containsText" text="ALTO">
      <formula>NOT(ISERROR(SEARCH("ALTO",O76)))</formula>
    </cfRule>
    <cfRule type="containsText" dxfId="50" priority="9" operator="containsText" text="MODERADO">
      <formula>NOT(ISERROR(SEARCH("MODERADO",O76)))</formula>
    </cfRule>
    <cfRule type="containsText" dxfId="49" priority="10" operator="containsText" text="bajo">
      <formula>NOT(ISERROR(SEARCH("bajo",O76)))</formula>
    </cfRule>
  </conditionalFormatting>
  <conditionalFormatting sqref="O115:T118">
    <cfRule type="containsText" dxfId="48" priority="3" operator="containsText" text="EXTREMO">
      <formula>NOT(ISERROR(SEARCH("EXTREMO",O115)))</formula>
    </cfRule>
    <cfRule type="containsText" dxfId="47" priority="4" operator="containsText" text="ALTO">
      <formula>NOT(ISERROR(SEARCH("ALTO",O115)))</formula>
    </cfRule>
    <cfRule type="containsText" dxfId="46" priority="5" operator="containsText" text="MODERADO">
      <formula>NOT(ISERROR(SEARCH("MODERADO",O115)))</formula>
    </cfRule>
    <cfRule type="containsText" dxfId="45" priority="6" operator="containsText" text="bajo">
      <formula>NOT(ISERROR(SEARCH("bajo",O115)))</formula>
    </cfRule>
  </conditionalFormatting>
  <conditionalFormatting sqref="AZ70:BH71 AZ64:BH64 AZ66:BH66 AZ61:BH61 AZ68:BH68">
    <cfRule type="iconSet" priority="12">
      <iconSet iconSet="5Quarters">
        <cfvo type="percent" val="0"/>
        <cfvo type="percent" val="20"/>
        <cfvo type="percent" val="40"/>
        <cfvo type="percent" val="60"/>
        <cfvo type="percent" val="80"/>
      </iconSet>
    </cfRule>
  </conditionalFormatting>
  <conditionalFormatting sqref="BQ70:BY71 BQ64:BY64 BQ66:BY66 BQ61:BY61 BQ68:BY68">
    <cfRule type="iconSet" priority="11">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6:E49" xr:uid="{3F38BFB8-F05F-7D44-A847-E778FEFE4DEF}">
      <formula1>SN</formula1>
    </dataValidation>
    <dataValidation type="list" showInputMessage="1" showErrorMessage="1" sqref="D12" xr:uid="{BDDD1639-B616-B240-BCB1-79C2D298FC7D}">
      <formula1>tipo_riesg</formula1>
    </dataValidation>
    <dataValidation type="list" showInputMessage="1" showErrorMessage="1" sqref="O141:R141" xr:uid="{9250FAA8-6086-C143-A551-8DC0E7ADB468}">
      <formula1>SN</formula1>
    </dataValidation>
    <dataValidation type="list" showInputMessage="1" showErrorMessage="1" sqref="G117" xr:uid="{B942706A-8C75-A949-85F0-7CA411473772}">
      <formula1>Politica_tto</formula1>
    </dataValidation>
    <dataValidation type="list" allowBlank="1" showInputMessage="1" showErrorMessage="1" sqref="U15:W34" xr:uid="{F53D36D1-B988-344A-87B6-D9C74751C0A8}">
      <formula1>Fact_causa</formula1>
    </dataValidation>
    <dataValidation type="list" showInputMessage="1" showErrorMessage="1" sqref="T82:U111" xr:uid="{20C5CAB6-0490-F44B-8C30-0ACACE04BE7E}">
      <formula1>Efectos</formula1>
    </dataValidation>
    <dataValidation type="list" showInputMessage="1" showErrorMessage="1" sqref="R82:S111" xr:uid="{67E7859C-B653-914A-B412-5FE3643BF697}">
      <formula1>Proposito</formula1>
    </dataValidation>
    <dataValidation type="list" showInputMessage="1" showErrorMessage="1" sqref="P82:Q111" xr:uid="{80B61293-CFE3-3648-AE1C-D4615D7C9EFD}">
      <formula1>Contr_implement</formula1>
    </dataValidation>
    <dataValidation type="list" showErrorMessage="1" sqref="N82:N111" xr:uid="{82452261-AADE-E442-A96D-BB0BDE8C471A}">
      <formula1>frecuencias</formula1>
    </dataValidation>
    <dataValidation type="list" allowBlank="1" showInputMessage="1" showErrorMessage="1" sqref="B38:B44" xr:uid="{9FD56170-4103-2746-A677-10FA7A9ECD03}">
      <formula1>Consecuencia</formula1>
    </dataValidation>
    <dataValidation type="list" showErrorMessage="1" sqref="D145:D151" xr:uid="{EFA268BF-3619-FF4C-A872-BA9BE3E70DBD}">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7169"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716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7240-AE41-D848-90A3-7DF5CA70697C}">
  <sheetPr>
    <tabColor theme="9" tint="0.39997558519241921"/>
  </sheetPr>
  <dimension ref="A1:ABT1172"/>
  <sheetViews>
    <sheetView showGridLines="0" topLeftCell="B1" zoomScale="150" zoomScaleNormal="15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445</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62" customHeight="1" thickBot="1" x14ac:dyDescent="0.2">
      <c r="A12" s="538" t="s">
        <v>396</v>
      </c>
      <c r="B12" s="539"/>
      <c r="C12" s="175" t="s">
        <v>407</v>
      </c>
      <c r="D12" s="174" t="s">
        <v>137</v>
      </c>
      <c r="E12" s="543" t="s">
        <v>395</v>
      </c>
      <c r="F12" s="544"/>
      <c r="G12" s="544"/>
      <c r="H12" s="544"/>
      <c r="I12" s="544"/>
      <c r="J12" s="544"/>
      <c r="K12" s="544"/>
      <c r="L12" s="544"/>
      <c r="M12" s="544"/>
      <c r="N12" s="544"/>
      <c r="O12" s="544"/>
      <c r="P12" s="544"/>
      <c r="Q12" s="544"/>
      <c r="R12" s="544"/>
      <c r="S12" s="544"/>
      <c r="T12" s="544"/>
      <c r="U12" s="544"/>
      <c r="V12" s="544"/>
      <c r="W12" s="545"/>
      <c r="X12" s="540" t="s">
        <v>390</v>
      </c>
      <c r="Y12" s="541"/>
      <c r="Z12" s="541"/>
      <c r="AA12" s="542"/>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62" customHeight="1" x14ac:dyDescent="0.15">
      <c r="A15" s="168">
        <v>1</v>
      </c>
      <c r="B15" s="526" t="s">
        <v>372</v>
      </c>
      <c r="C15" s="527"/>
      <c r="D15" s="527"/>
      <c r="E15" s="527"/>
      <c r="F15" s="528"/>
      <c r="G15" s="529" t="s">
        <v>373</v>
      </c>
      <c r="H15" s="530"/>
      <c r="I15" s="530"/>
      <c r="J15" s="530"/>
      <c r="K15" s="530"/>
      <c r="L15" s="530"/>
      <c r="M15" s="530"/>
      <c r="N15" s="530"/>
      <c r="O15" s="530"/>
      <c r="P15" s="530"/>
      <c r="Q15" s="530"/>
      <c r="R15" s="530"/>
      <c r="S15" s="530"/>
      <c r="T15" s="531"/>
      <c r="U15" s="515" t="s">
        <v>132</v>
      </c>
      <c r="V15" s="515"/>
      <c r="W15" s="515"/>
      <c r="X15" s="515" t="s">
        <v>434</v>
      </c>
      <c r="Y15" s="515"/>
      <c r="Z15" s="515"/>
      <c r="AA15" s="515"/>
      <c r="AB15" s="77" t="str">
        <f>CONCATENATE(A15," ",B15," 
",A16," ",B16," 
",A17," ",B17," 
",A18," ",B18," 
",A19," ",B19," 
",A20," ",B20," 
",A21," ",B21," 
",A22," ",B22," 
",A23," ",B23," 
",A24," ",B24," 
",A25," ",B25," 
",A26," ",B26," 
",A27," ",B27," 
",A28," ",B28," 
",A29," ",B29," 
",A30," ",B30," 
",A31," ",B31," 
",A32," ",B32," 
",A33," ",B33," 
",A34," ",B34,)</f>
        <v xml:space="preserve">1 Uso no autorizado de sistemas informáticos 
2 Modificación o cambio no autorizado 
3 Funcionario molesto 
4 Modificación o cambio no autorizado 
 </v>
      </c>
      <c r="AC15" s="77" t="str">
        <f>CONCATENATE(A15," ",G15," 
",A16," ",G16," 
",A17," ",G17," 
",A18," ",G18," 
",A19," ",G19," 
",A20," ",G20," 
",A21," ",G21," 
",A22," ",G22," 
",A23," ",G23," 
",A24," ",G24," 
",A25," ",G25," 
",A26," ",G26," 
",A27," ",G27," 
",A28," ",G28," 
",A29," ",G29," 
",A30," ",G30," 
",A31," ",G31," 
",A32," ",G32," 
",A33," ",G33," 
",A34," ",G34,)</f>
        <v xml:space="preserve">1 Falta de políticas / normas / procedimientos 
2 Descuido o Falla para usar parches de software para mejorar debilidades de seguridad conocidas 
3 Eliminación negligente de datos
4 Interface de usuario inadecuada / complicada 
 </v>
      </c>
      <c r="AD15" s="77" t="str">
        <f>CONCATENATE(A15," ",U15," 
",A16," ",U16," 
",A17," ",U17," 
",A18," ",U18," 
",A19," ",U19," 
",A20," ",U20," 
",A21," ",U21," 
",A22," ",U22," 
",A23," ",U23," 
",A24," ",U24," 
",A25," ",U25," 
",A26," ",U26," 
",A27," ",U27," 
",A28," ",U28," 
",A29," ",U29," 
",A30," ",U30," 
",A31," ",U31," 
",A32," ",U32," 
",A33," ",U33," 
",A34," ",U34,)</f>
        <v xml:space="preserve">1 Operativo 
2 Tecnológico 
3 Humano 
4 Operativo 
 </v>
      </c>
      <c r="AE15" s="32"/>
      <c r="AF15" s="32"/>
      <c r="AG15" s="32"/>
      <c r="AH15" s="32"/>
      <c r="AI15" s="32"/>
      <c r="AJ15" s="32"/>
      <c r="AK15" s="32"/>
      <c r="AL15" s="32"/>
      <c r="AM15" s="32"/>
      <c r="AN15" s="32"/>
      <c r="AP15" s="93">
        <f t="shared" ref="AP15:AP34" si="0">A82</f>
        <v>1</v>
      </c>
      <c r="AQ15" s="92" t="str">
        <f t="shared" ref="AQ15:AQ34" si="1">IF(B82="","",B82)</f>
        <v>5.15 Control de acceso</v>
      </c>
      <c r="AAL15" s="37"/>
      <c r="AAM15" s="37"/>
      <c r="AAN15" s="37"/>
      <c r="AAO15" s="37"/>
      <c r="AAP15" s="37"/>
      <c r="AAQ15" s="37"/>
      <c r="AAR15" s="37"/>
      <c r="AAS15" s="37"/>
      <c r="AAT15" s="37"/>
      <c r="AAU15" s="37"/>
      <c r="AAV15" s="37"/>
    </row>
    <row r="16" spans="1:724" ht="30" customHeight="1" x14ac:dyDescent="0.15">
      <c r="A16" s="168">
        <f t="shared" ref="A16:A34" si="2">IF(B16="","",A15+1)</f>
        <v>2</v>
      </c>
      <c r="B16" s="526" t="s">
        <v>397</v>
      </c>
      <c r="C16" s="527"/>
      <c r="D16" s="527"/>
      <c r="E16" s="527"/>
      <c r="F16" s="528"/>
      <c r="G16" s="529" t="s">
        <v>393</v>
      </c>
      <c r="H16" s="530"/>
      <c r="I16" s="530"/>
      <c r="J16" s="530"/>
      <c r="K16" s="530"/>
      <c r="L16" s="530"/>
      <c r="M16" s="530"/>
      <c r="N16" s="530"/>
      <c r="O16" s="530"/>
      <c r="P16" s="530"/>
      <c r="Q16" s="530"/>
      <c r="R16" s="530"/>
      <c r="S16" s="530"/>
      <c r="T16" s="531"/>
      <c r="U16" s="515" t="s">
        <v>130</v>
      </c>
      <c r="V16" s="515"/>
      <c r="W16" s="515"/>
      <c r="X16" s="515" t="s">
        <v>450</v>
      </c>
      <c r="Y16" s="515"/>
      <c r="Z16" s="515"/>
      <c r="AA16" s="515"/>
      <c r="AB16" s="55"/>
      <c r="AC16" s="55"/>
      <c r="AD16" s="32"/>
      <c r="AE16" s="32"/>
      <c r="AF16" s="32"/>
      <c r="AG16" s="32"/>
      <c r="AH16" s="32"/>
      <c r="AI16" s="32"/>
      <c r="AJ16" s="32"/>
      <c r="AK16" s="32"/>
      <c r="AL16" s="32"/>
      <c r="AM16" s="32"/>
      <c r="AN16" s="32"/>
      <c r="AP16" s="93">
        <f t="shared" si="0"/>
        <v>2</v>
      </c>
      <c r="AQ16" s="92" t="str">
        <f t="shared" si="1"/>
        <v>5.9 Inventario de información y otros activos asociados</v>
      </c>
      <c r="AAL16" s="37"/>
      <c r="AAM16" s="37"/>
      <c r="AAN16" s="37"/>
      <c r="AAO16" s="37"/>
      <c r="AAP16" s="37"/>
      <c r="AAQ16" s="37"/>
      <c r="AAR16" s="37"/>
      <c r="AAS16" s="37"/>
      <c r="AAT16" s="37"/>
      <c r="AAU16" s="37"/>
      <c r="AAV16" s="37"/>
    </row>
    <row r="17" spans="1:724" ht="30" customHeight="1" x14ac:dyDescent="0.15">
      <c r="A17" s="168">
        <f t="shared" si="2"/>
        <v>3</v>
      </c>
      <c r="B17" s="526" t="s">
        <v>374</v>
      </c>
      <c r="C17" s="527"/>
      <c r="D17" s="527"/>
      <c r="E17" s="527"/>
      <c r="F17" s="528"/>
      <c r="G17" s="529" t="s">
        <v>391</v>
      </c>
      <c r="H17" s="530"/>
      <c r="I17" s="530"/>
      <c r="J17" s="530"/>
      <c r="K17" s="530"/>
      <c r="L17" s="530"/>
      <c r="M17" s="530"/>
      <c r="N17" s="530"/>
      <c r="O17" s="530"/>
      <c r="P17" s="530"/>
      <c r="Q17" s="530"/>
      <c r="R17" s="530"/>
      <c r="S17" s="530"/>
      <c r="T17" s="531"/>
      <c r="U17" s="515" t="s">
        <v>131</v>
      </c>
      <c r="V17" s="515"/>
      <c r="W17" s="515"/>
      <c r="X17" s="515" t="s">
        <v>379</v>
      </c>
      <c r="Y17" s="515"/>
      <c r="Z17" s="515"/>
      <c r="AA17" s="515"/>
      <c r="AB17" s="55"/>
      <c r="AC17" s="55"/>
      <c r="AD17" s="32"/>
      <c r="AE17" s="32"/>
      <c r="AF17" s="32"/>
      <c r="AG17" s="32"/>
      <c r="AH17" s="32"/>
      <c r="AI17" s="32"/>
      <c r="AJ17" s="32"/>
      <c r="AK17" s="32"/>
      <c r="AL17" s="32"/>
      <c r="AM17" s="32"/>
      <c r="AN17" s="32"/>
      <c r="AP17" s="93">
        <f t="shared" si="0"/>
        <v>3</v>
      </c>
      <c r="AQ17" s="92" t="str">
        <f t="shared" si="1"/>
        <v>5.2 Roles y responsabilidades en la seguridad de la información</v>
      </c>
      <c r="AAL17" s="37"/>
      <c r="AAM17" s="37"/>
      <c r="AAN17" s="37"/>
      <c r="AAO17" s="37"/>
      <c r="AAP17" s="37"/>
      <c r="AAQ17" s="37"/>
      <c r="AAR17" s="37"/>
      <c r="AAS17" s="37"/>
      <c r="AAT17" s="37"/>
      <c r="AAU17" s="37"/>
      <c r="AAV17" s="37"/>
    </row>
    <row r="18" spans="1:724" ht="30" customHeight="1" x14ac:dyDescent="0.15">
      <c r="A18" s="168">
        <f t="shared" si="2"/>
        <v>4</v>
      </c>
      <c r="B18" s="526" t="s">
        <v>397</v>
      </c>
      <c r="C18" s="527"/>
      <c r="D18" s="527"/>
      <c r="E18" s="527"/>
      <c r="F18" s="528"/>
      <c r="G18" s="529" t="s">
        <v>394</v>
      </c>
      <c r="H18" s="530"/>
      <c r="I18" s="530"/>
      <c r="J18" s="530"/>
      <c r="K18" s="530"/>
      <c r="L18" s="530"/>
      <c r="M18" s="530"/>
      <c r="N18" s="530"/>
      <c r="O18" s="530"/>
      <c r="P18" s="530"/>
      <c r="Q18" s="530"/>
      <c r="R18" s="530"/>
      <c r="S18" s="530"/>
      <c r="T18" s="531"/>
      <c r="U18" s="515" t="s">
        <v>132</v>
      </c>
      <c r="V18" s="515"/>
      <c r="W18" s="515"/>
      <c r="X18" s="515" t="s">
        <v>380</v>
      </c>
      <c r="Y18" s="515"/>
      <c r="Z18" s="515"/>
      <c r="AA18" s="515"/>
      <c r="AB18" s="55"/>
      <c r="AC18" s="55"/>
      <c r="AD18" s="32"/>
      <c r="AE18" s="32"/>
      <c r="AF18" s="32"/>
      <c r="AG18" s="32"/>
      <c r="AH18" s="32"/>
      <c r="AI18" s="32"/>
      <c r="AJ18" s="32"/>
      <c r="AK18" s="32"/>
      <c r="AL18" s="32"/>
      <c r="AM18" s="32"/>
      <c r="AN18" s="32"/>
      <c r="AP18" s="93">
        <f t="shared" si="0"/>
        <v>4</v>
      </c>
      <c r="AQ18" s="92" t="str">
        <f t="shared" si="1"/>
        <v>5.3 Segregación de funciones</v>
      </c>
      <c r="AAL18" s="37"/>
      <c r="AAM18" s="37"/>
      <c r="AAN18" s="37"/>
      <c r="AAO18" s="37"/>
      <c r="AAP18" s="37"/>
      <c r="AAQ18" s="37"/>
      <c r="AAR18" s="37"/>
      <c r="AAS18" s="37"/>
      <c r="AAT18" s="37"/>
      <c r="AAU18" s="37"/>
      <c r="AAV18" s="37"/>
    </row>
    <row r="19" spans="1:724" ht="30" customHeight="1" x14ac:dyDescent="0.15">
      <c r="A19" s="168" t="str">
        <f t="shared" si="2"/>
        <v/>
      </c>
      <c r="B19" s="526"/>
      <c r="C19" s="527"/>
      <c r="D19" s="527"/>
      <c r="E19" s="527"/>
      <c r="F19" s="528"/>
      <c r="G19" s="512"/>
      <c r="H19" s="513"/>
      <c r="I19" s="513"/>
      <c r="J19" s="513"/>
      <c r="K19" s="513"/>
      <c r="L19" s="513"/>
      <c r="M19" s="513"/>
      <c r="N19" s="513"/>
      <c r="O19" s="513"/>
      <c r="P19" s="513"/>
      <c r="Q19" s="513"/>
      <c r="R19" s="513"/>
      <c r="S19" s="513"/>
      <c r="T19" s="514"/>
      <c r="U19" s="515"/>
      <c r="V19" s="515"/>
      <c r="W19" s="515"/>
      <c r="X19" s="515"/>
      <c r="Y19" s="515"/>
      <c r="Z19" s="515"/>
      <c r="AA19" s="515"/>
      <c r="AB19" s="55"/>
      <c r="AC19" s="55"/>
      <c r="AD19" s="32"/>
      <c r="AE19" s="32"/>
      <c r="AF19" s="32"/>
      <c r="AG19" s="32"/>
      <c r="AH19" s="32"/>
      <c r="AI19" s="32"/>
      <c r="AJ19" s="32"/>
      <c r="AK19" s="32"/>
      <c r="AL19" s="32"/>
      <c r="AM19" s="32"/>
      <c r="AN19" s="32"/>
      <c r="AP19" s="93">
        <f t="shared" si="0"/>
        <v>5</v>
      </c>
      <c r="AQ19" s="92" t="str">
        <f t="shared" si="1"/>
        <v>8.13  Copias de seguridad de la información (respaldos)</v>
      </c>
      <c r="AAL19" s="37"/>
      <c r="AAM19" s="37"/>
      <c r="AAN19" s="37"/>
      <c r="AAO19" s="37"/>
      <c r="AAP19" s="37"/>
      <c r="AAQ19" s="37"/>
      <c r="AAR19" s="37"/>
      <c r="AAS19" s="37"/>
      <c r="AAT19" s="37"/>
      <c r="AAU19" s="37"/>
      <c r="AAV19" s="37"/>
    </row>
    <row r="20" spans="1:724" ht="30" customHeight="1" x14ac:dyDescent="0.15">
      <c r="A20" s="168" t="str">
        <f t="shared" si="2"/>
        <v/>
      </c>
      <c r="B20" s="511"/>
      <c r="C20" s="511"/>
      <c r="D20" s="511"/>
      <c r="E20" s="511"/>
      <c r="F20" s="511"/>
      <c r="G20" s="512"/>
      <c r="H20" s="513"/>
      <c r="I20" s="513"/>
      <c r="J20" s="513"/>
      <c r="K20" s="513"/>
      <c r="L20" s="513"/>
      <c r="M20" s="513"/>
      <c r="N20" s="513"/>
      <c r="O20" s="513"/>
      <c r="P20" s="513"/>
      <c r="Q20" s="513"/>
      <c r="R20" s="513"/>
      <c r="S20" s="513"/>
      <c r="T20" s="514"/>
      <c r="U20" s="515"/>
      <c r="V20" s="515"/>
      <c r="W20" s="515"/>
      <c r="X20" s="515"/>
      <c r="Y20" s="515"/>
      <c r="Z20" s="515"/>
      <c r="AA20" s="515"/>
      <c r="AB20" s="55"/>
      <c r="AC20" s="55"/>
      <c r="AD20" s="32"/>
      <c r="AE20" s="32"/>
      <c r="AF20" s="32"/>
      <c r="AG20" s="32"/>
      <c r="AH20" s="32"/>
      <c r="AI20" s="32"/>
      <c r="AJ20" s="32"/>
      <c r="AK20" s="32"/>
      <c r="AL20" s="32"/>
      <c r="AM20" s="32"/>
      <c r="AN20" s="32"/>
      <c r="AP20" s="93">
        <f t="shared" si="0"/>
        <v>6</v>
      </c>
      <c r="AQ20" s="92" t="str">
        <f t="shared" si="1"/>
        <v>5.16 Gestión de identidad</v>
      </c>
      <c r="AAL20" s="37"/>
      <c r="AAM20" s="37"/>
      <c r="AAN20" s="37"/>
      <c r="AAO20" s="37"/>
      <c r="AAP20" s="37"/>
      <c r="AAQ20" s="37"/>
      <c r="AAR20" s="37"/>
      <c r="AAS20" s="37"/>
      <c r="AAT20" s="37"/>
      <c r="AAU20" s="37"/>
      <c r="AAV20" s="37"/>
    </row>
    <row r="21" spans="1:724" ht="30" customHeight="1" x14ac:dyDescent="0.15">
      <c r="A21" s="168" t="str">
        <f t="shared" si="2"/>
        <v/>
      </c>
      <c r="B21" s="511"/>
      <c r="C21" s="511"/>
      <c r="D21" s="511"/>
      <c r="E21" s="511"/>
      <c r="F21" s="511"/>
      <c r="G21" s="512"/>
      <c r="H21" s="513"/>
      <c r="I21" s="513"/>
      <c r="J21" s="513"/>
      <c r="K21" s="513"/>
      <c r="L21" s="513"/>
      <c r="M21" s="513"/>
      <c r="N21" s="513"/>
      <c r="O21" s="513"/>
      <c r="P21" s="513"/>
      <c r="Q21" s="513"/>
      <c r="R21" s="513"/>
      <c r="S21" s="513"/>
      <c r="T21" s="514"/>
      <c r="U21" s="515"/>
      <c r="V21" s="515"/>
      <c r="W21" s="515"/>
      <c r="X21" s="515"/>
      <c r="Y21" s="515"/>
      <c r="Z21" s="515"/>
      <c r="AA21" s="515"/>
      <c r="AB21" s="55"/>
      <c r="AC21" s="55"/>
      <c r="AD21" s="32"/>
      <c r="AE21" s="32"/>
      <c r="AF21" s="32"/>
      <c r="AG21" s="32"/>
      <c r="AH21" s="32"/>
      <c r="AI21" s="32"/>
      <c r="AJ21" s="32"/>
      <c r="AK21" s="32"/>
      <c r="AL21" s="32"/>
      <c r="AM21" s="32"/>
      <c r="AN21" s="32"/>
      <c r="AP21" s="93" t="str">
        <f t="shared" si="0"/>
        <v/>
      </c>
      <c r="AQ21" s="92" t="str">
        <f t="shared" si="1"/>
        <v/>
      </c>
      <c r="AAL21" s="37"/>
      <c r="AAM21" s="37"/>
      <c r="AAN21" s="37"/>
      <c r="AAO21" s="37"/>
      <c r="AAP21" s="37"/>
      <c r="AAQ21" s="37"/>
      <c r="AAR21" s="37"/>
      <c r="AAS21" s="37"/>
      <c r="AAT21" s="37"/>
      <c r="AAU21" s="37"/>
      <c r="AAV21" s="37"/>
    </row>
    <row r="22" spans="1:724" ht="30" customHeight="1" x14ac:dyDescent="0.15">
      <c r="A22" s="168" t="str">
        <f t="shared" si="2"/>
        <v/>
      </c>
      <c r="B22" s="511"/>
      <c r="C22" s="511"/>
      <c r="D22" s="511"/>
      <c r="E22" s="511"/>
      <c r="F22" s="511"/>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66</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Operativa: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20"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20"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20"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20"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0"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0"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
      </c>
      <c r="BD56" s="443"/>
      <c r="BE56" s="446" t="str">
        <f>IF(O74=4,"X","")</f>
        <v>X</v>
      </c>
      <c r="BF56" s="447"/>
      <c r="BG56" s="442" t="str">
        <f>IF(O74=5,"X","")</f>
        <v/>
      </c>
      <c r="BH56" s="443"/>
      <c r="BI56" s="33"/>
      <c r="BJ56" s="32"/>
      <c r="BK56" s="32"/>
      <c r="BL56" s="32"/>
      <c r="BM56" s="32"/>
      <c r="BN56" s="32"/>
      <c r="BO56" s="32"/>
      <c r="BP56" s="442" t="str">
        <f>IF(R113=1,"X","")</f>
        <v/>
      </c>
      <c r="BQ56" s="443"/>
      <c r="BR56" s="442" t="str">
        <f>IF(R113=2,"X","")</f>
        <v/>
      </c>
      <c r="BS56" s="443"/>
      <c r="BT56" s="442" t="str">
        <f>IF(R113=3,"X","")</f>
        <v>X</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0.66666666666666663</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v>
      </c>
      <c r="BE59" s="143"/>
      <c r="BF59" s="142">
        <f>IF(BE56="X",V74,0)</f>
        <v>0.66666666666666663</v>
      </c>
      <c r="BG59" s="143"/>
      <c r="BH59" s="142">
        <f>IF(BG56="X",V74,0)</f>
        <v>0</v>
      </c>
      <c r="BI59" s="33"/>
      <c r="BJ59" s="32"/>
      <c r="BK59" s="32"/>
      <c r="BL59" s="32"/>
      <c r="BM59" s="451"/>
      <c r="BN59" s="451"/>
      <c r="BO59" s="32"/>
      <c r="BP59" s="141"/>
      <c r="BQ59" s="140">
        <f>IF(BP56="X",W113,0)</f>
        <v>0</v>
      </c>
      <c r="BR59" s="141"/>
      <c r="BS59" s="140">
        <f>IF(BR56="X",W113,0)</f>
        <v>0</v>
      </c>
      <c r="BT59" s="141"/>
      <c r="BU59" s="140">
        <f>IF(BT56="X",W113,0)</f>
        <v>0.43333333333333335</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t="s">
        <v>62</v>
      </c>
      <c r="I60" s="47" t="s">
        <v>62</v>
      </c>
      <c r="J60" s="47"/>
      <c r="K60" s="47"/>
      <c r="L60" s="47"/>
      <c r="M60" s="47"/>
      <c r="N60" s="47"/>
      <c r="O60" s="47"/>
      <c r="P60" s="47"/>
      <c r="Q60" s="47"/>
      <c r="R60" s="47"/>
      <c r="S60" s="47"/>
      <c r="T60" s="47"/>
      <c r="U60" s="47"/>
      <c r="V60" s="47"/>
      <c r="W60" s="47"/>
      <c r="X60" s="47"/>
      <c r="Y60" s="47"/>
      <c r="Z60" s="122">
        <f>COUNTA(H60:Y60)*G60</f>
        <v>1.2</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t="s">
        <v>62</v>
      </c>
      <c r="K61" s="47"/>
      <c r="L61" s="47"/>
      <c r="M61" s="47"/>
      <c r="N61" s="47"/>
      <c r="O61" s="47"/>
      <c r="P61" s="47"/>
      <c r="Q61" s="47"/>
      <c r="R61" s="47"/>
      <c r="S61" s="47"/>
      <c r="T61" s="47"/>
      <c r="U61" s="47"/>
      <c r="V61" s="47"/>
      <c r="W61" s="47"/>
      <c r="X61" s="47"/>
      <c r="Y61" s="47"/>
      <c r="Z61" s="122">
        <f>COUNTA(H61:Y61)*G61</f>
        <v>0.8</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4</v>
      </c>
      <c r="P64" s="438"/>
      <c r="Q64" s="438"/>
      <c r="R64" s="439" t="str">
        <f>_xlfn.IFNA(VLOOKUP(O64,A58:B62,2,1),"")</f>
        <v>Alta</v>
      </c>
      <c r="S64" s="439"/>
      <c r="T64" s="439"/>
      <c r="U64" s="439"/>
      <c r="V64" s="440">
        <f>IFERROR(AA58,"")</f>
        <v>0.66666666666666663</v>
      </c>
      <c r="W64" s="440"/>
      <c r="X64" s="441"/>
      <c r="Y64" s="32"/>
      <c r="Z64" s="32"/>
      <c r="AA64" s="32"/>
      <c r="AB64" s="77" t="str">
        <f>CONCATENATE(O64," - ",R64)</f>
        <v>4 - Alta</v>
      </c>
      <c r="AC64" s="32"/>
      <c r="AD64" s="32"/>
      <c r="AE64" s="32"/>
      <c r="AF64" s="32"/>
      <c r="AG64" s="32"/>
      <c r="AH64" s="32"/>
      <c r="AI64" s="32"/>
      <c r="AJ64" s="32"/>
      <c r="AK64" s="32"/>
      <c r="AL64" s="32"/>
      <c r="AM64" s="32"/>
      <c r="AN64" s="32"/>
      <c r="AR64" s="433"/>
      <c r="AS64" s="379">
        <v>4</v>
      </c>
      <c r="AT64" s="425" t="str">
        <f>IF(O64=4,"X","")</f>
        <v>X</v>
      </c>
      <c r="AU64" s="395" t="s">
        <v>253</v>
      </c>
      <c r="AV64" s="396"/>
      <c r="AW64" s="405">
        <f>IF(AT64="X",V64,0)</f>
        <v>0.66666666666666663</v>
      </c>
      <c r="AX64" s="32"/>
      <c r="AY64" s="427"/>
      <c r="AZ64" s="428" t="str">
        <f>IF(AND(AT64="X",AY56="X"),AW64*AZ59,"")</f>
        <v/>
      </c>
      <c r="BA64" s="429"/>
      <c r="BB64" s="429" t="str">
        <f>IF(AND(AT64="X",BA56="X"),AW64*BB59,"")</f>
        <v/>
      </c>
      <c r="BC64" s="430"/>
      <c r="BD64" s="424" t="str">
        <f>IF(AND(AT64="X",BC56="X"),AW64*BD59,"")</f>
        <v/>
      </c>
      <c r="BE64" s="421"/>
      <c r="BF64" s="421">
        <f>IF(AND(AT64="X",BE56="X"),AW64*BF59,"")</f>
        <v>0.44444444444444442</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0.66666666666666663</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c r="I70" s="47" t="s">
        <v>62</v>
      </c>
      <c r="J70" s="47" t="s">
        <v>62</v>
      </c>
      <c r="K70" s="47"/>
      <c r="L70" s="47"/>
      <c r="M70" s="47"/>
      <c r="N70" s="47"/>
      <c r="O70" s="47"/>
      <c r="P70" s="47"/>
      <c r="Q70" s="47"/>
      <c r="R70" s="47"/>
      <c r="S70" s="47"/>
      <c r="T70" s="47"/>
      <c r="U70" s="47"/>
      <c r="V70" s="47"/>
      <c r="W70" s="47"/>
      <c r="X70" s="47"/>
      <c r="Y70" s="47"/>
      <c r="Z70" s="122">
        <f>COUNTA(H70:Y70)*G70</f>
        <v>1.2</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5.0399999999999993E-2</v>
      </c>
      <c r="BO70" s="32"/>
      <c r="BP70" s="373"/>
      <c r="BQ70" s="375" t="str">
        <f>IF(AND(BM70="X",BP56="X"),BN70*BQ59,"")</f>
        <v/>
      </c>
      <c r="BR70" s="377"/>
      <c r="BS70" s="377" t="str">
        <f>IF(AND(BM70="X",BR56="X"),BN70*BS59,"")</f>
        <v/>
      </c>
      <c r="BT70" s="385"/>
      <c r="BU70" s="387">
        <f>IF(AND(BM70="X",BT56="X"),BN70*BU59,"")</f>
        <v>2.1839999999999998E-2</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t="s">
        <v>62</v>
      </c>
      <c r="I71" s="47"/>
      <c r="J71" s="47"/>
      <c r="K71" s="47"/>
      <c r="L71" s="47"/>
      <c r="M71" s="47"/>
      <c r="N71" s="47"/>
      <c r="O71" s="47"/>
      <c r="P71" s="47"/>
      <c r="Q71" s="47"/>
      <c r="R71" s="47"/>
      <c r="S71" s="47"/>
      <c r="T71" s="47"/>
      <c r="U71" s="47"/>
      <c r="V71" s="47"/>
      <c r="W71" s="47"/>
      <c r="X71" s="47"/>
      <c r="Y71" s="47"/>
      <c r="Z71" s="122">
        <f>COUNTA(H71:Y71)*G71</f>
        <v>0.8</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4</v>
      </c>
      <c r="P74" s="368"/>
      <c r="Q74" s="368"/>
      <c r="R74" s="369" t="str">
        <f>_xlfn.IFNA(VLOOKUP(O74,A68:B72,2,1),"")</f>
        <v>Mayor</v>
      </c>
      <c r="S74" s="369"/>
      <c r="T74" s="369"/>
      <c r="U74" s="369"/>
      <c r="V74" s="370">
        <f>IFERROR(AA68,"")</f>
        <v>0.66666666666666663</v>
      </c>
      <c r="W74" s="370"/>
      <c r="X74" s="371"/>
      <c r="Y74" s="32"/>
      <c r="Z74" s="32"/>
      <c r="AA74" s="32"/>
      <c r="AB74" s="77" t="str">
        <f>CONCATENATE(O74," - ",R74)</f>
        <v>4 - Mayor</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ALTO</v>
      </c>
      <c r="P76" s="332"/>
      <c r="Q76" s="332"/>
      <c r="R76" s="332"/>
      <c r="S76" s="332"/>
      <c r="T76" s="332"/>
      <c r="U76" s="333">
        <f>V64*V74</f>
        <v>0.44444444444444442</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92" customHeight="1" x14ac:dyDescent="0.15">
      <c r="A82" s="98">
        <v>1</v>
      </c>
      <c r="B82" s="65" t="s">
        <v>410</v>
      </c>
      <c r="C82" s="348" t="s">
        <v>411</v>
      </c>
      <c r="D82" s="349"/>
      <c r="E82" s="179" t="s">
        <v>357</v>
      </c>
      <c r="F82" s="345" t="s">
        <v>412</v>
      </c>
      <c r="G82" s="346"/>
      <c r="H82" s="347"/>
      <c r="I82" s="337"/>
      <c r="J82" s="338"/>
      <c r="K82" s="338"/>
      <c r="L82" s="338"/>
      <c r="M82" s="339"/>
      <c r="N82" s="328" t="s">
        <v>90</v>
      </c>
      <c r="O82" s="328"/>
      <c r="P82" s="329" t="s">
        <v>100</v>
      </c>
      <c r="Q82" s="329"/>
      <c r="R82" s="329" t="s">
        <v>105</v>
      </c>
      <c r="S82" s="329"/>
      <c r="T82" s="329" t="s">
        <v>108</v>
      </c>
      <c r="U82" s="329"/>
      <c r="V82" s="88">
        <f t="shared" ref="V82:V111" si="6">IF(W82&gt;0.8,5,IF(W82&gt;0.6,4,IF(W82&gt;0.4,3,IF(W82&gt;0.2,2,1))))</f>
        <v>2</v>
      </c>
      <c r="W82" s="304">
        <f>IF(OR(T82="Ambos",T82="Probabilidad"),V64-(V64*AD82),V64)</f>
        <v>0.39999999999999997</v>
      </c>
      <c r="X82" s="305"/>
      <c r="Y82" s="88">
        <f t="shared" ref="Y82:Y111" si="7">IF(Z82&gt;0.8,5,IF(Z82&gt;0.6,4,IF(Z82&gt;0.4,3,IF(Z82&gt;0.2,2,1))))</f>
        <v>4</v>
      </c>
      <c r="Z82" s="304">
        <f>IF(OR(T82="Ambos",T82="Impacto"),V74-(V74*AD82),V74)</f>
        <v>0.66666666666666663</v>
      </c>
      <c r="AA82" s="305"/>
      <c r="AB82" s="97">
        <f t="shared" ref="AB82:AB111" si="8">IF(R82="",0,IF(P82="Automático",0.25,IF(P82="Manual",0.15,0)))</f>
        <v>0.15</v>
      </c>
      <c r="AC82" s="97">
        <f t="shared" ref="AC82:AC111" si="9">IF(P82="",0,IF(R82="Preventivo",0.25,IF(R82="Detectivo",0.15,IF(R82="Correctivo",0.1,0))))</f>
        <v>0.25</v>
      </c>
      <c r="AD82" s="97">
        <f t="shared" ref="AD82:AD111" si="10">IF(OR(P82=0,R82=0),0,AB82+AC82)</f>
        <v>0.4</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5.15 Control de acceso 
2 5.9 Inventario de información y otros activos asociados 
3 5.2 Roles y responsabilidades en la seguridad de la información 
4 5.3 Segregación de funciones 
5 8.13  Copias de seguridad de la información (respaldos) 
6 5.16 Gestión de identidad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la entidad necesita garantizar el acceso autorizado y evitar el acceso no autorizado a la información y otros activos asociados. 
2 Mantener un inventario actualizado de todos los activos de información para poder identificar rápidamente cualquier modificación no autorizada o discrepancia. 
3 El SGSI de IDPC requiere el control en la protección de sus activos de información, los roles y responsabilidades dentro de SGSI y publicados en la intranet del IDPC 
4 El SGSI de IDPC requiere el control en la protección de sus activos de información, en el manual de seguridad de la información se establece la segregación de funciones / tareas, por otro lado se cuenta con sesiones separas para cada usuario reduciendo las posibidades de modificación no autorizadas o no intencional, el uso indebido de los activos de la entidad. 
5 El SGSI de IDPC requiere el control en la protección de sus activos de información, para permitir la recuperación de la pérdida de datos o sistemas. 
6 Registro y baja de usuarios
El SGSI de IDPC requiere el control en la protección de sus activos de información,  para permitir la identificación única de individuos y sistemas que acceden a la información de la entidad y otros activos asociados y permitir la asignación adecuada de derechos de acceso.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Áreas de la entidad 
3 Áreas de la entidad - Gestión de sistemas de información y tecnología 
4 Áreas de la entidad - Gestión de sistemas de información y tecnología 
5 Áreas de la entidad - Gestión de sistemas de información y tecnología 
6 Áreas de la entidad -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MANUAL: POLÍTICAS DE SEGURIDAD Y PRIVACIDAD DE LA INFORMACIÓN
Versión: 3 del 28 de abril de 2023 
2 
MANUAL: POLÍTICAS DE SEGURIDAD Y PRIVACIDAD DE LA INFORMACIÓN
Versión: 3 del 28 de abril de 2024 
3 Gestión de Sistemas de Información y Tecnología
Roles y Responsabilidades de Seguridad y
privacidad de la información - IDPC
Vigencia: 28 enero 2021
Versión:01 
4 Gestión de Sistemas de Información y Tecnología
MANUAL: POLÍTICAS DE SEGURIDAD Y PRIVACIDAD DE LA INFORMACIÓN
Versión: 3 del 28 de abril de 2023 
5 Gestión de Sistemas de Información y Tecnología
MANUAL: POLÍTICAS DE SEGURIDAD Y PRIVACIDAD DE LA INFORMACIÓN
Versión: 03 del 28 de abril de 2023 
6 Gestión de Sistemas de Información y Tecnología
MANUAL: POLÍTICAS DE SEGURIDAD Y PRIVACIDAD DE LA INFORMACIÓN
Versión: 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Aleatoria 
3 Continua 
4 Continua 
5 Aleatoria 
6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Manual 
2 Manual 
3 Manual 
4 Manual 
5 Automático 
6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Detectivo 
3 Preventivo 
4 Preventivo 
5 Correctivo 
6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Probabilidad 
3 Probabilidad 
4 Probabilidad 
5 Impacto 
6 Probabilidad 
 </v>
      </c>
      <c r="AN82" s="86"/>
      <c r="AO82" s="85"/>
      <c r="AP82" s="93">
        <f t="shared" ref="AP82:AP101" si="11">A15</f>
        <v>1</v>
      </c>
      <c r="AQ82" s="92" t="str">
        <f t="shared" ref="AQ82:AQ101" si="12">IF(B15="","",B15)</f>
        <v>Uso no autorizado de sistemas informáticos</v>
      </c>
      <c r="AAL82" s="37"/>
      <c r="AAM82" s="37"/>
      <c r="AAN82" s="37"/>
      <c r="AAO82" s="37"/>
      <c r="AAP82" s="37"/>
      <c r="AAQ82" s="37"/>
      <c r="AAR82" s="37"/>
      <c r="AAS82" s="37"/>
      <c r="AAT82" s="37"/>
      <c r="AAU82" s="37"/>
      <c r="AAV82" s="37"/>
    </row>
    <row r="83" spans="1:724" ht="60" customHeight="1" x14ac:dyDescent="0.15">
      <c r="A83" s="6">
        <f t="shared" ref="A83:A111" si="13">IF(B83="","",A82+1)</f>
        <v>2</v>
      </c>
      <c r="B83" s="65" t="s">
        <v>446</v>
      </c>
      <c r="C83" s="335" t="s">
        <v>447</v>
      </c>
      <c r="D83" s="336"/>
      <c r="E83" s="179" t="s">
        <v>448</v>
      </c>
      <c r="F83" s="345" t="s">
        <v>449</v>
      </c>
      <c r="G83" s="346"/>
      <c r="H83" s="347"/>
      <c r="I83" s="337"/>
      <c r="J83" s="338"/>
      <c r="K83" s="338"/>
      <c r="L83" s="338"/>
      <c r="M83" s="339"/>
      <c r="N83" s="574" t="s">
        <v>89</v>
      </c>
      <c r="O83" s="575"/>
      <c r="P83" s="576" t="s">
        <v>100</v>
      </c>
      <c r="Q83" s="577"/>
      <c r="R83" s="576" t="s">
        <v>104</v>
      </c>
      <c r="S83" s="577"/>
      <c r="T83" s="576" t="s">
        <v>108</v>
      </c>
      <c r="U83" s="577"/>
      <c r="V83" s="88">
        <f t="shared" si="6"/>
        <v>2</v>
      </c>
      <c r="W83" s="304">
        <f t="shared" ref="W83:W111" si="14">IF(OR(T83="Ambos",T83="Probabilidad"),W82-(W82*AD83),W82)</f>
        <v>0.27999999999999997</v>
      </c>
      <c r="X83" s="305"/>
      <c r="Y83" s="88">
        <f t="shared" si="7"/>
        <v>4</v>
      </c>
      <c r="Z83" s="304">
        <f t="shared" ref="Z83:Z111" si="15">IF(OR(T83="Ambos",T83="Impacto"),Z82-(Z82*AD83),Z82)</f>
        <v>0.66666666666666663</v>
      </c>
      <c r="AA83" s="305"/>
      <c r="AB83" s="87">
        <f t="shared" si="8"/>
        <v>0.15</v>
      </c>
      <c r="AC83" s="87">
        <f t="shared" si="9"/>
        <v>0.15</v>
      </c>
      <c r="AD83" s="87">
        <f t="shared" si="10"/>
        <v>0.3</v>
      </c>
      <c r="AE83" s="55"/>
      <c r="AF83" s="55"/>
      <c r="AG83" s="55"/>
      <c r="AH83" s="55"/>
      <c r="AI83" s="55"/>
      <c r="AJ83" s="55"/>
      <c r="AK83" s="55"/>
      <c r="AL83" s="55"/>
      <c r="AM83" s="86"/>
      <c r="AN83" s="86"/>
      <c r="AO83" s="85"/>
      <c r="AP83" s="93">
        <f t="shared" si="11"/>
        <v>2</v>
      </c>
      <c r="AQ83" s="92" t="str">
        <f t="shared" si="12"/>
        <v>Modificación o cambio no autorizado</v>
      </c>
      <c r="AAL83" s="37"/>
      <c r="AAM83" s="37"/>
      <c r="AAN83" s="37"/>
      <c r="AAO83" s="37"/>
      <c r="AAP83" s="37"/>
      <c r="AAQ83" s="37"/>
      <c r="AAR83" s="37"/>
      <c r="AAS83" s="37"/>
      <c r="AAT83" s="37"/>
      <c r="AAU83" s="37"/>
      <c r="AAV83" s="37"/>
    </row>
    <row r="84" spans="1:724" ht="85" customHeight="1" x14ac:dyDescent="0.15">
      <c r="A84" s="6">
        <f t="shared" si="13"/>
        <v>3</v>
      </c>
      <c r="B84" s="65" t="s">
        <v>376</v>
      </c>
      <c r="C84" s="335" t="s">
        <v>451</v>
      </c>
      <c r="D84" s="350"/>
      <c r="E84" s="179" t="s">
        <v>453</v>
      </c>
      <c r="F84" s="337" t="s">
        <v>452</v>
      </c>
      <c r="G84" s="338"/>
      <c r="H84" s="339"/>
      <c r="I84" s="337"/>
      <c r="J84" s="338"/>
      <c r="K84" s="338"/>
      <c r="L84" s="338"/>
      <c r="M84" s="339"/>
      <c r="N84" s="574" t="s">
        <v>90</v>
      </c>
      <c r="O84" s="575"/>
      <c r="P84" s="576" t="s">
        <v>100</v>
      </c>
      <c r="Q84" s="577"/>
      <c r="R84" s="576" t="s">
        <v>105</v>
      </c>
      <c r="S84" s="577"/>
      <c r="T84" s="576" t="s">
        <v>108</v>
      </c>
      <c r="U84" s="577"/>
      <c r="V84" s="88">
        <f t="shared" si="6"/>
        <v>1</v>
      </c>
      <c r="W84" s="304">
        <f t="shared" si="14"/>
        <v>0.16799999999999998</v>
      </c>
      <c r="X84" s="305"/>
      <c r="Y84" s="88">
        <f t="shared" si="7"/>
        <v>4</v>
      </c>
      <c r="Z84" s="304">
        <f t="shared" si="15"/>
        <v>0.66666666666666663</v>
      </c>
      <c r="AA84" s="305"/>
      <c r="AB84" s="87">
        <f t="shared" si="8"/>
        <v>0.15</v>
      </c>
      <c r="AC84" s="87">
        <f t="shared" si="9"/>
        <v>0.25</v>
      </c>
      <c r="AD84" s="87">
        <f t="shared" si="10"/>
        <v>0.4</v>
      </c>
      <c r="AE84" s="55"/>
      <c r="AF84" s="55"/>
      <c r="AG84" s="55"/>
      <c r="AH84" s="55"/>
      <c r="AI84" s="55"/>
      <c r="AJ84" s="55"/>
      <c r="AK84" s="55"/>
      <c r="AL84" s="55"/>
      <c r="AM84" s="86"/>
      <c r="AN84" s="86"/>
      <c r="AO84" s="85"/>
      <c r="AP84" s="93">
        <f t="shared" si="11"/>
        <v>3</v>
      </c>
      <c r="AQ84" s="92" t="str">
        <f t="shared" si="12"/>
        <v>Funcionario molesto</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05" customHeight="1" x14ac:dyDescent="0.15">
      <c r="A85" s="6">
        <f t="shared" si="13"/>
        <v>4</v>
      </c>
      <c r="B85" s="65" t="s">
        <v>377</v>
      </c>
      <c r="C85" s="335" t="s">
        <v>454</v>
      </c>
      <c r="D85" s="336"/>
      <c r="E85" s="179" t="s">
        <v>453</v>
      </c>
      <c r="F85" s="335" t="s">
        <v>455</v>
      </c>
      <c r="G85" s="336"/>
      <c r="H85" s="350"/>
      <c r="I85" s="337"/>
      <c r="J85" s="338"/>
      <c r="K85" s="338"/>
      <c r="L85" s="338"/>
      <c r="M85" s="339"/>
      <c r="N85" s="574" t="s">
        <v>90</v>
      </c>
      <c r="O85" s="575"/>
      <c r="P85" s="576" t="s">
        <v>100</v>
      </c>
      <c r="Q85" s="577"/>
      <c r="R85" s="576" t="s">
        <v>105</v>
      </c>
      <c r="S85" s="577"/>
      <c r="T85" s="576" t="s">
        <v>108</v>
      </c>
      <c r="U85" s="577"/>
      <c r="V85" s="88">
        <f t="shared" si="6"/>
        <v>1</v>
      </c>
      <c r="W85" s="304">
        <f t="shared" si="14"/>
        <v>0.10079999999999999</v>
      </c>
      <c r="X85" s="305"/>
      <c r="Y85" s="88">
        <f t="shared" si="7"/>
        <v>4</v>
      </c>
      <c r="Z85" s="304">
        <f t="shared" si="15"/>
        <v>0.66666666666666663</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Modificación o cambio no autorizado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86" customHeight="1" x14ac:dyDescent="0.15">
      <c r="A86" s="6">
        <f t="shared" si="13"/>
        <v>5</v>
      </c>
      <c r="B86" s="65" t="s">
        <v>456</v>
      </c>
      <c r="C86" s="348" t="s">
        <v>457</v>
      </c>
      <c r="D86" s="349"/>
      <c r="E86" s="179" t="s">
        <v>453</v>
      </c>
      <c r="F86" s="345" t="s">
        <v>458</v>
      </c>
      <c r="G86" s="346"/>
      <c r="H86" s="347"/>
      <c r="I86" s="337"/>
      <c r="J86" s="338"/>
      <c r="K86" s="338"/>
      <c r="L86" s="338"/>
      <c r="M86" s="339"/>
      <c r="N86" s="574" t="s">
        <v>89</v>
      </c>
      <c r="O86" s="575"/>
      <c r="P86" s="576" t="s">
        <v>101</v>
      </c>
      <c r="Q86" s="577"/>
      <c r="R86" s="576" t="s">
        <v>103</v>
      </c>
      <c r="S86" s="577"/>
      <c r="T86" s="576" t="s">
        <v>107</v>
      </c>
      <c r="U86" s="577"/>
      <c r="V86" s="88">
        <f t="shared" si="6"/>
        <v>1</v>
      </c>
      <c r="W86" s="304">
        <f t="shared" si="14"/>
        <v>0.10079999999999999</v>
      </c>
      <c r="X86" s="305"/>
      <c r="Y86" s="88">
        <f t="shared" si="7"/>
        <v>3</v>
      </c>
      <c r="Z86" s="304">
        <f t="shared" si="15"/>
        <v>0.43333333333333335</v>
      </c>
      <c r="AA86" s="305"/>
      <c r="AB86" s="87">
        <f t="shared" si="8"/>
        <v>0.25</v>
      </c>
      <c r="AC86" s="87">
        <f t="shared" si="9"/>
        <v>0.1</v>
      </c>
      <c r="AD86" s="87">
        <f t="shared" si="10"/>
        <v>0.35</v>
      </c>
      <c r="AE86" s="55"/>
      <c r="AF86" s="55"/>
      <c r="AG86" s="55"/>
      <c r="AH86" s="55"/>
      <c r="AI86" s="55"/>
      <c r="AJ86" s="55"/>
      <c r="AK86" s="55"/>
      <c r="AL86" s="55"/>
      <c r="AM86" s="86"/>
      <c r="AN86" s="86"/>
      <c r="AO86" s="85"/>
      <c r="AP86" s="93" t="str">
        <f t="shared" si="11"/>
        <v/>
      </c>
      <c r="AQ86" s="92" t="str">
        <f t="shared" si="12"/>
        <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99" customHeight="1" x14ac:dyDescent="0.15">
      <c r="A87" s="6">
        <f t="shared" si="13"/>
        <v>6</v>
      </c>
      <c r="B87" s="65" t="s">
        <v>459</v>
      </c>
      <c r="C87" s="340" t="s">
        <v>460</v>
      </c>
      <c r="D87" s="341"/>
      <c r="E87" s="179" t="s">
        <v>453</v>
      </c>
      <c r="F87" s="342" t="s">
        <v>455</v>
      </c>
      <c r="G87" s="343"/>
      <c r="H87" s="344"/>
      <c r="I87" s="337"/>
      <c r="J87" s="338"/>
      <c r="K87" s="338"/>
      <c r="L87" s="338"/>
      <c r="M87" s="339"/>
      <c r="N87" s="574" t="s">
        <v>90</v>
      </c>
      <c r="O87" s="575"/>
      <c r="P87" s="576" t="s">
        <v>101</v>
      </c>
      <c r="Q87" s="577"/>
      <c r="R87" s="576" t="s">
        <v>105</v>
      </c>
      <c r="S87" s="577"/>
      <c r="T87" s="576" t="s">
        <v>108</v>
      </c>
      <c r="U87" s="577"/>
      <c r="V87" s="88">
        <f t="shared" si="6"/>
        <v>1</v>
      </c>
      <c r="W87" s="304">
        <f t="shared" si="14"/>
        <v>5.0399999999999993E-2</v>
      </c>
      <c r="X87" s="305"/>
      <c r="Y87" s="88">
        <f t="shared" si="7"/>
        <v>3</v>
      </c>
      <c r="Z87" s="304">
        <f t="shared" si="15"/>
        <v>0.43333333333333335</v>
      </c>
      <c r="AA87" s="305"/>
      <c r="AB87" s="87">
        <f t="shared" si="8"/>
        <v>0.25</v>
      </c>
      <c r="AC87" s="87">
        <f t="shared" si="9"/>
        <v>0.25</v>
      </c>
      <c r="AD87" s="87">
        <f t="shared" si="10"/>
        <v>0.5</v>
      </c>
      <c r="AE87" s="55"/>
      <c r="AF87" s="55"/>
      <c r="AG87" s="55"/>
      <c r="AH87" s="55"/>
      <c r="AI87" s="55"/>
      <c r="AJ87" s="55"/>
      <c r="AK87" s="55"/>
      <c r="AL87" s="55"/>
      <c r="AM87" s="86"/>
      <c r="AN87" s="86"/>
      <c r="AO87" s="85"/>
      <c r="AP87" s="93" t="str">
        <f t="shared" si="11"/>
        <v/>
      </c>
      <c r="AQ87" s="92" t="str">
        <f t="shared" si="12"/>
        <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12" customHeight="1" x14ac:dyDescent="0.15">
      <c r="A88" s="6" t="str">
        <f t="shared" si="13"/>
        <v/>
      </c>
      <c r="B88" s="65"/>
      <c r="C88" s="335"/>
      <c r="D88" s="336"/>
      <c r="E88" s="94"/>
      <c r="F88" s="337"/>
      <c r="G88" s="338"/>
      <c r="H88" s="339"/>
      <c r="I88" s="337"/>
      <c r="J88" s="338"/>
      <c r="K88" s="338"/>
      <c r="L88" s="338"/>
      <c r="M88" s="339"/>
      <c r="N88" s="328"/>
      <c r="O88" s="328"/>
      <c r="P88" s="329"/>
      <c r="Q88" s="329"/>
      <c r="R88" s="329"/>
      <c r="S88" s="329"/>
      <c r="T88" s="329"/>
      <c r="U88" s="329"/>
      <c r="V88" s="88">
        <f t="shared" si="6"/>
        <v>1</v>
      </c>
      <c r="W88" s="304">
        <f t="shared" si="14"/>
        <v>5.0399999999999993E-2</v>
      </c>
      <c r="X88" s="305"/>
      <c r="Y88" s="88">
        <f t="shared" si="7"/>
        <v>3</v>
      </c>
      <c r="Z88" s="304">
        <f t="shared" si="15"/>
        <v>0.43333333333333335</v>
      </c>
      <c r="AA88" s="305"/>
      <c r="AB88" s="87">
        <f t="shared" si="8"/>
        <v>0</v>
      </c>
      <c r="AC88" s="87">
        <f t="shared" si="9"/>
        <v>0</v>
      </c>
      <c r="AD88" s="87">
        <f t="shared" si="10"/>
        <v>0</v>
      </c>
      <c r="AE88" s="55"/>
      <c r="AF88" s="55"/>
      <c r="AG88" s="55"/>
      <c r="AH88" s="55"/>
      <c r="AI88" s="55"/>
      <c r="AJ88" s="55"/>
      <c r="AK88" s="55"/>
      <c r="AL88" s="55"/>
      <c r="AM88" s="86"/>
      <c r="AN88" s="86"/>
      <c r="AO88" s="85"/>
      <c r="AP88" s="93" t="str">
        <f t="shared" si="11"/>
        <v/>
      </c>
      <c r="AQ88" s="92" t="str">
        <f t="shared" si="12"/>
        <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12"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5.0399999999999993E-2</v>
      </c>
      <c r="X89" s="305"/>
      <c r="Y89" s="88">
        <f t="shared" si="7"/>
        <v>3</v>
      </c>
      <c r="Z89" s="304">
        <f t="shared" si="15"/>
        <v>0.43333333333333335</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5.0399999999999993E-2</v>
      </c>
      <c r="X90" s="305"/>
      <c r="Y90" s="88">
        <f t="shared" si="7"/>
        <v>3</v>
      </c>
      <c r="Z90" s="304">
        <f t="shared" si="15"/>
        <v>0.43333333333333335</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5.0399999999999993E-2</v>
      </c>
      <c r="X91" s="305"/>
      <c r="Y91" s="88">
        <f t="shared" si="7"/>
        <v>3</v>
      </c>
      <c r="Z91" s="304">
        <f t="shared" si="15"/>
        <v>0.43333333333333335</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5.0399999999999993E-2</v>
      </c>
      <c r="X92" s="305"/>
      <c r="Y92" s="88">
        <f t="shared" si="7"/>
        <v>3</v>
      </c>
      <c r="Z92" s="304">
        <f t="shared" si="15"/>
        <v>0.43333333333333335</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5.0399999999999993E-2</v>
      </c>
      <c r="X93" s="305"/>
      <c r="Y93" s="88">
        <f t="shared" si="7"/>
        <v>3</v>
      </c>
      <c r="Z93" s="304">
        <f t="shared" si="15"/>
        <v>0.43333333333333335</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5.0399999999999993E-2</v>
      </c>
      <c r="X94" s="305"/>
      <c r="Y94" s="88">
        <f t="shared" si="7"/>
        <v>3</v>
      </c>
      <c r="Z94" s="304">
        <f t="shared" si="15"/>
        <v>0.43333333333333335</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5.0399999999999993E-2</v>
      </c>
      <c r="X95" s="305"/>
      <c r="Y95" s="88">
        <f t="shared" si="7"/>
        <v>3</v>
      </c>
      <c r="Z95" s="304">
        <f t="shared" si="15"/>
        <v>0.43333333333333335</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5.0399999999999993E-2</v>
      </c>
      <c r="X96" s="305"/>
      <c r="Y96" s="88">
        <f t="shared" si="7"/>
        <v>3</v>
      </c>
      <c r="Z96" s="304">
        <f t="shared" si="15"/>
        <v>0.43333333333333335</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5.0399999999999993E-2</v>
      </c>
      <c r="X97" s="305"/>
      <c r="Y97" s="88">
        <f t="shared" si="7"/>
        <v>3</v>
      </c>
      <c r="Z97" s="304">
        <f t="shared" si="15"/>
        <v>0.43333333333333335</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5.0399999999999993E-2</v>
      </c>
      <c r="X98" s="305"/>
      <c r="Y98" s="88">
        <f t="shared" si="7"/>
        <v>3</v>
      </c>
      <c r="Z98" s="304">
        <f t="shared" si="15"/>
        <v>0.43333333333333335</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5.0399999999999993E-2</v>
      </c>
      <c r="X99" s="305"/>
      <c r="Y99" s="88">
        <f t="shared" si="7"/>
        <v>3</v>
      </c>
      <c r="Z99" s="304">
        <f t="shared" si="15"/>
        <v>0.43333333333333335</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5.0399999999999993E-2</v>
      </c>
      <c r="X100" s="305"/>
      <c r="Y100" s="88">
        <f t="shared" si="7"/>
        <v>3</v>
      </c>
      <c r="Z100" s="304">
        <f t="shared" si="15"/>
        <v>0.43333333333333335</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5.0399999999999993E-2</v>
      </c>
      <c r="X101" s="305"/>
      <c r="Y101" s="88">
        <f t="shared" si="7"/>
        <v>3</v>
      </c>
      <c r="Z101" s="304">
        <f t="shared" si="15"/>
        <v>0.43333333333333335</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5.0399999999999993E-2</v>
      </c>
      <c r="X102" s="305"/>
      <c r="Y102" s="88">
        <f t="shared" si="7"/>
        <v>3</v>
      </c>
      <c r="Z102" s="304">
        <f t="shared" si="15"/>
        <v>0.43333333333333335</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5.0399999999999993E-2</v>
      </c>
      <c r="X103" s="305"/>
      <c r="Y103" s="88">
        <f t="shared" si="7"/>
        <v>3</v>
      </c>
      <c r="Z103" s="304">
        <f t="shared" si="15"/>
        <v>0.43333333333333335</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5.0399999999999993E-2</v>
      </c>
      <c r="X104" s="305"/>
      <c r="Y104" s="88">
        <f t="shared" si="7"/>
        <v>3</v>
      </c>
      <c r="Z104" s="304">
        <f t="shared" si="15"/>
        <v>0.43333333333333335</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5.0399999999999993E-2</v>
      </c>
      <c r="X105" s="305"/>
      <c r="Y105" s="88">
        <f t="shared" si="7"/>
        <v>3</v>
      </c>
      <c r="Z105" s="304">
        <f t="shared" si="15"/>
        <v>0.43333333333333335</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5.0399999999999993E-2</v>
      </c>
      <c r="X106" s="305"/>
      <c r="Y106" s="88">
        <f t="shared" si="7"/>
        <v>3</v>
      </c>
      <c r="Z106" s="304">
        <f t="shared" si="15"/>
        <v>0.43333333333333335</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5.0399999999999993E-2</v>
      </c>
      <c r="X107" s="305"/>
      <c r="Y107" s="88">
        <f t="shared" si="7"/>
        <v>3</v>
      </c>
      <c r="Z107" s="304">
        <f t="shared" si="15"/>
        <v>0.43333333333333335</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5.0399999999999993E-2</v>
      </c>
      <c r="X108" s="305"/>
      <c r="Y108" s="88">
        <f t="shared" si="7"/>
        <v>3</v>
      </c>
      <c r="Z108" s="304">
        <f t="shared" si="15"/>
        <v>0.43333333333333335</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5.0399999999999993E-2</v>
      </c>
      <c r="X109" s="305"/>
      <c r="Y109" s="88">
        <f t="shared" si="7"/>
        <v>3</v>
      </c>
      <c r="Z109" s="304">
        <f t="shared" si="15"/>
        <v>0.43333333333333335</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5.0399999999999993E-2</v>
      </c>
      <c r="X110" s="305"/>
      <c r="Y110" s="88">
        <f t="shared" si="7"/>
        <v>3</v>
      </c>
      <c r="Z110" s="304">
        <f t="shared" si="15"/>
        <v>0.43333333333333335</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5.0399999999999993E-2</v>
      </c>
      <c r="X111" s="305"/>
      <c r="Y111" s="88">
        <f t="shared" si="7"/>
        <v>3</v>
      </c>
      <c r="Z111" s="304">
        <f t="shared" si="15"/>
        <v>0.43333333333333335</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5.0399999999999993E-2</v>
      </c>
      <c r="K113" s="310"/>
      <c r="L113" s="311" t="s">
        <v>217</v>
      </c>
      <c r="M113" s="311"/>
      <c r="N113" s="311"/>
      <c r="O113" s="311"/>
      <c r="P113" s="311"/>
      <c r="Q113" s="312"/>
      <c r="R113" s="78">
        <f>Y111</f>
        <v>3</v>
      </c>
      <c r="S113" s="313" t="str">
        <f>_xlfn.IFNA(VLOOKUP(R113,A68:B72,2,1),"")</f>
        <v>Moderado</v>
      </c>
      <c r="T113" s="313"/>
      <c r="U113" s="313"/>
      <c r="V113" s="313"/>
      <c r="W113" s="314">
        <f>Z111</f>
        <v>0.43333333333333335</v>
      </c>
      <c r="X113" s="315"/>
      <c r="Y113" s="32"/>
      <c r="Z113" s="32"/>
      <c r="AA113" s="32"/>
      <c r="AB113" s="77" t="str">
        <f>CONCATENATE(F113," - ",G113)</f>
        <v>1 - Muy Baja</v>
      </c>
      <c r="AC113" s="77" t="str">
        <f>CONCATENATE(R113," - ",S113)</f>
        <v>3 - Moderado</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MODERADO</v>
      </c>
      <c r="P115" s="332"/>
      <c r="Q115" s="332"/>
      <c r="R115" s="332"/>
      <c r="S115" s="332"/>
      <c r="T115" s="332"/>
      <c r="U115" s="333">
        <f>J113*W113</f>
        <v>2.1839999999999998E-2</v>
      </c>
      <c r="V115" s="333"/>
      <c r="W115" s="333"/>
      <c r="X115" s="334"/>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24" customHeight="1" x14ac:dyDescent="0.15">
      <c r="A172" s="48" t="s">
        <v>165</v>
      </c>
      <c r="B172" s="180" t="s">
        <v>445</v>
      </c>
      <c r="C172" s="225" t="s">
        <v>461</v>
      </c>
      <c r="D172" s="226"/>
      <c r="E172" s="227"/>
      <c r="F172" s="226" t="s">
        <v>462</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26" customHeight="1" x14ac:dyDescent="0.15">
      <c r="A173" s="48" t="s">
        <v>163</v>
      </c>
      <c r="B173" s="180" t="s">
        <v>357</v>
      </c>
      <c r="C173" s="225" t="s">
        <v>440</v>
      </c>
      <c r="D173" s="226"/>
      <c r="E173" s="227"/>
      <c r="F173" s="226" t="s">
        <v>464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25" customHeight="1" x14ac:dyDescent="0.15">
      <c r="A174" s="48" t="s">
        <v>161</v>
      </c>
      <c r="B174" s="180" t="s">
        <v>357</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31" customHeight="1" x14ac:dyDescent="0.15">
      <c r="A175" s="48" t="s">
        <v>159</v>
      </c>
      <c r="B175" s="180"/>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phoneticPr fontId="45" type="noConversion"/>
  <conditionalFormatting sqref="C87">
    <cfRule type="duplicateValues" dxfId="44" priority="1"/>
  </conditionalFormatting>
  <conditionalFormatting sqref="O76:T76 O128:T128 O130 O137:T137 O140:T140 O142:T142 O143 O152:T152 O154:T160">
    <cfRule type="containsText" dxfId="43" priority="6" operator="containsText" text="EXTREMO">
      <formula>NOT(ISERROR(SEARCH("EXTREMO",O76)))</formula>
    </cfRule>
    <cfRule type="containsText" dxfId="42" priority="7" operator="containsText" text="ALTO">
      <formula>NOT(ISERROR(SEARCH("ALTO",O76)))</formula>
    </cfRule>
    <cfRule type="containsText" dxfId="41" priority="8" operator="containsText" text="MODERADO">
      <formula>NOT(ISERROR(SEARCH("MODERADO",O76)))</formula>
    </cfRule>
    <cfRule type="containsText" dxfId="40" priority="9" operator="containsText" text="bajo">
      <formula>NOT(ISERROR(SEARCH("bajo",O76)))</formula>
    </cfRule>
  </conditionalFormatting>
  <conditionalFormatting sqref="O115:T118">
    <cfRule type="containsText" dxfId="39" priority="2" operator="containsText" text="EXTREMO">
      <formula>NOT(ISERROR(SEARCH("EXTREMO",O115)))</formula>
    </cfRule>
    <cfRule type="containsText" dxfId="38" priority="3" operator="containsText" text="ALTO">
      <formula>NOT(ISERROR(SEARCH("ALTO",O115)))</formula>
    </cfRule>
    <cfRule type="containsText" dxfId="37" priority="4" operator="containsText" text="MODERADO">
      <formula>NOT(ISERROR(SEARCH("MODERADO",O115)))</formula>
    </cfRule>
    <cfRule type="containsText" dxfId="36"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6:E49" xr:uid="{2C0AA422-401C-0B48-97B8-59E78D5FF40A}">
      <formula1>SN</formula1>
    </dataValidation>
    <dataValidation type="list" showInputMessage="1" showErrorMessage="1" sqref="D12" xr:uid="{650434B5-7E21-7D4A-A93E-0E4202E3D4CA}">
      <formula1>tipo_riesg</formula1>
    </dataValidation>
    <dataValidation type="list" showInputMessage="1" showErrorMessage="1" sqref="O141:R141" xr:uid="{C6CF9587-DAAF-8C41-B321-CA1EC09E94E9}">
      <formula1>SN</formula1>
    </dataValidation>
    <dataValidation type="list" showInputMessage="1" showErrorMessage="1" sqref="G117" xr:uid="{B2C8FCCA-9978-2D4B-A9A5-348C2FA04F92}">
      <formula1>Politica_tto</formula1>
    </dataValidation>
    <dataValidation type="list" allowBlank="1" showInputMessage="1" showErrorMessage="1" sqref="U15:W34" xr:uid="{E05A7E8F-85A6-774E-B507-8C73CF2C91C3}">
      <formula1>Fact_causa</formula1>
    </dataValidation>
    <dataValidation type="list" showInputMessage="1" showErrorMessage="1" sqref="T82:U111" xr:uid="{7C95B949-856E-C94F-ACE9-184A3774FBF6}">
      <formula1>Efectos</formula1>
    </dataValidation>
    <dataValidation type="list" showInputMessage="1" showErrorMessage="1" sqref="R82:S111" xr:uid="{4940B6AA-397C-AB42-83C4-E2B55305A9AD}">
      <formula1>Proposito</formula1>
    </dataValidation>
    <dataValidation type="list" showInputMessage="1" showErrorMessage="1" sqref="P82:Q111" xr:uid="{365343B4-90BB-C940-A1E5-451066346073}">
      <formula1>Contr_implement</formula1>
    </dataValidation>
    <dataValidation type="list" showErrorMessage="1" sqref="N82:N111" xr:uid="{93604725-EEC2-824A-A347-0E91C0642333}">
      <formula1>frecuencias</formula1>
    </dataValidation>
    <dataValidation type="list" allowBlank="1" showInputMessage="1" showErrorMessage="1" sqref="B38:B44" xr:uid="{487A9FF2-5CA9-A84E-AE48-4176D340E3BB}">
      <formula1>Consecuencia</formula1>
    </dataValidation>
    <dataValidation type="list" showErrorMessage="1" sqref="D145:D151" xr:uid="{202A09D4-DCD8-BD41-9DAA-A5FF65132E78}">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102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10241"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4B863-2E3E-E049-BFDA-9E050F13B2C2}">
  <sheetPr>
    <tabColor rgb="FF92D050"/>
  </sheetPr>
  <dimension ref="A1:ABT1172"/>
  <sheetViews>
    <sheetView showGridLines="0" zoomScale="140" zoomScaleNormal="14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399</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62" customHeight="1" thickBot="1" x14ac:dyDescent="0.2">
      <c r="A12" s="584" t="s">
        <v>398</v>
      </c>
      <c r="B12" s="585"/>
      <c r="C12" s="175" t="s">
        <v>406</v>
      </c>
      <c r="D12" s="174" t="s">
        <v>137</v>
      </c>
      <c r="E12" s="586" t="s">
        <v>395</v>
      </c>
      <c r="F12" s="587"/>
      <c r="G12" s="587"/>
      <c r="H12" s="587"/>
      <c r="I12" s="587"/>
      <c r="J12" s="587"/>
      <c r="K12" s="587"/>
      <c r="L12" s="587"/>
      <c r="M12" s="587"/>
      <c r="N12" s="587"/>
      <c r="O12" s="587"/>
      <c r="P12" s="587"/>
      <c r="Q12" s="587"/>
      <c r="R12" s="587"/>
      <c r="S12" s="587"/>
      <c r="T12" s="587"/>
      <c r="U12" s="587"/>
      <c r="V12" s="587"/>
      <c r="W12" s="588"/>
      <c r="X12" s="558" t="s">
        <v>335</v>
      </c>
      <c r="Y12" s="559"/>
      <c r="Z12" s="559"/>
      <c r="AA12" s="560"/>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62" customHeight="1" x14ac:dyDescent="0.15">
      <c r="A15" s="168">
        <v>1</v>
      </c>
      <c r="B15" s="578" t="s">
        <v>519</v>
      </c>
      <c r="C15" s="579"/>
      <c r="D15" s="579"/>
      <c r="E15" s="579"/>
      <c r="F15" s="580"/>
      <c r="G15" s="581" t="s">
        <v>526</v>
      </c>
      <c r="H15" s="582"/>
      <c r="I15" s="582"/>
      <c r="J15" s="582"/>
      <c r="K15" s="582"/>
      <c r="L15" s="582"/>
      <c r="M15" s="582"/>
      <c r="N15" s="582"/>
      <c r="O15" s="582"/>
      <c r="P15" s="582"/>
      <c r="Q15" s="582"/>
      <c r="R15" s="582"/>
      <c r="S15" s="582"/>
      <c r="T15" s="583"/>
      <c r="U15" s="515" t="s">
        <v>130</v>
      </c>
      <c r="V15" s="515"/>
      <c r="W15" s="515"/>
      <c r="X15" s="515" t="s">
        <v>480</v>
      </c>
      <c r="Y15" s="515"/>
      <c r="Z15" s="515"/>
      <c r="AA15" s="515"/>
      <c r="AB15" s="77" t="str">
        <f>CONCATENATE(A15," ",B15," 
",A16," ",B16," 
",A17," ",B17," 
",A18," ",B18," 
",A19," ",B19," 
",A20," ",B20," 
",A21," ",B21," 
",A22," ",B22," 
",A23," ",B23," 
",A24," ",B24," 
",A25," ",B25," 
",A26," ",B26," 
",A27," ",B27," 
",A28," ",B28," 
",A29," ",B29," 
",A30," ",B30," 
",A31," ",B31," 
",A32," ",B32," 
",A33," ",B33," 
",A34," ",B34,)</f>
        <v xml:space="preserve">1 Ataques de Ransomware/Malware 
2 Error Humano (eliminación accidental o configuración incorrecta) (NO VA) 
3 Fallo de Hardware (servidor, almacenamiento) 
4 Desastres Naturales (incendio, inundación, terremoto) 
5 Robo o Acceso Físico No Autorizado 
6 Ataques de Denegación de Servicio (DoS/DDoS)
7 Corrupción de Base de Datos 
8 Exfiltración de Datos por Credenciales Comprometidas 
 </v>
      </c>
      <c r="AC15" s="77" t="str">
        <f>CONCATENATE(A15," ",G15," 
",A16," ",G16," 
",A17," ",G17," 
",A18," ",G18," 
",A19," ",G19," 
",A20," ",G20," 
",A21," ",G21," 
",A22," ",G22," 
",A23," ",G23," 
",A24," ",G24," 
",A25," ",G25," 
",A26," ",G26," 
",A27," ",G27," 
",A28," ",G28," 
",A29," ",G29," 
",A30," ",G30," 
",A31," ",G31," 
",A32," ",G32," 
",A33," ",G33," 
",A34," ",G34,)</f>
        <v xml:space="preserve">1 Falta de actualizaciones de seguridad en el sistema operativo y el software de ORFEO, configuraciones débiles en el antivirus/antimalware. 
2 Capacitación insuficiente del personal sobre el uso seguro de ORFEO, privilegios de acceso excesivos para usuarios no administrativos  
3 Obsolesencia o falta de mantenimiento preventivo del hardware donde reside ORFEO, ausencia de redundancia en los componentes críticos (discos RAID, fuentes de poder duales) o de una solución de respaldo y recuperación ante desastres (DRP) probada. 
4 Ubicación física del centro de datos sin las protecciones adecuadas contra desastres, inexistencia de copias de seguridad externas o en la nube 
5 Medidas de seguridad física deficientes en el centro de datos (cámaras de seguridad, control de acceso) 
6 Infraestructura de red sin protección contra ataques DDoS (firewalls, sistemas de detección de intrusos – IDS/IPS), ancho de banda insuficiente para soportar picos de tráfico maliciosos, o ausencia de servicios de mitigación DDoS. 
7 Mala gestión de la base de datos de ORFEO (sin mantenimiento regular, optimización deficiente), interrupciones inesperadas del servidor (cortes de energía sin UPS/generador), o errores en el software que causan inconsistencias en los datos. 
8 Uso de contraseñas débiles o por defecto, falta de autenticación multifactor (MFA) para el acceso a ORFEO o a los sistemas subyacentes, o ausencia de monitoreo de actividad sospechosa en las cuentas de usuario y los registros de acceso. 
 </v>
      </c>
      <c r="AD15" s="77" t="str">
        <f>CONCATENATE(A15," ",U15," 
",A16," ",U16," 
",A17," ",U17," 
",A18," ",U18," 
",A19," ",U19," 
",A20," ",U20," 
",A21," ",U21," 
",A22," ",U22," 
",A23," ",U23," 
",A24," ",U24," 
",A25," ",U25," 
",A26," ",U26," 
",A27," ",U27," 
",A28," ",U28," 
",A29," ",U29," 
",A30," ",U30," 
",A31," ",U31," 
",A32," ",U32," 
",A33," ",U33," 
",A34," ",U34,)</f>
        <v xml:space="preserve">1 Tecnológico 
2 Humano 
3 Tecnológico 
4 Infraestructura 
5 Evento Externo 
6 Tecnológico 
7 Tecnológico 
8 Operativo 
 </v>
      </c>
      <c r="AE15" s="32"/>
      <c r="AF15" s="32"/>
      <c r="AG15" s="32"/>
      <c r="AH15" s="32"/>
      <c r="AI15" s="32"/>
      <c r="AJ15" s="32"/>
      <c r="AK15" s="32"/>
      <c r="AL15" s="32"/>
      <c r="AM15" s="32"/>
      <c r="AN15" s="32"/>
      <c r="AP15" s="93">
        <f t="shared" ref="AP15:AP34" si="0">A82</f>
        <v>1</v>
      </c>
      <c r="AQ15" s="92" t="str">
        <f t="shared" ref="AQ15:AQ34" si="1">IF(B82="","",B82)</f>
        <v>8.7 Proteccion contra malware</v>
      </c>
      <c r="AAL15" s="37"/>
      <c r="AAM15" s="37"/>
      <c r="AAN15" s="37"/>
      <c r="AAO15" s="37"/>
      <c r="AAP15" s="37"/>
      <c r="AAQ15" s="37"/>
      <c r="AAR15" s="37"/>
      <c r="AAS15" s="37"/>
      <c r="AAT15" s="37"/>
      <c r="AAU15" s="37"/>
      <c r="AAV15" s="37"/>
    </row>
    <row r="16" spans="1:724" ht="59" customHeight="1" x14ac:dyDescent="0.15">
      <c r="A16" s="168">
        <f t="shared" ref="A16:A34" si="2">IF(B16="","",A15+1)</f>
        <v>2</v>
      </c>
      <c r="B16" s="578" t="s">
        <v>587</v>
      </c>
      <c r="C16" s="579"/>
      <c r="D16" s="579"/>
      <c r="E16" s="579"/>
      <c r="F16" s="580"/>
      <c r="G16" s="581" t="s">
        <v>588</v>
      </c>
      <c r="H16" s="582"/>
      <c r="I16" s="582"/>
      <c r="J16" s="582"/>
      <c r="K16" s="582"/>
      <c r="L16" s="582"/>
      <c r="M16" s="582"/>
      <c r="N16" s="582"/>
      <c r="O16" s="582"/>
      <c r="P16" s="582"/>
      <c r="Q16" s="582"/>
      <c r="R16" s="582"/>
      <c r="S16" s="582"/>
      <c r="T16" s="583"/>
      <c r="U16" s="515" t="s">
        <v>131</v>
      </c>
      <c r="V16" s="515"/>
      <c r="W16" s="515"/>
      <c r="X16" s="515" t="s">
        <v>481</v>
      </c>
      <c r="Y16" s="515"/>
      <c r="Z16" s="515"/>
      <c r="AA16" s="515"/>
      <c r="AB16" s="55"/>
      <c r="AC16" s="55"/>
      <c r="AD16" s="32"/>
      <c r="AE16" s="32"/>
      <c r="AF16" s="32"/>
      <c r="AG16" s="32"/>
      <c r="AH16" s="32"/>
      <c r="AI16" s="32"/>
      <c r="AJ16" s="32"/>
      <c r="AK16" s="32"/>
      <c r="AL16" s="32"/>
      <c r="AM16" s="32"/>
      <c r="AN16" s="32"/>
      <c r="AP16" s="93">
        <f t="shared" si="0"/>
        <v>2</v>
      </c>
      <c r="AQ16" s="92" t="str">
        <f t="shared" si="1"/>
        <v>6.3 Concienciación, educación y formación en seguridad de la información</v>
      </c>
      <c r="AAL16" s="37"/>
      <c r="AAM16" s="37"/>
      <c r="AAN16" s="37"/>
      <c r="AAO16" s="37"/>
      <c r="AAP16" s="37"/>
      <c r="AAQ16" s="37"/>
      <c r="AAR16" s="37"/>
      <c r="AAS16" s="37"/>
      <c r="AAT16" s="37"/>
      <c r="AAU16" s="37"/>
      <c r="AAV16" s="37"/>
    </row>
    <row r="17" spans="1:724" ht="78" customHeight="1" x14ac:dyDescent="0.15">
      <c r="A17" s="168">
        <f t="shared" si="2"/>
        <v>3</v>
      </c>
      <c r="B17" s="578" t="s">
        <v>520</v>
      </c>
      <c r="C17" s="579"/>
      <c r="D17" s="579"/>
      <c r="E17" s="579"/>
      <c r="F17" s="580"/>
      <c r="G17" s="581" t="s">
        <v>527</v>
      </c>
      <c r="H17" s="582"/>
      <c r="I17" s="582"/>
      <c r="J17" s="582"/>
      <c r="K17" s="582"/>
      <c r="L17" s="582"/>
      <c r="M17" s="582"/>
      <c r="N17" s="582"/>
      <c r="O17" s="582"/>
      <c r="P17" s="582"/>
      <c r="Q17" s="582"/>
      <c r="R17" s="582"/>
      <c r="S17" s="582"/>
      <c r="T17" s="583"/>
      <c r="U17" s="515" t="s">
        <v>130</v>
      </c>
      <c r="V17" s="515"/>
      <c r="W17" s="515"/>
      <c r="X17" s="515" t="s">
        <v>542</v>
      </c>
      <c r="Y17" s="515"/>
      <c r="Z17" s="515"/>
      <c r="AA17" s="515"/>
      <c r="AB17" s="55"/>
      <c r="AC17" s="55"/>
      <c r="AD17" s="32"/>
      <c r="AE17" s="32"/>
      <c r="AF17" s="32"/>
      <c r="AG17" s="32"/>
      <c r="AH17" s="32"/>
      <c r="AI17" s="32"/>
      <c r="AJ17" s="32"/>
      <c r="AK17" s="32"/>
      <c r="AL17" s="32"/>
      <c r="AM17" s="32"/>
      <c r="AN17" s="32"/>
      <c r="AP17" s="93">
        <f t="shared" si="0"/>
        <v>3</v>
      </c>
      <c r="AQ17" s="92" t="str">
        <f t="shared" si="1"/>
        <v>8.14 Redundancia de las instalaciones de procesamiento de información</v>
      </c>
      <c r="AAL17" s="37"/>
      <c r="AAM17" s="37"/>
      <c r="AAN17" s="37"/>
      <c r="AAO17" s="37"/>
      <c r="AAP17" s="37"/>
      <c r="AAQ17" s="37"/>
      <c r="AAR17" s="37"/>
      <c r="AAS17" s="37"/>
      <c r="AAT17" s="37"/>
      <c r="AAU17" s="37"/>
      <c r="AAV17" s="37"/>
    </row>
    <row r="18" spans="1:724" ht="48" customHeight="1" x14ac:dyDescent="0.15">
      <c r="A18" s="168">
        <f t="shared" si="2"/>
        <v>4</v>
      </c>
      <c r="B18" s="578" t="s">
        <v>521</v>
      </c>
      <c r="C18" s="579"/>
      <c r="D18" s="579"/>
      <c r="E18" s="579"/>
      <c r="F18" s="580"/>
      <c r="G18" s="581" t="s">
        <v>528</v>
      </c>
      <c r="H18" s="582"/>
      <c r="I18" s="582"/>
      <c r="J18" s="582"/>
      <c r="K18" s="582"/>
      <c r="L18" s="582"/>
      <c r="M18" s="582"/>
      <c r="N18" s="582"/>
      <c r="O18" s="582"/>
      <c r="P18" s="582"/>
      <c r="Q18" s="582"/>
      <c r="R18" s="582"/>
      <c r="S18" s="582"/>
      <c r="T18" s="583"/>
      <c r="U18" s="515" t="s">
        <v>129</v>
      </c>
      <c r="V18" s="515"/>
      <c r="W18" s="515"/>
      <c r="X18" s="515" t="s">
        <v>543</v>
      </c>
      <c r="Y18" s="515"/>
      <c r="Z18" s="515"/>
      <c r="AA18" s="515"/>
      <c r="AB18" s="55"/>
      <c r="AC18" s="55"/>
      <c r="AD18" s="32"/>
      <c r="AE18" s="32"/>
      <c r="AF18" s="32"/>
      <c r="AG18" s="32"/>
      <c r="AH18" s="32"/>
      <c r="AI18" s="32"/>
      <c r="AJ18" s="32"/>
      <c r="AK18" s="32"/>
      <c r="AL18" s="32"/>
      <c r="AM18" s="32"/>
      <c r="AN18" s="32"/>
      <c r="AP18" s="93">
        <f t="shared" si="0"/>
        <v>4</v>
      </c>
      <c r="AQ18" s="92" t="str">
        <f t="shared" si="1"/>
        <v>7.5 Protección contra amenazas físicas y ambientales</v>
      </c>
      <c r="AAL18" s="37"/>
      <c r="AAM18" s="37"/>
      <c r="AAN18" s="37"/>
      <c r="AAO18" s="37"/>
      <c r="AAP18" s="37"/>
      <c r="AAQ18" s="37"/>
      <c r="AAR18" s="37"/>
      <c r="AAS18" s="37"/>
      <c r="AAT18" s="37"/>
      <c r="AAU18" s="37"/>
      <c r="AAV18" s="37"/>
    </row>
    <row r="19" spans="1:724" ht="44" customHeight="1" x14ac:dyDescent="0.15">
      <c r="A19" s="168">
        <f t="shared" si="2"/>
        <v>5</v>
      </c>
      <c r="B19" s="578" t="s">
        <v>522</v>
      </c>
      <c r="C19" s="579"/>
      <c r="D19" s="579"/>
      <c r="E19" s="579"/>
      <c r="F19" s="580"/>
      <c r="G19" s="581" t="s">
        <v>529</v>
      </c>
      <c r="H19" s="582"/>
      <c r="I19" s="582"/>
      <c r="J19" s="582"/>
      <c r="K19" s="582"/>
      <c r="L19" s="582"/>
      <c r="M19" s="582"/>
      <c r="N19" s="582"/>
      <c r="O19" s="582"/>
      <c r="P19" s="582"/>
      <c r="Q19" s="582"/>
      <c r="R19" s="582"/>
      <c r="S19" s="582"/>
      <c r="T19" s="583"/>
      <c r="U19" s="515" t="s">
        <v>128</v>
      </c>
      <c r="V19" s="515"/>
      <c r="W19" s="515"/>
      <c r="X19" s="515" t="s">
        <v>544</v>
      </c>
      <c r="Y19" s="515"/>
      <c r="Z19" s="515"/>
      <c r="AA19" s="515"/>
      <c r="AB19" s="55"/>
      <c r="AC19" s="55"/>
      <c r="AD19" s="32"/>
      <c r="AE19" s="32"/>
      <c r="AF19" s="32"/>
      <c r="AG19" s="32"/>
      <c r="AH19" s="32"/>
      <c r="AI19" s="32"/>
      <c r="AJ19" s="32"/>
      <c r="AK19" s="32"/>
      <c r="AL19" s="32"/>
      <c r="AM19" s="32"/>
      <c r="AN19" s="32"/>
      <c r="AP19" s="93">
        <f t="shared" si="0"/>
        <v>5</v>
      </c>
      <c r="AQ19" s="92" t="str">
        <f t="shared" si="1"/>
        <v>7.2 Entrada física</v>
      </c>
      <c r="AAL19" s="37"/>
      <c r="AAM19" s="37"/>
      <c r="AAN19" s="37"/>
      <c r="AAO19" s="37"/>
      <c r="AAP19" s="37"/>
      <c r="AAQ19" s="37"/>
      <c r="AAR19" s="37"/>
      <c r="AAS19" s="37"/>
      <c r="AAT19" s="37"/>
      <c r="AAU19" s="37"/>
      <c r="AAV19" s="37"/>
    </row>
    <row r="20" spans="1:724" ht="54" customHeight="1" x14ac:dyDescent="0.15">
      <c r="A20" s="168">
        <f t="shared" si="2"/>
        <v>6</v>
      </c>
      <c r="B20" s="578" t="s">
        <v>523</v>
      </c>
      <c r="C20" s="579"/>
      <c r="D20" s="579"/>
      <c r="E20" s="579"/>
      <c r="F20" s="580"/>
      <c r="G20" s="581" t="s">
        <v>530</v>
      </c>
      <c r="H20" s="582"/>
      <c r="I20" s="582"/>
      <c r="J20" s="582"/>
      <c r="K20" s="582"/>
      <c r="L20" s="582"/>
      <c r="M20" s="582"/>
      <c r="N20" s="582"/>
      <c r="O20" s="582"/>
      <c r="P20" s="582"/>
      <c r="Q20" s="582"/>
      <c r="R20" s="582"/>
      <c r="S20" s="582"/>
      <c r="T20" s="583"/>
      <c r="U20" s="515" t="s">
        <v>130</v>
      </c>
      <c r="V20" s="515"/>
      <c r="W20" s="515"/>
      <c r="X20" s="515" t="s">
        <v>545</v>
      </c>
      <c r="Y20" s="515"/>
      <c r="Z20" s="515"/>
      <c r="AA20" s="515"/>
      <c r="AB20" s="55"/>
      <c r="AC20" s="55"/>
      <c r="AD20" s="32"/>
      <c r="AE20" s="32"/>
      <c r="AF20" s="32"/>
      <c r="AG20" s="32"/>
      <c r="AH20" s="32"/>
      <c r="AI20" s="32"/>
      <c r="AJ20" s="32"/>
      <c r="AK20" s="32"/>
      <c r="AL20" s="32"/>
      <c r="AM20" s="32"/>
      <c r="AN20" s="32"/>
      <c r="AP20" s="93">
        <f t="shared" si="0"/>
        <v>6</v>
      </c>
      <c r="AQ20" s="92" t="str">
        <f t="shared" si="1"/>
        <v>8.20 Seguridad de la red</v>
      </c>
      <c r="AAL20" s="37"/>
      <c r="AAM20" s="37"/>
      <c r="AAN20" s="37"/>
      <c r="AAO20" s="37"/>
      <c r="AAP20" s="37"/>
      <c r="AAQ20" s="37"/>
      <c r="AAR20" s="37"/>
      <c r="AAS20" s="37"/>
      <c r="AAT20" s="37"/>
      <c r="AAU20" s="37"/>
      <c r="AAV20" s="37"/>
    </row>
    <row r="21" spans="1:724" ht="56" customHeight="1" x14ac:dyDescent="0.15">
      <c r="A21" s="168">
        <f t="shared" si="2"/>
        <v>7</v>
      </c>
      <c r="B21" s="578" t="s">
        <v>524</v>
      </c>
      <c r="C21" s="579"/>
      <c r="D21" s="579"/>
      <c r="E21" s="579"/>
      <c r="F21" s="580"/>
      <c r="G21" s="581" t="s">
        <v>531</v>
      </c>
      <c r="H21" s="582"/>
      <c r="I21" s="582"/>
      <c r="J21" s="582"/>
      <c r="K21" s="582"/>
      <c r="L21" s="582"/>
      <c r="M21" s="582"/>
      <c r="N21" s="582"/>
      <c r="O21" s="582"/>
      <c r="P21" s="582"/>
      <c r="Q21" s="582"/>
      <c r="R21" s="582"/>
      <c r="S21" s="582"/>
      <c r="T21" s="583"/>
      <c r="U21" s="515" t="s">
        <v>130</v>
      </c>
      <c r="V21" s="515"/>
      <c r="W21" s="515"/>
      <c r="X21" s="515" t="s">
        <v>546</v>
      </c>
      <c r="Y21" s="515"/>
      <c r="Z21" s="515"/>
      <c r="AA21" s="515"/>
      <c r="AB21" s="55"/>
      <c r="AC21" s="55"/>
      <c r="AD21" s="32"/>
      <c r="AE21" s="32"/>
      <c r="AF21" s="32"/>
      <c r="AG21" s="32"/>
      <c r="AH21" s="32"/>
      <c r="AI21" s="32"/>
      <c r="AJ21" s="32"/>
      <c r="AK21" s="32"/>
      <c r="AL21" s="32"/>
      <c r="AM21" s="32"/>
      <c r="AN21" s="32"/>
      <c r="AP21" s="93">
        <f t="shared" si="0"/>
        <v>7</v>
      </c>
      <c r="AQ21" s="92" t="str">
        <f t="shared" si="1"/>
        <v>8.13 Copia de seguridad de la información</v>
      </c>
      <c r="AAL21" s="37"/>
      <c r="AAM21" s="37"/>
      <c r="AAN21" s="37"/>
      <c r="AAO21" s="37"/>
      <c r="AAP21" s="37"/>
      <c r="AAQ21" s="37"/>
      <c r="AAR21" s="37"/>
      <c r="AAS21" s="37"/>
      <c r="AAT21" s="37"/>
      <c r="AAU21" s="37"/>
      <c r="AAV21" s="37"/>
    </row>
    <row r="22" spans="1:724" ht="65" customHeight="1" x14ac:dyDescent="0.15">
      <c r="A22" s="168">
        <f t="shared" si="2"/>
        <v>8</v>
      </c>
      <c r="B22" s="578" t="s">
        <v>525</v>
      </c>
      <c r="C22" s="579"/>
      <c r="D22" s="579"/>
      <c r="E22" s="579"/>
      <c r="F22" s="580"/>
      <c r="G22" s="581" t="s">
        <v>532</v>
      </c>
      <c r="H22" s="582"/>
      <c r="I22" s="582"/>
      <c r="J22" s="582"/>
      <c r="K22" s="582"/>
      <c r="L22" s="582"/>
      <c r="M22" s="582"/>
      <c r="N22" s="582"/>
      <c r="O22" s="582"/>
      <c r="P22" s="582"/>
      <c r="Q22" s="582"/>
      <c r="R22" s="582"/>
      <c r="S22" s="582"/>
      <c r="T22" s="583"/>
      <c r="U22" s="515" t="s">
        <v>132</v>
      </c>
      <c r="V22" s="515"/>
      <c r="W22" s="515"/>
      <c r="X22" s="515" t="s">
        <v>547</v>
      </c>
      <c r="Y22" s="515"/>
      <c r="Z22" s="515"/>
      <c r="AA22" s="515"/>
      <c r="AB22" s="55"/>
      <c r="AC22" s="55"/>
      <c r="AD22" s="32"/>
      <c r="AE22" s="32"/>
      <c r="AF22" s="32"/>
      <c r="AG22" s="32"/>
      <c r="AH22" s="32"/>
      <c r="AI22" s="32"/>
      <c r="AJ22" s="32"/>
      <c r="AK22" s="32"/>
      <c r="AL22" s="32"/>
      <c r="AM22" s="32"/>
      <c r="AN22" s="32"/>
      <c r="AP22" s="93">
        <f t="shared" si="0"/>
        <v>8</v>
      </c>
      <c r="AQ22" s="92" t="str">
        <f t="shared" si="1"/>
        <v>5.17 Información de autenticación</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65</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Legal: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
      </c>
      <c r="BD56" s="443"/>
      <c r="BE56" s="446" t="str">
        <f>IF(O74=4,"X","")</f>
        <v>X</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0.80000000000000016</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v>
      </c>
      <c r="BE59" s="143"/>
      <c r="BF59" s="142">
        <f>IF(BE56="X",V74,0)</f>
        <v>0.80000000000000016</v>
      </c>
      <c r="BG59" s="143"/>
      <c r="BH59" s="142">
        <f>IF(BG56="X",V74,0)</f>
        <v>0</v>
      </c>
      <c r="BI59" s="33"/>
      <c r="BJ59" s="32"/>
      <c r="BK59" s="32"/>
      <c r="BL59" s="32"/>
      <c r="BM59" s="451"/>
      <c r="BN59" s="451"/>
      <c r="BO59" s="32"/>
      <c r="BP59" s="141"/>
      <c r="BQ59" s="140">
        <f>IF(BP56="X",W113,0)</f>
        <v>7.8000000000000014E-2</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c r="I60" s="47"/>
      <c r="J60" s="47"/>
      <c r="K60" s="47"/>
      <c r="L60" s="47"/>
      <c r="M60" s="47"/>
      <c r="N60" s="47"/>
      <c r="O60" s="47"/>
      <c r="P60" s="47"/>
      <c r="Q60" s="47"/>
      <c r="R60" s="47"/>
      <c r="S60" s="47"/>
      <c r="T60" s="47"/>
      <c r="U60" s="47"/>
      <c r="V60" s="47"/>
      <c r="W60" s="47"/>
      <c r="X60" s="47"/>
      <c r="Y60" s="47"/>
      <c r="Z60" s="122">
        <f>COUNTA(H60:Y60)*G60</f>
        <v>0</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t="s">
        <v>62</v>
      </c>
      <c r="I61" s="47" t="s">
        <v>62</v>
      </c>
      <c r="J61" s="47" t="s">
        <v>62</v>
      </c>
      <c r="K61" s="47"/>
      <c r="L61" s="47"/>
      <c r="M61" s="47"/>
      <c r="N61" s="47"/>
      <c r="O61" s="47"/>
      <c r="P61" s="47"/>
      <c r="Q61" s="47"/>
      <c r="R61" s="47"/>
      <c r="S61" s="47"/>
      <c r="T61" s="47"/>
      <c r="U61" s="47"/>
      <c r="V61" s="47"/>
      <c r="W61" s="47"/>
      <c r="X61" s="47"/>
      <c r="Y61" s="47"/>
      <c r="Z61" s="122">
        <f>COUNTA(H61:Y61)*G61</f>
        <v>2.4000000000000004</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4</v>
      </c>
      <c r="P64" s="438"/>
      <c r="Q64" s="438"/>
      <c r="R64" s="439" t="str">
        <f>_xlfn.IFNA(VLOOKUP(O64,A58:B62,2,1),"")</f>
        <v>Alta</v>
      </c>
      <c r="S64" s="439"/>
      <c r="T64" s="439"/>
      <c r="U64" s="439"/>
      <c r="V64" s="440">
        <f>IFERROR(AA58,"")</f>
        <v>0.80000000000000016</v>
      </c>
      <c r="W64" s="440"/>
      <c r="X64" s="441"/>
      <c r="Y64" s="32"/>
      <c r="Z64" s="32"/>
      <c r="AA64" s="32"/>
      <c r="AB64" s="77" t="str">
        <f>CONCATENATE(O64," - ",R64)</f>
        <v>4 - Alta</v>
      </c>
      <c r="AC64" s="32"/>
      <c r="AD64" s="32"/>
      <c r="AE64" s="32"/>
      <c r="AF64" s="32"/>
      <c r="AG64" s="32"/>
      <c r="AH64" s="32"/>
      <c r="AI64" s="32"/>
      <c r="AJ64" s="32"/>
      <c r="AK64" s="32"/>
      <c r="AL64" s="32"/>
      <c r="AM64" s="32"/>
      <c r="AN64" s="32"/>
      <c r="AR64" s="433"/>
      <c r="AS64" s="379">
        <v>4</v>
      </c>
      <c r="AT64" s="425" t="str">
        <f>IF(O64=4,"X","")</f>
        <v>X</v>
      </c>
      <c r="AU64" s="395" t="s">
        <v>253</v>
      </c>
      <c r="AV64" s="396"/>
      <c r="AW64" s="405">
        <f>IF(AT64="X",V64,0)</f>
        <v>0.80000000000000016</v>
      </c>
      <c r="AX64" s="32"/>
      <c r="AY64" s="427"/>
      <c r="AZ64" s="428" t="str">
        <f>IF(AND(AT64="X",AY56="X"),AW64*AZ59,"")</f>
        <v/>
      </c>
      <c r="BA64" s="429"/>
      <c r="BB64" s="429" t="str">
        <f>IF(AND(AT64="X",BA56="X"),AW64*BB59,"")</f>
        <v/>
      </c>
      <c r="BC64" s="430"/>
      <c r="BD64" s="424" t="str">
        <f>IF(AND(AT64="X",BC56="X"),AW64*BD59,"")</f>
        <v/>
      </c>
      <c r="BE64" s="421"/>
      <c r="BF64" s="421">
        <f>IF(AND(AT64="X",BE56="X"),AW64*BF59,"")</f>
        <v>0.64000000000000024</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
      </c>
      <c r="AU66" s="395" t="s">
        <v>252</v>
      </c>
      <c r="AV66" s="396"/>
      <c r="AW66" s="405">
        <f>IF(AT66="X",V64,0)</f>
        <v>0</v>
      </c>
      <c r="AX66" s="32"/>
      <c r="AY66" s="407"/>
      <c r="AZ66" s="387" t="str">
        <f>IF(AND(AT66="X",AY56="X"),AW66*AZ59,"")</f>
        <v/>
      </c>
      <c r="BA66" s="411"/>
      <c r="BB66" s="411" t="str">
        <f>IF(AND(AT66="X",BA56="X"),AW66*BB59,"")</f>
        <v/>
      </c>
      <c r="BC66" s="385"/>
      <c r="BD66" s="387" t="str">
        <f>IF(AND(AT66="X",BC56="X"),AW66*BD59,"")</f>
        <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0.80000000000000016</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c r="I70" s="47"/>
      <c r="J70" s="47"/>
      <c r="K70" s="47"/>
      <c r="L70" s="47"/>
      <c r="M70" s="47"/>
      <c r="N70" s="47"/>
      <c r="O70" s="47"/>
      <c r="P70" s="47"/>
      <c r="Q70" s="47"/>
      <c r="R70" s="47"/>
      <c r="S70" s="47"/>
      <c r="T70" s="47"/>
      <c r="U70" s="47"/>
      <c r="V70" s="47"/>
      <c r="W70" s="47"/>
      <c r="X70" s="47"/>
      <c r="Y70" s="47"/>
      <c r="Z70" s="122">
        <f>COUNTA(H70:Y70)*G70</f>
        <v>0</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7.0200000000000011E-3</v>
      </c>
      <c r="BO70" s="32"/>
      <c r="BP70" s="373"/>
      <c r="BQ70" s="375">
        <f>IF(AND(BM70="X",BP56="X"),BN70*BQ59,"")</f>
        <v>5.4756000000000021E-4</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t="s">
        <v>62</v>
      </c>
      <c r="I71" s="47" t="s">
        <v>62</v>
      </c>
      <c r="J71" s="47" t="s">
        <v>62</v>
      </c>
      <c r="K71" s="47"/>
      <c r="L71" s="47"/>
      <c r="M71" s="47"/>
      <c r="N71" s="47"/>
      <c r="O71" s="47"/>
      <c r="P71" s="47"/>
      <c r="Q71" s="47"/>
      <c r="R71" s="47"/>
      <c r="S71" s="47"/>
      <c r="T71" s="47"/>
      <c r="U71" s="47"/>
      <c r="V71" s="47"/>
      <c r="W71" s="47"/>
      <c r="X71" s="47"/>
      <c r="Y71" s="47"/>
      <c r="Z71" s="122">
        <f>COUNTA(H71:Y71)*G71</f>
        <v>2.4000000000000004</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4</v>
      </c>
      <c r="P74" s="368"/>
      <c r="Q74" s="368"/>
      <c r="R74" s="369" t="str">
        <f>_xlfn.IFNA(VLOOKUP(O74,A68:B72,2,1),"")</f>
        <v>Mayor</v>
      </c>
      <c r="S74" s="369"/>
      <c r="T74" s="369"/>
      <c r="U74" s="369"/>
      <c r="V74" s="370">
        <f>IFERROR(AA68,"")</f>
        <v>0.80000000000000016</v>
      </c>
      <c r="W74" s="370"/>
      <c r="X74" s="371"/>
      <c r="Y74" s="32"/>
      <c r="Z74" s="32"/>
      <c r="AA74" s="32"/>
      <c r="AB74" s="77" t="str">
        <f>CONCATENATE(O74," - ",R74)</f>
        <v>4 - Mayor</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ALTO</v>
      </c>
      <c r="P76" s="332"/>
      <c r="Q76" s="332"/>
      <c r="R76" s="332"/>
      <c r="S76" s="332"/>
      <c r="T76" s="332"/>
      <c r="U76" s="333">
        <f>V64*V74</f>
        <v>0.64000000000000024</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92" customHeight="1" x14ac:dyDescent="0.15">
      <c r="A82" s="98">
        <v>1</v>
      </c>
      <c r="B82" s="65" t="s">
        <v>533</v>
      </c>
      <c r="C82" s="335" t="s">
        <v>548</v>
      </c>
      <c r="D82" s="336"/>
      <c r="E82" s="94" t="s">
        <v>333</v>
      </c>
      <c r="F82" s="337" t="s">
        <v>458</v>
      </c>
      <c r="G82" s="338"/>
      <c r="H82" s="339"/>
      <c r="I82" s="337"/>
      <c r="J82" s="338"/>
      <c r="K82" s="338"/>
      <c r="L82" s="338"/>
      <c r="M82" s="339"/>
      <c r="N82" s="328" t="s">
        <v>90</v>
      </c>
      <c r="O82" s="328"/>
      <c r="P82" s="329" t="s">
        <v>101</v>
      </c>
      <c r="Q82" s="329"/>
      <c r="R82" s="329" t="s">
        <v>103</v>
      </c>
      <c r="S82" s="329"/>
      <c r="T82" s="329" t="s">
        <v>106</v>
      </c>
      <c r="U82" s="329"/>
      <c r="V82" s="88">
        <f t="shared" ref="V82:V111" si="6">IF(W82&gt;0.8,5,IF(W82&gt;0.6,4,IF(W82&gt;0.4,3,IF(W82&gt;0.2,2,1))))</f>
        <v>3</v>
      </c>
      <c r="W82" s="304">
        <f>IF(OR(T82="Ambos",T82="Probabilidad"),V64-(V64*AD82),V64)</f>
        <v>0.52000000000000013</v>
      </c>
      <c r="X82" s="305"/>
      <c r="Y82" s="88">
        <f t="shared" ref="Y82:Y111" si="7">IF(Z82&gt;0.8,5,IF(Z82&gt;0.6,4,IF(Z82&gt;0.4,3,IF(Z82&gt;0.2,2,1))))</f>
        <v>3</v>
      </c>
      <c r="Z82" s="304">
        <f>IF(OR(T82="Ambos",T82="Impacto"),V74-(V74*AD82),V74)</f>
        <v>0.52000000000000013</v>
      </c>
      <c r="AA82" s="305"/>
      <c r="AB82" s="97">
        <f t="shared" ref="AB82:AB111" si="8">IF(R82="",0,IF(P82="Automático",0.25,IF(P82="Manual",0.15,0)))</f>
        <v>0.25</v>
      </c>
      <c r="AC82" s="97">
        <f t="shared" ref="AC82:AC111" si="9">IF(P82="",0,IF(R82="Preventivo",0.25,IF(R82="Detectivo",0.15,IF(R82="Correctivo",0.1,0))))</f>
        <v>0.1</v>
      </c>
      <c r="AD82" s="97">
        <f t="shared" ref="AD82:AD111" si="10">IF(OR(P82=0,R82=0),0,AB82+AC82)</f>
        <v>0.35</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8.7 Proteccion contra malware 
2 6.3 Concienciación, educación y formación en seguridad de la información 
3 8.14 Redundancia de las instalaciones de procesamiento de información 
4 7.5 Protección contra amenazas físicas y ambientales 
5 7.2 Entrada física 
6 8.20 Seguridad de la red 
7 8.13 Copia de seguridad de la información 
8 5.17 Información de autenticación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con la intención de garantizar que la información y otros activos asociados estén protegidos contra malware. 
2 El SGSI de IDPC requiere el control en la protección de sus activos de información, para garantizar que el funcionario y las partes interesadas pertinentes conozcan y cumplan con sus responsabilidades en materia de SI. 
3 El SGSI de IDPC requiere el control en la protección de sus activos de información,a fin de garantizar el funcionamiento continuo de las instalaciones de procesamiento de información. 
4 El SGSI de IDPC requiere el control en la protección de sus activos de información, con la finalidad de prevenir o reducir las consecuencias de los eventos originados por amenazas físicas y ambientales. 
5 El SGSI de IDPC requiere el control en la protección de sus activos de información, para garantizar que solo se produce el acceso físico autorizado a la información de la entidad y a otros activos asociados. 
6 El SGSI de IDPC requiere el control en la protección de sus activos de información, para proteger la información de las redes y sus instalaciones de procesamiento de información de apoyo frente a riesgos a través de la red. 
7 El SGSI de IDPC requiere el control en la protección de sus activos de información, para permitir la recuperación de la pérdida de datos o sistemas. 
8 El SGSI de IDPC requiere el control en la protección de sus activos de información, para garantizar la autenticación de entidades correcta y evitar errores en los procesos de
autenticación.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Gestión Talento Humano 
3 Gestión de Sistemas de Información y Tecnología 
4 Administración de Bienes e Infraestructura 
5 Administración de Bienes e Infraestructura 
6 Gestión de Sistemas de Información y Tecnología 
7 Gestión de Sistemas de Información y Tecnología 
8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Gestión de Sistemas de Información y Tecnología
MANUAL: POLÍTICAS DE SEGURIDAD Y PRIVACIDAD DE LA INFORMACIÓN
Versión: 03 del 28 de abril de 2023 
2 Gestión Talento Humano
PROCEDIMIENTO DE INDUCCIÓN Y REINDUCCIÓN
Versión: 2 del 7 de julio de 2023 
3 Gestión de Sistemas de Información y Tecnología
MANUAL: POLÍTICAS DE SEGURIDAD Y PRIVACIDAD DE LA INFORMACIÓN
Versión: 03 del 28 de abril de 2023 
4 Gestión y Control de Bienes
Vigencia: 30 Junio de 2020
Versión: 01"
Gestión de Sistemas de Información y Tecnología
Protocolo Seguridad física y del entorno
Vigencia: 30 de Agosto 2021 Versión: 01 
5 Gestión y Control de Bienes
Vigencia: 30 Junio de 2020
Versión: 01"
Gestión de Sistemas de Información y Tecnología
Protocolo Seguridad física y del entorno
Vigencia: 30 de Agosto 2021 Versión: 02 
6 Gestión de Sistemas de Información y Tecnología
MANUAL: POLÍTICAS DE SEGURIDAD Y PRIVACIDAD DE LA INFORMACIÓN
Versión: 03 del 28 de abril de 2023 
7 Gestión de Sistemas de Información y Tecnología
MANUAL: POLÍTICAS DE SEGURIDAD Y PRIVACIDAD DE LA INFORMACIÓN
Versión: 03 del 28 de abril de 2023 
8 Gestión de Sistemas de Información y Tecnología
MANUAL: POLÍTICAS DE SEGURIDAD Y PRIVACIDAD DE LA INFORMACIÓN
Versión: 3 del 28 de abril de 2023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8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Continua 
2 Aleatoria 
3 Continua 
4 Continua 
5 Continua 
6 Continua 
7 Continua 
8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Automático 
2 Manual 
3 Automático 
4 Automático 
5 Manual 
6 Automático 
7 Automático 
8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Correctivo 
2 Preventivo 
3 Preventivo 
4 Detectivo 
5 Preventivo 
6 Preventivo 
7 Preventivo 
8 Preventivo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Ambos 
2 Probabilidad 
3 Ambos 
4 Ambos 
5 Probabilidad 
6 Probabilidad 
7 Ambos 
8 Probabilidad 
 </v>
      </c>
      <c r="AN82" s="86"/>
      <c r="AO82" s="85"/>
      <c r="AP82" s="93">
        <f t="shared" ref="AP82:AP101" si="11">A15</f>
        <v>1</v>
      </c>
      <c r="AQ82" s="92" t="str">
        <f t="shared" ref="AQ82:AQ101" si="12">IF(B15="","",B15)</f>
        <v>Ataques de Ransomware/Malware</v>
      </c>
      <c r="AAL82" s="37"/>
      <c r="AAM82" s="37"/>
      <c r="AAN82" s="37"/>
      <c r="AAO82" s="37"/>
      <c r="AAP82" s="37"/>
      <c r="AAQ82" s="37"/>
      <c r="AAR82" s="37"/>
      <c r="AAS82" s="37"/>
      <c r="AAT82" s="37"/>
      <c r="AAU82" s="37"/>
      <c r="AAV82" s="37"/>
    </row>
    <row r="83" spans="1:724" ht="68" customHeight="1" x14ac:dyDescent="0.15">
      <c r="A83" s="6">
        <f t="shared" ref="A83:A111" si="13">IF(B83="","",A82+1)</f>
        <v>2</v>
      </c>
      <c r="B83" s="65" t="s">
        <v>534</v>
      </c>
      <c r="C83" s="335" t="s">
        <v>549</v>
      </c>
      <c r="D83" s="336"/>
      <c r="E83" s="94" t="s">
        <v>551</v>
      </c>
      <c r="F83" s="337" t="s">
        <v>550</v>
      </c>
      <c r="G83" s="338"/>
      <c r="H83" s="339"/>
      <c r="I83" s="337"/>
      <c r="J83" s="338"/>
      <c r="K83" s="338"/>
      <c r="L83" s="338"/>
      <c r="M83" s="339"/>
      <c r="N83" s="328" t="s">
        <v>89</v>
      </c>
      <c r="O83" s="328"/>
      <c r="P83" s="329" t="s">
        <v>100</v>
      </c>
      <c r="Q83" s="329"/>
      <c r="R83" s="329" t="s">
        <v>105</v>
      </c>
      <c r="S83" s="329"/>
      <c r="T83" s="329" t="s">
        <v>108</v>
      </c>
      <c r="U83" s="329"/>
      <c r="V83" s="88">
        <f t="shared" si="6"/>
        <v>2</v>
      </c>
      <c r="W83" s="304">
        <f t="shared" ref="W83:W111" si="14">IF(OR(T83="Ambos",T83="Probabilidad"),W82-(W82*AD83),W82)</f>
        <v>0.31200000000000006</v>
      </c>
      <c r="X83" s="305"/>
      <c r="Y83" s="88">
        <f t="shared" si="7"/>
        <v>3</v>
      </c>
      <c r="Z83" s="304">
        <f t="shared" ref="Z83:Z111" si="15">IF(OR(T83="Ambos",T83="Impacto"),Z82-(Z82*AD83),Z82)</f>
        <v>0.52000000000000013</v>
      </c>
      <c r="AA83" s="305"/>
      <c r="AB83" s="87">
        <f t="shared" si="8"/>
        <v>0.15</v>
      </c>
      <c r="AC83" s="87">
        <f t="shared" si="9"/>
        <v>0.25</v>
      </c>
      <c r="AD83" s="87">
        <f t="shared" si="10"/>
        <v>0.4</v>
      </c>
      <c r="AE83" s="55"/>
      <c r="AF83" s="55"/>
      <c r="AG83" s="55"/>
      <c r="AH83" s="55"/>
      <c r="AI83" s="55"/>
      <c r="AJ83" s="55"/>
      <c r="AK83" s="55"/>
      <c r="AL83" s="55"/>
      <c r="AM83" s="86"/>
      <c r="AN83" s="86"/>
      <c r="AO83" s="85"/>
      <c r="AP83" s="93">
        <f t="shared" si="11"/>
        <v>2</v>
      </c>
      <c r="AQ83" s="92" t="str">
        <f t="shared" si="12"/>
        <v>Error Humano (eliminación accidental o configuración incorrecta) (NO VA)</v>
      </c>
      <c r="AAL83" s="37"/>
      <c r="AAM83" s="37"/>
      <c r="AAN83" s="37"/>
      <c r="AAO83" s="37"/>
      <c r="AAP83" s="37"/>
      <c r="AAQ83" s="37"/>
      <c r="AAR83" s="37"/>
      <c r="AAS83" s="37"/>
      <c r="AAT83" s="37"/>
      <c r="AAU83" s="37"/>
      <c r="AAV83" s="37"/>
    </row>
    <row r="84" spans="1:724" ht="81" customHeight="1" x14ac:dyDescent="0.15">
      <c r="A84" s="6">
        <f t="shared" si="13"/>
        <v>3</v>
      </c>
      <c r="B84" s="65" t="s">
        <v>535</v>
      </c>
      <c r="C84" s="335" t="s">
        <v>552</v>
      </c>
      <c r="D84" s="336"/>
      <c r="E84" s="94" t="s">
        <v>333</v>
      </c>
      <c r="F84" s="337" t="s">
        <v>458</v>
      </c>
      <c r="G84" s="338"/>
      <c r="H84" s="339"/>
      <c r="I84" s="337"/>
      <c r="J84" s="338"/>
      <c r="K84" s="338"/>
      <c r="L84" s="338"/>
      <c r="M84" s="339"/>
      <c r="N84" s="328" t="s">
        <v>90</v>
      </c>
      <c r="O84" s="328"/>
      <c r="P84" s="329" t="s">
        <v>101</v>
      </c>
      <c r="Q84" s="329"/>
      <c r="R84" s="329" t="s">
        <v>105</v>
      </c>
      <c r="S84" s="329"/>
      <c r="T84" s="329" t="s">
        <v>106</v>
      </c>
      <c r="U84" s="329"/>
      <c r="V84" s="88">
        <f t="shared" si="6"/>
        <v>1</v>
      </c>
      <c r="W84" s="304">
        <f t="shared" si="14"/>
        <v>0.15600000000000003</v>
      </c>
      <c r="X84" s="305"/>
      <c r="Y84" s="88">
        <f t="shared" si="7"/>
        <v>2</v>
      </c>
      <c r="Z84" s="304">
        <f t="shared" si="15"/>
        <v>0.26000000000000006</v>
      </c>
      <c r="AA84" s="305"/>
      <c r="AB84" s="87">
        <f t="shared" si="8"/>
        <v>0.25</v>
      </c>
      <c r="AC84" s="87">
        <f t="shared" si="9"/>
        <v>0.25</v>
      </c>
      <c r="AD84" s="87">
        <f t="shared" si="10"/>
        <v>0.5</v>
      </c>
      <c r="AE84" s="55"/>
      <c r="AF84" s="55"/>
      <c r="AG84" s="55"/>
      <c r="AH84" s="55"/>
      <c r="AI84" s="55"/>
      <c r="AJ84" s="55"/>
      <c r="AK84" s="55"/>
      <c r="AL84" s="55"/>
      <c r="AM84" s="86"/>
      <c r="AN84" s="86"/>
      <c r="AO84" s="85"/>
      <c r="AP84" s="93">
        <f t="shared" si="11"/>
        <v>3</v>
      </c>
      <c r="AQ84" s="92" t="str">
        <f t="shared" si="12"/>
        <v>Fallo de Hardware (servidor, almacenamiento)</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113" customHeight="1" x14ac:dyDescent="0.15">
      <c r="A85" s="6">
        <f t="shared" si="13"/>
        <v>4</v>
      </c>
      <c r="B85" s="65" t="s">
        <v>536</v>
      </c>
      <c r="C85" s="335" t="s">
        <v>553</v>
      </c>
      <c r="D85" s="336"/>
      <c r="E85" s="94" t="s">
        <v>445</v>
      </c>
      <c r="F85" s="335" t="s">
        <v>554</v>
      </c>
      <c r="G85" s="336"/>
      <c r="H85" s="350"/>
      <c r="I85" s="337"/>
      <c r="J85" s="338"/>
      <c r="K85" s="338"/>
      <c r="L85" s="338"/>
      <c r="M85" s="339"/>
      <c r="N85" s="328" t="s">
        <v>90</v>
      </c>
      <c r="O85" s="328"/>
      <c r="P85" s="329" t="s">
        <v>101</v>
      </c>
      <c r="Q85" s="329"/>
      <c r="R85" s="329" t="s">
        <v>104</v>
      </c>
      <c r="S85" s="329"/>
      <c r="T85" s="329" t="s">
        <v>106</v>
      </c>
      <c r="U85" s="329"/>
      <c r="V85" s="88">
        <f t="shared" si="6"/>
        <v>1</v>
      </c>
      <c r="W85" s="304">
        <f t="shared" si="14"/>
        <v>9.3600000000000017E-2</v>
      </c>
      <c r="X85" s="305"/>
      <c r="Y85" s="88">
        <f t="shared" si="7"/>
        <v>1</v>
      </c>
      <c r="Z85" s="304">
        <f t="shared" si="15"/>
        <v>0.15600000000000003</v>
      </c>
      <c r="AA85" s="305"/>
      <c r="AB85" s="87">
        <f t="shared" si="8"/>
        <v>0.25</v>
      </c>
      <c r="AC85" s="87">
        <f t="shared" si="9"/>
        <v>0.15</v>
      </c>
      <c r="AD85" s="87">
        <f t="shared" si="10"/>
        <v>0.4</v>
      </c>
      <c r="AE85" s="55"/>
      <c r="AF85" s="55"/>
      <c r="AG85" s="55"/>
      <c r="AH85" s="55"/>
      <c r="AI85" s="55"/>
      <c r="AJ85" s="55"/>
      <c r="AK85" s="55"/>
      <c r="AL85" s="55"/>
      <c r="AM85" s="86"/>
      <c r="AN85" s="86"/>
      <c r="AO85" s="85"/>
      <c r="AP85" s="93">
        <f t="shared" si="11"/>
        <v>4</v>
      </c>
      <c r="AQ85" s="92" t="str">
        <f t="shared" si="12"/>
        <v>Desastres Naturales (incendio, inundación, terremoto)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110" customHeight="1" x14ac:dyDescent="0.15">
      <c r="A86" s="6">
        <f t="shared" si="13"/>
        <v>5</v>
      </c>
      <c r="B86" s="65" t="s">
        <v>539</v>
      </c>
      <c r="C86" s="348" t="s">
        <v>556</v>
      </c>
      <c r="D86" s="349"/>
      <c r="E86" s="94" t="s">
        <v>445</v>
      </c>
      <c r="F86" s="335" t="s">
        <v>555</v>
      </c>
      <c r="G86" s="336"/>
      <c r="H86" s="350"/>
      <c r="I86" s="337"/>
      <c r="J86" s="338"/>
      <c r="K86" s="338"/>
      <c r="L86" s="338"/>
      <c r="M86" s="339"/>
      <c r="N86" s="328" t="s">
        <v>90</v>
      </c>
      <c r="O86" s="328"/>
      <c r="P86" s="329" t="s">
        <v>100</v>
      </c>
      <c r="Q86" s="329"/>
      <c r="R86" s="329" t="s">
        <v>105</v>
      </c>
      <c r="S86" s="329"/>
      <c r="T86" s="329" t="s">
        <v>108</v>
      </c>
      <c r="U86" s="329"/>
      <c r="V86" s="88">
        <f t="shared" si="6"/>
        <v>1</v>
      </c>
      <c r="W86" s="304">
        <f t="shared" si="14"/>
        <v>5.6160000000000009E-2</v>
      </c>
      <c r="X86" s="305"/>
      <c r="Y86" s="88">
        <f t="shared" si="7"/>
        <v>1</v>
      </c>
      <c r="Z86" s="304">
        <f t="shared" si="15"/>
        <v>0.15600000000000003</v>
      </c>
      <c r="AA86" s="305"/>
      <c r="AB86" s="87">
        <f t="shared" si="8"/>
        <v>0.15</v>
      </c>
      <c r="AC86" s="87">
        <f t="shared" si="9"/>
        <v>0.25</v>
      </c>
      <c r="AD86" s="87">
        <f t="shared" si="10"/>
        <v>0.4</v>
      </c>
      <c r="AE86" s="55"/>
      <c r="AF86" s="55"/>
      <c r="AG86" s="55"/>
      <c r="AH86" s="55"/>
      <c r="AI86" s="55"/>
      <c r="AJ86" s="55"/>
      <c r="AK86" s="55"/>
      <c r="AL86" s="55"/>
      <c r="AM86" s="86"/>
      <c r="AN86" s="86"/>
      <c r="AO86" s="85"/>
      <c r="AP86" s="93">
        <f t="shared" si="11"/>
        <v>5</v>
      </c>
      <c r="AQ86" s="92" t="str">
        <f t="shared" si="12"/>
        <v>Robo o Acceso Físico No Autorizado</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90" customHeight="1" x14ac:dyDescent="0.15">
      <c r="A87" s="6">
        <f t="shared" si="13"/>
        <v>6</v>
      </c>
      <c r="B87" s="65" t="s">
        <v>540</v>
      </c>
      <c r="C87" s="340" t="s">
        <v>557</v>
      </c>
      <c r="D87" s="341"/>
      <c r="E87" s="94" t="s">
        <v>333</v>
      </c>
      <c r="F87" s="342" t="s">
        <v>458</v>
      </c>
      <c r="G87" s="343"/>
      <c r="H87" s="344"/>
      <c r="I87" s="337"/>
      <c r="J87" s="338"/>
      <c r="K87" s="338"/>
      <c r="L87" s="338"/>
      <c r="M87" s="339"/>
      <c r="N87" s="328" t="s">
        <v>90</v>
      </c>
      <c r="O87" s="328"/>
      <c r="P87" s="329" t="s">
        <v>101</v>
      </c>
      <c r="Q87" s="329"/>
      <c r="R87" s="329" t="s">
        <v>105</v>
      </c>
      <c r="S87" s="329"/>
      <c r="T87" s="329" t="s">
        <v>108</v>
      </c>
      <c r="U87" s="329"/>
      <c r="V87" s="88">
        <f t="shared" si="6"/>
        <v>1</v>
      </c>
      <c r="W87" s="304">
        <f t="shared" si="14"/>
        <v>2.8080000000000004E-2</v>
      </c>
      <c r="X87" s="305"/>
      <c r="Y87" s="88">
        <f t="shared" si="7"/>
        <v>1</v>
      </c>
      <c r="Z87" s="304">
        <f t="shared" si="15"/>
        <v>0.15600000000000003</v>
      </c>
      <c r="AA87" s="305"/>
      <c r="AB87" s="87">
        <f t="shared" si="8"/>
        <v>0.25</v>
      </c>
      <c r="AC87" s="87">
        <f t="shared" si="9"/>
        <v>0.25</v>
      </c>
      <c r="AD87" s="87">
        <f t="shared" si="10"/>
        <v>0.5</v>
      </c>
      <c r="AE87" s="55"/>
      <c r="AF87" s="55"/>
      <c r="AG87" s="55"/>
      <c r="AH87" s="55"/>
      <c r="AI87" s="55"/>
      <c r="AJ87" s="55"/>
      <c r="AK87" s="55"/>
      <c r="AL87" s="55"/>
      <c r="AM87" s="86"/>
      <c r="AN87" s="86"/>
      <c r="AO87" s="85"/>
      <c r="AP87" s="93">
        <f t="shared" si="11"/>
        <v>6</v>
      </c>
      <c r="AQ87" s="92" t="str">
        <f t="shared" si="12"/>
        <v xml:space="preserve">Ataques de Denegación de Servicio (DoS/DDoS)
</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92" customHeight="1" x14ac:dyDescent="0.15">
      <c r="A88" s="6">
        <f t="shared" si="13"/>
        <v>7</v>
      </c>
      <c r="B88" s="65" t="s">
        <v>537</v>
      </c>
      <c r="C88" s="335" t="s">
        <v>457</v>
      </c>
      <c r="D88" s="336"/>
      <c r="E88" s="94" t="s">
        <v>333</v>
      </c>
      <c r="F88" s="337" t="s">
        <v>458</v>
      </c>
      <c r="G88" s="338"/>
      <c r="H88" s="339"/>
      <c r="I88" s="337"/>
      <c r="J88" s="338"/>
      <c r="K88" s="338"/>
      <c r="L88" s="338"/>
      <c r="M88" s="339"/>
      <c r="N88" s="328" t="s">
        <v>90</v>
      </c>
      <c r="O88" s="328"/>
      <c r="P88" s="329" t="s">
        <v>101</v>
      </c>
      <c r="Q88" s="329"/>
      <c r="R88" s="329" t="s">
        <v>105</v>
      </c>
      <c r="S88" s="329"/>
      <c r="T88" s="329" t="s">
        <v>106</v>
      </c>
      <c r="U88" s="329"/>
      <c r="V88" s="88">
        <f t="shared" si="6"/>
        <v>1</v>
      </c>
      <c r="W88" s="304">
        <f t="shared" si="14"/>
        <v>1.4040000000000002E-2</v>
      </c>
      <c r="X88" s="305"/>
      <c r="Y88" s="88">
        <f t="shared" si="7"/>
        <v>1</v>
      </c>
      <c r="Z88" s="304">
        <f t="shared" si="15"/>
        <v>7.8000000000000014E-2</v>
      </c>
      <c r="AA88" s="305"/>
      <c r="AB88" s="87">
        <f t="shared" si="8"/>
        <v>0.25</v>
      </c>
      <c r="AC88" s="87">
        <f t="shared" si="9"/>
        <v>0.25</v>
      </c>
      <c r="AD88" s="87">
        <f t="shared" si="10"/>
        <v>0.5</v>
      </c>
      <c r="AE88" s="55"/>
      <c r="AF88" s="55"/>
      <c r="AG88" s="55"/>
      <c r="AH88" s="55"/>
      <c r="AI88" s="55"/>
      <c r="AJ88" s="55"/>
      <c r="AK88" s="55"/>
      <c r="AL88" s="55"/>
      <c r="AM88" s="86"/>
      <c r="AN88" s="86"/>
      <c r="AO88" s="85"/>
      <c r="AP88" s="93">
        <f t="shared" si="11"/>
        <v>7</v>
      </c>
      <c r="AQ88" s="92" t="str">
        <f t="shared" si="12"/>
        <v>Corrupción de Base de Datos</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87" customHeight="1" x14ac:dyDescent="0.15">
      <c r="A89" s="6">
        <f t="shared" si="13"/>
        <v>8</v>
      </c>
      <c r="B89" s="65" t="s">
        <v>541</v>
      </c>
      <c r="C89" s="335" t="s">
        <v>558</v>
      </c>
      <c r="D89" s="336"/>
      <c r="E89" s="94" t="s">
        <v>333</v>
      </c>
      <c r="F89" s="337" t="s">
        <v>455</v>
      </c>
      <c r="G89" s="338"/>
      <c r="H89" s="339"/>
      <c r="I89" s="337"/>
      <c r="J89" s="338"/>
      <c r="K89" s="338"/>
      <c r="L89" s="338"/>
      <c r="M89" s="339"/>
      <c r="N89" s="328" t="s">
        <v>90</v>
      </c>
      <c r="O89" s="328"/>
      <c r="P89" s="329" t="s">
        <v>101</v>
      </c>
      <c r="Q89" s="329"/>
      <c r="R89" s="329" t="s">
        <v>105</v>
      </c>
      <c r="S89" s="329"/>
      <c r="T89" s="329" t="s">
        <v>108</v>
      </c>
      <c r="U89" s="329"/>
      <c r="V89" s="88">
        <f t="shared" si="6"/>
        <v>1</v>
      </c>
      <c r="W89" s="304">
        <f t="shared" si="14"/>
        <v>7.0200000000000011E-3</v>
      </c>
      <c r="X89" s="305"/>
      <c r="Y89" s="88">
        <f t="shared" si="7"/>
        <v>1</v>
      </c>
      <c r="Z89" s="304">
        <f t="shared" si="15"/>
        <v>7.8000000000000014E-2</v>
      </c>
      <c r="AA89" s="305"/>
      <c r="AB89" s="87">
        <f t="shared" si="8"/>
        <v>0.25</v>
      </c>
      <c r="AC89" s="87">
        <f t="shared" si="9"/>
        <v>0.25</v>
      </c>
      <c r="AD89" s="87">
        <f t="shared" si="10"/>
        <v>0.5</v>
      </c>
      <c r="AE89" s="55"/>
      <c r="AF89" s="55"/>
      <c r="AG89" s="55"/>
      <c r="AH89" s="55"/>
      <c r="AI89" s="55"/>
      <c r="AJ89" s="55"/>
      <c r="AK89" s="55"/>
      <c r="AL89" s="55"/>
      <c r="AM89" s="86"/>
      <c r="AN89" s="86"/>
      <c r="AO89" s="85"/>
      <c r="AP89" s="93">
        <f t="shared" si="11"/>
        <v>8</v>
      </c>
      <c r="AQ89" s="92" t="str">
        <f t="shared" si="12"/>
        <v>Exfiltración de Datos por Credenciales Comprometidas</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7.0200000000000011E-3</v>
      </c>
      <c r="X90" s="305"/>
      <c r="Y90" s="88">
        <f t="shared" si="7"/>
        <v>1</v>
      </c>
      <c r="Z90" s="304">
        <f t="shared" si="15"/>
        <v>7.8000000000000014E-2</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7.0200000000000011E-3</v>
      </c>
      <c r="X91" s="305"/>
      <c r="Y91" s="88">
        <f t="shared" si="7"/>
        <v>1</v>
      </c>
      <c r="Z91" s="304">
        <f t="shared" si="15"/>
        <v>7.8000000000000014E-2</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7.0200000000000011E-3</v>
      </c>
      <c r="X92" s="305"/>
      <c r="Y92" s="88">
        <f t="shared" si="7"/>
        <v>1</v>
      </c>
      <c r="Z92" s="304">
        <f t="shared" si="15"/>
        <v>7.8000000000000014E-2</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7.0200000000000011E-3</v>
      </c>
      <c r="X93" s="305"/>
      <c r="Y93" s="88">
        <f t="shared" si="7"/>
        <v>1</v>
      </c>
      <c r="Z93" s="304">
        <f t="shared" si="15"/>
        <v>7.8000000000000014E-2</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7.0200000000000011E-3</v>
      </c>
      <c r="X94" s="305"/>
      <c r="Y94" s="88">
        <f t="shared" si="7"/>
        <v>1</v>
      </c>
      <c r="Z94" s="304">
        <f t="shared" si="15"/>
        <v>7.8000000000000014E-2</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7.0200000000000011E-3</v>
      </c>
      <c r="X95" s="305"/>
      <c r="Y95" s="88">
        <f t="shared" si="7"/>
        <v>1</v>
      </c>
      <c r="Z95" s="304">
        <f t="shared" si="15"/>
        <v>7.8000000000000014E-2</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7.0200000000000011E-3</v>
      </c>
      <c r="X96" s="305"/>
      <c r="Y96" s="88">
        <f t="shared" si="7"/>
        <v>1</v>
      </c>
      <c r="Z96" s="304">
        <f t="shared" si="15"/>
        <v>7.8000000000000014E-2</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7.0200000000000011E-3</v>
      </c>
      <c r="X97" s="305"/>
      <c r="Y97" s="88">
        <f t="shared" si="7"/>
        <v>1</v>
      </c>
      <c r="Z97" s="304">
        <f t="shared" si="15"/>
        <v>7.8000000000000014E-2</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7.0200000000000011E-3</v>
      </c>
      <c r="X98" s="305"/>
      <c r="Y98" s="88">
        <f t="shared" si="7"/>
        <v>1</v>
      </c>
      <c r="Z98" s="304">
        <f t="shared" si="15"/>
        <v>7.8000000000000014E-2</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7.0200000000000011E-3</v>
      </c>
      <c r="X99" s="305"/>
      <c r="Y99" s="88">
        <f t="shared" si="7"/>
        <v>1</v>
      </c>
      <c r="Z99" s="304">
        <f t="shared" si="15"/>
        <v>7.8000000000000014E-2</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7.0200000000000011E-3</v>
      </c>
      <c r="X100" s="305"/>
      <c r="Y100" s="88">
        <f t="shared" si="7"/>
        <v>1</v>
      </c>
      <c r="Z100" s="304">
        <f t="shared" si="15"/>
        <v>7.8000000000000014E-2</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7.0200000000000011E-3</v>
      </c>
      <c r="X101" s="305"/>
      <c r="Y101" s="88">
        <f t="shared" si="7"/>
        <v>1</v>
      </c>
      <c r="Z101" s="304">
        <f t="shared" si="15"/>
        <v>7.8000000000000014E-2</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7.0200000000000011E-3</v>
      </c>
      <c r="X102" s="305"/>
      <c r="Y102" s="88">
        <f t="shared" si="7"/>
        <v>1</v>
      </c>
      <c r="Z102" s="304">
        <f t="shared" si="15"/>
        <v>7.8000000000000014E-2</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7.0200000000000011E-3</v>
      </c>
      <c r="X103" s="305"/>
      <c r="Y103" s="88">
        <f t="shared" si="7"/>
        <v>1</v>
      </c>
      <c r="Z103" s="304">
        <f t="shared" si="15"/>
        <v>7.8000000000000014E-2</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7.0200000000000011E-3</v>
      </c>
      <c r="X104" s="305"/>
      <c r="Y104" s="88">
        <f t="shared" si="7"/>
        <v>1</v>
      </c>
      <c r="Z104" s="304">
        <f t="shared" si="15"/>
        <v>7.8000000000000014E-2</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7.0200000000000011E-3</v>
      </c>
      <c r="X105" s="305"/>
      <c r="Y105" s="88">
        <f t="shared" si="7"/>
        <v>1</v>
      </c>
      <c r="Z105" s="304">
        <f t="shared" si="15"/>
        <v>7.8000000000000014E-2</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7.0200000000000011E-3</v>
      </c>
      <c r="X106" s="305"/>
      <c r="Y106" s="88">
        <f t="shared" si="7"/>
        <v>1</v>
      </c>
      <c r="Z106" s="304">
        <f t="shared" si="15"/>
        <v>7.8000000000000014E-2</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7.0200000000000011E-3</v>
      </c>
      <c r="X107" s="305"/>
      <c r="Y107" s="88">
        <f t="shared" si="7"/>
        <v>1</v>
      </c>
      <c r="Z107" s="304">
        <f t="shared" si="15"/>
        <v>7.8000000000000014E-2</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7.0200000000000011E-3</v>
      </c>
      <c r="X108" s="305"/>
      <c r="Y108" s="88">
        <f t="shared" si="7"/>
        <v>1</v>
      </c>
      <c r="Z108" s="304">
        <f t="shared" si="15"/>
        <v>7.8000000000000014E-2</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7.0200000000000011E-3</v>
      </c>
      <c r="X109" s="305"/>
      <c r="Y109" s="88">
        <f t="shared" si="7"/>
        <v>1</v>
      </c>
      <c r="Z109" s="304">
        <f t="shared" si="15"/>
        <v>7.8000000000000014E-2</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7.0200000000000011E-3</v>
      </c>
      <c r="X110" s="305"/>
      <c r="Y110" s="88">
        <f t="shared" si="7"/>
        <v>1</v>
      </c>
      <c r="Z110" s="304">
        <f t="shared" si="15"/>
        <v>7.8000000000000014E-2</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7.0200000000000011E-3</v>
      </c>
      <c r="X111" s="305"/>
      <c r="Y111" s="88">
        <f t="shared" si="7"/>
        <v>1</v>
      </c>
      <c r="Z111" s="304">
        <f t="shared" si="15"/>
        <v>7.8000000000000014E-2</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7.0200000000000011E-3</v>
      </c>
      <c r="K113" s="310"/>
      <c r="L113" s="311" t="s">
        <v>217</v>
      </c>
      <c r="M113" s="311"/>
      <c r="N113" s="311"/>
      <c r="O113" s="311"/>
      <c r="P113" s="311"/>
      <c r="Q113" s="312"/>
      <c r="R113" s="78">
        <f>Y111</f>
        <v>1</v>
      </c>
      <c r="S113" s="313" t="str">
        <f>_xlfn.IFNA(VLOOKUP(R113,A68:B72,2,1),"")</f>
        <v>Leve</v>
      </c>
      <c r="T113" s="313"/>
      <c r="U113" s="313"/>
      <c r="V113" s="313"/>
      <c r="W113" s="314">
        <f>Z111</f>
        <v>7.8000000000000014E-2</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333">
        <f>J113*W113</f>
        <v>5.4756000000000021E-4</v>
      </c>
      <c r="V115" s="333"/>
      <c r="W115" s="333"/>
      <c r="X115" s="334"/>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33" customHeight="1" x14ac:dyDescent="0.15">
      <c r="A172" s="48" t="s">
        <v>165</v>
      </c>
      <c r="B172" s="180" t="s">
        <v>357</v>
      </c>
      <c r="C172" s="225" t="s">
        <v>440</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33" customHeight="1" x14ac:dyDescent="0.15">
      <c r="A173" s="48" t="s">
        <v>163</v>
      </c>
      <c r="B173" s="23" t="s">
        <v>399</v>
      </c>
      <c r="C173" s="225" t="s">
        <v>589</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33" customHeight="1" x14ac:dyDescent="0.15">
      <c r="A174" s="48" t="s">
        <v>161</v>
      </c>
      <c r="B174" s="180" t="s">
        <v>357</v>
      </c>
      <c r="C174" s="225" t="s">
        <v>442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phoneticPr fontId="45" type="noConversion"/>
  <conditionalFormatting sqref="C87">
    <cfRule type="duplicateValues" dxfId="35" priority="1"/>
  </conditionalFormatting>
  <conditionalFormatting sqref="O76:T76 O128:T128 O130 O137:T137 O140:T140 O142:T142 O143 O152:T152 O154:T160">
    <cfRule type="containsText" dxfId="34" priority="6" operator="containsText" text="EXTREMO">
      <formula>NOT(ISERROR(SEARCH("EXTREMO",O76)))</formula>
    </cfRule>
    <cfRule type="containsText" dxfId="33" priority="7" operator="containsText" text="ALTO">
      <formula>NOT(ISERROR(SEARCH("ALTO",O76)))</formula>
    </cfRule>
    <cfRule type="containsText" dxfId="32" priority="8" operator="containsText" text="MODERADO">
      <formula>NOT(ISERROR(SEARCH("MODERADO",O76)))</formula>
    </cfRule>
    <cfRule type="containsText" dxfId="31" priority="9" operator="containsText" text="bajo">
      <formula>NOT(ISERROR(SEARCH("bajo",O76)))</formula>
    </cfRule>
  </conditionalFormatting>
  <conditionalFormatting sqref="O115:T118">
    <cfRule type="containsText" dxfId="30" priority="2" operator="containsText" text="EXTREMO">
      <formula>NOT(ISERROR(SEARCH("EXTREMO",O115)))</formula>
    </cfRule>
    <cfRule type="containsText" dxfId="29" priority="3" operator="containsText" text="ALTO">
      <formula>NOT(ISERROR(SEARCH("ALTO",O115)))</formula>
    </cfRule>
    <cfRule type="containsText" dxfId="28" priority="4" operator="containsText" text="MODERADO">
      <formula>NOT(ISERROR(SEARCH("MODERADO",O115)))</formula>
    </cfRule>
    <cfRule type="containsText" dxfId="27"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showErrorMessage="1" sqref="D145:D151" xr:uid="{9BD8D32A-BA1D-8949-AECB-66C4BFC3DC4C}">
      <formula1>CLASIFICACION</formula1>
    </dataValidation>
    <dataValidation type="list" allowBlank="1" showInputMessage="1" showErrorMessage="1" sqref="B38:B44" xr:uid="{71443907-7DC0-124B-97E9-F12FC9874632}">
      <formula1>Consecuencia</formula1>
    </dataValidation>
    <dataValidation type="list" showErrorMessage="1" sqref="N82:N111" xr:uid="{583140C5-418B-7041-9476-4A10F686A853}">
      <formula1>frecuencias</formula1>
    </dataValidation>
    <dataValidation type="list" showInputMessage="1" showErrorMessage="1" sqref="P82:Q111" xr:uid="{CCC7EEFF-DE9F-0743-84B5-1DFF5D874A1E}">
      <formula1>Contr_implement</formula1>
    </dataValidation>
    <dataValidation type="list" showInputMessage="1" showErrorMessage="1" sqref="R82:S111" xr:uid="{79AD127E-9977-E342-8304-0853FA65F5DC}">
      <formula1>Proposito</formula1>
    </dataValidation>
    <dataValidation type="list" showInputMessage="1" showErrorMessage="1" sqref="T82:U111" xr:uid="{0F1B1F20-116D-B740-AD3A-D72910B38B5C}">
      <formula1>Efectos</formula1>
    </dataValidation>
    <dataValidation type="list" allowBlank="1" showInputMessage="1" showErrorMessage="1" sqref="U15:W34" xr:uid="{043B61A7-CAEF-4B4B-9E64-E7B6DD0476E8}">
      <formula1>Fact_causa</formula1>
    </dataValidation>
    <dataValidation type="list" showInputMessage="1" showErrorMessage="1" sqref="G117" xr:uid="{E714042E-B256-E140-BDB0-CDCB5BCC4D84}">
      <formula1>Politica_tto</formula1>
    </dataValidation>
    <dataValidation type="list" showInputMessage="1" showErrorMessage="1" sqref="O141:R141" xr:uid="{781D9345-4133-4242-9CA4-A0280AA60DAA}">
      <formula1>SN</formula1>
    </dataValidation>
    <dataValidation type="list" showInputMessage="1" showErrorMessage="1" sqref="D12" xr:uid="{34A34194-5668-9A4A-90A2-8CA73F8B6250}">
      <formula1>tipo_riesg</formula1>
    </dataValidation>
    <dataValidation type="list" allowBlank="1" showInputMessage="1" showErrorMessage="1" sqref="E46:E49" xr:uid="{1A781A2C-EEB9-B44B-90C6-28E6ACBBC064}">
      <formula1>SN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9217"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921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E2FE-AAC6-774C-AE96-379A1528B878}">
  <sheetPr>
    <tabColor rgb="FF92D050"/>
  </sheetPr>
  <dimension ref="A1:ABT1172"/>
  <sheetViews>
    <sheetView showGridLines="0" zoomScale="150" zoomScaleNormal="150" zoomScaleSheetLayoutView="100" workbookViewId="0">
      <selection activeCell="E12" sqref="E12:W12"/>
    </sheetView>
  </sheetViews>
  <sheetFormatPr baseColWidth="10" defaultColWidth="11.5" defaultRowHeight="11" x14ac:dyDescent="0.15"/>
  <cols>
    <col min="1" max="1" width="5.1640625" style="22" customWidth="1"/>
    <col min="2" max="2" width="16" style="22" customWidth="1"/>
    <col min="3" max="3" width="12" style="23" customWidth="1"/>
    <col min="4" max="4" width="15.6640625" style="23" customWidth="1"/>
    <col min="5" max="5" width="14.33203125" style="23" customWidth="1"/>
    <col min="6" max="6" width="11.6640625" style="23" customWidth="1"/>
    <col min="7" max="7" width="5.5" style="23" customWidth="1"/>
    <col min="8" max="10" width="3.83203125" style="22" customWidth="1"/>
    <col min="11" max="13" width="3.6640625" style="22" customWidth="1"/>
    <col min="14" max="15" width="5.33203125" style="22" customWidth="1"/>
    <col min="16" max="17" width="4.6640625" style="22" customWidth="1"/>
    <col min="18" max="19" width="4.1640625" style="22" customWidth="1"/>
    <col min="20" max="20" width="5" style="22" customWidth="1"/>
    <col min="21" max="23" width="4.6640625" style="22" customWidth="1"/>
    <col min="24" max="24" width="4.33203125" style="22" customWidth="1"/>
    <col min="25" max="25" width="3.83203125" style="22" customWidth="1"/>
    <col min="26" max="27" width="4.5" style="22" customWidth="1"/>
    <col min="28" max="28" width="17.6640625" style="22" hidden="1" customWidth="1"/>
    <col min="29" max="29" width="12.1640625" style="22" hidden="1" customWidth="1"/>
    <col min="30" max="30" width="11" style="22" hidden="1" customWidth="1"/>
    <col min="31" max="31" width="13.1640625" style="22" hidden="1" customWidth="1"/>
    <col min="32" max="32" width="12.6640625" style="22" hidden="1" customWidth="1"/>
    <col min="33" max="33" width="15.33203125" style="22" hidden="1" customWidth="1"/>
    <col min="34" max="34" width="13.5" style="22" hidden="1" customWidth="1"/>
    <col min="35" max="35" width="13" style="22" hidden="1" customWidth="1"/>
    <col min="36" max="36" width="13.6640625" style="22" hidden="1" customWidth="1"/>
    <col min="37" max="37" width="13.1640625" style="22" hidden="1" customWidth="1"/>
    <col min="38" max="38" width="13.33203125" style="22" hidden="1" customWidth="1"/>
    <col min="39" max="39" width="8.5" style="22" hidden="1" customWidth="1"/>
    <col min="40" max="40" width="16.5" style="22" hidden="1" customWidth="1"/>
    <col min="41" max="41" width="2.1640625" style="22" customWidth="1"/>
    <col min="42" max="42" width="3.6640625" style="23" customWidth="1"/>
    <col min="43" max="43" width="3.6640625" style="22" customWidth="1"/>
    <col min="44" max="44" width="4" style="22" customWidth="1"/>
    <col min="45" max="45" width="4.1640625" style="22" customWidth="1"/>
    <col min="46" max="48" width="4.5" style="22" customWidth="1"/>
    <col min="49" max="49" width="7.1640625" style="22" customWidth="1"/>
    <col min="50" max="50" width="0.83203125" style="22" customWidth="1"/>
    <col min="51" max="51" width="2.5" style="22" customWidth="1"/>
    <col min="52" max="52" width="6.6640625" style="22" customWidth="1"/>
    <col min="53" max="53" width="2.5" style="22" customWidth="1"/>
    <col min="54" max="54" width="6.6640625" style="22" customWidth="1"/>
    <col min="55" max="55" width="2.5" style="22" customWidth="1"/>
    <col min="56" max="56" width="6.6640625" style="22" customWidth="1"/>
    <col min="57" max="57" width="2.5" style="22" customWidth="1"/>
    <col min="58" max="58" width="6.6640625" style="22" customWidth="1"/>
    <col min="59" max="59" width="2.5" style="22" customWidth="1"/>
    <col min="60" max="60" width="6.6640625" style="22" customWidth="1"/>
    <col min="61" max="61" width="3.6640625" style="22" customWidth="1"/>
    <col min="62" max="62" width="13.5" style="22" customWidth="1"/>
    <col min="63" max="63" width="4.5" style="22" customWidth="1"/>
    <col min="64" max="64" width="4.1640625" style="22" customWidth="1"/>
    <col min="65" max="65" width="4.5" style="22" customWidth="1"/>
    <col min="66" max="66" width="7.1640625" style="22" customWidth="1"/>
    <col min="67" max="67" width="1.33203125" style="22" customWidth="1"/>
    <col min="68" max="68" width="2.5" style="22" customWidth="1"/>
    <col min="69" max="69" width="6.6640625" style="22" customWidth="1"/>
    <col min="70" max="70" width="2.5" style="22" customWidth="1"/>
    <col min="71" max="71" width="6.6640625" style="22" customWidth="1"/>
    <col min="72" max="72" width="2.5" style="22" customWidth="1"/>
    <col min="73" max="73" width="6.6640625" style="22" customWidth="1"/>
    <col min="74" max="74" width="2.5" style="22" customWidth="1"/>
    <col min="75" max="75" width="6.6640625" style="22" customWidth="1"/>
    <col min="76" max="76" width="2.5" style="22" customWidth="1"/>
    <col min="77" max="77" width="6.6640625" style="22" customWidth="1"/>
    <col min="78" max="78" width="17" style="22" customWidth="1"/>
    <col min="79" max="81" width="10.5" style="22" customWidth="1"/>
    <col min="82" max="82" width="9.5" style="22" customWidth="1"/>
    <col min="83" max="714" width="11.5" style="22"/>
    <col min="715" max="715" width="21.6640625" style="22" customWidth="1"/>
    <col min="716" max="716" width="11.5" style="22"/>
    <col min="717" max="717" width="13" style="22" customWidth="1"/>
    <col min="718" max="16384" width="11.5" style="22"/>
  </cols>
  <sheetData>
    <row r="1" spans="1:724" ht="13.5" customHeight="1" thickTop="1" x14ac:dyDescent="0.15">
      <c r="A1" s="516"/>
      <c r="B1" s="517"/>
      <c r="C1" s="517"/>
      <c r="D1" s="517"/>
      <c r="E1" s="517"/>
      <c r="F1" s="517"/>
      <c r="G1" s="518"/>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73">
        <v>1</v>
      </c>
      <c r="AAL1" s="35" t="s">
        <v>147</v>
      </c>
      <c r="AAM1" s="35"/>
      <c r="AAN1" s="35"/>
      <c r="AAO1" s="35"/>
      <c r="AAP1" s="35"/>
      <c r="AAQ1" s="35"/>
      <c r="AAR1" s="35"/>
      <c r="AAS1" s="35"/>
      <c r="AAT1" s="35"/>
      <c r="AAU1" s="35"/>
      <c r="AAV1" s="35"/>
    </row>
    <row r="2" spans="1:724" ht="12" customHeight="1" x14ac:dyDescent="0.15">
      <c r="A2" s="519"/>
      <c r="B2" s="520"/>
      <c r="C2" s="520"/>
      <c r="D2" s="520"/>
      <c r="E2" s="520"/>
      <c r="F2" s="520"/>
      <c r="G2" s="521"/>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AL2" s="37"/>
      <c r="AAM2" s="37"/>
      <c r="AAN2" s="37"/>
      <c r="AAO2" s="37"/>
      <c r="AAP2" s="37"/>
      <c r="AAQ2" s="37"/>
      <c r="AAR2" s="37"/>
      <c r="AAS2" s="37"/>
      <c r="AAT2" s="37"/>
      <c r="AAU2" s="37"/>
      <c r="AAV2" s="37"/>
    </row>
    <row r="3" spans="1:724" ht="12" customHeight="1" x14ac:dyDescent="0.15">
      <c r="A3" s="233" t="s">
        <v>60</v>
      </c>
      <c r="B3" s="234"/>
      <c r="C3" s="234"/>
      <c r="D3" s="234"/>
      <c r="E3" s="234"/>
      <c r="F3" s="234"/>
      <c r="G3" s="235"/>
      <c r="H3" s="233" t="s">
        <v>336</v>
      </c>
      <c r="I3" s="234"/>
      <c r="J3" s="234"/>
      <c r="K3" s="234"/>
      <c r="L3" s="234"/>
      <c r="M3" s="234"/>
      <c r="N3" s="235"/>
      <c r="O3" s="32"/>
      <c r="P3" s="32"/>
      <c r="Q3" s="32"/>
      <c r="R3" s="32"/>
      <c r="S3" s="32"/>
      <c r="T3" s="32"/>
      <c r="U3" s="32"/>
      <c r="V3" s="32"/>
      <c r="W3" s="32"/>
      <c r="X3" s="32"/>
      <c r="Y3" s="32"/>
      <c r="Z3" s="32"/>
      <c r="AA3" s="32"/>
      <c r="AB3" s="32"/>
      <c r="AC3" s="32"/>
      <c r="AD3" s="32"/>
      <c r="AE3" s="32"/>
      <c r="AF3" s="32"/>
      <c r="AG3" s="32"/>
      <c r="AH3" s="32"/>
      <c r="AI3" s="32"/>
      <c r="AJ3" s="32"/>
      <c r="AK3" s="32"/>
      <c r="AL3" s="32"/>
      <c r="AM3" s="32"/>
      <c r="AN3" s="32"/>
      <c r="AAL3" s="37"/>
      <c r="AAM3" s="37"/>
      <c r="AAN3" s="37"/>
      <c r="AAO3" s="37"/>
      <c r="AAP3" s="37"/>
      <c r="AAQ3" s="37"/>
      <c r="AAR3" s="37"/>
      <c r="AAS3" s="37"/>
      <c r="AAT3" s="37"/>
      <c r="AAU3" s="37"/>
      <c r="AAV3" s="37"/>
    </row>
    <row r="4" spans="1:724" ht="13.5" customHeight="1" x14ac:dyDescent="0.15">
      <c r="A4" s="523"/>
      <c r="B4" s="524"/>
      <c r="C4" s="524"/>
      <c r="D4" s="524"/>
      <c r="E4" s="524"/>
      <c r="F4" s="524"/>
      <c r="G4" s="525"/>
      <c r="H4" s="236" t="s">
        <v>337</v>
      </c>
      <c r="I4" s="237"/>
      <c r="J4" s="237"/>
      <c r="K4" s="237"/>
      <c r="L4" s="237"/>
      <c r="M4" s="237"/>
      <c r="N4" s="237"/>
      <c r="O4" s="32"/>
      <c r="P4" s="32"/>
      <c r="Q4" s="32"/>
      <c r="R4" s="32"/>
      <c r="S4" s="32"/>
      <c r="T4" s="32"/>
      <c r="U4" s="32"/>
      <c r="V4" s="32"/>
      <c r="W4" s="32"/>
      <c r="X4" s="32"/>
      <c r="Y4" s="32"/>
      <c r="Z4" s="32"/>
      <c r="AA4" s="32"/>
      <c r="AB4" s="32"/>
      <c r="AC4" s="32"/>
      <c r="AD4" s="32"/>
      <c r="AE4" s="32"/>
      <c r="AF4" s="32"/>
      <c r="AG4" s="32"/>
      <c r="AH4" s="32"/>
      <c r="AI4" s="32"/>
      <c r="AJ4" s="32"/>
      <c r="AK4" s="32"/>
      <c r="AL4" s="32"/>
      <c r="AM4" s="32"/>
      <c r="AN4" s="32"/>
      <c r="AAL4" s="37"/>
      <c r="AAM4" s="37"/>
      <c r="AAN4" s="37"/>
      <c r="AAO4" s="37"/>
      <c r="AAP4" s="37"/>
      <c r="AAQ4" s="37"/>
      <c r="AAR4" s="37"/>
      <c r="AAS4" s="37"/>
      <c r="AAT4" s="37"/>
      <c r="AAU4" s="37"/>
      <c r="AAV4" s="37"/>
    </row>
    <row r="5" spans="1:724" ht="5" customHeight="1" x14ac:dyDescent="0.15">
      <c r="A5" s="522"/>
      <c r="B5" s="522"/>
      <c r="C5" s="522"/>
      <c r="D5" s="522"/>
      <c r="E5" s="522"/>
      <c r="F5" s="522"/>
      <c r="G5" s="522"/>
      <c r="H5" s="522"/>
      <c r="I5" s="522"/>
      <c r="J5" s="522"/>
      <c r="K5" s="522"/>
      <c r="L5" s="139"/>
      <c r="M5" s="139"/>
      <c r="N5" s="139"/>
      <c r="O5" s="139"/>
      <c r="P5" s="139"/>
      <c r="Q5" s="139"/>
      <c r="R5" s="139"/>
      <c r="S5" s="139"/>
      <c r="T5" s="139"/>
      <c r="U5" s="139"/>
      <c r="V5" s="139"/>
      <c r="W5" s="139"/>
      <c r="X5" s="139"/>
      <c r="Y5" s="139"/>
      <c r="Z5" s="139"/>
      <c r="AA5" s="139"/>
      <c r="AB5" s="32"/>
      <c r="AC5" s="32"/>
      <c r="AD5" s="32"/>
      <c r="AE5" s="32"/>
      <c r="AF5" s="32"/>
      <c r="AG5" s="32"/>
      <c r="AH5" s="32"/>
      <c r="AI5" s="32"/>
      <c r="AJ5" s="32"/>
      <c r="AK5" s="32"/>
      <c r="AL5" s="32"/>
      <c r="AM5" s="32"/>
      <c r="AN5" s="32"/>
      <c r="AAL5" s="37"/>
      <c r="AAM5" s="37"/>
      <c r="AAN5" s="37"/>
      <c r="AAO5" s="37"/>
      <c r="AAP5" s="37"/>
      <c r="AAQ5" s="37"/>
      <c r="AAR5" s="37"/>
      <c r="AAS5" s="37"/>
      <c r="AAT5" s="37"/>
      <c r="AAU5" s="37"/>
      <c r="AAV5" s="37"/>
    </row>
    <row r="6" spans="1:724" ht="21" customHeight="1" x14ac:dyDescent="0.15">
      <c r="A6" s="549" t="s">
        <v>331</v>
      </c>
      <c r="B6" s="549"/>
      <c r="C6" s="547" t="s">
        <v>401</v>
      </c>
      <c r="D6" s="547"/>
      <c r="E6" s="547"/>
      <c r="F6" s="547"/>
      <c r="G6" s="547"/>
      <c r="H6" s="547"/>
      <c r="I6" s="547"/>
      <c r="J6" s="547"/>
      <c r="K6" s="547"/>
      <c r="L6" s="547"/>
      <c r="M6" s="547"/>
      <c r="N6" s="547"/>
      <c r="O6" s="547"/>
      <c r="P6" s="547"/>
      <c r="Q6" s="547"/>
      <c r="R6" s="547"/>
      <c r="S6" s="547"/>
      <c r="T6" s="547"/>
      <c r="U6" s="547"/>
      <c r="V6" s="547"/>
      <c r="W6" s="547"/>
      <c r="X6" s="547"/>
      <c r="Y6" s="547"/>
      <c r="Z6" s="547"/>
      <c r="AA6" s="547"/>
      <c r="AB6" s="32"/>
      <c r="AC6" s="32"/>
      <c r="AD6" s="32"/>
      <c r="AE6" s="32"/>
      <c r="AF6" s="32"/>
      <c r="AG6" s="32"/>
      <c r="AH6" s="32"/>
      <c r="AI6" s="32"/>
      <c r="AJ6" s="32"/>
      <c r="AK6" s="32"/>
      <c r="AL6" s="32"/>
      <c r="AM6" s="32"/>
      <c r="AN6" s="32"/>
      <c r="AAL6" s="37"/>
      <c r="AAM6" s="37"/>
      <c r="AAN6" s="37"/>
      <c r="AAO6" s="37"/>
      <c r="AAP6" s="37"/>
      <c r="AAQ6" s="37"/>
      <c r="AAR6" s="37"/>
      <c r="AAS6" s="37"/>
      <c r="AAT6" s="37"/>
      <c r="AAU6" s="37"/>
      <c r="AAV6" s="37"/>
    </row>
    <row r="7" spans="1:724" ht="3.75" customHeight="1" x14ac:dyDescent="0.15">
      <c r="A7" s="177"/>
      <c r="B7" s="59"/>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32"/>
      <c r="AC7" s="32"/>
      <c r="AD7" s="32"/>
      <c r="AE7" s="32"/>
      <c r="AF7" s="32"/>
      <c r="AG7" s="32"/>
      <c r="AH7" s="32"/>
      <c r="AI7" s="32"/>
      <c r="AJ7" s="32"/>
      <c r="AK7" s="32"/>
      <c r="AL7" s="32"/>
      <c r="AM7" s="32"/>
      <c r="AN7" s="32"/>
      <c r="AAL7" s="37"/>
      <c r="AAM7" s="37"/>
      <c r="AAN7" s="37"/>
      <c r="AAO7" s="37"/>
      <c r="AAP7" s="37"/>
      <c r="AAQ7" s="37"/>
      <c r="AAR7" s="37"/>
      <c r="AAS7" s="37"/>
      <c r="AAT7" s="37"/>
      <c r="AAU7" s="37"/>
      <c r="AAV7" s="37"/>
    </row>
    <row r="8" spans="1:724" ht="12.75" customHeight="1" x14ac:dyDescent="0.15">
      <c r="A8" s="550" t="s">
        <v>330</v>
      </c>
      <c r="B8" s="551"/>
      <c r="C8" s="548" t="s">
        <v>329</v>
      </c>
      <c r="D8" s="548"/>
      <c r="E8" s="548" t="s">
        <v>328</v>
      </c>
      <c r="F8" s="548"/>
      <c r="G8" s="548" t="s">
        <v>327</v>
      </c>
      <c r="H8" s="548"/>
      <c r="I8" s="548"/>
      <c r="J8" s="548"/>
      <c r="K8" s="548"/>
      <c r="L8" s="548"/>
      <c r="M8" s="548"/>
      <c r="N8" s="32"/>
      <c r="O8" s="32"/>
      <c r="Q8" s="32"/>
      <c r="R8" s="32"/>
      <c r="S8" s="32"/>
      <c r="T8" s="32"/>
      <c r="U8" s="32"/>
      <c r="V8" s="32"/>
      <c r="W8" s="32"/>
      <c r="X8" s="32"/>
      <c r="Y8" s="32"/>
      <c r="Z8" s="32"/>
      <c r="AA8" s="32"/>
      <c r="AB8" s="32"/>
      <c r="AC8" s="32"/>
      <c r="AD8" s="32"/>
      <c r="AE8" s="32"/>
      <c r="AF8" s="32"/>
      <c r="AG8" s="32"/>
      <c r="AH8" s="32"/>
      <c r="AI8" s="32"/>
      <c r="AJ8" s="32"/>
      <c r="AK8" s="32"/>
      <c r="AL8" s="32"/>
      <c r="AM8" s="32"/>
      <c r="AN8" s="32"/>
      <c r="AAL8" s="37"/>
      <c r="AAM8" s="37"/>
      <c r="AAN8" s="37"/>
      <c r="AAO8" s="37"/>
      <c r="AAP8" s="37"/>
      <c r="AAQ8" s="37"/>
      <c r="AAR8" s="37"/>
      <c r="AAS8" s="37"/>
      <c r="AAT8" s="37"/>
      <c r="AAU8" s="37"/>
      <c r="AAV8" s="37"/>
    </row>
    <row r="9" spans="1:724" ht="19.5" customHeight="1" x14ac:dyDescent="0.15">
      <c r="A9" s="551"/>
      <c r="B9" s="551"/>
      <c r="C9" s="549"/>
      <c r="D9" s="549"/>
      <c r="E9" s="549" t="s">
        <v>62</v>
      </c>
      <c r="F9" s="549"/>
      <c r="G9" s="549" t="s">
        <v>62</v>
      </c>
      <c r="H9" s="549"/>
      <c r="I9" s="549"/>
      <c r="J9" s="549"/>
      <c r="K9" s="549"/>
      <c r="L9" s="549"/>
      <c r="M9" s="549"/>
      <c r="N9" s="178"/>
      <c r="O9" s="32"/>
      <c r="Q9" s="32"/>
      <c r="R9" s="32"/>
      <c r="S9" s="32"/>
      <c r="T9" s="32"/>
      <c r="U9" s="32"/>
      <c r="V9" s="32"/>
      <c r="W9" s="32"/>
      <c r="X9" s="32"/>
      <c r="Y9" s="32"/>
      <c r="Z9" s="32"/>
      <c r="AA9" s="32"/>
      <c r="AB9" s="32"/>
      <c r="AC9" s="32"/>
      <c r="AD9" s="32"/>
      <c r="AE9" s="32"/>
      <c r="AF9" s="32"/>
      <c r="AG9" s="32"/>
      <c r="AH9" s="32"/>
      <c r="AI9" s="32"/>
      <c r="AJ9" s="32"/>
      <c r="AK9" s="32"/>
      <c r="AL9" s="32"/>
      <c r="AM9" s="32"/>
      <c r="AN9" s="32"/>
      <c r="AAL9" s="37"/>
      <c r="AAM9" s="37"/>
      <c r="AAN9" s="37"/>
      <c r="AAO9" s="37"/>
      <c r="AAP9" s="37"/>
      <c r="AAQ9" s="37"/>
      <c r="AAR9" s="37"/>
      <c r="AAS9" s="37"/>
      <c r="AAT9" s="37"/>
      <c r="AAU9" s="37"/>
      <c r="AAV9" s="37"/>
    </row>
    <row r="10" spans="1:724" ht="3.75" customHeight="1" thickBot="1" x14ac:dyDescent="0.2">
      <c r="A10" s="177"/>
      <c r="B10" s="177"/>
      <c r="C10" s="177"/>
      <c r="D10" s="177"/>
      <c r="E10" s="177"/>
      <c r="F10" s="177"/>
      <c r="G10" s="177"/>
      <c r="H10" s="177"/>
      <c r="I10" s="177"/>
      <c r="J10" s="177"/>
      <c r="K10" s="177"/>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AL10" s="37"/>
      <c r="AAM10" s="37"/>
      <c r="AAN10" s="37"/>
      <c r="AAO10" s="37"/>
      <c r="AAP10" s="37"/>
      <c r="AAQ10" s="37"/>
      <c r="AAR10" s="37"/>
      <c r="AAS10" s="37"/>
      <c r="AAT10" s="37"/>
      <c r="AAU10" s="37"/>
      <c r="AAV10" s="37"/>
    </row>
    <row r="11" spans="1:724" ht="26.25" customHeight="1" x14ac:dyDescent="0.15">
      <c r="A11" s="532" t="s">
        <v>326</v>
      </c>
      <c r="B11" s="533"/>
      <c r="C11" s="176" t="s">
        <v>332</v>
      </c>
      <c r="D11" s="176" t="s">
        <v>325</v>
      </c>
      <c r="E11" s="535" t="s">
        <v>50</v>
      </c>
      <c r="F11" s="536"/>
      <c r="G11" s="536"/>
      <c r="H11" s="536"/>
      <c r="I11" s="536"/>
      <c r="J11" s="536"/>
      <c r="K11" s="536"/>
      <c r="L11" s="536"/>
      <c r="M11" s="536"/>
      <c r="N11" s="536"/>
      <c r="O11" s="536"/>
      <c r="P11" s="536"/>
      <c r="Q11" s="536"/>
      <c r="R11" s="536"/>
      <c r="S11" s="536"/>
      <c r="T11" s="536"/>
      <c r="U11" s="536"/>
      <c r="V11" s="536"/>
      <c r="W11" s="546"/>
      <c r="X11" s="535" t="s">
        <v>49</v>
      </c>
      <c r="Y11" s="536"/>
      <c r="Z11" s="536"/>
      <c r="AA11" s="537"/>
      <c r="AB11" s="32"/>
      <c r="AC11" s="32"/>
      <c r="AD11" s="32"/>
      <c r="AE11" s="32"/>
      <c r="AF11" s="32"/>
      <c r="AG11" s="32"/>
      <c r="AH11" s="32"/>
      <c r="AI11" s="32"/>
      <c r="AJ11" s="32"/>
      <c r="AK11" s="32"/>
      <c r="AL11" s="32"/>
      <c r="AM11" s="32"/>
      <c r="AN11" s="32"/>
      <c r="AAL11" s="37"/>
      <c r="AAM11" s="37"/>
      <c r="AAN11" s="37"/>
      <c r="AAO11" s="37"/>
      <c r="AAP11" s="37"/>
      <c r="AAQ11" s="37"/>
      <c r="AAR11" s="37"/>
      <c r="AAS11" s="37"/>
      <c r="AAT11" s="37"/>
      <c r="AAU11" s="37"/>
      <c r="AAV11" s="37"/>
    </row>
    <row r="12" spans="1:724" ht="62" customHeight="1" thickBot="1" x14ac:dyDescent="0.2">
      <c r="A12" s="569" t="s">
        <v>400</v>
      </c>
      <c r="B12" s="570"/>
      <c r="C12" s="175" t="s">
        <v>405</v>
      </c>
      <c r="D12" s="174" t="s">
        <v>137</v>
      </c>
      <c r="E12" s="543" t="s">
        <v>395</v>
      </c>
      <c r="F12" s="544"/>
      <c r="G12" s="544"/>
      <c r="H12" s="544"/>
      <c r="I12" s="544"/>
      <c r="J12" s="544"/>
      <c r="K12" s="544"/>
      <c r="L12" s="544"/>
      <c r="M12" s="544"/>
      <c r="N12" s="544"/>
      <c r="O12" s="544"/>
      <c r="P12" s="544"/>
      <c r="Q12" s="544"/>
      <c r="R12" s="544"/>
      <c r="S12" s="544"/>
      <c r="T12" s="544"/>
      <c r="U12" s="544"/>
      <c r="V12" s="544"/>
      <c r="W12" s="545"/>
      <c r="X12" s="571" t="s">
        <v>335</v>
      </c>
      <c r="Y12" s="572"/>
      <c r="Z12" s="572"/>
      <c r="AA12" s="573"/>
      <c r="AB12" s="32"/>
      <c r="AC12" s="32"/>
      <c r="AD12" s="32"/>
      <c r="AE12" s="32"/>
      <c r="AF12" s="32"/>
      <c r="AG12" s="32"/>
      <c r="AH12" s="32"/>
      <c r="AI12" s="32"/>
      <c r="AJ12" s="32"/>
      <c r="AK12" s="32"/>
      <c r="AL12" s="32"/>
      <c r="AM12" s="32"/>
      <c r="AN12" s="32"/>
      <c r="AAL12" s="37"/>
      <c r="AAM12" s="37"/>
      <c r="AAN12" s="37"/>
      <c r="AAO12" s="37"/>
      <c r="AAP12" s="37"/>
      <c r="AAQ12" s="37"/>
      <c r="AAR12" s="37"/>
      <c r="AAS12" s="37"/>
      <c r="AAT12" s="37"/>
      <c r="AAU12" s="37"/>
      <c r="AAV12" s="37"/>
    </row>
    <row r="13" spans="1:724" ht="5" customHeight="1" x14ac:dyDescent="0.15">
      <c r="A13" s="131"/>
      <c r="B13" s="130"/>
      <c r="C13" s="130" t="s">
        <v>63</v>
      </c>
      <c r="D13" s="130"/>
      <c r="E13" s="130"/>
      <c r="F13" s="130"/>
      <c r="G13" s="130"/>
      <c r="H13" s="130"/>
      <c r="I13" s="130"/>
      <c r="J13" s="130"/>
      <c r="K13" s="130"/>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AL13" s="37"/>
      <c r="AAM13" s="37"/>
      <c r="AAN13" s="37"/>
      <c r="AAO13" s="37"/>
      <c r="AAP13" s="37"/>
      <c r="AAQ13" s="37"/>
      <c r="AAR13" s="37"/>
      <c r="AAS13" s="37"/>
      <c r="AAT13" s="37"/>
      <c r="AAU13" s="37"/>
      <c r="AAV13" s="37"/>
    </row>
    <row r="14" spans="1:724" ht="31.5" customHeight="1" x14ac:dyDescent="0.15">
      <c r="A14" s="84" t="s">
        <v>234</v>
      </c>
      <c r="B14" s="534" t="s">
        <v>48</v>
      </c>
      <c r="C14" s="534"/>
      <c r="D14" s="534"/>
      <c r="E14" s="534"/>
      <c r="F14" s="534"/>
      <c r="G14" s="534" t="s">
        <v>47</v>
      </c>
      <c r="H14" s="534"/>
      <c r="I14" s="534"/>
      <c r="J14" s="534"/>
      <c r="K14" s="534"/>
      <c r="L14" s="534"/>
      <c r="M14" s="534"/>
      <c r="N14" s="534"/>
      <c r="O14" s="534"/>
      <c r="P14" s="534"/>
      <c r="Q14" s="534"/>
      <c r="R14" s="534"/>
      <c r="S14" s="534"/>
      <c r="T14" s="534"/>
      <c r="U14" s="534" t="s">
        <v>324</v>
      </c>
      <c r="V14" s="534"/>
      <c r="W14" s="534"/>
      <c r="X14" s="534" t="s">
        <v>323</v>
      </c>
      <c r="Y14" s="534"/>
      <c r="Z14" s="534"/>
      <c r="AA14" s="534"/>
      <c r="AB14" s="73" t="s">
        <v>322</v>
      </c>
      <c r="AC14" s="73"/>
      <c r="AD14" s="32"/>
      <c r="AE14" s="32"/>
      <c r="AF14" s="32"/>
      <c r="AG14" s="32"/>
      <c r="AH14" s="32"/>
      <c r="AI14" s="32"/>
      <c r="AJ14" s="32"/>
      <c r="AK14" s="32"/>
      <c r="AL14" s="32"/>
      <c r="AM14" s="32"/>
      <c r="AN14" s="32"/>
      <c r="AP14" s="93"/>
      <c r="AQ14" s="92" t="s">
        <v>321</v>
      </c>
      <c r="AAL14" s="37"/>
      <c r="AAM14" s="37"/>
      <c r="AAN14" s="37"/>
      <c r="AAO14" s="37"/>
      <c r="AAP14" s="37"/>
      <c r="AAQ14" s="37"/>
      <c r="AAR14" s="37"/>
      <c r="AAS14" s="37"/>
      <c r="AAT14" s="37"/>
      <c r="AAU14" s="37"/>
      <c r="AAV14" s="37"/>
    </row>
    <row r="15" spans="1:724" ht="64" customHeight="1" x14ac:dyDescent="0.15">
      <c r="A15" s="168">
        <v>1</v>
      </c>
      <c r="B15" s="526" t="s">
        <v>592</v>
      </c>
      <c r="C15" s="527"/>
      <c r="D15" s="527"/>
      <c r="E15" s="527"/>
      <c r="F15" s="528"/>
      <c r="G15" s="529" t="s">
        <v>632</v>
      </c>
      <c r="H15" s="530"/>
      <c r="I15" s="530"/>
      <c r="J15" s="530"/>
      <c r="K15" s="530"/>
      <c r="L15" s="530"/>
      <c r="M15" s="530"/>
      <c r="N15" s="530"/>
      <c r="O15" s="530"/>
      <c r="P15" s="530"/>
      <c r="Q15" s="530"/>
      <c r="R15" s="530"/>
      <c r="S15" s="530"/>
      <c r="T15" s="531"/>
      <c r="U15" s="515" t="s">
        <v>130</v>
      </c>
      <c r="V15" s="515"/>
      <c r="W15" s="515"/>
      <c r="X15" s="515" t="s">
        <v>363</v>
      </c>
      <c r="Y15" s="515"/>
      <c r="Z15" s="515"/>
      <c r="AA15" s="515"/>
      <c r="AB15" s="77" t="str">
        <f>CONCATENATE(A15," ",B15," 
",A16," ",B16," 
",A17," ",B17," 
",A18," ",B18," 
",A19," ",B19," 
",A20," ",B20," 
",A21," ",B21," 
",A22," ",B22," 
",A23," ",B23," 
",A24," ",B24," 
",A25," ",B25," 
",A26," ",B26," 
",A27," ",B27," 
",A28," ",B28," 
",A29," ",B29," 
",A30," ",B30," 
",A31," ",B31," 
",A32," ",B32," 
",A33," ",B33," 
",A34," ",B34,)</f>
        <v xml:space="preserve">1 Fallo de hardware o software. 
2 Corrupción de datos. 
3 Error humano o negligencia. 
4 Desastre natural o incidente físico. 
5 Acceso no autorizado o abuso de privilegios. 
6 Obsolescencia tecnológica y falta de compatibilidad. 
7 Interrupción del servicio de energía o conectividad. 
 </v>
      </c>
      <c r="AC15" s="77" t="str">
        <f>CONCATENATE(A15," ",G15," 
",A16," ",G16," 
",A17," ",G17," 
",A18," ",G18," 
",A19," ",G19," 
",A20," ",G20," 
",A21," ",G21," 
",A22," ",G22," 
",A23," ",G23," 
",A24," ",G24," 
",A25," ",G25," 
",A26," ",G26," 
",A27," ",G27," 
",A28," ",G28," 
",A29," ",G29," 
",A30," ",G30," 
",A31," ",G31," 
",A32," ",G32," 
",A33," ",G33," 
",A34," ",G34,)</f>
        <v xml:space="preserve">1 Servidores o sistemas de almacenamiento antiguos o sin el mantenimiento adecuado, bases de datos o sistemas operativos con errores no corregidos (bugs), o software de gestión de bases de datos que no se actualiza con regularidad. 
2 Fallas en el software de la base de datos, interrupciones inesperadas del sistema (como cortes de energía) durante operaciones de escritura, errores en la programación de aplicaciones que interactúan con la base de datos, o falta de validación de la integridad de los datos después de las copias de seguridad. 
3 Eliminación accidental de registros o tablas, modificaciones no autorizadas por parte de usuarios con privilegios excesivos, fallas en la ejecución de copias de seguridad por parte del personal, o la ausencia de procedimientos claros para la manipulación de la base de datos. 
4 Almacenamiento de la base de datos en una única ubicación física vulnerable a incendios, inundaciones o terremotos, falta de copias de seguridad externas o en la nube, o un plan de recuperación ante desastres no probado o inexistente. 
5 Contraseñas débiles o compartidas entre usuarios, asignación de roles y permisos excesivamente permisivos (que permiten a usuarios no autorizados modificar o eliminar datos), falta de autenticación multifactor (MFA) para el acceso a la base de datos, o la ausencia de registros de auditoría de acceso. 
6 Uso de versiones antiguas de sistemas de gestión de bases de datos que ya no reciben soporte o actualizaciones de seguridad, formatos de archivo o de base de datos propietarios que dificultan la migración a sistemas más modernos, o falta de planificación para la actualización o reemplazo de la infraestructura tecnológica. 
7 Ausencia de sistemas de alimentación ininterrumpida (UPS) o generadores de respaldo para los servidores de la base de datos, dependencia de una única conexión a internet o red para el acceso a la base de datos, o la falta de redundancia en la infraestructura de red. 
 </v>
      </c>
      <c r="AD15" s="77" t="str">
        <f>CONCATENATE(A15," ",U15," 
",A16," ",U16," 
",A17," ",U17," 
",A18," ",U18," 
",A19," ",U19," 
",A20," ",U20," 
",A21," ",U21," 
",A22," ",U22," 
",A23," ",U23," 
",A24," ",U24," 
",A25," ",U25," 
",A26," ",U26," 
",A27," ",U27," 
",A28," ",U28," 
",A29," ",U29," 
",A30," ",U30," 
",A31," ",U31," 
",A32," ",U32," 
",A33," ",U33," 
",A34," ",U34,)</f>
        <v xml:space="preserve">1 Tecnológico 
2 Operativo 
3 Humano 
4 Evento Externo 
5 Tecnológico 
6 Tecnológico 
7 Evento Externo 
 </v>
      </c>
      <c r="AE15" s="32"/>
      <c r="AF15" s="32"/>
      <c r="AG15" s="32"/>
      <c r="AH15" s="32"/>
      <c r="AI15" s="32"/>
      <c r="AJ15" s="32"/>
      <c r="AK15" s="32"/>
      <c r="AL15" s="32"/>
      <c r="AM15" s="32"/>
      <c r="AN15" s="32"/>
      <c r="AP15" s="93">
        <f t="shared" ref="AP15:AP34" si="0">A82</f>
        <v>1</v>
      </c>
      <c r="AQ15" s="92" t="str">
        <f t="shared" ref="AQ15:AQ34" si="1">IF(B82="","",B82)</f>
        <v>7.13 Mantenimiento del equipo.</v>
      </c>
      <c r="AAL15" s="37"/>
      <c r="AAM15" s="37"/>
      <c r="AAN15" s="37"/>
      <c r="AAO15" s="37"/>
      <c r="AAP15" s="37"/>
      <c r="AAQ15" s="37"/>
      <c r="AAR15" s="37"/>
      <c r="AAS15" s="37"/>
      <c r="AAT15" s="37"/>
      <c r="AAU15" s="37"/>
      <c r="AAV15" s="37"/>
    </row>
    <row r="16" spans="1:724" ht="64" customHeight="1" x14ac:dyDescent="0.15">
      <c r="A16" s="168">
        <f t="shared" ref="A16:A34" si="2">IF(B16="","",A15+1)</f>
        <v>2</v>
      </c>
      <c r="B16" s="526" t="s">
        <v>631</v>
      </c>
      <c r="C16" s="527"/>
      <c r="D16" s="527"/>
      <c r="E16" s="527"/>
      <c r="F16" s="528"/>
      <c r="G16" s="512" t="s">
        <v>637</v>
      </c>
      <c r="H16" s="513"/>
      <c r="I16" s="513"/>
      <c r="J16" s="513"/>
      <c r="K16" s="513"/>
      <c r="L16" s="513"/>
      <c r="M16" s="513"/>
      <c r="N16" s="513"/>
      <c r="O16" s="513"/>
      <c r="P16" s="513"/>
      <c r="Q16" s="513"/>
      <c r="R16" s="513"/>
      <c r="S16" s="513"/>
      <c r="T16" s="514"/>
      <c r="U16" s="515" t="s">
        <v>132</v>
      </c>
      <c r="V16" s="515"/>
      <c r="W16" s="515"/>
      <c r="X16" s="515" t="s">
        <v>546</v>
      </c>
      <c r="Y16" s="515"/>
      <c r="Z16" s="515"/>
      <c r="AA16" s="515"/>
      <c r="AB16" s="55"/>
      <c r="AC16" s="55"/>
      <c r="AD16" s="32"/>
      <c r="AE16" s="32"/>
      <c r="AF16" s="32"/>
      <c r="AG16" s="32"/>
      <c r="AH16" s="32"/>
      <c r="AI16" s="32"/>
      <c r="AJ16" s="32"/>
      <c r="AK16" s="32"/>
      <c r="AL16" s="32"/>
      <c r="AM16" s="32"/>
      <c r="AN16" s="32"/>
      <c r="AP16" s="93">
        <f t="shared" si="0"/>
        <v>2</v>
      </c>
      <c r="AQ16" s="92" t="str">
        <f t="shared" si="1"/>
        <v>8.13 Respaldo de información.</v>
      </c>
      <c r="AAL16" s="37"/>
      <c r="AAM16" s="37"/>
      <c r="AAN16" s="37"/>
      <c r="AAO16" s="37"/>
      <c r="AAP16" s="37"/>
      <c r="AAQ16" s="37"/>
      <c r="AAR16" s="37"/>
      <c r="AAS16" s="37"/>
      <c r="AAT16" s="37"/>
      <c r="AAU16" s="37"/>
      <c r="AAV16" s="37"/>
    </row>
    <row r="17" spans="1:724" ht="64" customHeight="1" x14ac:dyDescent="0.15">
      <c r="A17" s="168">
        <f t="shared" si="2"/>
        <v>3</v>
      </c>
      <c r="B17" s="526" t="s">
        <v>594</v>
      </c>
      <c r="C17" s="527"/>
      <c r="D17" s="527"/>
      <c r="E17" s="527"/>
      <c r="F17" s="528"/>
      <c r="G17" s="529" t="s">
        <v>633</v>
      </c>
      <c r="H17" s="530"/>
      <c r="I17" s="530"/>
      <c r="J17" s="530"/>
      <c r="K17" s="530"/>
      <c r="L17" s="530"/>
      <c r="M17" s="530"/>
      <c r="N17" s="530"/>
      <c r="O17" s="530"/>
      <c r="P17" s="530"/>
      <c r="Q17" s="530"/>
      <c r="R17" s="530"/>
      <c r="S17" s="530"/>
      <c r="T17" s="531"/>
      <c r="U17" s="515" t="s">
        <v>131</v>
      </c>
      <c r="V17" s="515"/>
      <c r="W17" s="515"/>
      <c r="X17" s="515" t="s">
        <v>481</v>
      </c>
      <c r="Y17" s="515"/>
      <c r="Z17" s="515"/>
      <c r="AA17" s="515"/>
      <c r="AB17" s="55"/>
      <c r="AC17" s="55"/>
      <c r="AD17" s="32"/>
      <c r="AE17" s="32"/>
      <c r="AF17" s="32"/>
      <c r="AG17" s="32"/>
      <c r="AH17" s="32"/>
      <c r="AI17" s="32"/>
      <c r="AJ17" s="32"/>
      <c r="AK17" s="32"/>
      <c r="AL17" s="32"/>
      <c r="AM17" s="32"/>
      <c r="AN17" s="32"/>
      <c r="AP17" s="93">
        <f t="shared" si="0"/>
        <v>3</v>
      </c>
      <c r="AQ17" s="92" t="str">
        <f t="shared" si="1"/>
        <v>6.3 Concienciación, educación y formación en seguridad de la información.</v>
      </c>
      <c r="AAL17" s="37"/>
      <c r="AAM17" s="37"/>
      <c r="AAN17" s="37"/>
      <c r="AAO17" s="37"/>
      <c r="AAP17" s="37"/>
      <c r="AAQ17" s="37"/>
      <c r="AAR17" s="37"/>
      <c r="AAS17" s="37"/>
      <c r="AAT17" s="37"/>
      <c r="AAU17" s="37"/>
      <c r="AAV17" s="37"/>
    </row>
    <row r="18" spans="1:724" ht="64" customHeight="1" x14ac:dyDescent="0.15">
      <c r="A18" s="168">
        <f t="shared" si="2"/>
        <v>4</v>
      </c>
      <c r="B18" s="526" t="s">
        <v>595</v>
      </c>
      <c r="C18" s="527"/>
      <c r="D18" s="527"/>
      <c r="E18" s="527"/>
      <c r="F18" s="528"/>
      <c r="G18" s="512" t="s">
        <v>634</v>
      </c>
      <c r="H18" s="513"/>
      <c r="I18" s="513"/>
      <c r="J18" s="513"/>
      <c r="K18" s="513"/>
      <c r="L18" s="513"/>
      <c r="M18" s="513"/>
      <c r="N18" s="513"/>
      <c r="O18" s="513"/>
      <c r="P18" s="513"/>
      <c r="Q18" s="513"/>
      <c r="R18" s="513"/>
      <c r="S18" s="513"/>
      <c r="T18" s="514"/>
      <c r="U18" s="515" t="s">
        <v>128</v>
      </c>
      <c r="V18" s="515"/>
      <c r="W18" s="515"/>
      <c r="X18" s="515" t="s">
        <v>422</v>
      </c>
      <c r="Y18" s="515"/>
      <c r="Z18" s="515"/>
      <c r="AA18" s="515"/>
      <c r="AB18" s="55"/>
      <c r="AC18" s="55"/>
      <c r="AD18" s="32"/>
      <c r="AE18" s="32"/>
      <c r="AF18" s="32"/>
      <c r="AG18" s="32"/>
      <c r="AH18" s="32"/>
      <c r="AI18" s="32"/>
      <c r="AJ18" s="32"/>
      <c r="AK18" s="32"/>
      <c r="AL18" s="32"/>
      <c r="AM18" s="32"/>
      <c r="AN18" s="32"/>
      <c r="AP18" s="93">
        <f t="shared" si="0"/>
        <v>4</v>
      </c>
      <c r="AQ18" s="92" t="str">
        <f t="shared" si="1"/>
        <v xml:space="preserve">5.30 Preparación de TIC para la continuidad del negocio. </v>
      </c>
      <c r="AAL18" s="37"/>
      <c r="AAM18" s="37"/>
      <c r="AAN18" s="37"/>
      <c r="AAO18" s="37"/>
      <c r="AAP18" s="37"/>
      <c r="AAQ18" s="37"/>
      <c r="AAR18" s="37"/>
      <c r="AAS18" s="37"/>
      <c r="AAT18" s="37"/>
      <c r="AAU18" s="37"/>
      <c r="AAV18" s="37"/>
    </row>
    <row r="19" spans="1:724" ht="64" customHeight="1" x14ac:dyDescent="0.15">
      <c r="A19" s="168">
        <f t="shared" si="2"/>
        <v>5</v>
      </c>
      <c r="B19" s="526" t="s">
        <v>629</v>
      </c>
      <c r="C19" s="527"/>
      <c r="D19" s="527"/>
      <c r="E19" s="527"/>
      <c r="F19" s="528"/>
      <c r="G19" s="512" t="s">
        <v>635</v>
      </c>
      <c r="H19" s="513"/>
      <c r="I19" s="513"/>
      <c r="J19" s="513"/>
      <c r="K19" s="513"/>
      <c r="L19" s="513"/>
      <c r="M19" s="513"/>
      <c r="N19" s="513"/>
      <c r="O19" s="513"/>
      <c r="P19" s="513"/>
      <c r="Q19" s="513"/>
      <c r="R19" s="513"/>
      <c r="S19" s="513"/>
      <c r="T19" s="514"/>
      <c r="U19" s="515" t="s">
        <v>130</v>
      </c>
      <c r="V19" s="515"/>
      <c r="W19" s="515"/>
      <c r="X19" s="515" t="s">
        <v>434</v>
      </c>
      <c r="Y19" s="515"/>
      <c r="Z19" s="515"/>
      <c r="AA19" s="515"/>
      <c r="AB19" s="55"/>
      <c r="AC19" s="55"/>
      <c r="AD19" s="32"/>
      <c r="AE19" s="32"/>
      <c r="AF19" s="32"/>
      <c r="AG19" s="32"/>
      <c r="AH19" s="32"/>
      <c r="AI19" s="32"/>
      <c r="AJ19" s="32"/>
      <c r="AK19" s="32"/>
      <c r="AL19" s="32"/>
      <c r="AM19" s="32"/>
      <c r="AN19" s="32"/>
      <c r="AP19" s="93">
        <f t="shared" si="0"/>
        <v>5</v>
      </c>
      <c r="AQ19" s="92" t="str">
        <f t="shared" si="1"/>
        <v>5.15 Control de acceso.</v>
      </c>
      <c r="AAL19" s="37"/>
      <c r="AAM19" s="37"/>
      <c r="AAN19" s="37"/>
      <c r="AAO19" s="37"/>
      <c r="AAP19" s="37"/>
      <c r="AAQ19" s="37"/>
      <c r="AAR19" s="37"/>
      <c r="AAS19" s="37"/>
      <c r="AAT19" s="37"/>
      <c r="AAU19" s="37"/>
      <c r="AAV19" s="37"/>
    </row>
    <row r="20" spans="1:724" ht="64" customHeight="1" x14ac:dyDescent="0.15">
      <c r="A20" s="168">
        <f t="shared" si="2"/>
        <v>6</v>
      </c>
      <c r="B20" s="526" t="s">
        <v>630</v>
      </c>
      <c r="C20" s="527"/>
      <c r="D20" s="527"/>
      <c r="E20" s="527"/>
      <c r="F20" s="528"/>
      <c r="G20" s="512" t="s">
        <v>636</v>
      </c>
      <c r="H20" s="513"/>
      <c r="I20" s="513"/>
      <c r="J20" s="513"/>
      <c r="K20" s="513"/>
      <c r="L20" s="513"/>
      <c r="M20" s="513"/>
      <c r="N20" s="513"/>
      <c r="O20" s="513"/>
      <c r="P20" s="513"/>
      <c r="Q20" s="513"/>
      <c r="R20" s="513"/>
      <c r="S20" s="513"/>
      <c r="T20" s="514"/>
      <c r="U20" s="515" t="s">
        <v>130</v>
      </c>
      <c r="V20" s="515"/>
      <c r="W20" s="515"/>
      <c r="X20" s="515" t="s">
        <v>479</v>
      </c>
      <c r="Y20" s="515"/>
      <c r="Z20" s="515"/>
      <c r="AA20" s="515"/>
      <c r="AB20" s="55"/>
      <c r="AC20" s="55"/>
      <c r="AD20" s="32"/>
      <c r="AE20" s="32"/>
      <c r="AF20" s="32"/>
      <c r="AG20" s="32"/>
      <c r="AH20" s="32"/>
      <c r="AI20" s="32"/>
      <c r="AJ20" s="32"/>
      <c r="AK20" s="32"/>
      <c r="AL20" s="32"/>
      <c r="AM20" s="32"/>
      <c r="AN20" s="32"/>
      <c r="AP20" s="93">
        <f t="shared" si="0"/>
        <v>6</v>
      </c>
      <c r="AQ20" s="92" t="str">
        <f t="shared" si="1"/>
        <v>8.9 Gestión de la configuración.</v>
      </c>
      <c r="AAL20" s="37"/>
      <c r="AAM20" s="37"/>
      <c r="AAN20" s="37"/>
      <c r="AAO20" s="37"/>
      <c r="AAP20" s="37"/>
      <c r="AAQ20" s="37"/>
      <c r="AAR20" s="37"/>
      <c r="AAS20" s="37"/>
      <c r="AAT20" s="37"/>
      <c r="AAU20" s="37"/>
      <c r="AAV20" s="37"/>
    </row>
    <row r="21" spans="1:724" ht="64" customHeight="1" x14ac:dyDescent="0.15">
      <c r="A21" s="168">
        <f t="shared" si="2"/>
        <v>7</v>
      </c>
      <c r="B21" s="526" t="s">
        <v>599</v>
      </c>
      <c r="C21" s="527"/>
      <c r="D21" s="527"/>
      <c r="E21" s="527"/>
      <c r="F21" s="528"/>
      <c r="G21" s="512" t="s">
        <v>638</v>
      </c>
      <c r="H21" s="513"/>
      <c r="I21" s="513"/>
      <c r="J21" s="513"/>
      <c r="K21" s="513"/>
      <c r="L21" s="513"/>
      <c r="M21" s="513"/>
      <c r="N21" s="513"/>
      <c r="O21" s="513"/>
      <c r="P21" s="513"/>
      <c r="Q21" s="513"/>
      <c r="R21" s="513"/>
      <c r="S21" s="513"/>
      <c r="T21" s="514"/>
      <c r="U21" s="515" t="s">
        <v>128</v>
      </c>
      <c r="V21" s="515"/>
      <c r="W21" s="515"/>
      <c r="X21" s="515" t="s">
        <v>651</v>
      </c>
      <c r="Y21" s="515"/>
      <c r="Z21" s="515"/>
      <c r="AA21" s="515"/>
      <c r="AB21" s="55"/>
      <c r="AC21" s="55"/>
      <c r="AD21" s="32"/>
      <c r="AE21" s="32"/>
      <c r="AF21" s="32"/>
      <c r="AG21" s="32"/>
      <c r="AH21" s="32"/>
      <c r="AI21" s="32"/>
      <c r="AJ21" s="32"/>
      <c r="AK21" s="32"/>
      <c r="AL21" s="32"/>
      <c r="AM21" s="32"/>
      <c r="AN21" s="32"/>
      <c r="AP21" s="93">
        <f t="shared" si="0"/>
        <v>7</v>
      </c>
      <c r="AQ21" s="92" t="str">
        <f t="shared" si="1"/>
        <v>7.11 Servicios públicos de apoyo.</v>
      </c>
      <c r="AAL21" s="37"/>
      <c r="AAM21" s="37"/>
      <c r="AAN21" s="37"/>
      <c r="AAO21" s="37"/>
      <c r="AAP21" s="37"/>
      <c r="AAQ21" s="37"/>
      <c r="AAR21" s="37"/>
      <c r="AAS21" s="37"/>
      <c r="AAT21" s="37"/>
      <c r="AAU21" s="37"/>
      <c r="AAV21" s="37"/>
    </row>
    <row r="22" spans="1:724" ht="64" customHeight="1" x14ac:dyDescent="0.15">
      <c r="A22" s="168" t="str">
        <f t="shared" si="2"/>
        <v/>
      </c>
      <c r="B22" s="526"/>
      <c r="C22" s="527"/>
      <c r="D22" s="527"/>
      <c r="E22" s="527"/>
      <c r="F22" s="528"/>
      <c r="G22" s="512"/>
      <c r="H22" s="513"/>
      <c r="I22" s="513"/>
      <c r="J22" s="513"/>
      <c r="K22" s="513"/>
      <c r="L22" s="513"/>
      <c r="M22" s="513"/>
      <c r="N22" s="513"/>
      <c r="O22" s="513"/>
      <c r="P22" s="513"/>
      <c r="Q22" s="513"/>
      <c r="R22" s="513"/>
      <c r="S22" s="513"/>
      <c r="T22" s="514"/>
      <c r="U22" s="515"/>
      <c r="V22" s="515"/>
      <c r="W22" s="515"/>
      <c r="X22" s="515"/>
      <c r="Y22" s="515"/>
      <c r="Z22" s="515"/>
      <c r="AA22" s="515"/>
      <c r="AB22" s="55"/>
      <c r="AC22" s="55"/>
      <c r="AD22" s="32"/>
      <c r="AE22" s="32"/>
      <c r="AF22" s="32"/>
      <c r="AG22" s="32"/>
      <c r="AH22" s="32"/>
      <c r="AI22" s="32"/>
      <c r="AJ22" s="32"/>
      <c r="AK22" s="32"/>
      <c r="AL22" s="32"/>
      <c r="AM22" s="32"/>
      <c r="AN22" s="32"/>
      <c r="AP22" s="93" t="str">
        <f t="shared" si="0"/>
        <v/>
      </c>
      <c r="AQ22" s="92" t="str">
        <f t="shared" si="1"/>
        <v/>
      </c>
      <c r="AAL22" s="37"/>
      <c r="AAM22" s="37"/>
      <c r="AAN22" s="37"/>
      <c r="AAO22" s="37"/>
      <c r="AAP22" s="37"/>
      <c r="AAQ22" s="37"/>
      <c r="AAR22" s="37"/>
      <c r="AAS22" s="37"/>
      <c r="AAT22" s="37"/>
      <c r="AAU22" s="37"/>
      <c r="AAV22" s="37"/>
    </row>
    <row r="23" spans="1:724" ht="30" customHeight="1" x14ac:dyDescent="0.15">
      <c r="A23" s="168" t="str">
        <f t="shared" si="2"/>
        <v/>
      </c>
      <c r="B23" s="511"/>
      <c r="C23" s="511"/>
      <c r="D23" s="511"/>
      <c r="E23" s="511"/>
      <c r="F23" s="511"/>
      <c r="G23" s="512"/>
      <c r="H23" s="513"/>
      <c r="I23" s="513"/>
      <c r="J23" s="513"/>
      <c r="K23" s="513"/>
      <c r="L23" s="513"/>
      <c r="M23" s="513"/>
      <c r="N23" s="513"/>
      <c r="O23" s="513"/>
      <c r="P23" s="513"/>
      <c r="Q23" s="513"/>
      <c r="R23" s="513"/>
      <c r="S23" s="513"/>
      <c r="T23" s="514"/>
      <c r="U23" s="515"/>
      <c r="V23" s="515"/>
      <c r="W23" s="515"/>
      <c r="X23" s="515"/>
      <c r="Y23" s="515"/>
      <c r="Z23" s="515"/>
      <c r="AA23" s="515"/>
      <c r="AB23" s="55"/>
      <c r="AC23" s="55"/>
      <c r="AD23" s="32"/>
      <c r="AE23" s="32"/>
      <c r="AF23" s="32"/>
      <c r="AG23" s="32"/>
      <c r="AH23" s="32"/>
      <c r="AI23" s="32"/>
      <c r="AJ23" s="32"/>
      <c r="AK23" s="32"/>
      <c r="AL23" s="32"/>
      <c r="AM23" s="32"/>
      <c r="AN23" s="32"/>
      <c r="AP23" s="93" t="str">
        <f t="shared" si="0"/>
        <v/>
      </c>
      <c r="AQ23" s="92" t="str">
        <f t="shared" si="1"/>
        <v/>
      </c>
      <c r="AAL23" s="37"/>
      <c r="AAM23" s="37"/>
      <c r="AAN23" s="37"/>
      <c r="AAO23" s="37"/>
      <c r="AAP23" s="37"/>
      <c r="AAQ23" s="37"/>
      <c r="AAR23" s="37"/>
      <c r="AAS23" s="37"/>
      <c r="AAT23" s="37"/>
      <c r="AAU23" s="37"/>
      <c r="AAV23" s="37"/>
    </row>
    <row r="24" spans="1:724" ht="30" customHeight="1" x14ac:dyDescent="0.15">
      <c r="A24" s="168" t="str">
        <f t="shared" si="2"/>
        <v/>
      </c>
      <c r="B24" s="511"/>
      <c r="C24" s="511"/>
      <c r="D24" s="511"/>
      <c r="E24" s="511"/>
      <c r="F24" s="511"/>
      <c r="G24" s="512"/>
      <c r="H24" s="513"/>
      <c r="I24" s="513"/>
      <c r="J24" s="513"/>
      <c r="K24" s="513"/>
      <c r="L24" s="513"/>
      <c r="M24" s="513"/>
      <c r="N24" s="513"/>
      <c r="O24" s="513"/>
      <c r="P24" s="513"/>
      <c r="Q24" s="513"/>
      <c r="R24" s="513"/>
      <c r="S24" s="513"/>
      <c r="T24" s="514"/>
      <c r="U24" s="515"/>
      <c r="V24" s="515"/>
      <c r="W24" s="515"/>
      <c r="X24" s="515"/>
      <c r="Y24" s="515"/>
      <c r="Z24" s="515"/>
      <c r="AA24" s="515"/>
      <c r="AB24" s="55"/>
      <c r="AC24" s="55"/>
      <c r="AD24" s="32"/>
      <c r="AE24" s="32"/>
      <c r="AF24" s="32"/>
      <c r="AG24" s="32"/>
      <c r="AH24" s="32"/>
      <c r="AI24" s="32"/>
      <c r="AJ24" s="32"/>
      <c r="AK24" s="32"/>
      <c r="AL24" s="32"/>
      <c r="AM24" s="32"/>
      <c r="AN24" s="32"/>
      <c r="AP24" s="93" t="str">
        <f t="shared" si="0"/>
        <v/>
      </c>
      <c r="AQ24" s="92" t="str">
        <f t="shared" si="1"/>
        <v/>
      </c>
      <c r="AAL24" s="37"/>
      <c r="AAM24" s="37"/>
      <c r="AAN24" s="37"/>
      <c r="AAO24" s="37"/>
      <c r="AAP24" s="37"/>
      <c r="AAQ24" s="37"/>
      <c r="AAR24" s="37"/>
      <c r="AAS24" s="37"/>
      <c r="AAT24" s="37"/>
      <c r="AAU24" s="37"/>
      <c r="AAV24" s="37"/>
    </row>
    <row r="25" spans="1:724" ht="11.25" customHeight="1" x14ac:dyDescent="0.15">
      <c r="A25" s="6" t="str">
        <f t="shared" si="2"/>
        <v/>
      </c>
      <c r="B25" s="499"/>
      <c r="C25" s="499"/>
      <c r="D25" s="499"/>
      <c r="E25" s="499"/>
      <c r="F25" s="499"/>
      <c r="G25" s="499"/>
      <c r="H25" s="499"/>
      <c r="I25" s="499"/>
      <c r="J25" s="499"/>
      <c r="K25" s="499"/>
      <c r="L25" s="499"/>
      <c r="M25" s="499"/>
      <c r="N25" s="499"/>
      <c r="O25" s="499"/>
      <c r="P25" s="499"/>
      <c r="Q25" s="499"/>
      <c r="R25" s="499"/>
      <c r="S25" s="499"/>
      <c r="T25" s="499"/>
      <c r="U25" s="275"/>
      <c r="V25" s="275"/>
      <c r="W25" s="275"/>
      <c r="X25" s="275"/>
      <c r="Y25" s="275"/>
      <c r="Z25" s="275"/>
      <c r="AA25" s="275"/>
      <c r="AB25" s="55"/>
      <c r="AC25" s="55"/>
      <c r="AD25" s="32"/>
      <c r="AE25" s="32"/>
      <c r="AF25" s="32"/>
      <c r="AG25" s="32"/>
      <c r="AH25" s="32"/>
      <c r="AI25" s="32"/>
      <c r="AJ25" s="32"/>
      <c r="AK25" s="32"/>
      <c r="AL25" s="32"/>
      <c r="AM25" s="32"/>
      <c r="AN25" s="32"/>
      <c r="AP25" s="93" t="str">
        <f t="shared" si="0"/>
        <v/>
      </c>
      <c r="AQ25" s="92" t="str">
        <f t="shared" si="1"/>
        <v/>
      </c>
      <c r="AAL25" s="37"/>
      <c r="AAM25" s="37"/>
      <c r="AAN25" s="37"/>
      <c r="AAO25" s="37"/>
      <c r="AAP25" s="37"/>
      <c r="AAQ25" s="37"/>
      <c r="AAR25" s="37"/>
      <c r="AAS25" s="37"/>
      <c r="AAT25" s="37"/>
      <c r="AAU25" s="37"/>
      <c r="AAV25" s="37"/>
    </row>
    <row r="26" spans="1:724" ht="11.25" customHeight="1" x14ac:dyDescent="0.15">
      <c r="A26" s="6" t="str">
        <f t="shared" si="2"/>
        <v/>
      </c>
      <c r="B26" s="499"/>
      <c r="C26" s="499"/>
      <c r="D26" s="499"/>
      <c r="E26" s="499"/>
      <c r="F26" s="499"/>
      <c r="G26" s="499"/>
      <c r="H26" s="499"/>
      <c r="I26" s="499"/>
      <c r="J26" s="499"/>
      <c r="K26" s="499"/>
      <c r="L26" s="499"/>
      <c r="M26" s="499"/>
      <c r="N26" s="499"/>
      <c r="O26" s="499"/>
      <c r="P26" s="499"/>
      <c r="Q26" s="499"/>
      <c r="R26" s="499"/>
      <c r="S26" s="499"/>
      <c r="T26" s="499"/>
      <c r="U26" s="275"/>
      <c r="V26" s="275"/>
      <c r="W26" s="275"/>
      <c r="X26" s="275"/>
      <c r="Y26" s="275"/>
      <c r="Z26" s="275"/>
      <c r="AA26" s="275"/>
      <c r="AB26" s="55"/>
      <c r="AC26" s="55"/>
      <c r="AD26" s="32"/>
      <c r="AE26" s="32"/>
      <c r="AF26" s="32"/>
      <c r="AG26" s="32"/>
      <c r="AH26" s="32"/>
      <c r="AI26" s="32"/>
      <c r="AJ26" s="32"/>
      <c r="AK26" s="32"/>
      <c r="AL26" s="32"/>
      <c r="AM26" s="32"/>
      <c r="AN26" s="32"/>
      <c r="AP26" s="93" t="str">
        <f t="shared" si="0"/>
        <v/>
      </c>
      <c r="AQ26" s="92" t="str">
        <f t="shared" si="1"/>
        <v/>
      </c>
      <c r="AAL26" s="37"/>
      <c r="AAM26" s="37"/>
      <c r="AAN26" s="37"/>
      <c r="AAO26" s="37"/>
      <c r="AAP26" s="37"/>
      <c r="AAQ26" s="37"/>
      <c r="AAR26" s="37"/>
      <c r="AAS26" s="37"/>
      <c r="AAT26" s="37"/>
      <c r="AAU26" s="37"/>
      <c r="AAV26" s="37"/>
    </row>
    <row r="27" spans="1:724" ht="11.25" customHeight="1" x14ac:dyDescent="0.15">
      <c r="A27" s="6" t="str">
        <f t="shared" si="2"/>
        <v/>
      </c>
      <c r="B27" s="499"/>
      <c r="C27" s="499"/>
      <c r="D27" s="499"/>
      <c r="E27" s="499"/>
      <c r="F27" s="499"/>
      <c r="G27" s="499"/>
      <c r="H27" s="499"/>
      <c r="I27" s="499"/>
      <c r="J27" s="499"/>
      <c r="K27" s="499"/>
      <c r="L27" s="499"/>
      <c r="M27" s="499"/>
      <c r="N27" s="499"/>
      <c r="O27" s="499"/>
      <c r="P27" s="499"/>
      <c r="Q27" s="499"/>
      <c r="R27" s="499"/>
      <c r="S27" s="499"/>
      <c r="T27" s="499"/>
      <c r="U27" s="275"/>
      <c r="V27" s="275"/>
      <c r="W27" s="275"/>
      <c r="X27" s="275"/>
      <c r="Y27" s="275"/>
      <c r="Z27" s="275"/>
      <c r="AA27" s="275"/>
      <c r="AB27" s="55"/>
      <c r="AC27" s="55"/>
      <c r="AD27" s="32"/>
      <c r="AE27" s="32"/>
      <c r="AF27" s="32"/>
      <c r="AG27" s="32"/>
      <c r="AH27" s="32"/>
      <c r="AI27" s="32"/>
      <c r="AJ27" s="32"/>
      <c r="AK27" s="32"/>
      <c r="AL27" s="32"/>
      <c r="AM27" s="32"/>
      <c r="AN27" s="32"/>
      <c r="AP27" s="93" t="str">
        <f t="shared" si="0"/>
        <v/>
      </c>
      <c r="AQ27" s="92" t="str">
        <f t="shared" si="1"/>
        <v/>
      </c>
      <c r="AAL27" s="37"/>
      <c r="AAM27" s="37"/>
      <c r="AAN27" s="37"/>
      <c r="AAO27" s="37"/>
      <c r="AAP27" s="37"/>
      <c r="AAQ27" s="37"/>
      <c r="AAR27" s="37"/>
      <c r="AAS27" s="37"/>
      <c r="AAT27" s="37"/>
      <c r="AAU27" s="37"/>
      <c r="AAV27" s="37"/>
    </row>
    <row r="28" spans="1:724" ht="11.25" customHeight="1" x14ac:dyDescent="0.15">
      <c r="A28" s="6" t="str">
        <f t="shared" si="2"/>
        <v/>
      </c>
      <c r="B28" s="499"/>
      <c r="C28" s="499"/>
      <c r="D28" s="499"/>
      <c r="E28" s="499"/>
      <c r="F28" s="499"/>
      <c r="G28" s="499"/>
      <c r="H28" s="499"/>
      <c r="I28" s="499"/>
      <c r="J28" s="499"/>
      <c r="K28" s="499"/>
      <c r="L28" s="499"/>
      <c r="M28" s="499"/>
      <c r="N28" s="499"/>
      <c r="O28" s="499"/>
      <c r="P28" s="499"/>
      <c r="Q28" s="499"/>
      <c r="R28" s="499"/>
      <c r="S28" s="499"/>
      <c r="T28" s="499"/>
      <c r="U28" s="275"/>
      <c r="V28" s="275"/>
      <c r="W28" s="275"/>
      <c r="X28" s="275"/>
      <c r="Y28" s="275"/>
      <c r="Z28" s="275"/>
      <c r="AA28" s="275"/>
      <c r="AB28" s="55"/>
      <c r="AC28" s="55"/>
      <c r="AD28" s="32"/>
      <c r="AE28" s="32"/>
      <c r="AF28" s="32"/>
      <c r="AG28" s="32"/>
      <c r="AH28" s="32"/>
      <c r="AI28" s="32"/>
      <c r="AJ28" s="32"/>
      <c r="AK28" s="32"/>
      <c r="AL28" s="32"/>
      <c r="AM28" s="32"/>
      <c r="AN28" s="32"/>
      <c r="AP28" s="93" t="str">
        <f t="shared" si="0"/>
        <v/>
      </c>
      <c r="AQ28" s="92" t="str">
        <f t="shared" si="1"/>
        <v/>
      </c>
      <c r="AAL28" s="37"/>
      <c r="AAM28" s="37"/>
      <c r="AAN28" s="37"/>
      <c r="AAO28" s="37"/>
      <c r="AAP28" s="37"/>
      <c r="AAQ28" s="37"/>
      <c r="AAR28" s="37"/>
      <c r="AAS28" s="37"/>
      <c r="AAT28" s="37"/>
      <c r="AAU28" s="37"/>
      <c r="AAV28" s="37"/>
    </row>
    <row r="29" spans="1:724" ht="11.25" customHeight="1" x14ac:dyDescent="0.15">
      <c r="A29" s="6" t="str">
        <f t="shared" si="2"/>
        <v/>
      </c>
      <c r="B29" s="499"/>
      <c r="C29" s="499"/>
      <c r="D29" s="499"/>
      <c r="E29" s="499"/>
      <c r="F29" s="499"/>
      <c r="G29" s="499"/>
      <c r="H29" s="499"/>
      <c r="I29" s="499"/>
      <c r="J29" s="499"/>
      <c r="K29" s="499"/>
      <c r="L29" s="499"/>
      <c r="M29" s="499"/>
      <c r="N29" s="499"/>
      <c r="O29" s="499"/>
      <c r="P29" s="499"/>
      <c r="Q29" s="499"/>
      <c r="R29" s="499"/>
      <c r="S29" s="499"/>
      <c r="T29" s="499"/>
      <c r="U29" s="275"/>
      <c r="V29" s="275"/>
      <c r="W29" s="275"/>
      <c r="X29" s="275"/>
      <c r="Y29" s="275"/>
      <c r="Z29" s="275"/>
      <c r="AA29" s="275"/>
      <c r="AB29" s="55"/>
      <c r="AC29" s="55"/>
      <c r="AD29" s="32"/>
      <c r="AE29" s="32"/>
      <c r="AF29" s="32"/>
      <c r="AG29" s="32"/>
      <c r="AH29" s="32"/>
      <c r="AI29" s="32"/>
      <c r="AJ29" s="32"/>
      <c r="AK29" s="32"/>
      <c r="AL29" s="32"/>
      <c r="AM29" s="32"/>
      <c r="AN29" s="32"/>
      <c r="AP29" s="93" t="str">
        <f t="shared" si="0"/>
        <v/>
      </c>
      <c r="AQ29" s="92" t="str">
        <f t="shared" si="1"/>
        <v/>
      </c>
      <c r="AAL29" s="37"/>
      <c r="AAM29" s="37"/>
      <c r="AAN29" s="37"/>
      <c r="AAO29" s="37"/>
      <c r="AAP29" s="37"/>
      <c r="AAQ29" s="37"/>
      <c r="AAR29" s="37"/>
      <c r="AAS29" s="37"/>
      <c r="AAT29" s="37"/>
      <c r="AAU29" s="37"/>
      <c r="AAV29" s="37"/>
    </row>
    <row r="30" spans="1:724" ht="11.25" customHeight="1" x14ac:dyDescent="0.15">
      <c r="A30" s="6" t="str">
        <f t="shared" si="2"/>
        <v/>
      </c>
      <c r="B30" s="499"/>
      <c r="C30" s="499"/>
      <c r="D30" s="499"/>
      <c r="E30" s="499"/>
      <c r="F30" s="499"/>
      <c r="G30" s="499"/>
      <c r="H30" s="499"/>
      <c r="I30" s="499"/>
      <c r="J30" s="499"/>
      <c r="K30" s="499"/>
      <c r="L30" s="499"/>
      <c r="M30" s="499"/>
      <c r="N30" s="499"/>
      <c r="O30" s="499"/>
      <c r="P30" s="499"/>
      <c r="Q30" s="499"/>
      <c r="R30" s="499"/>
      <c r="S30" s="499"/>
      <c r="T30" s="499"/>
      <c r="U30" s="275"/>
      <c r="V30" s="275"/>
      <c r="W30" s="275"/>
      <c r="X30" s="275"/>
      <c r="Y30" s="275"/>
      <c r="Z30" s="275"/>
      <c r="AA30" s="275"/>
      <c r="AB30" s="55"/>
      <c r="AC30" s="55"/>
      <c r="AD30" s="32"/>
      <c r="AE30" s="32"/>
      <c r="AF30" s="32"/>
      <c r="AG30" s="32"/>
      <c r="AH30" s="32"/>
      <c r="AI30" s="32"/>
      <c r="AJ30" s="32"/>
      <c r="AK30" s="32"/>
      <c r="AL30" s="32"/>
      <c r="AM30" s="32"/>
      <c r="AN30" s="32"/>
      <c r="AP30" s="93" t="str">
        <f t="shared" si="0"/>
        <v/>
      </c>
      <c r="AQ30" s="92" t="str">
        <f t="shared" si="1"/>
        <v/>
      </c>
      <c r="AAL30" s="37"/>
      <c r="AAM30" s="37"/>
      <c r="AAN30" s="37"/>
      <c r="AAO30" s="37"/>
      <c r="AAP30" s="37"/>
      <c r="AAQ30" s="37"/>
      <c r="AAR30" s="37"/>
      <c r="AAS30" s="37"/>
      <c r="AAT30" s="37"/>
      <c r="AAU30" s="37"/>
      <c r="AAV30" s="37"/>
    </row>
    <row r="31" spans="1:724" ht="11.25" customHeight="1" x14ac:dyDescent="0.15">
      <c r="A31" s="6" t="str">
        <f t="shared" si="2"/>
        <v/>
      </c>
      <c r="B31" s="499"/>
      <c r="C31" s="499"/>
      <c r="D31" s="499"/>
      <c r="E31" s="499"/>
      <c r="F31" s="499"/>
      <c r="G31" s="499"/>
      <c r="H31" s="499"/>
      <c r="I31" s="499"/>
      <c r="J31" s="499"/>
      <c r="K31" s="499"/>
      <c r="L31" s="499"/>
      <c r="M31" s="499"/>
      <c r="N31" s="499"/>
      <c r="O31" s="499"/>
      <c r="P31" s="499"/>
      <c r="Q31" s="499"/>
      <c r="R31" s="499"/>
      <c r="S31" s="499"/>
      <c r="T31" s="499"/>
      <c r="U31" s="275"/>
      <c r="V31" s="275"/>
      <c r="W31" s="275"/>
      <c r="X31" s="275"/>
      <c r="Y31" s="275"/>
      <c r="Z31" s="275"/>
      <c r="AA31" s="275"/>
      <c r="AB31" s="55"/>
      <c r="AC31" s="55"/>
      <c r="AD31" s="32"/>
      <c r="AE31" s="32"/>
      <c r="AF31" s="32"/>
      <c r="AG31" s="32"/>
      <c r="AH31" s="32"/>
      <c r="AI31" s="32"/>
      <c r="AJ31" s="32"/>
      <c r="AK31" s="32"/>
      <c r="AL31" s="32"/>
      <c r="AM31" s="32"/>
      <c r="AN31" s="32"/>
      <c r="AP31" s="93" t="str">
        <f t="shared" si="0"/>
        <v/>
      </c>
      <c r="AQ31" s="92" t="str">
        <f t="shared" si="1"/>
        <v/>
      </c>
      <c r="AAL31" s="37"/>
      <c r="AAM31" s="37"/>
      <c r="AAN31" s="37"/>
      <c r="AAO31" s="37"/>
      <c r="AAP31" s="37"/>
      <c r="AAQ31" s="37"/>
      <c r="AAR31" s="37"/>
      <c r="AAS31" s="37"/>
      <c r="AAT31" s="37"/>
      <c r="AAU31" s="37"/>
      <c r="AAV31" s="37"/>
    </row>
    <row r="32" spans="1:724" ht="11.25" customHeight="1" x14ac:dyDescent="0.15">
      <c r="A32" s="6" t="str">
        <f t="shared" si="2"/>
        <v/>
      </c>
      <c r="B32" s="499"/>
      <c r="C32" s="499"/>
      <c r="D32" s="499"/>
      <c r="E32" s="499"/>
      <c r="F32" s="499"/>
      <c r="G32" s="499"/>
      <c r="H32" s="499"/>
      <c r="I32" s="499"/>
      <c r="J32" s="499"/>
      <c r="K32" s="499"/>
      <c r="L32" s="499"/>
      <c r="M32" s="499"/>
      <c r="N32" s="499"/>
      <c r="O32" s="499"/>
      <c r="P32" s="499"/>
      <c r="Q32" s="499"/>
      <c r="R32" s="499"/>
      <c r="S32" s="499"/>
      <c r="T32" s="499"/>
      <c r="U32" s="275"/>
      <c r="V32" s="275"/>
      <c r="W32" s="275"/>
      <c r="X32" s="275"/>
      <c r="Y32" s="275"/>
      <c r="Z32" s="275"/>
      <c r="AA32" s="275"/>
      <c r="AB32" s="55"/>
      <c r="AC32" s="55"/>
      <c r="AD32" s="32"/>
      <c r="AE32" s="32"/>
      <c r="AF32" s="32"/>
      <c r="AG32" s="32"/>
      <c r="AH32" s="32"/>
      <c r="AI32" s="32"/>
      <c r="AJ32" s="32"/>
      <c r="AK32" s="32"/>
      <c r="AL32" s="32"/>
      <c r="AM32" s="32"/>
      <c r="AN32" s="32"/>
      <c r="AP32" s="93" t="str">
        <f t="shared" si="0"/>
        <v/>
      </c>
      <c r="AQ32" s="92" t="str">
        <f t="shared" si="1"/>
        <v/>
      </c>
      <c r="AAL32" s="37"/>
      <c r="AAM32" s="37"/>
      <c r="AAN32" s="37"/>
      <c r="AAO32" s="37"/>
      <c r="AAP32" s="37"/>
      <c r="AAQ32" s="37"/>
      <c r="AAR32" s="37"/>
      <c r="AAS32" s="37"/>
      <c r="AAT32" s="37"/>
      <c r="AAU32" s="37"/>
      <c r="AAV32" s="37"/>
    </row>
    <row r="33" spans="1:727" ht="11.25" customHeight="1" x14ac:dyDescent="0.15">
      <c r="A33" s="6" t="str">
        <f t="shared" si="2"/>
        <v/>
      </c>
      <c r="B33" s="499"/>
      <c r="C33" s="499"/>
      <c r="D33" s="499"/>
      <c r="E33" s="499"/>
      <c r="F33" s="499"/>
      <c r="G33" s="499"/>
      <c r="H33" s="499"/>
      <c r="I33" s="499"/>
      <c r="J33" s="499"/>
      <c r="K33" s="499"/>
      <c r="L33" s="499"/>
      <c r="M33" s="499"/>
      <c r="N33" s="499"/>
      <c r="O33" s="499"/>
      <c r="P33" s="499"/>
      <c r="Q33" s="499"/>
      <c r="R33" s="499"/>
      <c r="S33" s="499"/>
      <c r="T33" s="499"/>
      <c r="U33" s="275"/>
      <c r="V33" s="275"/>
      <c r="W33" s="275"/>
      <c r="X33" s="275"/>
      <c r="Y33" s="275"/>
      <c r="Z33" s="275"/>
      <c r="AA33" s="275"/>
      <c r="AB33" s="55"/>
      <c r="AC33" s="55"/>
      <c r="AD33" s="32"/>
      <c r="AE33" s="32"/>
      <c r="AF33" s="32"/>
      <c r="AG33" s="32"/>
      <c r="AH33" s="32"/>
      <c r="AI33" s="32"/>
      <c r="AJ33" s="32"/>
      <c r="AK33" s="32"/>
      <c r="AL33" s="32"/>
      <c r="AM33" s="32"/>
      <c r="AN33" s="32"/>
      <c r="AP33" s="93" t="str">
        <f t="shared" si="0"/>
        <v/>
      </c>
      <c r="AQ33" s="92" t="str">
        <f t="shared" si="1"/>
        <v/>
      </c>
      <c r="AAL33" s="37"/>
      <c r="AAM33" s="37"/>
      <c r="AAN33" s="37"/>
      <c r="AAO33" s="37"/>
      <c r="AAP33" s="37"/>
      <c r="AAQ33" s="37"/>
      <c r="AAR33" s="37"/>
      <c r="AAS33" s="37"/>
      <c r="AAT33" s="37"/>
      <c r="AAU33" s="37"/>
      <c r="AAV33" s="37"/>
    </row>
    <row r="34" spans="1:727" ht="11.25" customHeight="1" x14ac:dyDescent="0.15">
      <c r="A34" s="6" t="str">
        <f t="shared" si="2"/>
        <v/>
      </c>
      <c r="B34" s="499"/>
      <c r="C34" s="499"/>
      <c r="D34" s="499"/>
      <c r="E34" s="499"/>
      <c r="F34" s="499"/>
      <c r="G34" s="499"/>
      <c r="H34" s="499"/>
      <c r="I34" s="499"/>
      <c r="J34" s="499"/>
      <c r="K34" s="499"/>
      <c r="L34" s="499"/>
      <c r="M34" s="499"/>
      <c r="N34" s="499"/>
      <c r="O34" s="499"/>
      <c r="P34" s="499"/>
      <c r="Q34" s="499"/>
      <c r="R34" s="499"/>
      <c r="S34" s="499"/>
      <c r="T34" s="499"/>
      <c r="U34" s="275"/>
      <c r="V34" s="275"/>
      <c r="W34" s="275"/>
      <c r="X34" s="275"/>
      <c r="Y34" s="275"/>
      <c r="Z34" s="275"/>
      <c r="AA34" s="275"/>
      <c r="AB34" s="55"/>
      <c r="AC34" s="55"/>
      <c r="AD34" s="32"/>
      <c r="AE34" s="32"/>
      <c r="AF34" s="32"/>
      <c r="AG34" s="32"/>
      <c r="AH34" s="32"/>
      <c r="AI34" s="32"/>
      <c r="AJ34" s="32"/>
      <c r="AK34" s="32"/>
      <c r="AL34" s="32"/>
      <c r="AM34" s="32"/>
      <c r="AN34" s="32"/>
      <c r="AP34" s="93" t="str">
        <f t="shared" si="0"/>
        <v/>
      </c>
      <c r="AQ34" s="92" t="str">
        <f t="shared" si="1"/>
        <v/>
      </c>
      <c r="AAL34" s="37"/>
      <c r="AAM34" s="37"/>
      <c r="AAN34" s="37"/>
      <c r="AAO34" s="37"/>
      <c r="AAP34" s="37"/>
      <c r="AAQ34" s="37"/>
      <c r="AAR34" s="37"/>
      <c r="AAS34" s="37"/>
      <c r="AAT34" s="37"/>
      <c r="AAU34" s="37"/>
      <c r="AAV34" s="37"/>
    </row>
    <row r="35" spans="1:727" ht="9" customHeight="1" x14ac:dyDescent="0.15">
      <c r="A35" s="84"/>
      <c r="B35" s="164"/>
      <c r="C35" s="164"/>
      <c r="D35" s="164"/>
      <c r="E35" s="164"/>
      <c r="F35" s="164"/>
      <c r="G35" s="164"/>
      <c r="H35" s="164"/>
      <c r="I35" s="164"/>
      <c r="J35" s="164"/>
      <c r="K35" s="164"/>
      <c r="L35" s="164"/>
      <c r="M35" s="164"/>
      <c r="N35" s="164"/>
      <c r="O35" s="164"/>
      <c r="P35" s="164"/>
      <c r="Q35" s="164"/>
      <c r="R35" s="164"/>
      <c r="S35" s="164"/>
      <c r="T35" s="164"/>
      <c r="U35" s="155"/>
      <c r="V35" s="155"/>
      <c r="W35" s="155"/>
      <c r="X35" s="155"/>
      <c r="Y35" s="155"/>
      <c r="Z35" s="155"/>
      <c r="AA35" s="155"/>
      <c r="AB35" s="32"/>
      <c r="AC35" s="32"/>
      <c r="AD35" s="32"/>
      <c r="AE35" s="32"/>
      <c r="AF35" s="32"/>
      <c r="AG35" s="32"/>
      <c r="AH35" s="32"/>
      <c r="AI35" s="32"/>
      <c r="AJ35" s="32"/>
      <c r="AK35" s="32"/>
      <c r="AL35" s="32"/>
      <c r="AM35" s="32"/>
      <c r="AN35" s="32"/>
      <c r="AAL35" s="37"/>
      <c r="AAM35" s="37"/>
      <c r="AAN35" s="37"/>
      <c r="AAO35" s="37"/>
      <c r="AAP35" s="37"/>
      <c r="AAQ35" s="37"/>
      <c r="AAR35" s="37"/>
      <c r="AAS35" s="37"/>
      <c r="AAT35" s="37"/>
      <c r="AAU35" s="37"/>
      <c r="AAV35" s="37"/>
    </row>
    <row r="36" spans="1:727" ht="12.75" customHeight="1" x14ac:dyDescent="0.2">
      <c r="A36" s="84"/>
      <c r="B36" s="490" t="s">
        <v>45</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C36" s="32"/>
      <c r="AD36" s="32"/>
      <c r="AE36" s="32"/>
      <c r="AF36" s="32"/>
      <c r="AG36" s="32"/>
      <c r="AH36" s="32"/>
      <c r="AI36" s="32"/>
      <c r="AJ36" s="32"/>
      <c r="AK36" s="32"/>
      <c r="AL36" s="32"/>
      <c r="AM36" s="32"/>
      <c r="AN36" s="32"/>
      <c r="AR36" s="505" t="s">
        <v>320</v>
      </c>
      <c r="AS36" s="506"/>
      <c r="AT36" s="506"/>
      <c r="AU36" s="506"/>
      <c r="AV36" s="506"/>
      <c r="AW36" s="506"/>
      <c r="AX36" s="506"/>
      <c r="AY36" s="506"/>
      <c r="AZ36" s="506"/>
      <c r="BA36" s="506"/>
      <c r="BB36" s="506"/>
      <c r="BC36" s="506"/>
      <c r="BD36" s="506"/>
      <c r="BE36" s="506"/>
      <c r="BF36" s="506"/>
      <c r="BG36" s="506"/>
      <c r="BH36" s="506"/>
      <c r="BI36" s="506"/>
      <c r="BJ36" s="506"/>
      <c r="BK36" s="507"/>
      <c r="BL36" s="32"/>
      <c r="BM36" s="32"/>
      <c r="BN36" s="508" t="s">
        <v>319</v>
      </c>
      <c r="BO36" s="508"/>
      <c r="BP36" s="508"/>
      <c r="BQ36" s="508"/>
      <c r="BR36" s="508"/>
      <c r="BS36" s="508"/>
      <c r="BT36" s="508"/>
      <c r="BU36" s="508"/>
      <c r="BV36" s="508"/>
      <c r="BW36" s="508"/>
      <c r="BX36" s="508"/>
      <c r="BY36" s="508"/>
      <c r="BZ36" s="508"/>
      <c r="CA36" s="508"/>
      <c r="CB36" s="508"/>
      <c r="CC36" s="508"/>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9"/>
      <c r="AAM36" s="39"/>
      <c r="AAN36" s="39"/>
      <c r="AAO36" s="39"/>
      <c r="AAP36" s="39"/>
      <c r="AAQ36" s="39"/>
      <c r="AAR36" s="39"/>
      <c r="AAS36" s="39"/>
      <c r="AAT36" s="39"/>
      <c r="AAU36" s="39"/>
      <c r="AAV36" s="39"/>
      <c r="AAW36" s="32"/>
      <c r="AAX36" s="32"/>
      <c r="AAY36" s="32"/>
    </row>
    <row r="37" spans="1:727" ht="11.25" customHeight="1" x14ac:dyDescent="0.15">
      <c r="A37" s="84" t="s">
        <v>234</v>
      </c>
      <c r="B37" s="173" t="s">
        <v>7</v>
      </c>
      <c r="C37" s="294" t="s">
        <v>318</v>
      </c>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6"/>
      <c r="AB37" s="54"/>
      <c r="AC37" s="32"/>
      <c r="AD37" s="32"/>
      <c r="AE37" s="32"/>
      <c r="AF37" s="32"/>
      <c r="AG37" s="32"/>
      <c r="AH37" s="32"/>
      <c r="AI37" s="32"/>
      <c r="AJ37" s="32"/>
      <c r="AK37" s="32"/>
      <c r="AL37" s="32"/>
      <c r="AM37" s="32"/>
      <c r="AN37" s="32"/>
      <c r="AR37" s="509" t="s">
        <v>315</v>
      </c>
      <c r="AS37" s="509"/>
      <c r="AT37" s="509"/>
      <c r="AU37" s="509"/>
      <c r="AV37" s="509" t="s">
        <v>317</v>
      </c>
      <c r="AW37" s="509"/>
      <c r="AX37" s="509"/>
      <c r="AY37" s="509"/>
      <c r="AZ37" s="491" t="s">
        <v>138</v>
      </c>
      <c r="BA37" s="492"/>
      <c r="BB37" s="492"/>
      <c r="BC37" s="492"/>
      <c r="BD37" s="492"/>
      <c r="BE37" s="492"/>
      <c r="BF37" s="493"/>
      <c r="BG37" s="239" t="s">
        <v>316</v>
      </c>
      <c r="BH37" s="239"/>
      <c r="BI37" s="239"/>
      <c r="BJ37" s="239"/>
      <c r="BK37" s="239"/>
      <c r="BL37" s="32"/>
      <c r="BM37" s="32"/>
      <c r="BN37" s="491" t="s">
        <v>315</v>
      </c>
      <c r="BO37" s="492"/>
      <c r="BP37" s="492"/>
      <c r="BQ37" s="493"/>
      <c r="BR37" s="491" t="s">
        <v>314</v>
      </c>
      <c r="BS37" s="492"/>
      <c r="BT37" s="492"/>
      <c r="BU37" s="492"/>
      <c r="BV37" s="492"/>
      <c r="BW37" s="492"/>
      <c r="BX37" s="492" t="s">
        <v>313</v>
      </c>
      <c r="BY37" s="492"/>
      <c r="BZ37" s="493"/>
      <c r="CA37" s="494" t="s">
        <v>312</v>
      </c>
      <c r="CB37" s="239"/>
      <c r="CC37" s="239"/>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9"/>
      <c r="AAM37" s="39"/>
      <c r="AAN37" s="39"/>
      <c r="AAO37" s="39"/>
      <c r="AAP37" s="39"/>
      <c r="AAQ37" s="39"/>
      <c r="AAR37" s="39"/>
      <c r="AAS37" s="39"/>
      <c r="AAT37" s="39"/>
      <c r="AAU37" s="39"/>
      <c r="AAV37" s="39"/>
      <c r="AAW37" s="32"/>
      <c r="AAX37" s="32"/>
      <c r="AAY37" s="32"/>
    </row>
    <row r="38" spans="1:727" ht="34.5" customHeight="1" x14ac:dyDescent="0.15">
      <c r="A38" s="172">
        <v>1</v>
      </c>
      <c r="B38" s="167" t="s">
        <v>67</v>
      </c>
      <c r="C38" s="510" t="s">
        <v>368</v>
      </c>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9"/>
      <c r="AB38" s="54" t="str">
        <f>CONCATENATE(A38," ",B38," ",C38," 
",A39," ",B39," ",C39," 
",A40," ",B40," ",C40," 
",A41," ",B41," ",C41," 
",A42," ",B42," ",C42," 
",A43," ",B43," ",C43," 
",A44," ",B44," ",C44,"",)</f>
        <v xml:space="preserve">1 Reputacional: Imposibilidad total o parcial para atender los trámites a los ciudadanos (Disponibilidad + Integridad) 
  </v>
      </c>
      <c r="AC38" s="32"/>
      <c r="AD38" s="32"/>
      <c r="AE38" s="32"/>
      <c r="AF38" s="32"/>
      <c r="AG38" s="32"/>
      <c r="AH38" s="32"/>
      <c r="AI38" s="32"/>
      <c r="AJ38" s="32"/>
      <c r="AK38" s="32"/>
      <c r="AL38" s="32"/>
      <c r="AM38" s="32"/>
      <c r="AN38" s="32"/>
      <c r="AQ38" s="23">
        <v>1</v>
      </c>
      <c r="AR38" s="495" t="s">
        <v>311</v>
      </c>
      <c r="AS38" s="495"/>
      <c r="AT38" s="495"/>
      <c r="AU38" s="171">
        <v>0.2</v>
      </c>
      <c r="AV38" s="468" t="s">
        <v>310</v>
      </c>
      <c r="AW38" s="468"/>
      <c r="AX38" s="468"/>
      <c r="AY38" s="468"/>
      <c r="AZ38" s="465" t="s">
        <v>309</v>
      </c>
      <c r="BA38" s="466"/>
      <c r="BB38" s="466"/>
      <c r="BC38" s="466"/>
      <c r="BD38" s="466"/>
      <c r="BE38" s="466"/>
      <c r="BF38" s="467"/>
      <c r="BG38" s="468" t="s">
        <v>308</v>
      </c>
      <c r="BH38" s="468"/>
      <c r="BI38" s="468"/>
      <c r="BJ38" s="468"/>
      <c r="BK38" s="468"/>
      <c r="BL38" s="32"/>
      <c r="BM38" s="23">
        <v>1</v>
      </c>
      <c r="BN38" s="496" t="s">
        <v>265</v>
      </c>
      <c r="BO38" s="497"/>
      <c r="BP38" s="498"/>
      <c r="BQ38" s="171">
        <v>0.2</v>
      </c>
      <c r="BR38" s="463" t="s">
        <v>264</v>
      </c>
      <c r="BS38" s="463"/>
      <c r="BT38" s="463"/>
      <c r="BU38" s="463"/>
      <c r="BV38" s="463"/>
      <c r="BW38" s="463"/>
      <c r="BX38" s="461" t="s">
        <v>307</v>
      </c>
      <c r="BY38" s="462"/>
      <c r="BZ38" s="462"/>
      <c r="CA38" s="468" t="s">
        <v>306</v>
      </c>
      <c r="CB38" s="468"/>
      <c r="CC38" s="468"/>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9"/>
      <c r="AAM38" s="39"/>
      <c r="AAN38" s="39"/>
      <c r="AAO38" s="39"/>
      <c r="AAP38" s="39"/>
      <c r="AAQ38" s="39"/>
      <c r="AAR38" s="39"/>
      <c r="AAS38" s="39"/>
      <c r="AAT38" s="39"/>
      <c r="AAU38" s="39"/>
      <c r="AAV38" s="39"/>
      <c r="AAW38" s="32"/>
      <c r="AAX38" s="32"/>
      <c r="AAY38" s="32"/>
    </row>
    <row r="39" spans="1:727" ht="34.5" customHeight="1" x14ac:dyDescent="0.15">
      <c r="A39" s="168" t="str">
        <f t="shared" ref="A39:A44" si="3">IF(C39="","",A38+1)</f>
        <v/>
      </c>
      <c r="B39" s="167"/>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9"/>
      <c r="AB39" s="54"/>
      <c r="AC39" s="32"/>
      <c r="AD39" s="32"/>
      <c r="AE39" s="32"/>
      <c r="AF39" s="32"/>
      <c r="AG39" s="32"/>
      <c r="AH39" s="32"/>
      <c r="AI39" s="32"/>
      <c r="AJ39" s="32"/>
      <c r="AK39" s="32"/>
      <c r="AL39" s="32"/>
      <c r="AM39" s="32"/>
      <c r="AN39" s="32"/>
      <c r="AQ39" s="23">
        <v>2</v>
      </c>
      <c r="AR39" s="500" t="s">
        <v>305</v>
      </c>
      <c r="AS39" s="500"/>
      <c r="AT39" s="500"/>
      <c r="AU39" s="171">
        <v>0.4</v>
      </c>
      <c r="AV39" s="468" t="s">
        <v>304</v>
      </c>
      <c r="AW39" s="468"/>
      <c r="AX39" s="468"/>
      <c r="AY39" s="468"/>
      <c r="AZ39" s="465" t="s">
        <v>303</v>
      </c>
      <c r="BA39" s="466"/>
      <c r="BB39" s="466"/>
      <c r="BC39" s="466"/>
      <c r="BD39" s="466"/>
      <c r="BE39" s="466"/>
      <c r="BF39" s="467"/>
      <c r="BG39" s="468" t="s">
        <v>302</v>
      </c>
      <c r="BH39" s="468"/>
      <c r="BI39" s="468"/>
      <c r="BJ39" s="468"/>
      <c r="BK39" s="468"/>
      <c r="BL39" s="32"/>
      <c r="BM39" s="23">
        <v>2</v>
      </c>
      <c r="BN39" s="501" t="s">
        <v>263</v>
      </c>
      <c r="BO39" s="502"/>
      <c r="BP39" s="503"/>
      <c r="BQ39" s="171">
        <v>0.4</v>
      </c>
      <c r="BR39" s="463" t="s">
        <v>262</v>
      </c>
      <c r="BS39" s="463"/>
      <c r="BT39" s="463"/>
      <c r="BU39" s="463"/>
      <c r="BV39" s="463"/>
      <c r="BW39" s="463"/>
      <c r="BX39" s="461" t="s">
        <v>301</v>
      </c>
      <c r="BY39" s="462"/>
      <c r="BZ39" s="462"/>
      <c r="CA39" s="468" t="s">
        <v>300</v>
      </c>
      <c r="CB39" s="468"/>
      <c r="CC39" s="468"/>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9"/>
      <c r="AAM39" s="39"/>
      <c r="AAN39" s="39"/>
      <c r="AAO39" s="39"/>
      <c r="AAP39" s="39"/>
      <c r="AAQ39" s="39"/>
      <c r="AAR39" s="39"/>
      <c r="AAS39" s="39"/>
      <c r="AAT39" s="39"/>
      <c r="AAU39" s="39"/>
      <c r="AAV39" s="39"/>
      <c r="AAW39" s="32"/>
      <c r="AAX39" s="32"/>
      <c r="AAY39" s="32"/>
    </row>
    <row r="40" spans="1:727" ht="34.5" customHeight="1" x14ac:dyDescent="0.15">
      <c r="A40" s="168" t="str">
        <f t="shared" si="3"/>
        <v/>
      </c>
      <c r="B40" s="167"/>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9"/>
      <c r="AB40" s="54"/>
      <c r="AC40" s="32"/>
      <c r="AD40" s="32"/>
      <c r="AE40" s="32"/>
      <c r="AF40" s="32"/>
      <c r="AG40" s="32"/>
      <c r="AH40" s="32"/>
      <c r="AI40" s="32"/>
      <c r="AJ40" s="32"/>
      <c r="AK40" s="32"/>
      <c r="AL40" s="32"/>
      <c r="AM40" s="32"/>
      <c r="AN40" s="32"/>
      <c r="AQ40" s="23">
        <v>3</v>
      </c>
      <c r="AR40" s="504" t="s">
        <v>71</v>
      </c>
      <c r="AS40" s="504"/>
      <c r="AT40" s="504"/>
      <c r="AU40" s="171">
        <v>0.6</v>
      </c>
      <c r="AV40" s="468" t="s">
        <v>299</v>
      </c>
      <c r="AW40" s="468"/>
      <c r="AX40" s="468"/>
      <c r="AY40" s="468"/>
      <c r="AZ40" s="465" t="s">
        <v>298</v>
      </c>
      <c r="BA40" s="466"/>
      <c r="BB40" s="466"/>
      <c r="BC40" s="466"/>
      <c r="BD40" s="466"/>
      <c r="BE40" s="466"/>
      <c r="BF40" s="467"/>
      <c r="BG40" s="468" t="s">
        <v>297</v>
      </c>
      <c r="BH40" s="468"/>
      <c r="BI40" s="468"/>
      <c r="BJ40" s="468"/>
      <c r="BK40" s="468"/>
      <c r="BL40" s="32"/>
      <c r="BM40" s="23">
        <v>3</v>
      </c>
      <c r="BN40" s="484" t="s">
        <v>261</v>
      </c>
      <c r="BO40" s="485"/>
      <c r="BP40" s="486"/>
      <c r="BQ40" s="171">
        <v>0.6</v>
      </c>
      <c r="BR40" s="463" t="s">
        <v>260</v>
      </c>
      <c r="BS40" s="463"/>
      <c r="BT40" s="463"/>
      <c r="BU40" s="463"/>
      <c r="BV40" s="463"/>
      <c r="BW40" s="463"/>
      <c r="BX40" s="461" t="s">
        <v>296</v>
      </c>
      <c r="BY40" s="462"/>
      <c r="BZ40" s="462"/>
      <c r="CA40" s="468" t="s">
        <v>295</v>
      </c>
      <c r="CB40" s="468"/>
      <c r="CC40" s="468"/>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9"/>
      <c r="AAM40" s="39"/>
      <c r="AAN40" s="39"/>
      <c r="AAO40" s="39"/>
      <c r="AAP40" s="39"/>
      <c r="AAQ40" s="39"/>
      <c r="AAR40" s="39"/>
      <c r="AAS40" s="39"/>
      <c r="AAT40" s="39"/>
      <c r="AAU40" s="39"/>
      <c r="AAV40" s="39"/>
      <c r="AAW40" s="32"/>
      <c r="AAX40" s="32"/>
      <c r="AAY40" s="32"/>
    </row>
    <row r="41" spans="1:727" ht="34.5" customHeight="1" x14ac:dyDescent="0.15">
      <c r="A41" s="168" t="str">
        <f t="shared" si="3"/>
        <v/>
      </c>
      <c r="B41" s="167"/>
      <c r="C41" s="454"/>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6"/>
      <c r="AB41" s="54"/>
      <c r="AC41" s="32"/>
      <c r="AD41" s="32"/>
      <c r="AE41" s="32"/>
      <c r="AF41" s="32"/>
      <c r="AG41" s="32"/>
      <c r="AH41" s="32"/>
      <c r="AI41" s="32"/>
      <c r="AJ41" s="32"/>
      <c r="AK41" s="32"/>
      <c r="AL41" s="32"/>
      <c r="AM41" s="32"/>
      <c r="AN41" s="32"/>
      <c r="AQ41" s="23">
        <v>4</v>
      </c>
      <c r="AR41" s="483" t="s">
        <v>294</v>
      </c>
      <c r="AS41" s="483"/>
      <c r="AT41" s="483"/>
      <c r="AU41" s="171">
        <v>0.8</v>
      </c>
      <c r="AV41" s="468" t="s">
        <v>293</v>
      </c>
      <c r="AW41" s="468"/>
      <c r="AX41" s="468"/>
      <c r="AY41" s="468"/>
      <c r="AZ41" s="465" t="s">
        <v>292</v>
      </c>
      <c r="BA41" s="466"/>
      <c r="BB41" s="466"/>
      <c r="BC41" s="466"/>
      <c r="BD41" s="466"/>
      <c r="BE41" s="466"/>
      <c r="BF41" s="467"/>
      <c r="BG41" s="468" t="s">
        <v>291</v>
      </c>
      <c r="BH41" s="468"/>
      <c r="BI41" s="468"/>
      <c r="BJ41" s="468"/>
      <c r="BK41" s="468"/>
      <c r="BL41" s="32"/>
      <c r="BM41" s="23">
        <v>4</v>
      </c>
      <c r="BN41" s="469" t="s">
        <v>259</v>
      </c>
      <c r="BO41" s="470"/>
      <c r="BP41" s="471"/>
      <c r="BQ41" s="171">
        <v>0.8</v>
      </c>
      <c r="BR41" s="463" t="s">
        <v>258</v>
      </c>
      <c r="BS41" s="463"/>
      <c r="BT41" s="463"/>
      <c r="BU41" s="463"/>
      <c r="BV41" s="463"/>
      <c r="BW41" s="463"/>
      <c r="BX41" s="461" t="s">
        <v>290</v>
      </c>
      <c r="BY41" s="462"/>
      <c r="BZ41" s="462"/>
      <c r="CA41" s="468" t="s">
        <v>289</v>
      </c>
      <c r="CB41" s="468"/>
      <c r="CC41" s="468"/>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9"/>
      <c r="AAM41" s="39"/>
      <c r="AAN41" s="39"/>
      <c r="AAO41" s="39"/>
      <c r="AAP41" s="39"/>
      <c r="AAQ41" s="39"/>
      <c r="AAR41" s="39"/>
      <c r="AAS41" s="39"/>
      <c r="AAT41" s="39"/>
      <c r="AAU41" s="39"/>
      <c r="AAV41" s="39"/>
      <c r="AAW41" s="32"/>
      <c r="AAX41" s="32"/>
      <c r="AAY41" s="32"/>
    </row>
    <row r="42" spans="1:727" ht="34.5" customHeight="1" x14ac:dyDescent="0.15">
      <c r="A42" s="168" t="str">
        <f t="shared" si="3"/>
        <v/>
      </c>
      <c r="B42" s="167"/>
      <c r="C42" s="454"/>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6"/>
      <c r="AB42" s="54"/>
      <c r="AC42" s="32"/>
      <c r="AD42" s="32"/>
      <c r="AE42" s="32"/>
      <c r="AF42" s="32"/>
      <c r="AG42" s="32"/>
      <c r="AH42" s="32"/>
      <c r="AI42" s="32"/>
      <c r="AJ42" s="32"/>
      <c r="AK42" s="32"/>
      <c r="AL42" s="32"/>
      <c r="AM42" s="32"/>
      <c r="AN42" s="32"/>
      <c r="AQ42" s="23">
        <v>5</v>
      </c>
      <c r="AR42" s="474" t="s">
        <v>288</v>
      </c>
      <c r="AS42" s="474"/>
      <c r="AT42" s="474"/>
      <c r="AU42" s="171">
        <v>1</v>
      </c>
      <c r="AV42" s="468" t="s">
        <v>287</v>
      </c>
      <c r="AW42" s="468"/>
      <c r="AX42" s="468"/>
      <c r="AY42" s="468"/>
      <c r="AZ42" s="465" t="s">
        <v>286</v>
      </c>
      <c r="BA42" s="466"/>
      <c r="BB42" s="466"/>
      <c r="BC42" s="466"/>
      <c r="BD42" s="466"/>
      <c r="BE42" s="466"/>
      <c r="BF42" s="467"/>
      <c r="BG42" s="468" t="s">
        <v>285</v>
      </c>
      <c r="BH42" s="468"/>
      <c r="BI42" s="468"/>
      <c r="BJ42" s="468"/>
      <c r="BK42" s="468"/>
      <c r="BL42" s="32"/>
      <c r="BM42" s="23">
        <v>5</v>
      </c>
      <c r="BN42" s="475" t="s">
        <v>256</v>
      </c>
      <c r="BO42" s="476"/>
      <c r="BP42" s="477"/>
      <c r="BQ42" s="171">
        <v>1</v>
      </c>
      <c r="BR42" s="463" t="s">
        <v>255</v>
      </c>
      <c r="BS42" s="463"/>
      <c r="BT42" s="463"/>
      <c r="BU42" s="463"/>
      <c r="BV42" s="463"/>
      <c r="BW42" s="463"/>
      <c r="BX42" s="461" t="s">
        <v>284</v>
      </c>
      <c r="BY42" s="462"/>
      <c r="BZ42" s="462"/>
      <c r="CA42" s="468" t="s">
        <v>283</v>
      </c>
      <c r="CB42" s="468"/>
      <c r="CC42" s="468"/>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9"/>
      <c r="AAM42" s="39"/>
      <c r="AAN42" s="39"/>
      <c r="AAO42" s="39"/>
      <c r="AAP42" s="39"/>
      <c r="AAQ42" s="39"/>
      <c r="AAR42" s="39"/>
      <c r="AAS42" s="39"/>
      <c r="AAT42" s="39"/>
      <c r="AAU42" s="39"/>
      <c r="AAV42" s="39"/>
      <c r="AAW42" s="32"/>
      <c r="AAX42" s="32"/>
      <c r="AAY42" s="32"/>
    </row>
    <row r="43" spans="1:727" ht="23.25" customHeight="1" x14ac:dyDescent="0.15">
      <c r="A43" s="168" t="str">
        <f t="shared" si="3"/>
        <v/>
      </c>
      <c r="B43" s="167"/>
      <c r="C43" s="454"/>
      <c r="D43" s="455"/>
      <c r="E43" s="455"/>
      <c r="F43" s="455"/>
      <c r="G43" s="455"/>
      <c r="H43" s="455" t="str">
        <f>IF(I43="","",H42+1)</f>
        <v/>
      </c>
      <c r="I43" s="455"/>
      <c r="J43" s="455"/>
      <c r="K43" s="455"/>
      <c r="L43" s="455"/>
      <c r="M43" s="455"/>
      <c r="N43" s="455"/>
      <c r="O43" s="455"/>
      <c r="P43" s="455"/>
      <c r="Q43" s="455"/>
      <c r="R43" s="455"/>
      <c r="S43" s="455"/>
      <c r="T43" s="455"/>
      <c r="U43" s="455"/>
      <c r="V43" s="455"/>
      <c r="W43" s="455"/>
      <c r="X43" s="455"/>
      <c r="Y43" s="455"/>
      <c r="Z43" s="455"/>
      <c r="AA43" s="456"/>
      <c r="AB43" s="54"/>
      <c r="AC43" s="32"/>
      <c r="AD43" s="32"/>
      <c r="AE43" s="32"/>
      <c r="AF43" s="32"/>
      <c r="AG43" s="32"/>
      <c r="AH43" s="32"/>
      <c r="AI43" s="32"/>
      <c r="AJ43" s="32"/>
      <c r="AK43" s="32"/>
      <c r="AL43" s="32"/>
      <c r="AM43" s="32"/>
      <c r="AN43" s="32"/>
      <c r="AR43" s="472" t="s">
        <v>282</v>
      </c>
      <c r="AS43" s="472"/>
      <c r="AT43" s="472"/>
      <c r="AU43" s="472"/>
      <c r="AV43" s="473"/>
      <c r="AW43" s="473"/>
      <c r="AX43" s="473"/>
      <c r="AY43" s="473"/>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t="s">
        <v>281</v>
      </c>
      <c r="CB43" s="170"/>
      <c r="CC43" s="169"/>
      <c r="AAL43" s="37"/>
      <c r="AAM43" s="37"/>
      <c r="AAN43" s="37"/>
      <c r="AAO43" s="37"/>
      <c r="AAP43" s="37"/>
      <c r="AAQ43" s="37"/>
      <c r="AAR43" s="37"/>
      <c r="AAS43" s="37"/>
      <c r="AAT43" s="37"/>
      <c r="AAU43" s="37"/>
      <c r="AAV43" s="37"/>
    </row>
    <row r="44" spans="1:727" ht="23.25" customHeight="1" x14ac:dyDescent="0.15">
      <c r="A44" s="168" t="str">
        <f t="shared" si="3"/>
        <v/>
      </c>
      <c r="B44" s="167"/>
      <c r="C44" s="454"/>
      <c r="D44" s="455"/>
      <c r="E44" s="455"/>
      <c r="F44" s="455"/>
      <c r="G44" s="455"/>
      <c r="H44" s="455" t="str">
        <f>IF(I44="","",H43+1)</f>
        <v/>
      </c>
      <c r="I44" s="455"/>
      <c r="J44" s="455"/>
      <c r="K44" s="455"/>
      <c r="L44" s="455"/>
      <c r="M44" s="455"/>
      <c r="N44" s="455"/>
      <c r="O44" s="455"/>
      <c r="P44" s="455"/>
      <c r="Q44" s="455"/>
      <c r="R44" s="455"/>
      <c r="S44" s="455"/>
      <c r="T44" s="455"/>
      <c r="U44" s="455"/>
      <c r="V44" s="455"/>
      <c r="W44" s="455"/>
      <c r="X44" s="455"/>
      <c r="Y44" s="455"/>
      <c r="Z44" s="455"/>
      <c r="AA44" s="456"/>
      <c r="AB44" s="54"/>
      <c r="AC44" s="32"/>
      <c r="AD44" s="32"/>
      <c r="AE44" s="32"/>
      <c r="AF44" s="32"/>
      <c r="AG44" s="32"/>
      <c r="AH44" s="32"/>
      <c r="AI44" s="32"/>
      <c r="AJ44" s="32"/>
      <c r="AK44" s="32"/>
      <c r="AL44" s="32"/>
      <c r="AM44" s="32"/>
      <c r="AN44" s="32"/>
      <c r="AQ44" s="166"/>
      <c r="AAL44" s="37"/>
      <c r="AAM44" s="37"/>
      <c r="AAN44" s="37"/>
      <c r="AAO44" s="37"/>
      <c r="AAP44" s="37"/>
      <c r="AAQ44" s="37"/>
      <c r="AAR44" s="37"/>
      <c r="AAS44" s="37"/>
      <c r="AAT44" s="37"/>
      <c r="AAU44" s="37"/>
      <c r="AAV44" s="37"/>
    </row>
    <row r="45" spans="1:727" ht="21.75" customHeight="1" x14ac:dyDescent="0.15">
      <c r="A45" s="84"/>
      <c r="B45" s="165"/>
      <c r="C45" s="164"/>
      <c r="D45" s="164"/>
      <c r="E45" s="164"/>
      <c r="F45" s="164"/>
      <c r="G45" s="164"/>
      <c r="H45" s="164"/>
      <c r="I45" s="164"/>
      <c r="J45" s="164"/>
      <c r="K45" s="164"/>
      <c r="L45" s="164"/>
      <c r="M45" s="164"/>
      <c r="N45" s="164"/>
      <c r="O45" s="164"/>
      <c r="P45" s="164"/>
      <c r="Q45" s="164"/>
      <c r="R45" s="164"/>
      <c r="S45" s="164"/>
      <c r="T45" s="164"/>
      <c r="U45" s="155"/>
      <c r="V45" s="155"/>
      <c r="W45" s="155"/>
      <c r="X45" s="155"/>
      <c r="Y45" s="155"/>
      <c r="Z45" s="155"/>
      <c r="AA45" s="163"/>
      <c r="AB45" s="138"/>
      <c r="AC45" s="32"/>
      <c r="AD45" s="32"/>
      <c r="AE45" s="32"/>
      <c r="AF45" s="32"/>
      <c r="AG45" s="32"/>
      <c r="AH45" s="32"/>
      <c r="AI45" s="32"/>
      <c r="AJ45" s="32"/>
      <c r="AK45" s="32"/>
      <c r="AL45" s="32"/>
      <c r="AM45" s="32"/>
      <c r="AN45" s="32"/>
      <c r="AQ45" s="457" t="s">
        <v>280</v>
      </c>
      <c r="AR45" s="147" t="s">
        <v>340</v>
      </c>
      <c r="AAL45" s="37"/>
      <c r="AAM45" s="37"/>
      <c r="AAN45" s="37"/>
      <c r="AAO45" s="37"/>
      <c r="AAP45" s="37"/>
      <c r="AAQ45" s="37"/>
      <c r="AAR45" s="37"/>
      <c r="AAS45" s="37"/>
      <c r="AAT45" s="37"/>
      <c r="AAU45" s="37"/>
      <c r="AAV45" s="37"/>
    </row>
    <row r="46" spans="1:727" ht="21.75" customHeight="1" x14ac:dyDescent="0.15">
      <c r="A46" s="84"/>
      <c r="B46" s="478" t="s">
        <v>369</v>
      </c>
      <c r="C46" s="479"/>
      <c r="D46" s="480"/>
      <c r="E46" s="72"/>
      <c r="F46" s="162" t="s">
        <v>279</v>
      </c>
      <c r="G46" s="481"/>
      <c r="H46" s="481"/>
      <c r="I46" s="481"/>
      <c r="J46" s="481"/>
      <c r="K46" s="481"/>
      <c r="L46" s="481"/>
      <c r="M46" s="481"/>
      <c r="N46" s="481"/>
      <c r="O46" s="481"/>
      <c r="P46" s="481"/>
      <c r="Q46" s="481"/>
      <c r="R46" s="481"/>
      <c r="S46" s="481"/>
      <c r="T46" s="481"/>
      <c r="U46" s="481"/>
      <c r="V46" s="481"/>
      <c r="W46" s="481"/>
      <c r="X46" s="481"/>
      <c r="Y46" s="481"/>
      <c r="Z46" s="481"/>
      <c r="AA46" s="481"/>
      <c r="AB46" s="138"/>
      <c r="AC46" s="32"/>
      <c r="AD46" s="32"/>
      <c r="AE46" s="32"/>
      <c r="AF46" s="32"/>
      <c r="AG46" s="32"/>
      <c r="AH46" s="32"/>
      <c r="AI46" s="32"/>
      <c r="AJ46" s="32"/>
      <c r="AK46" s="32"/>
      <c r="AL46" s="32"/>
      <c r="AM46" s="32"/>
      <c r="AN46" s="32"/>
      <c r="AQ46" s="457"/>
      <c r="AR46" s="147" t="s">
        <v>341</v>
      </c>
      <c r="AAL46" s="37"/>
      <c r="AAM46" s="37"/>
      <c r="AAN46" s="37"/>
      <c r="AAO46" s="37"/>
      <c r="AAP46" s="37"/>
      <c r="AAQ46" s="37"/>
      <c r="AAR46" s="37"/>
      <c r="AAS46" s="37"/>
      <c r="AAT46" s="37"/>
      <c r="AAU46" s="37"/>
      <c r="AAV46" s="37"/>
    </row>
    <row r="47" spans="1:727" ht="21.75" customHeight="1" x14ac:dyDescent="0.15">
      <c r="A47" s="84"/>
      <c r="B47" s="161"/>
      <c r="C47" s="160"/>
      <c r="D47" s="160"/>
      <c r="E47" s="155"/>
      <c r="F47" s="159"/>
      <c r="G47" s="158"/>
      <c r="H47" s="158"/>
      <c r="I47" s="158"/>
      <c r="J47" s="158"/>
      <c r="K47" s="158"/>
      <c r="L47" s="158"/>
      <c r="M47" s="158"/>
      <c r="N47" s="158"/>
      <c r="O47" s="158"/>
      <c r="P47" s="158"/>
      <c r="Q47" s="158"/>
      <c r="R47" s="158"/>
      <c r="S47" s="158"/>
      <c r="T47" s="158"/>
      <c r="U47" s="158"/>
      <c r="V47" s="158"/>
      <c r="W47" s="158"/>
      <c r="X47" s="158"/>
      <c r="Y47" s="158"/>
      <c r="Z47" s="158"/>
      <c r="AA47" s="157"/>
      <c r="AB47" s="138"/>
      <c r="AC47" s="32"/>
      <c r="AD47" s="32"/>
      <c r="AE47" s="32"/>
      <c r="AF47" s="32"/>
      <c r="AG47" s="32"/>
      <c r="AH47" s="32"/>
      <c r="AI47" s="32"/>
      <c r="AJ47" s="32"/>
      <c r="AK47" s="32"/>
      <c r="AL47" s="32"/>
      <c r="AM47" s="32"/>
      <c r="AN47" s="32"/>
      <c r="AQ47" s="457"/>
      <c r="AR47" s="147" t="s">
        <v>342</v>
      </c>
      <c r="AAL47" s="37"/>
      <c r="AAM47" s="37"/>
      <c r="AAN47" s="37"/>
      <c r="AAO47" s="37"/>
      <c r="AAP47" s="37"/>
      <c r="AAQ47" s="37"/>
      <c r="AAR47" s="37"/>
      <c r="AAS47" s="37"/>
      <c r="AAT47" s="37"/>
      <c r="AAU47" s="37"/>
      <c r="AAV47" s="37"/>
    </row>
    <row r="48" spans="1:727" ht="21.75" customHeight="1" x14ac:dyDescent="0.15">
      <c r="A48" s="84"/>
      <c r="B48" s="478" t="s">
        <v>278</v>
      </c>
      <c r="C48" s="479"/>
      <c r="D48" s="479"/>
      <c r="E48" s="72"/>
      <c r="F48" s="156" t="s">
        <v>277</v>
      </c>
      <c r="G48" s="155" t="s">
        <v>276</v>
      </c>
      <c r="H48" s="72"/>
      <c r="I48" s="155" t="s">
        <v>275</v>
      </c>
      <c r="J48" s="72"/>
      <c r="K48" s="155" t="s">
        <v>274</v>
      </c>
      <c r="L48" s="72"/>
      <c r="M48" s="155" t="s">
        <v>273</v>
      </c>
      <c r="N48" s="72"/>
      <c r="O48" s="155" t="s">
        <v>272</v>
      </c>
      <c r="P48" s="72"/>
      <c r="Q48" s="155" t="s">
        <v>271</v>
      </c>
      <c r="R48" s="72"/>
      <c r="S48" s="81"/>
      <c r="T48" s="81"/>
      <c r="U48" s="81"/>
      <c r="V48" s="81"/>
      <c r="W48" s="81"/>
      <c r="X48" s="81"/>
      <c r="Y48" s="81"/>
      <c r="Z48" s="81"/>
      <c r="AA48" s="154"/>
      <c r="AB48" s="138"/>
      <c r="AC48" s="32"/>
      <c r="AD48" s="32"/>
      <c r="AE48" s="32"/>
      <c r="AF48" s="32"/>
      <c r="AG48" s="32"/>
      <c r="AH48" s="32"/>
      <c r="AI48" s="32"/>
      <c r="AJ48" s="32"/>
      <c r="AK48" s="32"/>
      <c r="AL48" s="32"/>
      <c r="AM48" s="32"/>
      <c r="AN48" s="32"/>
      <c r="AQ48" s="457"/>
      <c r="AR48" s="147" t="s">
        <v>343</v>
      </c>
      <c r="AAL48" s="37"/>
      <c r="AAM48" s="37"/>
      <c r="AAN48" s="37"/>
      <c r="AAO48" s="37"/>
      <c r="AAP48" s="37"/>
      <c r="AAQ48" s="37"/>
      <c r="AAR48" s="37"/>
      <c r="AAS48" s="37"/>
      <c r="AAT48" s="37"/>
      <c r="AAU48" s="37"/>
      <c r="AAV48" s="37"/>
    </row>
    <row r="49" spans="1:736" ht="21.75" customHeight="1" x14ac:dyDescent="0.15">
      <c r="A49" s="84"/>
      <c r="B49" s="153"/>
      <c r="C49" s="152"/>
      <c r="D49" s="152"/>
      <c r="E49" s="69"/>
      <c r="F49" s="151"/>
      <c r="G49" s="150"/>
      <c r="H49" s="69"/>
      <c r="I49" s="150"/>
      <c r="J49" s="69"/>
      <c r="K49" s="150"/>
      <c r="L49" s="69"/>
      <c r="M49" s="150"/>
      <c r="N49" s="69"/>
      <c r="O49" s="150"/>
      <c r="P49" s="69"/>
      <c r="Q49" s="150"/>
      <c r="R49" s="149"/>
      <c r="S49" s="149"/>
      <c r="T49" s="149"/>
      <c r="U49" s="149"/>
      <c r="V49" s="149"/>
      <c r="W49" s="149"/>
      <c r="X49" s="149"/>
      <c r="Y49" s="149"/>
      <c r="Z49" s="149"/>
      <c r="AA49" s="148"/>
      <c r="AB49" s="138"/>
      <c r="AC49" s="32"/>
      <c r="AD49" s="32"/>
      <c r="AE49" s="32"/>
      <c r="AF49" s="32"/>
      <c r="AG49" s="32"/>
      <c r="AH49" s="32"/>
      <c r="AI49" s="32"/>
      <c r="AJ49" s="32"/>
      <c r="AK49" s="32"/>
      <c r="AL49" s="32"/>
      <c r="AM49" s="32"/>
      <c r="AN49" s="32"/>
      <c r="AQ49" s="457"/>
      <c r="AR49" s="147" t="s">
        <v>344</v>
      </c>
      <c r="AAL49" s="37"/>
      <c r="AAM49" s="37"/>
      <c r="AAN49" s="37"/>
      <c r="AAO49" s="37"/>
      <c r="AAP49" s="37"/>
      <c r="AAQ49" s="37"/>
      <c r="AAR49" s="37"/>
      <c r="AAS49" s="37"/>
      <c r="AAT49" s="37"/>
      <c r="AAU49" s="37"/>
      <c r="AAV49" s="37"/>
    </row>
    <row r="50" spans="1:736" ht="21.75" customHeight="1" x14ac:dyDescent="0.15">
      <c r="A50" s="482" t="s">
        <v>58</v>
      </c>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138"/>
      <c r="AC50" s="32"/>
      <c r="AD50" s="32"/>
      <c r="AE50" s="32"/>
      <c r="AF50" s="32"/>
      <c r="AG50" s="32"/>
      <c r="AH50" s="32"/>
      <c r="AI50" s="32"/>
      <c r="AJ50" s="32"/>
      <c r="AK50" s="32"/>
      <c r="AL50" s="32"/>
      <c r="AM50" s="32"/>
      <c r="AN50" s="32"/>
      <c r="AQ50" s="457"/>
      <c r="AR50" s="147" t="s">
        <v>345</v>
      </c>
      <c r="AAL50" s="37"/>
      <c r="AAM50" s="37"/>
      <c r="AAN50" s="37"/>
      <c r="AAO50" s="37"/>
      <c r="AAP50" s="37"/>
      <c r="AAQ50" s="37"/>
      <c r="AAR50" s="37"/>
      <c r="AAS50" s="37"/>
      <c r="AAT50" s="37"/>
      <c r="AAU50" s="37"/>
      <c r="AAV50" s="37"/>
    </row>
    <row r="51" spans="1:736" ht="18.75" customHeight="1" x14ac:dyDescent="0.15">
      <c r="A51" s="84"/>
      <c r="B51" s="146"/>
      <c r="C51" s="146"/>
      <c r="D51" s="146"/>
      <c r="E51" s="146"/>
      <c r="F51" s="146"/>
      <c r="G51" s="146"/>
      <c r="H51" s="146"/>
      <c r="I51" s="146"/>
      <c r="J51" s="146"/>
      <c r="K51" s="146"/>
      <c r="L51" s="146"/>
      <c r="M51" s="146"/>
      <c r="N51" s="146"/>
      <c r="O51" s="146"/>
      <c r="P51" s="146"/>
      <c r="Q51" s="146"/>
      <c r="R51" s="146"/>
      <c r="S51" s="146"/>
      <c r="T51" s="146"/>
      <c r="U51" s="145"/>
      <c r="V51" s="145"/>
      <c r="W51" s="145"/>
      <c r="X51" s="145"/>
      <c r="Y51" s="145"/>
      <c r="Z51" s="145"/>
      <c r="AA51" s="145"/>
      <c r="AB51" s="138"/>
      <c r="AC51" s="32"/>
      <c r="AD51" s="32"/>
      <c r="AE51" s="32"/>
      <c r="AF51" s="32"/>
      <c r="AG51" s="32"/>
      <c r="AH51" s="32"/>
      <c r="AI51" s="32"/>
      <c r="AJ51" s="32"/>
      <c r="AK51" s="32"/>
      <c r="AL51" s="32"/>
      <c r="AM51" s="32"/>
      <c r="AN51" s="32"/>
      <c r="AAL51" s="37"/>
      <c r="AAM51" s="37"/>
      <c r="AAN51" s="37"/>
      <c r="AAO51" s="37"/>
      <c r="AAP51" s="37"/>
      <c r="AAQ51" s="37"/>
      <c r="AAR51" s="37"/>
      <c r="AAS51" s="37"/>
      <c r="AAT51" s="37"/>
      <c r="AAU51" s="37"/>
      <c r="AAV51" s="37"/>
    </row>
    <row r="52" spans="1:736" ht="24" customHeight="1" x14ac:dyDescent="0.15">
      <c r="A52" s="458" t="s">
        <v>270</v>
      </c>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138"/>
      <c r="AC52" s="32"/>
      <c r="AD52" s="32"/>
      <c r="AE52" s="32"/>
      <c r="AF52" s="32"/>
      <c r="AG52" s="32"/>
      <c r="AH52" s="32"/>
      <c r="AI52" s="32"/>
      <c r="AJ52" s="32"/>
      <c r="AK52" s="32"/>
      <c r="AL52" s="32"/>
      <c r="AM52" s="32"/>
      <c r="AN52" s="32"/>
      <c r="AR52" s="33"/>
      <c r="AS52" s="33"/>
      <c r="AT52" s="464" t="s">
        <v>269</v>
      </c>
      <c r="AU52" s="464"/>
      <c r="AV52" s="464"/>
      <c r="AW52" s="464"/>
      <c r="AX52" s="464"/>
      <c r="AY52" s="464"/>
      <c r="AZ52" s="464"/>
      <c r="BA52" s="464"/>
      <c r="BB52" s="464"/>
      <c r="BC52" s="464"/>
      <c r="BD52" s="464"/>
      <c r="BE52" s="464"/>
      <c r="BF52" s="464"/>
      <c r="BG52" s="464"/>
      <c r="BH52" s="464"/>
      <c r="BI52" s="33"/>
      <c r="BJ52" s="33"/>
      <c r="BK52" s="33"/>
      <c r="BL52" s="33"/>
      <c r="BM52" s="464" t="s">
        <v>268</v>
      </c>
      <c r="BN52" s="464"/>
      <c r="BO52" s="464"/>
      <c r="BP52" s="464"/>
      <c r="BQ52" s="464"/>
      <c r="BR52" s="464"/>
      <c r="BS52" s="464"/>
      <c r="BT52" s="464"/>
      <c r="BU52" s="464"/>
      <c r="BV52" s="464"/>
      <c r="BW52" s="464"/>
      <c r="BX52" s="464"/>
      <c r="BY52" s="464"/>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row>
    <row r="53" spans="1:736" ht="5" customHeight="1" x14ac:dyDescent="0.15">
      <c r="A53" s="131"/>
      <c r="B53" s="130"/>
      <c r="C53" s="130"/>
      <c r="D53" s="130"/>
      <c r="E53" s="130"/>
      <c r="F53" s="130"/>
      <c r="G53" s="130"/>
      <c r="H53" s="130"/>
      <c r="I53" s="130"/>
      <c r="J53" s="130"/>
      <c r="K53" s="32"/>
      <c r="L53" s="32"/>
      <c r="M53" s="32"/>
      <c r="N53" s="32"/>
      <c r="O53" s="32"/>
      <c r="P53" s="32"/>
      <c r="Q53" s="32"/>
      <c r="R53" s="32"/>
      <c r="S53" s="32"/>
      <c r="T53" s="32"/>
      <c r="U53" s="32"/>
      <c r="V53" s="32"/>
      <c r="W53" s="32"/>
      <c r="X53" s="32"/>
      <c r="Y53" s="32"/>
      <c r="Z53" s="32"/>
      <c r="AA53" s="32"/>
      <c r="AB53" s="138"/>
      <c r="AC53" s="32"/>
      <c r="AD53" s="32"/>
      <c r="AE53" s="32"/>
      <c r="AF53" s="32"/>
      <c r="AG53" s="32"/>
      <c r="AH53" s="32"/>
      <c r="AI53" s="32"/>
      <c r="AJ53" s="32"/>
      <c r="AK53" s="32"/>
      <c r="AL53" s="32"/>
      <c r="AM53" s="32"/>
      <c r="AN53" s="32"/>
      <c r="AR53" s="32"/>
      <c r="AS53" s="32"/>
      <c r="AT53" s="464"/>
      <c r="AU53" s="464"/>
      <c r="AV53" s="464"/>
      <c r="AW53" s="464"/>
      <c r="AX53" s="464"/>
      <c r="AY53" s="464"/>
      <c r="AZ53" s="464"/>
      <c r="BA53" s="464"/>
      <c r="BB53" s="464"/>
      <c r="BC53" s="464"/>
      <c r="BD53" s="464"/>
      <c r="BE53" s="464"/>
      <c r="BF53" s="464"/>
      <c r="BG53" s="464"/>
      <c r="BH53" s="464"/>
      <c r="BI53" s="33"/>
      <c r="BJ53" s="33"/>
      <c r="BK53" s="32"/>
      <c r="BL53" s="32"/>
      <c r="BM53" s="464"/>
      <c r="BN53" s="464"/>
      <c r="BO53" s="464"/>
      <c r="BP53" s="464"/>
      <c r="BQ53" s="464"/>
      <c r="BR53" s="464"/>
      <c r="BS53" s="464"/>
      <c r="BT53" s="464"/>
      <c r="BU53" s="464"/>
      <c r="BV53" s="464"/>
      <c r="BW53" s="464"/>
      <c r="BX53" s="464"/>
      <c r="BY53" s="464"/>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row>
    <row r="54" spans="1:736" ht="13" customHeight="1" x14ac:dyDescent="0.15">
      <c r="A54" s="458" t="s">
        <v>267</v>
      </c>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138"/>
      <c r="AC54" s="32"/>
      <c r="AD54" s="32"/>
      <c r="AE54" s="32"/>
      <c r="AF54" s="32"/>
      <c r="AG54" s="32"/>
      <c r="AH54" s="32"/>
      <c r="AI54" s="32"/>
      <c r="AJ54" s="32"/>
      <c r="AK54" s="32"/>
      <c r="AL54" s="32"/>
      <c r="AM54" s="32"/>
      <c r="AN54" s="32"/>
      <c r="AR54" s="32"/>
      <c r="AS54" s="32"/>
      <c r="AT54" s="32"/>
      <c r="AU54" s="32"/>
      <c r="AV54" s="32"/>
      <c r="AW54" s="32"/>
      <c r="AX54" s="32"/>
      <c r="AY54" s="459" t="s">
        <v>88</v>
      </c>
      <c r="AZ54" s="459"/>
      <c r="BA54" s="459"/>
      <c r="BB54" s="459"/>
      <c r="BC54" s="459"/>
      <c r="BD54" s="459"/>
      <c r="BE54" s="459"/>
      <c r="BF54" s="459"/>
      <c r="BG54" s="459"/>
      <c r="BH54" s="459"/>
      <c r="BI54" s="33"/>
      <c r="BJ54" s="33"/>
      <c r="BK54" s="32"/>
      <c r="BL54" s="32"/>
      <c r="BM54" s="32"/>
      <c r="BN54" s="32"/>
      <c r="BO54" s="32"/>
      <c r="BP54" s="459" t="s">
        <v>88</v>
      </c>
      <c r="BQ54" s="459"/>
      <c r="BR54" s="459"/>
      <c r="BS54" s="459"/>
      <c r="BT54" s="459"/>
      <c r="BU54" s="459"/>
      <c r="BV54" s="459"/>
      <c r="BW54" s="459"/>
      <c r="BX54" s="459"/>
      <c r="BY54" s="459"/>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row>
    <row r="55" spans="1:736" ht="13" customHeight="1" x14ac:dyDescent="0.15">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138"/>
      <c r="AC55" s="32"/>
      <c r="AD55" s="32"/>
      <c r="AE55" s="32"/>
      <c r="AF55" s="32"/>
      <c r="AG55" s="32"/>
      <c r="AH55" s="32"/>
      <c r="AI55" s="32"/>
      <c r="AJ55" s="32"/>
      <c r="AK55" s="32"/>
      <c r="AL55" s="32"/>
      <c r="AM55" s="32"/>
      <c r="AN55" s="32"/>
      <c r="AR55" s="32"/>
      <c r="AS55" s="32"/>
      <c r="AT55" s="32"/>
      <c r="AU55" s="32"/>
      <c r="AV55" s="32"/>
      <c r="AW55" s="32"/>
      <c r="AX55" s="32"/>
      <c r="AY55" s="453">
        <v>1</v>
      </c>
      <c r="AZ55" s="453"/>
      <c r="BA55" s="453">
        <v>2</v>
      </c>
      <c r="BB55" s="453"/>
      <c r="BC55" s="453">
        <v>3</v>
      </c>
      <c r="BD55" s="453"/>
      <c r="BE55" s="453">
        <v>4</v>
      </c>
      <c r="BF55" s="453"/>
      <c r="BG55" s="453">
        <v>5</v>
      </c>
      <c r="BH55" s="453"/>
      <c r="BI55" s="33"/>
      <c r="BJ55" s="33"/>
      <c r="BK55" s="32"/>
      <c r="BL55" s="32"/>
      <c r="BM55" s="32"/>
      <c r="BN55" s="32"/>
      <c r="BO55" s="32"/>
      <c r="BP55" s="453">
        <v>1</v>
      </c>
      <c r="BQ55" s="453"/>
      <c r="BR55" s="453">
        <v>2</v>
      </c>
      <c r="BS55" s="453"/>
      <c r="BT55" s="453">
        <v>3</v>
      </c>
      <c r="BU55" s="453"/>
      <c r="BV55" s="453">
        <v>4</v>
      </c>
      <c r="BW55" s="453"/>
      <c r="BX55" s="453">
        <v>5</v>
      </c>
      <c r="BY55" s="45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row>
    <row r="56" spans="1:736" ht="13" customHeight="1" x14ac:dyDescent="0.15">
      <c r="A56" s="415" t="s">
        <v>5</v>
      </c>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138"/>
      <c r="AC56" s="32"/>
      <c r="AD56" s="32"/>
      <c r="AE56" s="32"/>
      <c r="AF56" s="32"/>
      <c r="AG56" s="32"/>
      <c r="AH56" s="32"/>
      <c r="AI56" s="32"/>
      <c r="AJ56" s="32"/>
      <c r="AK56" s="32"/>
      <c r="AL56" s="32"/>
      <c r="AM56" s="32"/>
      <c r="AN56" s="32"/>
      <c r="AR56" s="32"/>
      <c r="AS56" s="32"/>
      <c r="AT56" s="32"/>
      <c r="AU56" s="32"/>
      <c r="AV56" s="32"/>
      <c r="AW56" s="32"/>
      <c r="AX56" s="32"/>
      <c r="AY56" s="442" t="str">
        <f>IF(O74=1,"X","")</f>
        <v/>
      </c>
      <c r="AZ56" s="443"/>
      <c r="BA56" s="442" t="str">
        <f>IF(O74=2,"X","")</f>
        <v/>
      </c>
      <c r="BB56" s="443"/>
      <c r="BC56" s="442" t="str">
        <f>IF(O74=3,"X","")</f>
        <v>X</v>
      </c>
      <c r="BD56" s="443"/>
      <c r="BE56" s="446" t="str">
        <f>IF(O74=4,"X","")</f>
        <v/>
      </c>
      <c r="BF56" s="447"/>
      <c r="BG56" s="442" t="str">
        <f>IF(O74=5,"X","")</f>
        <v/>
      </c>
      <c r="BH56" s="443"/>
      <c r="BI56" s="33"/>
      <c r="BJ56" s="32"/>
      <c r="BK56" s="32"/>
      <c r="BL56" s="32"/>
      <c r="BM56" s="32"/>
      <c r="BN56" s="32"/>
      <c r="BO56" s="32"/>
      <c r="BP56" s="442" t="str">
        <f>IF(R113=1,"X","")</f>
        <v>X</v>
      </c>
      <c r="BQ56" s="443"/>
      <c r="BR56" s="442" t="str">
        <f>IF(R113=2,"X","")</f>
        <v/>
      </c>
      <c r="BS56" s="443"/>
      <c r="BT56" s="442" t="str">
        <f>IF(R113=3,"X","")</f>
        <v/>
      </c>
      <c r="BU56" s="443"/>
      <c r="BV56" s="446" t="str">
        <f>IF(R113=4,"X","")</f>
        <v/>
      </c>
      <c r="BW56" s="447"/>
      <c r="BX56" s="442" t="str">
        <f>IF(R113=5,"X","")</f>
        <v/>
      </c>
      <c r="BY56" s="44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row>
    <row r="57" spans="1:736" s="23" customFormat="1" ht="27" customHeight="1" x14ac:dyDescent="0.15">
      <c r="A57" s="416" t="s">
        <v>251</v>
      </c>
      <c r="B57" s="417"/>
      <c r="C57" s="418" t="s">
        <v>250</v>
      </c>
      <c r="D57" s="418"/>
      <c r="E57" s="418"/>
      <c r="F57" s="418"/>
      <c r="G57" s="129" t="s">
        <v>249</v>
      </c>
      <c r="H57" s="49" t="s">
        <v>165</v>
      </c>
      <c r="I57" s="49" t="s">
        <v>163</v>
      </c>
      <c r="J57" s="49" t="s">
        <v>161</v>
      </c>
      <c r="K57" s="49" t="s">
        <v>159</v>
      </c>
      <c r="L57" s="49" t="s">
        <v>157</v>
      </c>
      <c r="M57" s="49" t="s">
        <v>155</v>
      </c>
      <c r="N57" s="49" t="s">
        <v>153</v>
      </c>
      <c r="O57" s="49" t="s">
        <v>151</v>
      </c>
      <c r="P57" s="49" t="s">
        <v>149</v>
      </c>
      <c r="Q57" s="49" t="s">
        <v>164</v>
      </c>
      <c r="R57" s="49" t="s">
        <v>162</v>
      </c>
      <c r="S57" s="49" t="s">
        <v>160</v>
      </c>
      <c r="T57" s="49" t="s">
        <v>158</v>
      </c>
      <c r="U57" s="49" t="s">
        <v>156</v>
      </c>
      <c r="V57" s="49" t="s">
        <v>154</v>
      </c>
      <c r="W57" s="49" t="s">
        <v>152</v>
      </c>
      <c r="X57" s="49" t="s">
        <v>150</v>
      </c>
      <c r="Y57" s="49" t="s">
        <v>148</v>
      </c>
      <c r="Z57" s="419" t="s">
        <v>248</v>
      </c>
      <c r="AA57" s="420"/>
      <c r="AB57" s="138"/>
      <c r="AC57" s="33"/>
      <c r="AD57" s="33"/>
      <c r="AE57" s="33"/>
      <c r="AF57" s="33"/>
      <c r="AG57" s="33"/>
      <c r="AH57" s="33"/>
      <c r="AI57" s="33"/>
      <c r="AJ57" s="33"/>
      <c r="AK57" s="33"/>
      <c r="AL57" s="33"/>
      <c r="AM57" s="33"/>
      <c r="AN57" s="33"/>
      <c r="AR57" s="32"/>
      <c r="AS57" s="32"/>
      <c r="AT57" s="450" t="s">
        <v>266</v>
      </c>
      <c r="AU57" s="450"/>
      <c r="AV57" s="450"/>
      <c r="AW57" s="451"/>
      <c r="AX57" s="32"/>
      <c r="AY57" s="444"/>
      <c r="AZ57" s="445"/>
      <c r="BA57" s="444"/>
      <c r="BB57" s="445"/>
      <c r="BC57" s="444"/>
      <c r="BD57" s="445"/>
      <c r="BE57" s="448"/>
      <c r="BF57" s="449"/>
      <c r="BG57" s="444"/>
      <c r="BH57" s="445"/>
      <c r="BI57" s="33"/>
      <c r="BJ57" s="33"/>
      <c r="BK57" s="32"/>
      <c r="BL57" s="32"/>
      <c r="BM57" s="450" t="s">
        <v>266</v>
      </c>
      <c r="BN57" s="451"/>
      <c r="BO57" s="32"/>
      <c r="BP57" s="444"/>
      <c r="BQ57" s="445"/>
      <c r="BR57" s="444"/>
      <c r="BS57" s="445"/>
      <c r="BT57" s="444"/>
      <c r="BU57" s="445"/>
      <c r="BV57" s="448"/>
      <c r="BW57" s="449"/>
      <c r="BX57" s="444"/>
      <c r="BY57" s="445"/>
    </row>
    <row r="58" spans="1:736" ht="13" customHeight="1" x14ac:dyDescent="0.15">
      <c r="A58" s="125">
        <v>1</v>
      </c>
      <c r="B58" s="128" t="s">
        <v>265</v>
      </c>
      <c r="C58" s="460" t="s">
        <v>264</v>
      </c>
      <c r="D58" s="460"/>
      <c r="E58" s="460"/>
      <c r="F58" s="460"/>
      <c r="G58" s="123">
        <v>0.2</v>
      </c>
      <c r="H58" s="47"/>
      <c r="I58" s="47"/>
      <c r="J58" s="47"/>
      <c r="K58" s="47"/>
      <c r="L58" s="47"/>
      <c r="M58" s="47"/>
      <c r="N58" s="47"/>
      <c r="O58" s="47"/>
      <c r="P58" s="47"/>
      <c r="Q58" s="47"/>
      <c r="R58" s="47"/>
      <c r="S58" s="47"/>
      <c r="T58" s="47"/>
      <c r="U58" s="47"/>
      <c r="V58" s="47"/>
      <c r="W58" s="47"/>
      <c r="X58" s="47"/>
      <c r="Y58" s="47"/>
      <c r="Z58" s="122">
        <f>COUNTA(H58:Y58)*G58</f>
        <v>0</v>
      </c>
      <c r="AA58" s="400">
        <f>IFERROR(SUM(Z58:Z62)/COUNTA(H58:W62),"")</f>
        <v>0.6</v>
      </c>
      <c r="AC58" s="32"/>
      <c r="AD58" s="32"/>
      <c r="AE58" s="32"/>
      <c r="AF58" s="32"/>
      <c r="AG58" s="32"/>
      <c r="AH58" s="32"/>
      <c r="AI58" s="32"/>
      <c r="AJ58" s="32"/>
      <c r="AK58" s="32"/>
      <c r="AL58" s="32"/>
      <c r="AM58" s="32"/>
      <c r="AN58" s="32"/>
      <c r="AR58" s="32"/>
      <c r="AS58" s="32"/>
      <c r="AT58" s="451"/>
      <c r="AU58" s="451"/>
      <c r="AV58" s="451"/>
      <c r="AW58" s="451"/>
      <c r="AX58" s="32"/>
      <c r="AY58" s="452" t="s">
        <v>243</v>
      </c>
      <c r="AZ58" s="452"/>
      <c r="BA58" s="452" t="s">
        <v>246</v>
      </c>
      <c r="BB58" s="452"/>
      <c r="BC58" s="452" t="s">
        <v>252</v>
      </c>
      <c r="BD58" s="452"/>
      <c r="BE58" s="452" t="s">
        <v>253</v>
      </c>
      <c r="BF58" s="452"/>
      <c r="BG58" s="452" t="s">
        <v>257</v>
      </c>
      <c r="BH58" s="452"/>
      <c r="BI58" s="33"/>
      <c r="BJ58" s="32"/>
      <c r="BK58" s="32"/>
      <c r="BL58" s="32"/>
      <c r="BM58" s="451"/>
      <c r="BN58" s="451"/>
      <c r="BO58" s="32"/>
      <c r="BP58" s="32"/>
      <c r="BQ58" s="144"/>
      <c r="BR58" s="144"/>
      <c r="BS58" s="144"/>
      <c r="BT58" s="144"/>
      <c r="BU58" s="144"/>
      <c r="BV58" s="144"/>
      <c r="BW58" s="144"/>
      <c r="BX58" s="144"/>
      <c r="BY58" s="144"/>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row>
    <row r="59" spans="1:736" ht="13" customHeight="1" x14ac:dyDescent="0.15">
      <c r="A59" s="125">
        <v>2</v>
      </c>
      <c r="B59" s="127" t="s">
        <v>263</v>
      </c>
      <c r="C59" s="365" t="s">
        <v>262</v>
      </c>
      <c r="D59" s="365"/>
      <c r="E59" s="365"/>
      <c r="F59" s="365"/>
      <c r="G59" s="123">
        <v>0.4</v>
      </c>
      <c r="H59" s="47"/>
      <c r="I59" s="47"/>
      <c r="J59" s="47"/>
      <c r="K59" s="47"/>
      <c r="L59" s="47"/>
      <c r="M59" s="47"/>
      <c r="N59" s="47"/>
      <c r="O59" s="47"/>
      <c r="P59" s="47"/>
      <c r="Q59" s="47"/>
      <c r="R59" s="47"/>
      <c r="S59" s="47"/>
      <c r="T59" s="47"/>
      <c r="U59" s="47"/>
      <c r="V59" s="47"/>
      <c r="W59" s="47"/>
      <c r="X59" s="47"/>
      <c r="Y59" s="47"/>
      <c r="Z59" s="122">
        <f>COUNTA(H59:Y59)*G59</f>
        <v>0</v>
      </c>
      <c r="AA59" s="400"/>
      <c r="AB59" s="138"/>
      <c r="AC59" s="32"/>
      <c r="AD59" s="32"/>
      <c r="AE59" s="32"/>
      <c r="AF59" s="32"/>
      <c r="AG59" s="32"/>
      <c r="AH59" s="32"/>
      <c r="AI59" s="32"/>
      <c r="AJ59" s="32"/>
      <c r="AK59" s="32"/>
      <c r="AL59" s="32"/>
      <c r="AM59" s="32"/>
      <c r="AN59" s="32"/>
      <c r="AR59" s="32"/>
      <c r="AS59" s="32"/>
      <c r="AT59" s="451"/>
      <c r="AU59" s="451"/>
      <c r="AV59" s="451"/>
      <c r="AW59" s="451"/>
      <c r="AX59" s="32"/>
      <c r="AY59" s="141"/>
      <c r="AZ59" s="142">
        <f>IF(AY56="X",V74,0)</f>
        <v>0</v>
      </c>
      <c r="BA59" s="143"/>
      <c r="BB59" s="142">
        <f>IF(BA56="X",V74,0)</f>
        <v>0</v>
      </c>
      <c r="BC59" s="143"/>
      <c r="BD59" s="142">
        <f>IF(BC56="X",V74,0)</f>
        <v>0.6</v>
      </c>
      <c r="BE59" s="143"/>
      <c r="BF59" s="142">
        <f>IF(BE56="X",V74,0)</f>
        <v>0</v>
      </c>
      <c r="BG59" s="143"/>
      <c r="BH59" s="142">
        <f>IF(BG56="X",V74,0)</f>
        <v>0</v>
      </c>
      <c r="BI59" s="33"/>
      <c r="BJ59" s="32"/>
      <c r="BK59" s="32"/>
      <c r="BL59" s="32"/>
      <c r="BM59" s="451"/>
      <c r="BN59" s="451"/>
      <c r="BO59" s="32"/>
      <c r="BP59" s="141"/>
      <c r="BQ59" s="140">
        <f>IF(BP56="X",W113,0)</f>
        <v>0.18</v>
      </c>
      <c r="BR59" s="141"/>
      <c r="BS59" s="140">
        <f>IF(BR56="X",W113,0)</f>
        <v>0</v>
      </c>
      <c r="BT59" s="141"/>
      <c r="BU59" s="140">
        <f>IF(BT56="X",W113,0)</f>
        <v>0</v>
      </c>
      <c r="BV59" s="141"/>
      <c r="BW59" s="140">
        <f>IF(BV56="X",W113,0)</f>
        <v>0</v>
      </c>
      <c r="BX59" s="141"/>
      <c r="BY59" s="140">
        <f>IF(BX56="X",W113,0)</f>
        <v>0</v>
      </c>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row>
    <row r="60" spans="1:736" ht="13" customHeight="1" x14ac:dyDescent="0.15">
      <c r="A60" s="125">
        <v>3</v>
      </c>
      <c r="B60" s="126" t="s">
        <v>261</v>
      </c>
      <c r="C60" s="365" t="s">
        <v>260</v>
      </c>
      <c r="D60" s="365"/>
      <c r="E60" s="365"/>
      <c r="F60" s="365"/>
      <c r="G60" s="123">
        <v>0.6</v>
      </c>
      <c r="H60" s="47" t="s">
        <v>62</v>
      </c>
      <c r="I60" s="47" t="s">
        <v>62</v>
      </c>
      <c r="J60" s="47" t="s">
        <v>62</v>
      </c>
      <c r="K60" s="47"/>
      <c r="L60" s="47"/>
      <c r="M60" s="47"/>
      <c r="N60" s="47"/>
      <c r="O60" s="47"/>
      <c r="P60" s="47"/>
      <c r="Q60" s="47"/>
      <c r="R60" s="47"/>
      <c r="S60" s="47"/>
      <c r="T60" s="47"/>
      <c r="U60" s="47"/>
      <c r="V60" s="47"/>
      <c r="W60" s="47"/>
      <c r="X60" s="47"/>
      <c r="Y60" s="47"/>
      <c r="Z60" s="122">
        <f>COUNTA(H60:Y60)*G60</f>
        <v>1.7999999999999998</v>
      </c>
      <c r="AA60" s="400"/>
      <c r="AB60" s="138"/>
      <c r="AC60" s="32"/>
      <c r="AD60" s="32"/>
      <c r="AE60" s="32"/>
      <c r="AF60" s="32"/>
      <c r="AG60" s="32"/>
      <c r="AH60" s="32"/>
      <c r="AI60" s="32"/>
      <c r="AJ60" s="32"/>
      <c r="AK60" s="32"/>
      <c r="AL60" s="32"/>
      <c r="AM60" s="32"/>
      <c r="AN60" s="32"/>
      <c r="AR60" s="32"/>
      <c r="AS60" s="32"/>
      <c r="AT60" s="139"/>
      <c r="AU60" s="139"/>
      <c r="AV60" s="139"/>
      <c r="AW60" s="139"/>
      <c r="AX60" s="32"/>
      <c r="AY60" s="32"/>
      <c r="AZ60" s="32"/>
      <c r="BA60" s="32"/>
      <c r="BB60" s="33"/>
      <c r="BC60" s="33"/>
      <c r="BD60" s="33"/>
      <c r="BE60" s="33"/>
      <c r="BF60" s="33"/>
      <c r="BG60" s="33"/>
      <c r="BH60" s="33"/>
      <c r="BI60" s="33"/>
      <c r="BJ60" s="32"/>
      <c r="BK60" s="32"/>
      <c r="BL60" s="32"/>
      <c r="BM60" s="139"/>
      <c r="BN60" s="139"/>
      <c r="BO60" s="32"/>
      <c r="BP60" s="32"/>
      <c r="BQ60" s="32"/>
      <c r="BR60" s="32"/>
      <c r="BS60" s="33"/>
      <c r="BT60" s="33"/>
      <c r="BU60" s="33"/>
      <c r="BV60" s="33"/>
      <c r="BW60" s="33"/>
      <c r="BX60" s="33"/>
      <c r="BY60" s="3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row>
    <row r="61" spans="1:736" ht="13" customHeight="1" x14ac:dyDescent="0.15">
      <c r="A61" s="125">
        <v>4</v>
      </c>
      <c r="B61" s="124" t="s">
        <v>259</v>
      </c>
      <c r="C61" s="365" t="s">
        <v>258</v>
      </c>
      <c r="D61" s="365"/>
      <c r="E61" s="365"/>
      <c r="F61" s="365"/>
      <c r="G61" s="123">
        <v>0.8</v>
      </c>
      <c r="H61" s="47"/>
      <c r="I61" s="47"/>
      <c r="J61" s="47"/>
      <c r="K61" s="47"/>
      <c r="L61" s="47"/>
      <c r="M61" s="47"/>
      <c r="N61" s="47"/>
      <c r="O61" s="47"/>
      <c r="P61" s="47"/>
      <c r="Q61" s="47"/>
      <c r="R61" s="47"/>
      <c r="S61" s="47"/>
      <c r="T61" s="47"/>
      <c r="U61" s="47"/>
      <c r="V61" s="47"/>
      <c r="W61" s="47"/>
      <c r="X61" s="47"/>
      <c r="Y61" s="47"/>
      <c r="Z61" s="122">
        <f>COUNTA(H61:Y61)*G61</f>
        <v>0</v>
      </c>
      <c r="AA61" s="400"/>
      <c r="AB61" s="138"/>
      <c r="AC61" s="32"/>
      <c r="AD61" s="32"/>
      <c r="AE61" s="32"/>
      <c r="AF61" s="32"/>
      <c r="AG61" s="32"/>
      <c r="AH61" s="32"/>
      <c r="AI61" s="32"/>
      <c r="AJ61" s="32"/>
      <c r="AK61" s="32"/>
      <c r="AL61" s="32"/>
      <c r="AM61" s="32"/>
      <c r="AN61" s="32"/>
      <c r="AR61" s="433" t="s">
        <v>5</v>
      </c>
      <c r="AS61" s="379">
        <v>5</v>
      </c>
      <c r="AT61" s="409" t="str">
        <f>IF(O64=5,"X","")</f>
        <v/>
      </c>
      <c r="AU61" s="395" t="s">
        <v>257</v>
      </c>
      <c r="AV61" s="396"/>
      <c r="AW61" s="405">
        <f>IF(AT61="X",V64,0)</f>
        <v>0</v>
      </c>
      <c r="AX61" s="32"/>
      <c r="AY61" s="431"/>
      <c r="AZ61" s="383" t="str">
        <f>IF(AND(AT61="X",AY56="X"),AW61*AZ59,"")</f>
        <v/>
      </c>
      <c r="BA61" s="363"/>
      <c r="BB61" s="363" t="str">
        <f>IF(AND(AT61="X",BA56="X"),AW61*BB59,"")</f>
        <v/>
      </c>
      <c r="BC61" s="381"/>
      <c r="BD61" s="383" t="str">
        <f>IF(AND(AT61="X",BC56="X"),AW61*BD59,"")</f>
        <v/>
      </c>
      <c r="BE61" s="363"/>
      <c r="BF61" s="363" t="str">
        <f>IF(AND(AT61="X",BE56="X"),AW61*BF59,"")</f>
        <v/>
      </c>
      <c r="BG61" s="402"/>
      <c r="BH61" s="389" t="str">
        <f>IF(AND(AT61="X",BG56="X"),AW61*BH59,"")</f>
        <v/>
      </c>
      <c r="BI61" s="33"/>
      <c r="BJ61" s="32"/>
      <c r="BK61" s="433" t="s">
        <v>5</v>
      </c>
      <c r="BL61" s="379">
        <v>5</v>
      </c>
      <c r="BM61" s="409" t="str">
        <f>IF(F113=5,"X","")</f>
        <v/>
      </c>
      <c r="BN61" s="413">
        <f>IF(BM61="X",J113,0)</f>
        <v>0</v>
      </c>
      <c r="BO61" s="32"/>
      <c r="BP61" s="431"/>
      <c r="BQ61" s="383" t="str">
        <f>IF(AND(BM61="X",BP56="X"),BN61*BQ59,"")</f>
        <v/>
      </c>
      <c r="BR61" s="363"/>
      <c r="BS61" s="363" t="str">
        <f>IF(AND(BM61="X",BR56="X"),BN61*BS59,"")</f>
        <v/>
      </c>
      <c r="BT61" s="381"/>
      <c r="BU61" s="383" t="str">
        <f>IF(AND(BM61="X",BT56="X"),BN61*BU59,"")</f>
        <v/>
      </c>
      <c r="BV61" s="363"/>
      <c r="BW61" s="363" t="str">
        <f>IF(AND(BM61="X",BV56="X"),BN61*BW59,"")</f>
        <v/>
      </c>
      <c r="BX61" s="402"/>
      <c r="BY61" s="389" t="str">
        <f>IF(AND(BM61="X",BX56="X"),BN61*BY59,"")</f>
        <v/>
      </c>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row>
    <row r="62" spans="1:736" ht="13" customHeight="1" x14ac:dyDescent="0.15">
      <c r="A62" s="121">
        <v>5</v>
      </c>
      <c r="B62" s="120" t="s">
        <v>256</v>
      </c>
      <c r="C62" s="366" t="s">
        <v>255</v>
      </c>
      <c r="D62" s="366"/>
      <c r="E62" s="366"/>
      <c r="F62" s="366"/>
      <c r="G62" s="119">
        <v>1</v>
      </c>
      <c r="H62" s="45"/>
      <c r="I62" s="45"/>
      <c r="J62" s="45"/>
      <c r="K62" s="45"/>
      <c r="L62" s="45"/>
      <c r="M62" s="45"/>
      <c r="N62" s="45"/>
      <c r="O62" s="45"/>
      <c r="P62" s="45"/>
      <c r="Q62" s="45"/>
      <c r="R62" s="45"/>
      <c r="S62" s="45"/>
      <c r="T62" s="45"/>
      <c r="U62" s="45"/>
      <c r="V62" s="45"/>
      <c r="W62" s="45"/>
      <c r="X62" s="45"/>
      <c r="Y62" s="45"/>
      <c r="Z62" s="118">
        <f>COUNTA(H62:Y62)*G62</f>
        <v>0</v>
      </c>
      <c r="AA62" s="401"/>
      <c r="AB62" s="138"/>
      <c r="AC62" s="32"/>
      <c r="AD62" s="32"/>
      <c r="AE62" s="32"/>
      <c r="AF62" s="32"/>
      <c r="AG62" s="32"/>
      <c r="AH62" s="32"/>
      <c r="AI62" s="32"/>
      <c r="AJ62" s="32"/>
      <c r="AK62" s="32"/>
      <c r="AL62" s="32"/>
      <c r="AM62" s="32"/>
      <c r="AN62" s="32"/>
      <c r="AR62" s="433"/>
      <c r="AS62" s="379"/>
      <c r="AT62" s="410"/>
      <c r="AU62" s="397"/>
      <c r="AV62" s="398"/>
      <c r="AW62" s="406"/>
      <c r="AX62" s="33"/>
      <c r="AY62" s="432"/>
      <c r="AZ62" s="384"/>
      <c r="BA62" s="364"/>
      <c r="BB62" s="364"/>
      <c r="BC62" s="382"/>
      <c r="BD62" s="384"/>
      <c r="BE62" s="364"/>
      <c r="BF62" s="364"/>
      <c r="BG62" s="403"/>
      <c r="BH62" s="390"/>
      <c r="BI62" s="33"/>
      <c r="BJ62" s="32"/>
      <c r="BK62" s="433"/>
      <c r="BL62" s="379"/>
      <c r="BM62" s="410"/>
      <c r="BN62" s="414"/>
      <c r="BO62" s="33"/>
      <c r="BP62" s="432"/>
      <c r="BQ62" s="384"/>
      <c r="BR62" s="364"/>
      <c r="BS62" s="364"/>
      <c r="BT62" s="382"/>
      <c r="BU62" s="384"/>
      <c r="BV62" s="364"/>
      <c r="BW62" s="364"/>
      <c r="BX62" s="403"/>
      <c r="BY62" s="390"/>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row>
    <row r="63" spans="1:736" ht="11.25" customHeight="1" thickBot="1" x14ac:dyDescent="0.2">
      <c r="A63" s="137"/>
      <c r="B63" s="135"/>
      <c r="C63" s="136"/>
      <c r="D63" s="136"/>
      <c r="E63" s="136"/>
      <c r="F63" s="116"/>
      <c r="G63" s="135"/>
      <c r="H63" s="134">
        <f t="shared" ref="H63:W63" si="4">COUNTA(H58:H62)</f>
        <v>1</v>
      </c>
      <c r="I63" s="134">
        <f t="shared" si="4"/>
        <v>1</v>
      </c>
      <c r="J63" s="134">
        <f t="shared" si="4"/>
        <v>1</v>
      </c>
      <c r="K63" s="134">
        <f t="shared" si="4"/>
        <v>0</v>
      </c>
      <c r="L63" s="134">
        <f t="shared" si="4"/>
        <v>0</v>
      </c>
      <c r="M63" s="134">
        <f t="shared" si="4"/>
        <v>0</v>
      </c>
      <c r="N63" s="134">
        <f t="shared" si="4"/>
        <v>0</v>
      </c>
      <c r="O63" s="114">
        <f t="shared" si="4"/>
        <v>0</v>
      </c>
      <c r="P63" s="114">
        <f t="shared" si="4"/>
        <v>0</v>
      </c>
      <c r="Q63" s="114">
        <f t="shared" si="4"/>
        <v>0</v>
      </c>
      <c r="R63" s="114">
        <f t="shared" si="4"/>
        <v>0</v>
      </c>
      <c r="S63" s="114">
        <f t="shared" si="4"/>
        <v>0</v>
      </c>
      <c r="T63" s="114">
        <f t="shared" si="4"/>
        <v>0</v>
      </c>
      <c r="U63" s="114">
        <f t="shared" si="4"/>
        <v>0</v>
      </c>
      <c r="V63" s="114">
        <f t="shared" si="4"/>
        <v>0</v>
      </c>
      <c r="W63" s="114">
        <f t="shared" si="4"/>
        <v>0</v>
      </c>
      <c r="X63" s="133"/>
      <c r="Y63" s="32"/>
      <c r="Z63" s="32"/>
      <c r="AA63" s="32"/>
      <c r="AB63" s="55"/>
      <c r="AC63" s="32"/>
      <c r="AD63" s="32"/>
      <c r="AE63" s="32"/>
      <c r="AF63" s="32"/>
      <c r="AG63" s="32"/>
      <c r="AH63" s="32"/>
      <c r="AI63" s="32"/>
      <c r="AJ63" s="32"/>
      <c r="AK63" s="32"/>
      <c r="AL63" s="32"/>
      <c r="AM63" s="32"/>
      <c r="AN63" s="32"/>
      <c r="AR63" s="433"/>
      <c r="AW63" s="53"/>
      <c r="AY63" s="132"/>
      <c r="AZ63" s="132"/>
      <c r="BA63" s="132"/>
      <c r="BB63" s="132"/>
      <c r="BC63" s="132"/>
      <c r="BD63" s="132"/>
      <c r="BE63" s="132"/>
      <c r="BF63" s="132"/>
      <c r="BG63" s="132"/>
      <c r="BH63" s="132"/>
      <c r="BI63" s="33"/>
      <c r="BJ63" s="32"/>
      <c r="BK63" s="433"/>
      <c r="BP63" s="132"/>
      <c r="BQ63" s="132"/>
      <c r="BR63" s="132"/>
      <c r="BS63" s="132"/>
      <c r="BT63" s="132"/>
      <c r="BU63" s="132"/>
      <c r="BV63" s="132"/>
      <c r="BW63" s="132"/>
      <c r="BX63" s="132"/>
      <c r="BY63" s="132"/>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row>
    <row r="64" spans="1:736" ht="15.75" customHeight="1" thickTop="1" thickBot="1" x14ac:dyDescent="0.2">
      <c r="A64" s="434" t="str">
        <f>IF(OR(H63&gt;1,I63&gt;1,J63&gt;1,K63&gt;1,L63&gt;1,M63&gt;1,N63&gt;1,O63&gt;1,P63&gt;1,Q63&gt;1,R63&gt;1,S63&gt;1,T63&gt;1,U63&gt;1,V63&gt;1,W63&gt;1),"ERROR - Solo Una calificación por Participante","")</f>
        <v/>
      </c>
      <c r="B64" s="434"/>
      <c r="C64" s="434"/>
      <c r="D64" s="434"/>
      <c r="E64" s="434"/>
      <c r="F64" s="434"/>
      <c r="G64" s="435" t="s">
        <v>254</v>
      </c>
      <c r="H64" s="435"/>
      <c r="I64" s="435"/>
      <c r="J64" s="435"/>
      <c r="K64" s="435"/>
      <c r="L64" s="435"/>
      <c r="M64" s="435"/>
      <c r="N64" s="436"/>
      <c r="O64" s="437">
        <f>IF(AA58="","",IF(V64&gt;0.8,5,IF(V64&gt;0.6,4,IF(V64&gt;0.4,3,IF(V64&gt;0.2,2,1)))))</f>
        <v>3</v>
      </c>
      <c r="P64" s="438"/>
      <c r="Q64" s="438"/>
      <c r="R64" s="439" t="str">
        <f>_xlfn.IFNA(VLOOKUP(O64,A58:B62,2,1),"")</f>
        <v>Media</v>
      </c>
      <c r="S64" s="439"/>
      <c r="T64" s="439"/>
      <c r="U64" s="439"/>
      <c r="V64" s="440">
        <f>IFERROR(AA58,"")</f>
        <v>0.6</v>
      </c>
      <c r="W64" s="440"/>
      <c r="X64" s="441"/>
      <c r="Y64" s="32"/>
      <c r="Z64" s="32"/>
      <c r="AA64" s="32"/>
      <c r="AB64" s="77" t="str">
        <f>CONCATENATE(O64," - ",R64)</f>
        <v>3 - Media</v>
      </c>
      <c r="AC64" s="32"/>
      <c r="AD64" s="32"/>
      <c r="AE64" s="32"/>
      <c r="AF64" s="32"/>
      <c r="AG64" s="32"/>
      <c r="AH64" s="32"/>
      <c r="AI64" s="32"/>
      <c r="AJ64" s="32"/>
      <c r="AK64" s="32"/>
      <c r="AL64" s="32"/>
      <c r="AM64" s="32"/>
      <c r="AN64" s="32"/>
      <c r="AR64" s="433"/>
      <c r="AS64" s="379">
        <v>4</v>
      </c>
      <c r="AT64" s="425" t="str">
        <f>IF(O64=4,"X","")</f>
        <v/>
      </c>
      <c r="AU64" s="395" t="s">
        <v>253</v>
      </c>
      <c r="AV64" s="396"/>
      <c r="AW64" s="405">
        <f>IF(AT64="X",V64,0)</f>
        <v>0</v>
      </c>
      <c r="AX64" s="32"/>
      <c r="AY64" s="427"/>
      <c r="AZ64" s="428" t="str">
        <f>IF(AND(AT64="X",AY56="X"),AW64*AZ59,"")</f>
        <v/>
      </c>
      <c r="BA64" s="429"/>
      <c r="BB64" s="429" t="str">
        <f>IF(AND(AT64="X",BA56="X"),AW64*BB59,"")</f>
        <v/>
      </c>
      <c r="BC64" s="430"/>
      <c r="BD64" s="424" t="str">
        <f>IF(AND(AT64="X",BC56="X"),AW64*BD59,"")</f>
        <v/>
      </c>
      <c r="BE64" s="421"/>
      <c r="BF64" s="421" t="str">
        <f>IF(AND(AT64="X",BE56="X"),AW64*BF59,"")</f>
        <v/>
      </c>
      <c r="BG64" s="422"/>
      <c r="BH64" s="423" t="str">
        <f>IF(AND(AT64="X",BG56="X"),AW64*BH59,"")</f>
        <v/>
      </c>
      <c r="BI64" s="33"/>
      <c r="BJ64" s="32"/>
      <c r="BK64" s="433"/>
      <c r="BL64" s="379">
        <v>4</v>
      </c>
      <c r="BM64" s="425" t="str">
        <f>IF(F113=4,"X","")</f>
        <v/>
      </c>
      <c r="BN64" s="413">
        <f>IF(BM64="X",J113,0)</f>
        <v>0</v>
      </c>
      <c r="BO64" s="32"/>
      <c r="BP64" s="427"/>
      <c r="BQ64" s="428" t="str">
        <f>IF(AND(BM64="X",BP56="X"),BN64*BQ59,"")</f>
        <v/>
      </c>
      <c r="BR64" s="429"/>
      <c r="BS64" s="429" t="str">
        <f>IF(AND(BM64="X",BR56="X"),BN64*BS59,"")</f>
        <v/>
      </c>
      <c r="BT64" s="430"/>
      <c r="BU64" s="424" t="str">
        <f>IF(AND(BM64="X",BT56="X"),BN64*BU59,"")</f>
        <v/>
      </c>
      <c r="BV64" s="421"/>
      <c r="BW64" s="421" t="str">
        <f>IF(AND(BM64="X",BV56="X"),BN64*BW59,"")</f>
        <v/>
      </c>
      <c r="BX64" s="422"/>
      <c r="BY64" s="423" t="str">
        <f>IF(AND(BM64="X",BX56="X"),BN64*BY59,"")</f>
        <v/>
      </c>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row>
    <row r="65" spans="1:736" ht="6.75" customHeight="1" thickTop="1" x14ac:dyDescent="0.15">
      <c r="A65" s="131"/>
      <c r="B65" s="130"/>
      <c r="C65" s="130"/>
      <c r="D65" s="130"/>
      <c r="E65" s="130"/>
      <c r="F65" s="130"/>
      <c r="G65" s="130"/>
      <c r="H65" s="130"/>
      <c r="I65" s="130"/>
      <c r="J65" s="130"/>
      <c r="K65" s="130"/>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R65" s="433"/>
      <c r="AS65" s="379"/>
      <c r="AT65" s="426"/>
      <c r="AU65" s="397"/>
      <c r="AV65" s="398"/>
      <c r="AW65" s="406"/>
      <c r="AX65" s="32"/>
      <c r="AY65" s="427"/>
      <c r="AZ65" s="428"/>
      <c r="BA65" s="429"/>
      <c r="BB65" s="429"/>
      <c r="BC65" s="430"/>
      <c r="BD65" s="424"/>
      <c r="BE65" s="421"/>
      <c r="BF65" s="421"/>
      <c r="BG65" s="422"/>
      <c r="BH65" s="423"/>
      <c r="BI65" s="33"/>
      <c r="BJ65" s="33"/>
      <c r="BK65" s="433"/>
      <c r="BL65" s="379"/>
      <c r="BM65" s="426"/>
      <c r="BN65" s="414"/>
      <c r="BO65" s="32"/>
      <c r="BP65" s="427"/>
      <c r="BQ65" s="428"/>
      <c r="BR65" s="429"/>
      <c r="BS65" s="429"/>
      <c r="BT65" s="430"/>
      <c r="BU65" s="424"/>
      <c r="BV65" s="421"/>
      <c r="BW65" s="421"/>
      <c r="BX65" s="422"/>
      <c r="BY65" s="4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row>
    <row r="66" spans="1:736" ht="13" customHeight="1" x14ac:dyDescent="0.15">
      <c r="A66" s="415" t="s">
        <v>88</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32"/>
      <c r="AC66" s="32"/>
      <c r="AD66" s="32"/>
      <c r="AE66" s="32"/>
      <c r="AF66" s="32"/>
      <c r="AG66" s="32"/>
      <c r="AH66" s="32"/>
      <c r="AI66" s="32"/>
      <c r="AJ66" s="32"/>
      <c r="AK66" s="32"/>
      <c r="AL66" s="32"/>
      <c r="AM66" s="32"/>
      <c r="AN66" s="32"/>
      <c r="AR66" s="433"/>
      <c r="AS66" s="379">
        <v>3</v>
      </c>
      <c r="AT66" s="409" t="str">
        <f>IF(O64=3,"X","")</f>
        <v>X</v>
      </c>
      <c r="AU66" s="395" t="s">
        <v>252</v>
      </c>
      <c r="AV66" s="396"/>
      <c r="AW66" s="405">
        <f>IF(AT66="X",V64,0)</f>
        <v>0.6</v>
      </c>
      <c r="AX66" s="32"/>
      <c r="AY66" s="407"/>
      <c r="AZ66" s="387" t="str">
        <f>IF(AND(AT66="X",AY56="X"),AW66*AZ59,"")</f>
        <v/>
      </c>
      <c r="BA66" s="411"/>
      <c r="BB66" s="411" t="str">
        <f>IF(AND(AT66="X",BA56="X"),AW66*BB59,"")</f>
        <v/>
      </c>
      <c r="BC66" s="385"/>
      <c r="BD66" s="387">
        <f>IF(AND(AT66="X",BC56="X"),AW66*BD59,"")</f>
        <v>0.36</v>
      </c>
      <c r="BE66" s="363"/>
      <c r="BF66" s="363" t="str">
        <f>IF(AND(AT66="X",BE56="X"),AW66*BF59,"")</f>
        <v/>
      </c>
      <c r="BG66" s="402"/>
      <c r="BH66" s="389" t="str">
        <f>IF(AND(AT66="X",BG56="X"),AW66*BH59,"")</f>
        <v/>
      </c>
      <c r="BI66" s="32"/>
      <c r="BJ66" s="32"/>
      <c r="BK66" s="433"/>
      <c r="BL66" s="379">
        <v>3</v>
      </c>
      <c r="BM66" s="409" t="str">
        <f>IF(F113=3,"X","")</f>
        <v/>
      </c>
      <c r="BN66" s="413">
        <f>IF(BM66="X",J113,0)</f>
        <v>0</v>
      </c>
      <c r="BO66" s="32"/>
      <c r="BP66" s="407"/>
      <c r="BQ66" s="387" t="str">
        <f>IF(AND(BM66="X",BP56="X"),BN66*BQ59,"")</f>
        <v/>
      </c>
      <c r="BR66" s="411"/>
      <c r="BS66" s="411" t="str">
        <f>IF(AND(BM66="X",BR56="X"),BN66*BS59,"")</f>
        <v/>
      </c>
      <c r="BT66" s="385"/>
      <c r="BU66" s="387" t="str">
        <f>IF(AND(BM66="X",BT56="X"),BN66*BU59,"")</f>
        <v/>
      </c>
      <c r="BV66" s="363"/>
      <c r="BW66" s="363" t="str">
        <f>IF(AND(BM66="X",BV56="X"),BN66*BW59,"")</f>
        <v/>
      </c>
      <c r="BX66" s="402"/>
      <c r="BY66" s="389" t="str">
        <f>IF(AND(BM66="X",BX56="X"),BN66*BY59,"")</f>
        <v/>
      </c>
    </row>
    <row r="67" spans="1:736" s="23" customFormat="1" ht="13" customHeight="1" x14ac:dyDescent="0.15">
      <c r="A67" s="416" t="s">
        <v>251</v>
      </c>
      <c r="B67" s="417"/>
      <c r="C67" s="418" t="s">
        <v>250</v>
      </c>
      <c r="D67" s="418"/>
      <c r="E67" s="418"/>
      <c r="F67" s="418"/>
      <c r="G67" s="129" t="s">
        <v>249</v>
      </c>
      <c r="H67" s="49" t="s">
        <v>165</v>
      </c>
      <c r="I67" s="49" t="s">
        <v>163</v>
      </c>
      <c r="J67" s="49" t="s">
        <v>161</v>
      </c>
      <c r="K67" s="49" t="s">
        <v>159</v>
      </c>
      <c r="L67" s="49" t="s">
        <v>157</v>
      </c>
      <c r="M67" s="49" t="s">
        <v>155</v>
      </c>
      <c r="N67" s="49" t="s">
        <v>153</v>
      </c>
      <c r="O67" s="49" t="s">
        <v>151</v>
      </c>
      <c r="P67" s="49" t="s">
        <v>149</v>
      </c>
      <c r="Q67" s="49" t="s">
        <v>164</v>
      </c>
      <c r="R67" s="49" t="s">
        <v>162</v>
      </c>
      <c r="S67" s="49" t="s">
        <v>160</v>
      </c>
      <c r="T67" s="49" t="s">
        <v>158</v>
      </c>
      <c r="U67" s="49" t="s">
        <v>156</v>
      </c>
      <c r="V67" s="49" t="s">
        <v>154</v>
      </c>
      <c r="W67" s="49" t="s">
        <v>152</v>
      </c>
      <c r="X67" s="49" t="s">
        <v>150</v>
      </c>
      <c r="Y67" s="49" t="s">
        <v>148</v>
      </c>
      <c r="Z67" s="419" t="s">
        <v>248</v>
      </c>
      <c r="AA67" s="420"/>
      <c r="AB67" s="32"/>
      <c r="AC67" s="32"/>
      <c r="AD67" s="32"/>
      <c r="AE67" s="33"/>
      <c r="AF67" s="33"/>
      <c r="AG67" s="33"/>
      <c r="AH67" s="33"/>
      <c r="AI67" s="33"/>
      <c r="AJ67" s="33"/>
      <c r="AK67" s="33"/>
      <c r="AL67" s="33"/>
      <c r="AM67" s="33"/>
      <c r="AN67" s="33"/>
      <c r="AR67" s="433"/>
      <c r="AS67" s="379"/>
      <c r="AT67" s="410"/>
      <c r="AU67" s="397"/>
      <c r="AV67" s="398"/>
      <c r="AW67" s="406"/>
      <c r="AX67" s="32"/>
      <c r="AY67" s="408"/>
      <c r="AZ67" s="388"/>
      <c r="BA67" s="412"/>
      <c r="BB67" s="412"/>
      <c r="BC67" s="386"/>
      <c r="BD67" s="388"/>
      <c r="BE67" s="364"/>
      <c r="BF67" s="364"/>
      <c r="BG67" s="403"/>
      <c r="BH67" s="390"/>
      <c r="BI67" s="33"/>
      <c r="BJ67" s="33"/>
      <c r="BK67" s="433"/>
      <c r="BL67" s="379"/>
      <c r="BM67" s="410"/>
      <c r="BN67" s="414"/>
      <c r="BO67" s="32"/>
      <c r="BP67" s="408"/>
      <c r="BQ67" s="388"/>
      <c r="BR67" s="412"/>
      <c r="BS67" s="412"/>
      <c r="BT67" s="386"/>
      <c r="BU67" s="388"/>
      <c r="BV67" s="364"/>
      <c r="BW67" s="364"/>
      <c r="BX67" s="403"/>
      <c r="BY67" s="390"/>
    </row>
    <row r="68" spans="1:736" ht="13" customHeight="1" x14ac:dyDescent="0.15">
      <c r="A68" s="125">
        <v>1</v>
      </c>
      <c r="B68" s="128" t="s">
        <v>247</v>
      </c>
      <c r="C68" s="365" t="s">
        <v>346</v>
      </c>
      <c r="D68" s="365"/>
      <c r="E68" s="365"/>
      <c r="F68" s="365"/>
      <c r="G68" s="123">
        <v>0.2</v>
      </c>
      <c r="H68" s="47"/>
      <c r="I68" s="47"/>
      <c r="J68" s="47"/>
      <c r="K68" s="47"/>
      <c r="L68" s="47"/>
      <c r="M68" s="47"/>
      <c r="N68" s="47"/>
      <c r="O68" s="47"/>
      <c r="P68" s="47"/>
      <c r="Q68" s="47"/>
      <c r="R68" s="47"/>
      <c r="S68" s="47"/>
      <c r="T68" s="47"/>
      <c r="U68" s="47"/>
      <c r="V68" s="47"/>
      <c r="W68" s="47"/>
      <c r="X68" s="47"/>
      <c r="Y68" s="47"/>
      <c r="Z68" s="122">
        <f>COUNTA(H68:Y68)*G68</f>
        <v>0</v>
      </c>
      <c r="AA68" s="400">
        <f>IFERROR(SUM(Z68:Z72)/COUNTA(H68:W72),"")</f>
        <v>0.6</v>
      </c>
      <c r="AB68" s="32"/>
      <c r="AC68" s="32"/>
      <c r="AD68" s="32"/>
      <c r="AE68" s="32"/>
      <c r="AF68" s="32"/>
      <c r="AG68" s="32"/>
      <c r="AH68" s="32"/>
      <c r="AI68" s="32"/>
      <c r="AJ68" s="32"/>
      <c r="AK68" s="32"/>
      <c r="AL68" s="32"/>
      <c r="AM68" s="32"/>
      <c r="AN68" s="32"/>
      <c r="AR68" s="433"/>
      <c r="AS68" s="379">
        <v>2</v>
      </c>
      <c r="AT68" s="409" t="str">
        <f>IF(O64=2,"X","")</f>
        <v/>
      </c>
      <c r="AU68" s="395" t="s">
        <v>246</v>
      </c>
      <c r="AV68" s="396"/>
      <c r="AW68" s="405">
        <f>IF(AT68="X",V64,0)</f>
        <v>0</v>
      </c>
      <c r="AX68" s="32"/>
      <c r="AY68" s="373"/>
      <c r="AZ68" s="375" t="str">
        <f>IF(AND(AT68="X",AY56="X"),AW68*AZ59,"")</f>
        <v/>
      </c>
      <c r="BA68" s="385"/>
      <c r="BB68" s="387" t="str">
        <f>IF(AND(AT68="X",BA56="X"),AW68*BB59,"")</f>
        <v/>
      </c>
      <c r="BC68" s="385"/>
      <c r="BD68" s="387" t="str">
        <f>IF(AND(AT68="X",BC56="X"),AW68*BD59,"")</f>
        <v/>
      </c>
      <c r="BE68" s="381"/>
      <c r="BF68" s="383" t="str">
        <f>IF(AND(AT68="X",BE56="X"),AW68*BF59,"")</f>
        <v/>
      </c>
      <c r="BG68" s="402"/>
      <c r="BH68" s="389" t="str">
        <f>IF(AND(AT68="X",BG56="X"),AW68*BH59,"")</f>
        <v/>
      </c>
      <c r="BI68" s="32"/>
      <c r="BJ68" s="32"/>
      <c r="BK68" s="433"/>
      <c r="BL68" s="379">
        <v>2</v>
      </c>
      <c r="BM68" s="409" t="str">
        <f>IF(F113=2,"X","")</f>
        <v/>
      </c>
      <c r="BN68" s="413">
        <f>IF(BM68="X",J113,0)</f>
        <v>0</v>
      </c>
      <c r="BO68" s="32"/>
      <c r="BP68" s="373"/>
      <c r="BQ68" s="375" t="str">
        <f>IF(AND(BM68="X",BP56="X"),BN68*BQ59,"")</f>
        <v/>
      </c>
      <c r="BR68" s="385"/>
      <c r="BS68" s="387" t="str">
        <f>IF(AND(BM68="X",BR56="X"),BN68*BS59,"")</f>
        <v/>
      </c>
      <c r="BT68" s="385"/>
      <c r="BU68" s="387" t="str">
        <f>IF(AND(BM68="X",BT56="X"),BN68*BU59,"")</f>
        <v/>
      </c>
      <c r="BV68" s="381"/>
      <c r="BW68" s="383" t="str">
        <f>IF(AND(BM68="X",BV56="X"),BN68*BW59,"")</f>
        <v/>
      </c>
      <c r="BX68" s="402"/>
      <c r="BY68" s="389" t="str">
        <f>IF(AND(BM68="X",BX56="X"),BN68*BY59,"")</f>
        <v/>
      </c>
      <c r="AAL68" s="37"/>
      <c r="AAM68" s="37"/>
      <c r="AAN68" s="37"/>
      <c r="AAO68" s="37"/>
      <c r="AAP68" s="37"/>
      <c r="AAQ68" s="37"/>
      <c r="AAR68" s="37"/>
      <c r="AAS68" s="37"/>
      <c r="AAT68" s="37"/>
      <c r="AAU68" s="37"/>
      <c r="AAV68" s="37"/>
    </row>
    <row r="69" spans="1:736" ht="13" customHeight="1" x14ac:dyDescent="0.15">
      <c r="A69" s="125">
        <v>2</v>
      </c>
      <c r="B69" s="127" t="s">
        <v>245</v>
      </c>
      <c r="C69" s="365"/>
      <c r="D69" s="365"/>
      <c r="E69" s="365"/>
      <c r="F69" s="365"/>
      <c r="G69" s="123">
        <v>0.4</v>
      </c>
      <c r="H69" s="47"/>
      <c r="I69" s="47"/>
      <c r="J69" s="47"/>
      <c r="K69" s="47"/>
      <c r="L69" s="47"/>
      <c r="M69" s="47"/>
      <c r="N69" s="47"/>
      <c r="O69" s="47"/>
      <c r="P69" s="47"/>
      <c r="Q69" s="47"/>
      <c r="R69" s="47"/>
      <c r="S69" s="47"/>
      <c r="T69" s="47"/>
      <c r="U69" s="47"/>
      <c r="V69" s="47"/>
      <c r="W69" s="47"/>
      <c r="X69" s="47"/>
      <c r="Y69" s="47"/>
      <c r="Z69" s="122">
        <f>COUNTA(H69:Y69)*G69</f>
        <v>0</v>
      </c>
      <c r="AA69" s="400"/>
      <c r="AB69" s="32"/>
      <c r="AC69" s="32"/>
      <c r="AD69" s="32"/>
      <c r="AE69" s="32"/>
      <c r="AF69" s="32"/>
      <c r="AG69" s="32"/>
      <c r="AH69" s="32"/>
      <c r="AI69" s="32"/>
      <c r="AJ69" s="32"/>
      <c r="AK69" s="32"/>
      <c r="AL69" s="32"/>
      <c r="AM69" s="32"/>
      <c r="AN69" s="32"/>
      <c r="AR69" s="433"/>
      <c r="AS69" s="379"/>
      <c r="AT69" s="410"/>
      <c r="AU69" s="397"/>
      <c r="AV69" s="398"/>
      <c r="AW69" s="406"/>
      <c r="AX69" s="32"/>
      <c r="AY69" s="374"/>
      <c r="AZ69" s="376"/>
      <c r="BA69" s="386"/>
      <c r="BB69" s="388"/>
      <c r="BC69" s="386"/>
      <c r="BD69" s="388"/>
      <c r="BE69" s="382"/>
      <c r="BF69" s="384"/>
      <c r="BG69" s="403"/>
      <c r="BH69" s="390"/>
      <c r="BI69" s="32"/>
      <c r="BJ69" s="52" t="s">
        <v>244</v>
      </c>
      <c r="BK69" s="433"/>
      <c r="BL69" s="379"/>
      <c r="BM69" s="410"/>
      <c r="BN69" s="414"/>
      <c r="BO69" s="32"/>
      <c r="BP69" s="374"/>
      <c r="BQ69" s="376"/>
      <c r="BR69" s="386"/>
      <c r="BS69" s="388"/>
      <c r="BT69" s="386"/>
      <c r="BU69" s="388"/>
      <c r="BV69" s="382"/>
      <c r="BW69" s="384"/>
      <c r="BX69" s="403"/>
      <c r="BY69" s="390"/>
      <c r="AAL69" s="37"/>
      <c r="AAM69" s="37"/>
      <c r="AAN69" s="37"/>
      <c r="AAO69" s="37"/>
      <c r="AAP69" s="37"/>
      <c r="AAQ69" s="37"/>
      <c r="AAR69" s="37"/>
      <c r="AAS69" s="37"/>
      <c r="AAT69" s="37"/>
      <c r="AAU69" s="37"/>
      <c r="AAV69" s="37"/>
    </row>
    <row r="70" spans="1:736" ht="13" customHeight="1" x14ac:dyDescent="0.15">
      <c r="A70" s="125">
        <v>3</v>
      </c>
      <c r="B70" s="126" t="s">
        <v>95</v>
      </c>
      <c r="C70" s="365"/>
      <c r="D70" s="365"/>
      <c r="E70" s="365"/>
      <c r="F70" s="365"/>
      <c r="G70" s="123">
        <v>0.6</v>
      </c>
      <c r="H70" s="47" t="s">
        <v>62</v>
      </c>
      <c r="I70" s="47" t="s">
        <v>62</v>
      </c>
      <c r="J70" s="47" t="s">
        <v>62</v>
      </c>
      <c r="K70" s="47"/>
      <c r="L70" s="47"/>
      <c r="M70" s="47"/>
      <c r="N70" s="47"/>
      <c r="O70" s="47"/>
      <c r="P70" s="47"/>
      <c r="Q70" s="47"/>
      <c r="R70" s="47"/>
      <c r="S70" s="47"/>
      <c r="T70" s="47"/>
      <c r="U70" s="47"/>
      <c r="V70" s="47"/>
      <c r="W70" s="47"/>
      <c r="X70" s="47"/>
      <c r="Y70" s="47"/>
      <c r="Z70" s="122">
        <f>COUNTA(H70:Y70)*G70</f>
        <v>1.7999999999999998</v>
      </c>
      <c r="AA70" s="400"/>
      <c r="AB70" s="32"/>
      <c r="AC70" s="32"/>
      <c r="AD70" s="32"/>
      <c r="AE70" s="32"/>
      <c r="AF70" s="32"/>
      <c r="AG70" s="32"/>
      <c r="AH70" s="32"/>
      <c r="AI70" s="32"/>
      <c r="AJ70" s="32"/>
      <c r="AK70" s="32"/>
      <c r="AL70" s="32"/>
      <c r="AM70" s="32"/>
      <c r="AN70" s="32"/>
      <c r="AR70" s="433"/>
      <c r="AS70" s="379">
        <v>1</v>
      </c>
      <c r="AT70" s="380" t="str">
        <f>IF(O64=1,"X","")</f>
        <v/>
      </c>
      <c r="AU70" s="395" t="s">
        <v>243</v>
      </c>
      <c r="AV70" s="396"/>
      <c r="AW70" s="399">
        <f>IF(AT70="x",V64,0)</f>
        <v>0</v>
      </c>
      <c r="AX70" s="32"/>
      <c r="AY70" s="373"/>
      <c r="AZ70" s="375" t="str">
        <f>IF(AND(AT70="X",AY56="X"),AW70*AZ59,"")</f>
        <v/>
      </c>
      <c r="BA70" s="377"/>
      <c r="BB70" s="377" t="str">
        <f>IF(AND(AT70="X",BA56="X"),AW70*BB59,"")</f>
        <v/>
      </c>
      <c r="BC70" s="385"/>
      <c r="BD70" s="387" t="str">
        <f>IF(AND(AT70="X",BC56="X"),AW70*BD59,"")</f>
        <v/>
      </c>
      <c r="BE70" s="363"/>
      <c r="BF70" s="363" t="str">
        <f>IF(AND(AT70="X",BE56="X"),AW70*BF59,"")</f>
        <v/>
      </c>
      <c r="BG70" s="402"/>
      <c r="BH70" s="389" t="str">
        <f>IF(AND(AT70="X",BG56="X"),AW70*BH59,"")</f>
        <v/>
      </c>
      <c r="BI70" s="32"/>
      <c r="BJ70" s="32"/>
      <c r="BK70" s="433"/>
      <c r="BL70" s="379">
        <v>1</v>
      </c>
      <c r="BM70" s="380" t="str">
        <f>IF(F113=1,"X","")</f>
        <v>X</v>
      </c>
      <c r="BN70" s="404">
        <f>IF(BM70="x",J113,0)</f>
        <v>1.1663999999999999E-2</v>
      </c>
      <c r="BO70" s="32"/>
      <c r="BP70" s="373"/>
      <c r="BQ70" s="375">
        <f>IF(AND(BM70="X",BP56="X"),BN70*BQ59,"")</f>
        <v>2.0995199999999997E-3</v>
      </c>
      <c r="BR70" s="377"/>
      <c r="BS70" s="377" t="str">
        <f>IF(AND(BM70="X",BR56="X"),BN70*BS59,"")</f>
        <v/>
      </c>
      <c r="BT70" s="385"/>
      <c r="BU70" s="387" t="str">
        <f>IF(AND(BM70="X",BT56="X"),BN70*BU59,"")</f>
        <v/>
      </c>
      <c r="BV70" s="363"/>
      <c r="BW70" s="363" t="str">
        <f>IF(AND(BM70="X",BV56="X"),BN70*BW59,"")</f>
        <v/>
      </c>
      <c r="BX70" s="402"/>
      <c r="BY70" s="389" t="str">
        <f>IF(AND(BM70="X",BX56="X"),BN70*BY59,"")</f>
        <v/>
      </c>
      <c r="AAL70" s="37"/>
      <c r="AAM70" s="37"/>
      <c r="AAN70" s="37"/>
      <c r="AAO70" s="37"/>
      <c r="AAP70" s="37"/>
      <c r="AAQ70" s="37"/>
      <c r="AAR70" s="37"/>
      <c r="AAS70" s="37"/>
      <c r="AAT70" s="37"/>
      <c r="AAU70" s="37"/>
      <c r="AAV70" s="37"/>
    </row>
    <row r="71" spans="1:736" ht="13" customHeight="1" x14ac:dyDescent="0.15">
      <c r="A71" s="125">
        <v>4</v>
      </c>
      <c r="B71" s="124" t="s">
        <v>242</v>
      </c>
      <c r="C71" s="365"/>
      <c r="D71" s="365"/>
      <c r="E71" s="365"/>
      <c r="F71" s="365"/>
      <c r="G71" s="123">
        <v>0.8</v>
      </c>
      <c r="H71" s="47"/>
      <c r="I71" s="47"/>
      <c r="J71" s="47"/>
      <c r="K71" s="47"/>
      <c r="L71" s="47"/>
      <c r="M71" s="47"/>
      <c r="N71" s="47"/>
      <c r="O71" s="47"/>
      <c r="P71" s="47"/>
      <c r="Q71" s="47"/>
      <c r="R71" s="47"/>
      <c r="S71" s="47"/>
      <c r="T71" s="47"/>
      <c r="U71" s="47"/>
      <c r="V71" s="47"/>
      <c r="W71" s="47"/>
      <c r="X71" s="47"/>
      <c r="Y71" s="47"/>
      <c r="Z71" s="122">
        <f>COUNTA(H71:Y71)*G71</f>
        <v>0</v>
      </c>
      <c r="AA71" s="400"/>
      <c r="AB71" s="32"/>
      <c r="AC71" s="32"/>
      <c r="AD71" s="32"/>
      <c r="AE71" s="32"/>
      <c r="AF71" s="32"/>
      <c r="AG71" s="32"/>
      <c r="AH71" s="32"/>
      <c r="AI71" s="32"/>
      <c r="AJ71" s="32"/>
      <c r="AK71" s="32"/>
      <c r="AL71" s="32"/>
      <c r="AM71" s="32"/>
      <c r="AN71" s="32"/>
      <c r="AR71" s="433"/>
      <c r="AS71" s="379"/>
      <c r="AT71" s="380"/>
      <c r="AU71" s="397"/>
      <c r="AV71" s="398"/>
      <c r="AW71" s="399"/>
      <c r="AX71" s="32"/>
      <c r="AY71" s="374"/>
      <c r="AZ71" s="376"/>
      <c r="BA71" s="378"/>
      <c r="BB71" s="378"/>
      <c r="BC71" s="386"/>
      <c r="BD71" s="388"/>
      <c r="BE71" s="364"/>
      <c r="BF71" s="364"/>
      <c r="BG71" s="403"/>
      <c r="BH71" s="390"/>
      <c r="BI71" s="32"/>
      <c r="BJ71" s="32"/>
      <c r="BK71" s="433"/>
      <c r="BL71" s="379"/>
      <c r="BM71" s="380"/>
      <c r="BN71" s="404"/>
      <c r="BO71" s="32"/>
      <c r="BP71" s="374"/>
      <c r="BQ71" s="376"/>
      <c r="BR71" s="378"/>
      <c r="BS71" s="378"/>
      <c r="BT71" s="386"/>
      <c r="BU71" s="388"/>
      <c r="BV71" s="364"/>
      <c r="BW71" s="364"/>
      <c r="BX71" s="403"/>
      <c r="BY71" s="390"/>
      <c r="AAL71" s="37"/>
      <c r="AAM71" s="37"/>
      <c r="AAN71" s="37"/>
      <c r="AAO71" s="37"/>
      <c r="AAP71" s="37"/>
      <c r="AAQ71" s="37"/>
      <c r="AAR71" s="37"/>
      <c r="AAS71" s="37"/>
      <c r="AAT71" s="37"/>
      <c r="AAU71" s="37"/>
      <c r="AAV71" s="37"/>
    </row>
    <row r="72" spans="1:736" ht="13" customHeight="1" x14ac:dyDescent="0.15">
      <c r="A72" s="121">
        <v>5</v>
      </c>
      <c r="B72" s="120" t="s">
        <v>241</v>
      </c>
      <c r="C72" s="366"/>
      <c r="D72" s="366"/>
      <c r="E72" s="366"/>
      <c r="F72" s="366"/>
      <c r="G72" s="119">
        <v>1</v>
      </c>
      <c r="H72" s="45"/>
      <c r="I72" s="45"/>
      <c r="J72" s="45"/>
      <c r="K72" s="45"/>
      <c r="L72" s="45"/>
      <c r="M72" s="45"/>
      <c r="N72" s="45"/>
      <c r="O72" s="45"/>
      <c r="P72" s="45"/>
      <c r="Q72" s="45"/>
      <c r="R72" s="45"/>
      <c r="S72" s="45"/>
      <c r="T72" s="45"/>
      <c r="U72" s="45"/>
      <c r="V72" s="45"/>
      <c r="W72" s="45"/>
      <c r="X72" s="45"/>
      <c r="Y72" s="45"/>
      <c r="Z72" s="118">
        <f>COUNTA(H72:Y72)*G72</f>
        <v>0</v>
      </c>
      <c r="AA72" s="401"/>
      <c r="AB72" s="32"/>
      <c r="AC72" s="32"/>
      <c r="AD72" s="32"/>
      <c r="AE72" s="32"/>
      <c r="AF72" s="32"/>
      <c r="AG72" s="32"/>
      <c r="AH72" s="32"/>
      <c r="AI72" s="32"/>
      <c r="AJ72" s="32"/>
      <c r="AK72" s="32"/>
      <c r="AL72" s="32"/>
      <c r="AM72" s="32"/>
      <c r="AN72" s="32"/>
      <c r="AS72" s="32"/>
      <c r="AT72" s="32"/>
      <c r="AU72" s="32"/>
      <c r="AV72" s="32"/>
      <c r="AW72" s="32"/>
      <c r="AX72" s="32"/>
      <c r="AY72" s="32"/>
      <c r="AZ72" s="32"/>
      <c r="BA72" s="32"/>
      <c r="BB72" s="32"/>
      <c r="BC72" s="32"/>
      <c r="BD72" s="32"/>
      <c r="BE72" s="32"/>
      <c r="BF72" s="32"/>
      <c r="BG72" s="32"/>
      <c r="BH72" s="32"/>
      <c r="BI72" s="32"/>
      <c r="BJ72" s="32"/>
      <c r="BL72" s="32"/>
      <c r="BM72" s="32"/>
      <c r="BN72" s="32"/>
      <c r="BO72" s="32"/>
      <c r="BP72" s="32"/>
      <c r="BQ72" s="32"/>
      <c r="BR72" s="32"/>
      <c r="BS72" s="32"/>
      <c r="BT72" s="32"/>
      <c r="BU72" s="32"/>
      <c r="BV72" s="32"/>
      <c r="BW72" s="32"/>
      <c r="BX72" s="32"/>
      <c r="BY72" s="32"/>
      <c r="AAL72" s="37"/>
      <c r="AAM72" s="37"/>
      <c r="AAN72" s="37"/>
      <c r="AAO72" s="37"/>
      <c r="AAP72" s="37"/>
      <c r="AAQ72" s="37"/>
      <c r="AAR72" s="37"/>
      <c r="AAS72" s="37"/>
      <c r="AAT72" s="37"/>
      <c r="AAU72" s="37"/>
      <c r="AAV72" s="37"/>
    </row>
    <row r="73" spans="1:736" ht="13.5" customHeight="1" thickBot="1" x14ac:dyDescent="0.2">
      <c r="A73" s="84"/>
      <c r="B73" s="115"/>
      <c r="C73" s="117"/>
      <c r="D73" s="117"/>
      <c r="E73" s="117"/>
      <c r="F73" s="116"/>
      <c r="G73" s="115"/>
      <c r="H73" s="114">
        <f t="shared" ref="H73:W73" si="5">COUNTA(H68:H72)</f>
        <v>1</v>
      </c>
      <c r="I73" s="114">
        <f t="shared" si="5"/>
        <v>1</v>
      </c>
      <c r="J73" s="114">
        <f t="shared" si="5"/>
        <v>1</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14">
        <f t="shared" si="5"/>
        <v>0</v>
      </c>
      <c r="U73" s="114">
        <f t="shared" si="5"/>
        <v>0</v>
      </c>
      <c r="V73" s="114">
        <f t="shared" si="5"/>
        <v>0</v>
      </c>
      <c r="W73" s="114">
        <f t="shared" si="5"/>
        <v>0</v>
      </c>
      <c r="X73" s="113"/>
      <c r="Y73" s="32"/>
      <c r="Z73" s="32"/>
      <c r="AA73" s="32"/>
      <c r="AB73" s="32"/>
      <c r="AC73" s="32"/>
      <c r="AD73" s="32"/>
      <c r="AE73" s="32"/>
      <c r="AF73" s="32"/>
      <c r="AG73" s="32"/>
      <c r="AH73" s="32"/>
      <c r="AI73" s="32"/>
      <c r="AJ73" s="32"/>
      <c r="AK73" s="32"/>
      <c r="AL73" s="32"/>
      <c r="AM73" s="32"/>
      <c r="AN73" s="32"/>
      <c r="BI73" s="32"/>
      <c r="BJ73" s="32"/>
      <c r="AAL73" s="37"/>
      <c r="AAM73" s="37"/>
      <c r="AAN73" s="37"/>
      <c r="AAO73" s="37"/>
      <c r="AAP73" s="37"/>
      <c r="AAQ73" s="37"/>
      <c r="AAR73" s="37"/>
      <c r="AAS73" s="37"/>
      <c r="AAT73" s="37"/>
      <c r="AAU73" s="37"/>
      <c r="AAV73" s="37"/>
    </row>
    <row r="74" spans="1:736" ht="15.75" customHeight="1" thickTop="1" thickBot="1" x14ac:dyDescent="0.2">
      <c r="A74" s="356" t="str">
        <f>IF(OR(H73&gt;1,I73&gt;1,J73&gt;1,K73&gt;1,L73&gt;1,M73&gt;1,N73&gt;1,O73&gt;1,P73&gt;1,Q73&gt;1,R73&gt;1,S73&gt;1,T73&gt;1,U73&gt;1,V73&gt;1,W73&gt;1),"ERROR - Solo Una calificación por Participante","")</f>
        <v/>
      </c>
      <c r="B74" s="356"/>
      <c r="C74" s="356"/>
      <c r="D74" s="356"/>
      <c r="E74" s="356"/>
      <c r="F74" s="356"/>
      <c r="G74" s="357" t="s">
        <v>240</v>
      </c>
      <c r="H74" s="357"/>
      <c r="I74" s="357"/>
      <c r="J74" s="357"/>
      <c r="K74" s="357"/>
      <c r="L74" s="357"/>
      <c r="M74" s="357"/>
      <c r="N74" s="358"/>
      <c r="O74" s="367">
        <f>IF(AA68="","",IF(V74&gt;0.8,5,IF(V74&gt;0.6,4,IF(V74&gt;0.4,3,IF(V74&gt;0.2,2,1)))))</f>
        <v>3</v>
      </c>
      <c r="P74" s="368"/>
      <c r="Q74" s="368"/>
      <c r="R74" s="369" t="str">
        <f>_xlfn.IFNA(VLOOKUP(O74,A68:B72,2,1),"")</f>
        <v>Moderado</v>
      </c>
      <c r="S74" s="369"/>
      <c r="T74" s="369"/>
      <c r="U74" s="369"/>
      <c r="V74" s="370">
        <f>IFERROR(AA68,"")</f>
        <v>0.6</v>
      </c>
      <c r="W74" s="370"/>
      <c r="X74" s="371"/>
      <c r="Y74" s="32"/>
      <c r="Z74" s="32"/>
      <c r="AA74" s="32"/>
      <c r="AB74" s="77" t="str">
        <f>CONCATENATE(O74," - ",R74)</f>
        <v>3 - Moderado</v>
      </c>
      <c r="AC74" s="32"/>
      <c r="AD74" s="32"/>
      <c r="AE74" s="32"/>
      <c r="AF74" s="32"/>
      <c r="AG74" s="32"/>
      <c r="AH74" s="32"/>
      <c r="AI74" s="32"/>
      <c r="AJ74" s="32"/>
      <c r="AK74" s="32"/>
      <c r="AL74" s="32"/>
      <c r="AM74" s="32"/>
      <c r="AN74" s="32"/>
      <c r="AR74" s="32"/>
      <c r="AS74" s="32"/>
      <c r="AT74" s="32"/>
      <c r="AU74" s="32"/>
      <c r="AV74" s="32"/>
      <c r="AW74" s="32"/>
      <c r="AX74" s="32"/>
      <c r="AY74" s="32"/>
      <c r="AZ74" s="32"/>
      <c r="BA74" s="372" t="s">
        <v>72</v>
      </c>
      <c r="BB74" s="372"/>
      <c r="BC74" s="394" t="s">
        <v>71</v>
      </c>
      <c r="BD74" s="394"/>
      <c r="BE74" s="362" t="s">
        <v>70</v>
      </c>
      <c r="BF74" s="362"/>
      <c r="BG74" s="391" t="s">
        <v>69</v>
      </c>
      <c r="BH74" s="391"/>
      <c r="BI74" s="32"/>
      <c r="BJ74" s="32"/>
      <c r="BK74" s="32"/>
      <c r="BL74" s="32"/>
      <c r="BM74" s="32"/>
      <c r="BN74" s="32"/>
      <c r="BO74" s="32"/>
      <c r="BP74" s="32"/>
      <c r="BQ74" s="32"/>
      <c r="BR74" s="372" t="s">
        <v>72</v>
      </c>
      <c r="BS74" s="372"/>
      <c r="BT74" s="361" t="s">
        <v>71</v>
      </c>
      <c r="BU74" s="361"/>
      <c r="BV74" s="362" t="s">
        <v>70</v>
      </c>
      <c r="BW74" s="362"/>
      <c r="BX74" s="391" t="s">
        <v>69</v>
      </c>
      <c r="BY74" s="391"/>
      <c r="AAL74" s="37"/>
      <c r="AAM74" s="37"/>
      <c r="AAN74" s="37"/>
      <c r="AAO74" s="37"/>
      <c r="AAP74" s="37"/>
      <c r="AAQ74" s="37"/>
      <c r="AAR74" s="37"/>
      <c r="AAS74" s="37"/>
      <c r="AAT74" s="37"/>
      <c r="AAU74" s="37"/>
      <c r="AAV74" s="37"/>
    </row>
    <row r="75" spans="1:736" ht="5.25" customHeight="1" thickTop="1" thickBot="1" x14ac:dyDescent="0.2">
      <c r="A75" s="112"/>
      <c r="B75" s="111"/>
      <c r="C75" s="111"/>
      <c r="D75" s="111"/>
      <c r="E75" s="111"/>
      <c r="F75" s="111"/>
      <c r="G75" s="110"/>
      <c r="H75" s="110"/>
      <c r="I75" s="110"/>
      <c r="J75" s="110"/>
      <c r="K75" s="110"/>
      <c r="L75" s="110"/>
      <c r="M75" s="110"/>
      <c r="N75" s="110"/>
      <c r="O75" s="109"/>
      <c r="P75" s="109"/>
      <c r="Q75" s="109"/>
      <c r="R75" s="108"/>
      <c r="S75" s="108"/>
      <c r="T75" s="108"/>
      <c r="U75" s="108"/>
      <c r="V75" s="107"/>
      <c r="W75" s="107"/>
      <c r="X75" s="107"/>
      <c r="Y75" s="32"/>
      <c r="Z75" s="32"/>
      <c r="AA75" s="32"/>
      <c r="AB75" s="32"/>
      <c r="AC75" s="32"/>
      <c r="AD75" s="32"/>
      <c r="AE75" s="32"/>
      <c r="AF75" s="32"/>
      <c r="AG75" s="32"/>
      <c r="AH75" s="32"/>
      <c r="AI75" s="32"/>
      <c r="AJ75" s="32"/>
      <c r="AK75" s="32"/>
      <c r="AL75" s="32"/>
      <c r="AM75" s="32"/>
      <c r="AN75" s="32"/>
      <c r="AR75" s="32"/>
      <c r="AS75" s="32"/>
      <c r="AT75" s="32"/>
      <c r="AU75" s="32"/>
      <c r="AV75" s="32"/>
      <c r="AW75" s="32"/>
      <c r="AX75" s="32"/>
      <c r="AY75" s="32"/>
      <c r="AZ75" s="32"/>
      <c r="BA75" s="392" t="s">
        <v>239</v>
      </c>
      <c r="BB75" s="392"/>
      <c r="BC75" s="392"/>
      <c r="BD75" s="392"/>
      <c r="BE75" s="392"/>
      <c r="BF75" s="392"/>
      <c r="BG75" s="392"/>
      <c r="BH75" s="392"/>
      <c r="BI75" s="32"/>
      <c r="BJ75" s="32"/>
      <c r="BK75" s="32"/>
      <c r="BL75" s="32"/>
      <c r="BM75" s="32"/>
      <c r="BN75" s="32"/>
      <c r="BO75" s="32"/>
      <c r="BP75" s="32"/>
      <c r="BQ75" s="32"/>
      <c r="BR75" s="392" t="s">
        <v>238</v>
      </c>
      <c r="BS75" s="392"/>
      <c r="BT75" s="392"/>
      <c r="BU75" s="392"/>
      <c r="BV75" s="392"/>
      <c r="BW75" s="392"/>
      <c r="BX75" s="392"/>
      <c r="BY75" s="392"/>
      <c r="AAL75" s="37"/>
      <c r="AAM75" s="37"/>
      <c r="AAN75" s="37"/>
      <c r="AAO75" s="37"/>
      <c r="AAP75" s="37"/>
      <c r="AAQ75" s="37"/>
      <c r="AAR75" s="37"/>
      <c r="AAS75" s="37"/>
      <c r="AAT75" s="37"/>
      <c r="AAU75" s="37"/>
      <c r="AAV75" s="37"/>
    </row>
    <row r="76" spans="1:736" ht="28.5" customHeight="1" thickBot="1" x14ac:dyDescent="0.2">
      <c r="A76" s="112"/>
      <c r="C76" s="111"/>
      <c r="E76" s="111"/>
      <c r="F76" s="111"/>
      <c r="G76" s="330" t="s">
        <v>237</v>
      </c>
      <c r="H76" s="331"/>
      <c r="I76" s="331"/>
      <c r="J76" s="331"/>
      <c r="K76" s="331"/>
      <c r="L76" s="331"/>
      <c r="M76" s="331"/>
      <c r="N76" s="331"/>
      <c r="O76" s="332" t="str">
        <f>IFERROR(INDEX(ABN1160:ABR1164,MATCH(O64,ABI1160:ABI1164,0),MATCH(O74,ABN1156:ABR1156,0)),"")</f>
        <v>MODERADO</v>
      </c>
      <c r="P76" s="332"/>
      <c r="Q76" s="332"/>
      <c r="R76" s="332"/>
      <c r="S76" s="332"/>
      <c r="T76" s="332"/>
      <c r="U76" s="333">
        <f>V64*V74</f>
        <v>0.36</v>
      </c>
      <c r="V76" s="333"/>
      <c r="W76" s="333"/>
      <c r="X76" s="334"/>
      <c r="Y76" s="32"/>
      <c r="Z76" s="32"/>
      <c r="AA76" s="32"/>
      <c r="AB76" s="32"/>
      <c r="AC76" s="32"/>
      <c r="AD76" s="32"/>
      <c r="AE76" s="32"/>
      <c r="AF76" s="32"/>
      <c r="AG76" s="32"/>
      <c r="AH76" s="32"/>
      <c r="AI76" s="32"/>
      <c r="AJ76" s="32"/>
      <c r="AK76" s="32"/>
      <c r="AL76" s="32"/>
      <c r="AM76" s="32"/>
      <c r="AN76" s="32"/>
      <c r="AR76" s="32"/>
      <c r="AS76" s="32"/>
      <c r="AT76" s="32"/>
      <c r="AU76" s="32"/>
      <c r="AV76" s="32"/>
      <c r="AW76" s="32"/>
      <c r="AX76" s="32"/>
      <c r="AY76" s="32"/>
      <c r="AZ76" s="32"/>
      <c r="BA76" s="393"/>
      <c r="BB76" s="393"/>
      <c r="BC76" s="393"/>
      <c r="BD76" s="393"/>
      <c r="BE76" s="393"/>
      <c r="BF76" s="393"/>
      <c r="BG76" s="393"/>
      <c r="BH76" s="393"/>
      <c r="BI76" s="32"/>
      <c r="BJ76" s="32"/>
      <c r="BK76" s="32"/>
      <c r="BL76" s="32"/>
      <c r="BM76" s="32"/>
      <c r="BN76" s="32"/>
      <c r="BO76" s="32"/>
      <c r="BP76" s="32"/>
      <c r="BQ76" s="32"/>
      <c r="BR76" s="393"/>
      <c r="BS76" s="393"/>
      <c r="BT76" s="393"/>
      <c r="BU76" s="393"/>
      <c r="BV76" s="393"/>
      <c r="BW76" s="393"/>
      <c r="BX76" s="393"/>
      <c r="BY76" s="393"/>
      <c r="AAL76" s="37"/>
      <c r="AAM76" s="37"/>
      <c r="AAN76" s="37"/>
      <c r="AAO76" s="37"/>
      <c r="AAP76" s="37"/>
      <c r="AAQ76" s="37"/>
      <c r="AAR76" s="37"/>
      <c r="AAS76" s="37"/>
      <c r="AAT76" s="37"/>
      <c r="AAU76" s="37"/>
      <c r="AAV76" s="37"/>
    </row>
    <row r="77" spans="1:736" ht="5.25" customHeight="1" x14ac:dyDescent="0.15">
      <c r="A77" s="112"/>
      <c r="B77" s="111"/>
      <c r="C77" s="111"/>
      <c r="D77" s="111"/>
      <c r="E77" s="111"/>
      <c r="F77" s="111"/>
      <c r="G77" s="110"/>
      <c r="H77" s="110"/>
      <c r="I77" s="110"/>
      <c r="J77" s="110"/>
      <c r="K77" s="110"/>
      <c r="L77" s="110"/>
      <c r="M77" s="110"/>
      <c r="N77" s="110"/>
      <c r="O77" s="109"/>
      <c r="P77" s="109"/>
      <c r="Q77" s="109"/>
      <c r="R77" s="108"/>
      <c r="S77" s="108"/>
      <c r="T77" s="108"/>
      <c r="U77" s="108"/>
      <c r="V77" s="107"/>
      <c r="W77" s="107"/>
      <c r="X77" s="107"/>
      <c r="Y77" s="32"/>
      <c r="Z77" s="32"/>
      <c r="AA77" s="32"/>
      <c r="AB77" s="32"/>
      <c r="AC77" s="32"/>
      <c r="AD77" s="32"/>
      <c r="AE77" s="32"/>
      <c r="AF77" s="32"/>
      <c r="AG77" s="32"/>
      <c r="AH77" s="32"/>
      <c r="AI77" s="32"/>
      <c r="AJ77" s="32"/>
      <c r="AK77" s="32"/>
      <c r="AL77" s="32"/>
      <c r="AM77" s="32"/>
      <c r="AN77" s="32"/>
      <c r="AAL77" s="37"/>
      <c r="AAM77" s="37"/>
      <c r="AAN77" s="37"/>
      <c r="AAO77" s="37"/>
      <c r="AAP77" s="37"/>
      <c r="AAQ77" s="37"/>
      <c r="AAR77" s="37"/>
      <c r="AAS77" s="37"/>
      <c r="AAT77" s="37"/>
      <c r="AAU77" s="37"/>
      <c r="AAV77" s="37"/>
    </row>
    <row r="78" spans="1:736" ht="13" customHeight="1" x14ac:dyDescent="0.15">
      <c r="A78" s="106"/>
      <c r="B78" s="359" t="s">
        <v>236</v>
      </c>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2"/>
      <c r="AC78" s="32"/>
      <c r="AD78" s="32"/>
      <c r="AE78" s="32"/>
      <c r="AF78" s="32"/>
      <c r="AG78" s="32"/>
      <c r="AH78" s="32"/>
      <c r="AI78" s="32"/>
      <c r="AJ78" s="32"/>
      <c r="AK78" s="32"/>
      <c r="AL78" s="32"/>
      <c r="AM78" s="32"/>
      <c r="AN78" s="32"/>
      <c r="AAL78" s="37"/>
      <c r="AAM78" s="37"/>
      <c r="AAN78" s="37"/>
      <c r="AAO78" s="37"/>
      <c r="AAP78" s="37"/>
      <c r="AAQ78" s="37"/>
      <c r="AAR78" s="37"/>
      <c r="AAS78" s="37"/>
      <c r="AAT78" s="37"/>
      <c r="AAU78" s="37"/>
      <c r="AAV78" s="37"/>
    </row>
    <row r="79" spans="1:736" ht="13" customHeight="1" x14ac:dyDescent="0.15">
      <c r="A79" s="106"/>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2"/>
      <c r="AC79" s="32"/>
      <c r="AD79" s="32"/>
      <c r="AE79" s="32"/>
      <c r="AF79" s="32"/>
      <c r="AG79" s="32"/>
      <c r="AH79" s="32"/>
      <c r="AI79" s="32"/>
      <c r="AJ79" s="32"/>
      <c r="AK79" s="32"/>
      <c r="AL79" s="32"/>
      <c r="AM79" s="32"/>
      <c r="AN79" s="32"/>
      <c r="BI79" s="23"/>
      <c r="BJ79" s="23"/>
      <c r="BK79" s="23"/>
      <c r="BL79" s="23"/>
      <c r="BM79" s="23"/>
      <c r="BN79" s="23"/>
      <c r="BO79" s="23"/>
      <c r="BP79" s="23"/>
      <c r="BQ79" s="23"/>
      <c r="AAL79" s="37"/>
      <c r="AAM79" s="37"/>
      <c r="AAN79" s="37"/>
      <c r="AAO79" s="37"/>
      <c r="AAP79" s="37"/>
      <c r="AAQ79" s="37"/>
      <c r="AAR79" s="37"/>
      <c r="AAS79" s="37"/>
      <c r="AAT79" s="37"/>
      <c r="AAU79" s="37"/>
      <c r="AAV79" s="37"/>
    </row>
    <row r="80" spans="1:736" ht="12.75" customHeight="1" x14ac:dyDescent="0.15">
      <c r="A80" s="43"/>
      <c r="B80" s="351" t="s">
        <v>235</v>
      </c>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3"/>
      <c r="AB80" s="32"/>
      <c r="AC80" s="32"/>
      <c r="AD80" s="32"/>
      <c r="AE80" s="32"/>
      <c r="AF80" s="32"/>
      <c r="AG80" s="32"/>
      <c r="AH80" s="32"/>
      <c r="AI80" s="32"/>
      <c r="AJ80" s="32"/>
      <c r="AK80" s="32"/>
      <c r="AL80" s="32"/>
      <c r="AM80" s="32"/>
      <c r="AN80" s="32"/>
      <c r="AR80" s="105"/>
      <c r="AS80" s="104"/>
      <c r="AT80" s="103"/>
      <c r="AU80" s="103"/>
      <c r="AV80" s="103"/>
      <c r="AW80" s="102"/>
      <c r="BK80" s="105"/>
      <c r="BL80" s="104"/>
      <c r="BM80" s="103"/>
      <c r="BN80" s="102"/>
      <c r="AAL80" s="37"/>
      <c r="AAM80" s="37"/>
      <c r="AAN80" s="37"/>
      <c r="AAO80" s="37"/>
      <c r="AAP80" s="37"/>
      <c r="AAQ80" s="37"/>
      <c r="AAR80" s="37"/>
      <c r="AAS80" s="37"/>
      <c r="AAT80" s="37"/>
      <c r="AAU80" s="37"/>
      <c r="AAV80" s="37"/>
    </row>
    <row r="81" spans="1:724" ht="39.75" customHeight="1" x14ac:dyDescent="0.15">
      <c r="A81" s="59" t="s">
        <v>234</v>
      </c>
      <c r="B81" s="15" t="s">
        <v>349</v>
      </c>
      <c r="C81" s="208" t="s">
        <v>233</v>
      </c>
      <c r="D81" s="210"/>
      <c r="E81" s="101" t="s">
        <v>12</v>
      </c>
      <c r="F81" s="207" t="s">
        <v>11</v>
      </c>
      <c r="G81" s="207"/>
      <c r="H81" s="207"/>
      <c r="I81" s="207" t="s">
        <v>10</v>
      </c>
      <c r="J81" s="207"/>
      <c r="K81" s="207"/>
      <c r="L81" s="207"/>
      <c r="M81" s="207"/>
      <c r="N81" s="208" t="s">
        <v>9</v>
      </c>
      <c r="O81" s="210"/>
      <c r="P81" s="208" t="s">
        <v>8</v>
      </c>
      <c r="Q81" s="210"/>
      <c r="R81" s="208" t="s">
        <v>7</v>
      </c>
      <c r="S81" s="209"/>
      <c r="T81" s="274" t="s">
        <v>6</v>
      </c>
      <c r="U81" s="274"/>
      <c r="V81" s="294" t="s">
        <v>232</v>
      </c>
      <c r="W81" s="354"/>
      <c r="X81" s="355"/>
      <c r="Y81" s="294" t="s">
        <v>231</v>
      </c>
      <c r="Z81" s="354"/>
      <c r="AA81" s="355"/>
      <c r="AB81" s="100" t="s">
        <v>230</v>
      </c>
      <c r="AC81" s="100" t="s">
        <v>229</v>
      </c>
      <c r="AD81" s="100" t="s">
        <v>228</v>
      </c>
      <c r="AE81" s="73" t="s">
        <v>227</v>
      </c>
      <c r="AF81" s="22" t="s">
        <v>226</v>
      </c>
      <c r="AG81" s="73" t="s">
        <v>225</v>
      </c>
      <c r="AH81" s="73" t="s">
        <v>224</v>
      </c>
      <c r="AI81" s="73" t="s">
        <v>223</v>
      </c>
      <c r="AJ81" s="73" t="s">
        <v>222</v>
      </c>
      <c r="AK81" s="73" t="s">
        <v>221</v>
      </c>
      <c r="AL81" s="73" t="s">
        <v>7</v>
      </c>
      <c r="AM81" s="73" t="s">
        <v>220</v>
      </c>
      <c r="AN81" s="32"/>
      <c r="AP81" s="92" t="s">
        <v>219</v>
      </c>
      <c r="AQ81" s="99"/>
      <c r="AAL81" s="37"/>
      <c r="AAM81" s="37"/>
      <c r="AAN81" s="37"/>
      <c r="AAO81" s="37"/>
      <c r="AAP81" s="37"/>
      <c r="AAQ81" s="37"/>
      <c r="AAR81" s="37"/>
      <c r="AAS81" s="37"/>
      <c r="AAT81" s="37"/>
      <c r="AAU81" s="37"/>
      <c r="AAV81" s="37"/>
    </row>
    <row r="82" spans="1:724" ht="147" customHeight="1" x14ac:dyDescent="0.15">
      <c r="A82" s="98">
        <v>1</v>
      </c>
      <c r="B82" s="65" t="s">
        <v>641</v>
      </c>
      <c r="C82" s="335" t="s">
        <v>642</v>
      </c>
      <c r="D82" s="350"/>
      <c r="E82" s="94" t="s">
        <v>333</v>
      </c>
      <c r="F82" s="337" t="s">
        <v>646</v>
      </c>
      <c r="G82" s="338"/>
      <c r="H82" s="339"/>
      <c r="I82" s="337"/>
      <c r="J82" s="338"/>
      <c r="K82" s="338"/>
      <c r="L82" s="338"/>
      <c r="M82" s="339"/>
      <c r="N82" s="328" t="s">
        <v>89</v>
      </c>
      <c r="O82" s="328"/>
      <c r="P82" s="329" t="s">
        <v>100</v>
      </c>
      <c r="Q82" s="329"/>
      <c r="R82" s="329" t="s">
        <v>105</v>
      </c>
      <c r="S82" s="329"/>
      <c r="T82" s="329" t="s">
        <v>108</v>
      </c>
      <c r="U82" s="329"/>
      <c r="V82" s="88">
        <f t="shared" ref="V82:V111" si="6">IF(W82&gt;0.8,5,IF(W82&gt;0.6,4,IF(W82&gt;0.4,3,IF(W82&gt;0.2,2,1))))</f>
        <v>2</v>
      </c>
      <c r="W82" s="304">
        <f>IF(OR(T82="Ambos",T82="Probabilidad"),V64-(V64*AD82),V64)</f>
        <v>0.36</v>
      </c>
      <c r="X82" s="305"/>
      <c r="Y82" s="88">
        <f t="shared" ref="Y82:Y111" si="7">IF(Z82&gt;0.8,5,IF(Z82&gt;0.6,4,IF(Z82&gt;0.4,3,IF(Z82&gt;0.2,2,1))))</f>
        <v>3</v>
      </c>
      <c r="Z82" s="304">
        <f>IF(OR(T82="Ambos",T82="Impacto"),V74-(V74*AD82),V74)</f>
        <v>0.6</v>
      </c>
      <c r="AA82" s="305"/>
      <c r="AB82" s="97">
        <f t="shared" ref="AB82:AB111" si="8">IF(R82="",0,IF(P82="Automático",0.25,IF(P82="Manual",0.15,0)))</f>
        <v>0.15</v>
      </c>
      <c r="AC82" s="97">
        <f t="shared" ref="AC82:AC111" si="9">IF(P82="",0,IF(R82="Preventivo",0.25,IF(R82="Detectivo",0.15,IF(R82="Correctivo",0.1,0))))</f>
        <v>0.25</v>
      </c>
      <c r="AD82" s="97">
        <f t="shared" ref="AD82:AD111" si="10">IF(OR(P82=0,R82=0),0,AB82+AC82)</f>
        <v>0.4</v>
      </c>
      <c r="AE82" s="55" t="str">
        <f>CONCATENATE(A82," ",B82," 
",A83," ",B83," 
",A84," ",B84," 
",A85," ",B85," 
",A86," ",B86," 
",A87," ",B87," 
",A88," ",B88," 
",A89," ",B89," 
",A90," ",B90," 
",A91," ",B91," 
",A92," ",B92," 
",A93," ",B93," 
",A94," ",B94," 
",A95," ",B95," 
",A96," ",B96," 
",A97," ",B97," 
",A98," ",B98," 
",A99," ",B99," 
",A100," ",B100," 
",A101," ",B101," 
",A102," ",B102," 
",A103," ",B103," 
",A104," ",B104," 
",A105," ",B105," 
",A106," ",B106," 
",A107," ",B107," 
",A108," ",B108," 
",A109," ",B109," 
",A110," ",B110," 
",A111," ",B111,)</f>
        <v xml:space="preserve">1 7.13 Mantenimiento del equipo. 
2 8.13 Respaldo de información. 
3 6.3 Concienciación, educación y formación en seguridad de la información. 
4 5.30 Preparación de TIC para la continuidad del negocio.  
5 5.15 Control de acceso. 
6 8.9 Gestión de la configuración. 
7 7.11 Servicios públicos de apoyo. 
 </v>
      </c>
      <c r="AF82" s="22" t="str">
        <f>CONCATENATE(A82," ",C82," 
",A83," ",C83," 
",A84," ",C84," 
",A85," ",C85," 
",A86," ",C86," 
",A87," ",C87," 
",A88," ",C88," 
",A89," ",C89," 
",A90," ",C90," 
",A91," ",C91," 
",A92," ",C92," 
",A93," ",C93," 
",A94," ",C94," 
",A95," ",C95," 
",A96," ",C96," 
",A97," ",C97," 
",A98," ",C98," 
",A99," ",C99," 
",A100," ",C100," 
",A101," ",C101," 
",A102," ",C102," 
",A103," ",C103," 
",A104," ",C104," 
",A105," ",C105," 
",A106," ",C106," 
",A107," ",C107," 
",A108," ",C108," 
",A109," ",C109," 
",A110," ",C110," 
",A111," ",C111,)</f>
        <v xml:space="preserve">1 El SGSI de IDPC requiere el control en la protección de sus activos de información, con el propisito de evitar la pérdida, daño o compromiso de información y otros activos asociados o la interrupción de las operaciones de la entidad debido al cableado de alimentación y comunicaciones. 
2 El SGSI de IDPC requiere el control en la protección de sus activos de información, para permitir la recuperación de la pérdida de datos o sistemas. 
3 El SGSI de IDPC requiere el control en la protección de sus activos de información, para garantizar que el funcionario y las partes interesadas pertinentes conozcan y cumplan con sus responsabilidades en materia de SI. 
4 El SGSI de IDPC requiere el control en la protección de sus activos de información, para garantizar la disponibilidad de la información de la entidad y de otros activos asociados durante la interrupción. 
5 El SGSI de IDPC requiere el control en la protección de sus activos de información, la entidad necesita garantizar el acceso autorizado y evitar el acceso no autorizado a la información y otros activos asociados. 
6 El SGSI de IDPC requiere el control en la protección de sus activos de información, para garantizar que el hardware, el software, los servicios y las redes funcionan correctamente con la configuración de seguridad requerida y la configuración no se ve alterada por cambios no autorizados o incorrectos. 
7 El SGSI de IDPC requiere el control en la protección de sus activos de información, para evitar la pérdida, daño o compromiso de información y otros activos asociados o la interrupción de las operaciones de la entidad debido al fracaso y la interrupción de los servicios públicos de respaldo. 
 </v>
      </c>
      <c r="AG82" s="55" t="str">
        <f>CONCATENATE(A82," ",E82," 
",A83," ",E83," 
",A84," ",E84," 
",A85," ",E85," 
",A86," ",E86," 
",A87," ",E87," 
",A88," ",E88," 
",A89," ",E89," 
",A90," ",E90," 
",A91," ",E91," 
",A92," ",E92," 
",A93," ",E93," 
",A94," ",E94," 
",A95," ",E95," 
",A96," ",E96," 
",A97," ",E97," 
",A98," ",E98," 
",A99," ",E99," 
",A100," ",E100," 
",A101," ",E101," 
",A102," ",E102," 
",A103," ",E103," 
",A104," ",E104," 
",A105," ",E105," 
",A106," ",E106," 
",A107," ",E107," 
",A108," ",E108," 
",A109," ",E109," 
",A110," ",E110," 
",A111," ",E111,)</f>
        <v xml:space="preserve">1 Gestión de Sistemas de Información y Tecnología 
2 Gestión de Sistemas de Información y Tecnología 
3 Gestión Talento Humano 
4 Gestión de Sistemas de Información y Tecnología 
5 Gestión de Sistemas de Información y Tecnología 
6 Gestión de Sistemas de Información y Tecnología 
7 Gestión de Sistemas de Información y Tecnología 
 </v>
      </c>
      <c r="AH82" s="55" t="str">
        <f>CONCATENATE(A82," ",F82," 
",A83," ",F83," 
",A84," ",F84," 
",A85," ",F85," 
",A86," ",F86," 
",A87," ",F87," 
",A88," ",F88," 
",A89," ",F89," 
",A90," ",F90," 
",A91," ",F91," 
",A92," ",F92," 
",A93," ",F93," 
",A94," ",F94," 
",A95," ",F95," 
",A96," ",F96," 
",A97," ",F97," 
",A98," ",F98," 
",A99," ",F99," 
",A100," ",F100," 
",A101," ",F101," 
",A102," ",F102," 
",A103," ",F103," 
",A104," ",F104," 
",A105," ",F105," 
",A106," ",F106," 
",A107," ",F107," 
",A108," ",F108," 
",A109," ",F109," 
",A110," ",F110," 
",A111," ",F111,)</f>
        <v xml:space="preserve">1 
Atención de requerimientos de recursos Tecnológicos
Vigencia: 31 de agosto de 2022 Versión: 04  
MANUAL: POLÍTICAS DE SEGURIDAD Y PRIVACIDAD DE LA INFORMACIÓN
Versión: 03 del 28 de abril de 2023 
2 MANUAL: POLÍTICAS DE SEGURIDAD Y PRIVACIDAD DE LA INFORMACIÓN
Versión: 03 del 28 de abril de  
3 PROCEDIMIENTO DE INDUCCIÓN Y REINDUCCIÓN
Versión: 2 del 7 de julio de 2023 
4 
MANUAL: POLÍTICAS DE SEGURIDAD Y PRIVACIDAD DE LA INFORMACIÓN
Versión: 03 del 28 de abril de 2023
Publicado en la Intranet
Plan De Recuperación de Desastres - IDPC v2 
5 MANUAL: POLÍTICAS DE SEGURIDAD Y PRIVACIDAD DE LA INFORMACIÓN
Versión: 3 del 28 de abril de 2023 
6 MANUAL: POLÍTICAS DE SEGURIDAD Y PRIVACIDAD DE LA INFORMACIÓN
Versión: 03 del 28 de abril de 2023 
7 MANUAL: POLÍTICAS DE SEGURIDAD Y PRIVACIDAD DE LA INFORMACIÓN
Versión: 03 del 28 de abril de 2023
Plan De Recuperación de Desastres - IDPC v2 
 </v>
      </c>
      <c r="AI82" s="55" t="str">
        <f>CONCATENATE(A82," ",I82," 
",A83," ",I83," 
",A84," ",I84," 
",A85," ",I85," 
",A86," ",I86," 
",A87," ",I87," 
",A88," ",I88," 
",A89," ",I89," 
",A90," ",I90," 
",A91," ",I91," 
",A92," ",I92," 
",A93," ",I93," 
",A94," ",I94," 
",A95," ",I95," 
",A96," ",I96," 
",A97," ",I97," 
",A98," ",I98," 
",A99," ",I99," 
",A100," ",I100," 
",A101," ",I101," 
",A102," ",I102," 
",A103," ",I103," 
",A104," ",I104," 
",A105," ",I105," 
",A106," ",I106," 
",A107," ",I107," 
",A108," ",I108," 
",A109," ",I109," 
",A110," ",I110," 
",A111," ",I111,)</f>
        <v xml:space="preserve">1  
2  
3  
4  
5  
6  
7  
 </v>
      </c>
      <c r="AJ82" s="55" t="str">
        <f>CONCATENATE(A82," ",N82," 
",A83," ",N83," 
",A84," ",N84," 
",A85," ",N85," 
",A86," ",N86," 
",A87," ",N87," 
",A88," ",N88," 
",A89," ",N89," 
",A90," ",N90," 
",A91," ",N91," 
",A92," ",N92," 
",A93," ",N93," 
",A94," ",N94," 
",A95," ",N95," 
",A96," ",N96," 
",A97," ",N97," 
",A98," ",N98," 
",A99," ",N99," 
",A100," ",N100," 
",A101," ",N101," 
",A102," ",N102," 
",A103," ",N103," 
",A104," ",N104," 
",A105," ",N105," 
",A106," ",N106," 
",A107," ",N107," 
",A108," ",N108," 
",A109," ",N109," 
",A110," ",N110," 
",A111," ",N111,)</f>
        <v xml:space="preserve">1 Aleatoria 
2 Continua 
3 Aleatoria 
4 Aleatoria 
5 Continua 
6 Aleatoria 
7 Continua 
 </v>
      </c>
      <c r="AK82" s="55" t="str">
        <f>CONCATENATE(A82," ",P82," 
",A83," ",P83," 
",A84," ",P84," 
",A85," ",P85," 
",A86," ",P86," 
",A87," ",P87," 
",A88," ",P88," 
",A89," ",P89," 
",A90," ",P90," 
",A91," ",P91," 
",A92," ",P92," 
",A93," ",P93," 
",A94," ",P94," 
",A95," ",P95," 
",A96," ",P96," 
",A97," ",P97," 
",A98," ",P98," 
",A99," ",P99," 
",A100," ",P100," 
",A101," ",P101," 
",A102," ",P102," 
",A103," ",P103," 
",A104," ",P104," 
",A105," ",P105," 
",A106," ",P106," 
",A107," ",P107," 
",A108," ",P108," 
",A109," ",P109," 
",A110," ",P110," 
",A111," ",P111,)</f>
        <v xml:space="preserve">1 Manual 
2 Automático 
3 Manual 
4 Manual 
5 Automático 
6 Manual 
7 Automático 
 </v>
      </c>
      <c r="AL82" s="55" t="str">
        <f>CONCATENATE(A82," ",R82," 
",A83," ",R83," 
",A84," ",R84," 
",A85," ",R85," 
",A86," ",R86," 
",A87," ",R87," 
",A88," ",R88," 
",A89," ",R89," 
",A90," ",R90," 
",A91," ",R91," 
",A92," ",R92," 
",A93," ",R93," 
",A94," ",R94," 
",A95," ",R95," 
",A96," ",R96," 
",A97," ",R97," 
",A98," ",R98," 
",A99," ",R99," 
",A100," ",R100," 
",A101," ",R101," 
",A102," ",R102," 
",A103," ",R103," 
",A104," ",R104," 
",A105," ",R105," 
",A106," ",R106," 
",A107," ",R107," 
",A108," ",R108," 
",A109," ",R109," 
",A110," ",R110," 
",A111," ",R111,)</f>
        <v xml:space="preserve">1 Preventivo 
2 Preventivo 
3 Preventivo 
4 Preventivo 
5 Preventivo 
6 Preventivo 
7 Detectivo 
 </v>
      </c>
      <c r="AM82" s="55" t="str">
        <f>CONCATENATE(A82," ",T82," 
",A83," ",T83," 
",A84," ",T84," 
",A85," ",T85," 
",A86," ",T86," 
",A87," ",T87," 
",A88," ",T88," 
",A89," ",T89," 
",A90," ",T90," 
",A91," ",T91," 
",A92," ",T92," 
",A93," ",T93," 
",A94," ",T94," 
",A95," ",T95," 
",A96," ",T96," 
",A97," ",T97," 
",A98," ",T98," 
",A99," ",T99," 
",A100," ",T100," 
",A101," ",T101," 
",A102," ",T102," 
",A103," ",T103," 
",A104," ",T104," 
",A105," ",T105," 
",A106," ",T106," 
",A107," ",T107," 
",A108," ",T108," 
",A109," ",T109," 
",A110," ",T110," 
",A111," ",T111,)</f>
        <v xml:space="preserve">1 Probabilidad 
2 Ambos 
3 Probabilidad 
4 Probabilidad 
5 Probabilidad 
6 Probabilidad 
7 Ambos 
 </v>
      </c>
      <c r="AN82" s="86"/>
      <c r="AO82" s="85"/>
      <c r="AP82" s="93">
        <f t="shared" ref="AP82:AP101" si="11">A15</f>
        <v>1</v>
      </c>
      <c r="AQ82" s="92" t="str">
        <f t="shared" ref="AQ82:AQ101" si="12">IF(B15="","",B15)</f>
        <v>Fallo de hardware o software.</v>
      </c>
      <c r="AAL82" s="37"/>
      <c r="AAM82" s="37"/>
      <c r="AAN82" s="37"/>
      <c r="AAO82" s="37"/>
      <c r="AAP82" s="37"/>
      <c r="AAQ82" s="37"/>
      <c r="AAR82" s="37"/>
      <c r="AAS82" s="37"/>
      <c r="AAT82" s="37"/>
      <c r="AAU82" s="37"/>
      <c r="AAV82" s="37"/>
    </row>
    <row r="83" spans="1:724" ht="75" customHeight="1" x14ac:dyDescent="0.15">
      <c r="A83" s="6">
        <f t="shared" ref="A83:A111" si="13">IF(B83="","",A82+1)</f>
        <v>2</v>
      </c>
      <c r="B83" s="65" t="s">
        <v>640</v>
      </c>
      <c r="C83" s="335" t="s">
        <v>457</v>
      </c>
      <c r="D83" s="336"/>
      <c r="E83" s="94" t="s">
        <v>333</v>
      </c>
      <c r="F83" s="337" t="s">
        <v>647</v>
      </c>
      <c r="G83" s="338"/>
      <c r="H83" s="339"/>
      <c r="I83" s="337"/>
      <c r="J83" s="338"/>
      <c r="K83" s="338"/>
      <c r="L83" s="338"/>
      <c r="M83" s="339"/>
      <c r="N83" s="328" t="s">
        <v>90</v>
      </c>
      <c r="O83" s="328"/>
      <c r="P83" s="329" t="s">
        <v>101</v>
      </c>
      <c r="Q83" s="329"/>
      <c r="R83" s="329" t="s">
        <v>105</v>
      </c>
      <c r="S83" s="329"/>
      <c r="T83" s="329" t="s">
        <v>106</v>
      </c>
      <c r="U83" s="329"/>
      <c r="V83" s="88">
        <f t="shared" si="6"/>
        <v>1</v>
      </c>
      <c r="W83" s="304">
        <f t="shared" ref="W83:W111" si="14">IF(OR(T83="Ambos",T83="Probabilidad"),W82-(W82*AD83),W82)</f>
        <v>0.18</v>
      </c>
      <c r="X83" s="305"/>
      <c r="Y83" s="88">
        <f t="shared" si="7"/>
        <v>2</v>
      </c>
      <c r="Z83" s="304">
        <f t="shared" ref="Z83:Z111" si="15">IF(OR(T83="Ambos",T83="Impacto"),Z82-(Z82*AD83),Z82)</f>
        <v>0.3</v>
      </c>
      <c r="AA83" s="305"/>
      <c r="AB83" s="87">
        <f t="shared" si="8"/>
        <v>0.25</v>
      </c>
      <c r="AC83" s="87">
        <f t="shared" si="9"/>
        <v>0.25</v>
      </c>
      <c r="AD83" s="87">
        <f t="shared" si="10"/>
        <v>0.5</v>
      </c>
      <c r="AE83" s="55"/>
      <c r="AF83" s="55"/>
      <c r="AG83" s="55"/>
      <c r="AH83" s="55"/>
      <c r="AI83" s="55"/>
      <c r="AJ83" s="55"/>
      <c r="AK83" s="55"/>
      <c r="AL83" s="55"/>
      <c r="AM83" s="86"/>
      <c r="AN83" s="86"/>
      <c r="AO83" s="85"/>
      <c r="AP83" s="93">
        <f t="shared" si="11"/>
        <v>2</v>
      </c>
      <c r="AQ83" s="92" t="str">
        <f t="shared" si="12"/>
        <v>Corrupción de datos.</v>
      </c>
      <c r="AAL83" s="37"/>
      <c r="AAM83" s="37"/>
      <c r="AAN83" s="37"/>
      <c r="AAO83" s="37"/>
      <c r="AAP83" s="37"/>
      <c r="AAQ83" s="37"/>
      <c r="AAR83" s="37"/>
      <c r="AAS83" s="37"/>
      <c r="AAT83" s="37"/>
      <c r="AAU83" s="37"/>
      <c r="AAV83" s="37"/>
    </row>
    <row r="84" spans="1:724" ht="70" customHeight="1" x14ac:dyDescent="0.15">
      <c r="A84" s="6">
        <f t="shared" si="13"/>
        <v>3</v>
      </c>
      <c r="B84" s="65" t="s">
        <v>617</v>
      </c>
      <c r="C84" s="335" t="s">
        <v>549</v>
      </c>
      <c r="D84" s="336"/>
      <c r="E84" s="94" t="s">
        <v>623</v>
      </c>
      <c r="F84" s="337" t="s">
        <v>648</v>
      </c>
      <c r="G84" s="338"/>
      <c r="H84" s="339"/>
      <c r="I84" s="337"/>
      <c r="J84" s="338"/>
      <c r="K84" s="338"/>
      <c r="L84" s="338"/>
      <c r="M84" s="339"/>
      <c r="N84" s="328" t="s">
        <v>89</v>
      </c>
      <c r="O84" s="328"/>
      <c r="P84" s="329" t="s">
        <v>100</v>
      </c>
      <c r="Q84" s="329"/>
      <c r="R84" s="329" t="s">
        <v>105</v>
      </c>
      <c r="S84" s="329"/>
      <c r="T84" s="329" t="s">
        <v>108</v>
      </c>
      <c r="U84" s="329"/>
      <c r="V84" s="88">
        <f t="shared" si="6"/>
        <v>1</v>
      </c>
      <c r="W84" s="304">
        <f t="shared" si="14"/>
        <v>0.108</v>
      </c>
      <c r="X84" s="305"/>
      <c r="Y84" s="88">
        <f t="shared" si="7"/>
        <v>2</v>
      </c>
      <c r="Z84" s="304">
        <f t="shared" si="15"/>
        <v>0.3</v>
      </c>
      <c r="AA84" s="305"/>
      <c r="AB84" s="87">
        <f t="shared" si="8"/>
        <v>0.15</v>
      </c>
      <c r="AC84" s="87">
        <f t="shared" si="9"/>
        <v>0.25</v>
      </c>
      <c r="AD84" s="87">
        <f t="shared" si="10"/>
        <v>0.4</v>
      </c>
      <c r="AE84" s="55"/>
      <c r="AF84" s="55"/>
      <c r="AG84" s="55"/>
      <c r="AH84" s="55"/>
      <c r="AI84" s="55"/>
      <c r="AJ84" s="55"/>
      <c r="AK84" s="55"/>
      <c r="AL84" s="55"/>
      <c r="AM84" s="86"/>
      <c r="AN84" s="86"/>
      <c r="AO84" s="85"/>
      <c r="AP84" s="93">
        <f t="shared" si="11"/>
        <v>3</v>
      </c>
      <c r="AQ84" s="92" t="str">
        <f t="shared" si="12"/>
        <v>Error humano o negligencia.</v>
      </c>
      <c r="AZ84" s="84"/>
      <c r="BA84" s="84"/>
      <c r="BB84" s="84"/>
      <c r="BC84" s="84"/>
      <c r="BD84" s="96"/>
      <c r="BQ84" s="84"/>
      <c r="BR84" s="84"/>
      <c r="BS84" s="84"/>
      <c r="BT84" s="84"/>
      <c r="BU84" s="96"/>
      <c r="AAL84" s="37"/>
      <c r="AAM84" s="37"/>
      <c r="AAN84" s="37"/>
      <c r="AAO84" s="37"/>
      <c r="AAP84" s="37"/>
      <c r="AAQ84" s="37"/>
      <c r="AAR84" s="37"/>
      <c r="AAS84" s="37"/>
      <c r="AAT84" s="37"/>
      <c r="AAU84" s="37"/>
      <c r="AAV84" s="37"/>
    </row>
    <row r="85" spans="1:724" ht="83" customHeight="1" x14ac:dyDescent="0.15">
      <c r="A85" s="6">
        <f t="shared" si="13"/>
        <v>4</v>
      </c>
      <c r="B85" s="65" t="s">
        <v>639</v>
      </c>
      <c r="C85" s="335" t="s">
        <v>649</v>
      </c>
      <c r="D85" s="336"/>
      <c r="E85" s="94" t="s">
        <v>333</v>
      </c>
      <c r="F85" s="335" t="s">
        <v>425</v>
      </c>
      <c r="G85" s="336"/>
      <c r="H85" s="350"/>
      <c r="I85" s="337"/>
      <c r="J85" s="338"/>
      <c r="K85" s="338"/>
      <c r="L85" s="338"/>
      <c r="M85" s="339"/>
      <c r="N85" s="328" t="s">
        <v>89</v>
      </c>
      <c r="O85" s="328"/>
      <c r="P85" s="329" t="s">
        <v>100</v>
      </c>
      <c r="Q85" s="329"/>
      <c r="R85" s="329" t="s">
        <v>105</v>
      </c>
      <c r="S85" s="329"/>
      <c r="T85" s="329" t="s">
        <v>108</v>
      </c>
      <c r="U85" s="329"/>
      <c r="V85" s="88">
        <f t="shared" si="6"/>
        <v>1</v>
      </c>
      <c r="W85" s="304">
        <f t="shared" si="14"/>
        <v>6.4799999999999996E-2</v>
      </c>
      <c r="X85" s="305"/>
      <c r="Y85" s="88">
        <f t="shared" si="7"/>
        <v>2</v>
      </c>
      <c r="Z85" s="304">
        <f t="shared" si="15"/>
        <v>0.3</v>
      </c>
      <c r="AA85" s="305"/>
      <c r="AB85" s="87">
        <f t="shared" si="8"/>
        <v>0.15</v>
      </c>
      <c r="AC85" s="87">
        <f t="shared" si="9"/>
        <v>0.25</v>
      </c>
      <c r="AD85" s="87">
        <f t="shared" si="10"/>
        <v>0.4</v>
      </c>
      <c r="AE85" s="55"/>
      <c r="AF85" s="55"/>
      <c r="AG85" s="55"/>
      <c r="AH85" s="55"/>
      <c r="AI85" s="55"/>
      <c r="AJ85" s="55"/>
      <c r="AK85" s="55"/>
      <c r="AL85" s="55"/>
      <c r="AM85" s="86"/>
      <c r="AN85" s="86"/>
      <c r="AO85" s="85"/>
      <c r="AP85" s="93">
        <f t="shared" si="11"/>
        <v>4</v>
      </c>
      <c r="AQ85" s="92" t="str">
        <f t="shared" si="12"/>
        <v>Desastre natural o incidente físico.</v>
      </c>
      <c r="AZ85" s="84"/>
      <c r="BA85" s="84"/>
      <c r="BB85" s="84"/>
      <c r="BC85" s="84"/>
      <c r="BD85" s="96"/>
      <c r="BQ85" s="84"/>
      <c r="BR85" s="84"/>
      <c r="BS85" s="84"/>
      <c r="BT85" s="84"/>
      <c r="BU85" s="96"/>
      <c r="AAL85" s="37"/>
      <c r="AAM85" s="37"/>
      <c r="AAN85" s="37"/>
      <c r="AAO85" s="37"/>
      <c r="AAP85" s="37"/>
      <c r="AAQ85" s="37"/>
      <c r="AAR85" s="37"/>
      <c r="AAS85" s="37"/>
      <c r="AAT85" s="37"/>
      <c r="AAU85" s="37"/>
      <c r="AAV85" s="37"/>
    </row>
    <row r="86" spans="1:724" ht="62" customHeight="1" x14ac:dyDescent="0.15">
      <c r="A86" s="6">
        <f t="shared" si="13"/>
        <v>5</v>
      </c>
      <c r="B86" s="65" t="s">
        <v>619</v>
      </c>
      <c r="C86" s="348" t="s">
        <v>411</v>
      </c>
      <c r="D86" s="349"/>
      <c r="E86" s="94" t="s">
        <v>333</v>
      </c>
      <c r="F86" s="345" t="s">
        <v>625</v>
      </c>
      <c r="G86" s="346"/>
      <c r="H86" s="347"/>
      <c r="I86" s="337"/>
      <c r="J86" s="338"/>
      <c r="K86" s="338"/>
      <c r="L86" s="338"/>
      <c r="M86" s="339"/>
      <c r="N86" s="328" t="s">
        <v>90</v>
      </c>
      <c r="O86" s="328"/>
      <c r="P86" s="329" t="s">
        <v>101</v>
      </c>
      <c r="Q86" s="329"/>
      <c r="R86" s="329" t="s">
        <v>105</v>
      </c>
      <c r="S86" s="329"/>
      <c r="T86" s="329" t="s">
        <v>108</v>
      </c>
      <c r="U86" s="329"/>
      <c r="V86" s="88">
        <f t="shared" si="6"/>
        <v>1</v>
      </c>
      <c r="W86" s="304">
        <f t="shared" si="14"/>
        <v>3.2399999999999998E-2</v>
      </c>
      <c r="X86" s="305"/>
      <c r="Y86" s="88">
        <f t="shared" si="7"/>
        <v>2</v>
      </c>
      <c r="Z86" s="304">
        <f t="shared" si="15"/>
        <v>0.3</v>
      </c>
      <c r="AA86" s="305"/>
      <c r="AB86" s="87">
        <f t="shared" si="8"/>
        <v>0.25</v>
      </c>
      <c r="AC86" s="87">
        <f t="shared" si="9"/>
        <v>0.25</v>
      </c>
      <c r="AD86" s="87">
        <f t="shared" si="10"/>
        <v>0.5</v>
      </c>
      <c r="AE86" s="55"/>
      <c r="AF86" s="55"/>
      <c r="AG86" s="55"/>
      <c r="AH86" s="55"/>
      <c r="AI86" s="55"/>
      <c r="AJ86" s="55"/>
      <c r="AK86" s="55"/>
      <c r="AL86" s="55"/>
      <c r="AM86" s="86"/>
      <c r="AN86" s="86"/>
      <c r="AO86" s="85"/>
      <c r="AP86" s="93">
        <f t="shared" si="11"/>
        <v>5</v>
      </c>
      <c r="AQ86" s="92" t="str">
        <f t="shared" si="12"/>
        <v>Acceso no autorizado o abuso de privilegios.</v>
      </c>
      <c r="AZ86" s="84"/>
      <c r="BA86" s="84"/>
      <c r="BB86" s="84"/>
      <c r="BC86" s="84"/>
      <c r="BD86" s="96"/>
      <c r="BQ86" s="84"/>
      <c r="BR86" s="84"/>
      <c r="BS86" s="84"/>
      <c r="BT86" s="84"/>
      <c r="BU86" s="96"/>
      <c r="AAL86" s="37"/>
      <c r="AAM86" s="37"/>
      <c r="AAN86" s="37"/>
      <c r="AAO86" s="37"/>
      <c r="AAP86" s="37"/>
      <c r="AAQ86" s="37"/>
      <c r="AAR86" s="37"/>
      <c r="AAS86" s="37"/>
      <c r="AAT86" s="37"/>
      <c r="AAU86" s="37"/>
      <c r="AAV86" s="37"/>
    </row>
    <row r="87" spans="1:724" ht="82" customHeight="1" x14ac:dyDescent="0.15">
      <c r="A87" s="6">
        <f t="shared" si="13"/>
        <v>6</v>
      </c>
      <c r="B87" s="65" t="s">
        <v>620</v>
      </c>
      <c r="C87" s="340" t="s">
        <v>582</v>
      </c>
      <c r="D87" s="341"/>
      <c r="E87" s="94" t="s">
        <v>333</v>
      </c>
      <c r="F87" s="342" t="s">
        <v>581</v>
      </c>
      <c r="G87" s="343"/>
      <c r="H87" s="344"/>
      <c r="I87" s="337"/>
      <c r="J87" s="338"/>
      <c r="K87" s="338"/>
      <c r="L87" s="338"/>
      <c r="M87" s="339"/>
      <c r="N87" s="328" t="s">
        <v>89</v>
      </c>
      <c r="O87" s="328"/>
      <c r="P87" s="329" t="s">
        <v>100</v>
      </c>
      <c r="Q87" s="329"/>
      <c r="R87" s="329" t="s">
        <v>105</v>
      </c>
      <c r="S87" s="329"/>
      <c r="T87" s="329" t="s">
        <v>108</v>
      </c>
      <c r="U87" s="329"/>
      <c r="V87" s="88">
        <f t="shared" si="6"/>
        <v>1</v>
      </c>
      <c r="W87" s="304">
        <f t="shared" si="14"/>
        <v>1.9439999999999999E-2</v>
      </c>
      <c r="X87" s="305"/>
      <c r="Y87" s="88">
        <f t="shared" si="7"/>
        <v>2</v>
      </c>
      <c r="Z87" s="304">
        <f t="shared" si="15"/>
        <v>0.3</v>
      </c>
      <c r="AA87" s="305"/>
      <c r="AB87" s="87">
        <f t="shared" si="8"/>
        <v>0.15</v>
      </c>
      <c r="AC87" s="87">
        <f t="shared" si="9"/>
        <v>0.25</v>
      </c>
      <c r="AD87" s="87">
        <f t="shared" si="10"/>
        <v>0.4</v>
      </c>
      <c r="AE87" s="55"/>
      <c r="AF87" s="55"/>
      <c r="AG87" s="55"/>
      <c r="AH87" s="55"/>
      <c r="AI87" s="55"/>
      <c r="AJ87" s="55"/>
      <c r="AK87" s="55"/>
      <c r="AL87" s="55"/>
      <c r="AM87" s="86"/>
      <c r="AN87" s="86"/>
      <c r="AO87" s="85"/>
      <c r="AP87" s="93">
        <f t="shared" si="11"/>
        <v>6</v>
      </c>
      <c r="AQ87" s="92" t="str">
        <f t="shared" si="12"/>
        <v>Obsolescencia tecnológica y falta de compatibilidad.</v>
      </c>
      <c r="AZ87" s="84"/>
      <c r="BA87" s="84"/>
      <c r="BB87" s="84"/>
      <c r="BC87" s="84"/>
      <c r="BD87" s="96"/>
      <c r="BQ87" s="84"/>
      <c r="BR87" s="84"/>
      <c r="BS87" s="84"/>
      <c r="BT87" s="84"/>
      <c r="BU87" s="96"/>
      <c r="AAL87" s="37"/>
      <c r="AAM87" s="37"/>
      <c r="AAN87" s="37"/>
      <c r="AAO87" s="37"/>
      <c r="AAP87" s="37"/>
      <c r="AAQ87" s="37"/>
      <c r="AAR87" s="37"/>
      <c r="AAS87" s="37"/>
      <c r="AAT87" s="37"/>
      <c r="AAU87" s="37"/>
      <c r="AAV87" s="37"/>
    </row>
    <row r="88" spans="1:724" ht="91" customHeight="1" x14ac:dyDescent="0.15">
      <c r="A88" s="6">
        <f t="shared" si="13"/>
        <v>7</v>
      </c>
      <c r="B88" s="65" t="s">
        <v>622</v>
      </c>
      <c r="C88" s="335" t="s">
        <v>650</v>
      </c>
      <c r="D88" s="336"/>
      <c r="E88" s="94" t="s">
        <v>333</v>
      </c>
      <c r="F88" s="337" t="s">
        <v>428</v>
      </c>
      <c r="G88" s="338"/>
      <c r="H88" s="339"/>
      <c r="I88" s="337"/>
      <c r="J88" s="338"/>
      <c r="K88" s="338"/>
      <c r="L88" s="338"/>
      <c r="M88" s="339"/>
      <c r="N88" s="328" t="s">
        <v>90</v>
      </c>
      <c r="O88" s="328"/>
      <c r="P88" s="329" t="s">
        <v>101</v>
      </c>
      <c r="Q88" s="329"/>
      <c r="R88" s="329" t="s">
        <v>104</v>
      </c>
      <c r="S88" s="329"/>
      <c r="T88" s="329" t="s">
        <v>106</v>
      </c>
      <c r="U88" s="329"/>
      <c r="V88" s="88">
        <f t="shared" si="6"/>
        <v>1</v>
      </c>
      <c r="W88" s="304">
        <f t="shared" si="14"/>
        <v>1.1663999999999999E-2</v>
      </c>
      <c r="X88" s="305"/>
      <c r="Y88" s="88">
        <f t="shared" si="7"/>
        <v>1</v>
      </c>
      <c r="Z88" s="304">
        <f t="shared" si="15"/>
        <v>0.18</v>
      </c>
      <c r="AA88" s="305"/>
      <c r="AB88" s="87">
        <f t="shared" si="8"/>
        <v>0.25</v>
      </c>
      <c r="AC88" s="87">
        <f t="shared" si="9"/>
        <v>0.15</v>
      </c>
      <c r="AD88" s="87">
        <f t="shared" si="10"/>
        <v>0.4</v>
      </c>
      <c r="AE88" s="55"/>
      <c r="AF88" s="55"/>
      <c r="AG88" s="55"/>
      <c r="AH88" s="55"/>
      <c r="AI88" s="55"/>
      <c r="AJ88" s="55"/>
      <c r="AK88" s="55"/>
      <c r="AL88" s="55"/>
      <c r="AM88" s="86"/>
      <c r="AN88" s="86"/>
      <c r="AO88" s="85"/>
      <c r="AP88" s="93">
        <f t="shared" si="11"/>
        <v>7</v>
      </c>
      <c r="AQ88" s="92" t="str">
        <f t="shared" si="12"/>
        <v>Interrupción del servicio de energía o conectividad.</v>
      </c>
      <c r="AZ88" s="84"/>
      <c r="BA88" s="84"/>
      <c r="BB88" s="84"/>
      <c r="BC88" s="84"/>
      <c r="BD88" s="96"/>
      <c r="BQ88" s="84"/>
      <c r="BR88" s="84"/>
      <c r="BS88" s="84"/>
      <c r="BT88" s="84"/>
      <c r="BU88" s="96"/>
      <c r="AAL88" s="37"/>
      <c r="AAM88" s="37"/>
      <c r="AAN88" s="37"/>
      <c r="AAO88" s="37"/>
      <c r="AAP88" s="37"/>
      <c r="AAQ88" s="37"/>
      <c r="AAR88" s="37"/>
      <c r="AAS88" s="37"/>
      <c r="AAT88" s="37"/>
      <c r="AAU88" s="37"/>
      <c r="AAV88" s="37"/>
    </row>
    <row r="89" spans="1:724" ht="62" customHeight="1" x14ac:dyDescent="0.15">
      <c r="A89" s="6" t="str">
        <f t="shared" si="13"/>
        <v/>
      </c>
      <c r="B89" s="65"/>
      <c r="C89" s="335"/>
      <c r="D89" s="336"/>
      <c r="E89" s="94"/>
      <c r="F89" s="337"/>
      <c r="G89" s="338"/>
      <c r="H89" s="339"/>
      <c r="I89" s="337"/>
      <c r="J89" s="338"/>
      <c r="K89" s="338"/>
      <c r="L89" s="338"/>
      <c r="M89" s="339"/>
      <c r="N89" s="328"/>
      <c r="O89" s="328"/>
      <c r="P89" s="329"/>
      <c r="Q89" s="329"/>
      <c r="R89" s="329"/>
      <c r="S89" s="329"/>
      <c r="T89" s="329"/>
      <c r="U89" s="329"/>
      <c r="V89" s="88">
        <f t="shared" si="6"/>
        <v>1</v>
      </c>
      <c r="W89" s="304">
        <f t="shared" si="14"/>
        <v>1.1663999999999999E-2</v>
      </c>
      <c r="X89" s="305"/>
      <c r="Y89" s="88">
        <f t="shared" si="7"/>
        <v>1</v>
      </c>
      <c r="Z89" s="304">
        <f t="shared" si="15"/>
        <v>0.18</v>
      </c>
      <c r="AA89" s="305"/>
      <c r="AB89" s="87">
        <f t="shared" si="8"/>
        <v>0</v>
      </c>
      <c r="AC89" s="87">
        <f t="shared" si="9"/>
        <v>0</v>
      </c>
      <c r="AD89" s="87">
        <f t="shared" si="10"/>
        <v>0</v>
      </c>
      <c r="AE89" s="55"/>
      <c r="AF89" s="55"/>
      <c r="AG89" s="55"/>
      <c r="AH89" s="55"/>
      <c r="AI89" s="55"/>
      <c r="AJ89" s="55"/>
      <c r="AK89" s="55"/>
      <c r="AL89" s="55"/>
      <c r="AM89" s="86"/>
      <c r="AN89" s="86"/>
      <c r="AO89" s="85"/>
      <c r="AP89" s="93" t="str">
        <f t="shared" si="11"/>
        <v/>
      </c>
      <c r="AQ89" s="92" t="str">
        <f t="shared" si="12"/>
        <v/>
      </c>
      <c r="AAL89" s="37"/>
      <c r="AAM89" s="37"/>
      <c r="AAN89" s="37"/>
      <c r="AAO89" s="37"/>
      <c r="AAP89" s="37"/>
      <c r="AAQ89" s="37"/>
      <c r="AAR89" s="37"/>
      <c r="AAS89" s="37"/>
      <c r="AAT89" s="37"/>
      <c r="AAU89" s="37"/>
      <c r="AAV89" s="37"/>
    </row>
    <row r="90" spans="1:724" ht="12" customHeight="1" x14ac:dyDescent="0.15">
      <c r="A90" s="6" t="str">
        <f t="shared" si="13"/>
        <v/>
      </c>
      <c r="B90" s="65"/>
      <c r="C90" s="335"/>
      <c r="D90" s="336"/>
      <c r="E90" s="94"/>
      <c r="F90" s="337"/>
      <c r="G90" s="338"/>
      <c r="H90" s="339"/>
      <c r="I90" s="337"/>
      <c r="J90" s="338"/>
      <c r="K90" s="338"/>
      <c r="L90" s="338"/>
      <c r="M90" s="339"/>
      <c r="N90" s="328"/>
      <c r="O90" s="328"/>
      <c r="P90" s="329"/>
      <c r="Q90" s="329"/>
      <c r="R90" s="329"/>
      <c r="S90" s="329"/>
      <c r="T90" s="329"/>
      <c r="U90" s="329"/>
      <c r="V90" s="88">
        <f t="shared" si="6"/>
        <v>1</v>
      </c>
      <c r="W90" s="304">
        <f t="shared" si="14"/>
        <v>1.1663999999999999E-2</v>
      </c>
      <c r="X90" s="305"/>
      <c r="Y90" s="88">
        <f t="shared" si="7"/>
        <v>1</v>
      </c>
      <c r="Z90" s="304">
        <f t="shared" si="15"/>
        <v>0.18</v>
      </c>
      <c r="AA90" s="305"/>
      <c r="AB90" s="87">
        <f t="shared" si="8"/>
        <v>0</v>
      </c>
      <c r="AC90" s="87">
        <f t="shared" si="9"/>
        <v>0</v>
      </c>
      <c r="AD90" s="87">
        <f t="shared" si="10"/>
        <v>0</v>
      </c>
      <c r="AE90" s="55"/>
      <c r="AF90" s="55"/>
      <c r="AG90" s="55"/>
      <c r="AH90" s="55"/>
      <c r="AI90" s="55"/>
      <c r="AJ90" s="55"/>
      <c r="AK90" s="55"/>
      <c r="AL90" s="55"/>
      <c r="AM90" s="86"/>
      <c r="AN90" s="86"/>
      <c r="AO90" s="85"/>
      <c r="AP90" s="93" t="str">
        <f t="shared" si="11"/>
        <v/>
      </c>
      <c r="AQ90" s="92" t="str">
        <f t="shared" si="12"/>
        <v/>
      </c>
      <c r="AAL90" s="37"/>
      <c r="AAM90" s="37"/>
      <c r="AAN90" s="37"/>
      <c r="AAO90" s="37"/>
      <c r="AAP90" s="37"/>
      <c r="AAQ90" s="37"/>
      <c r="AAR90" s="37"/>
      <c r="AAS90" s="37"/>
      <c r="AAT90" s="37"/>
      <c r="AAU90" s="37"/>
      <c r="AAV90" s="37"/>
    </row>
    <row r="91" spans="1:724" ht="12" customHeight="1" x14ac:dyDescent="0.15">
      <c r="A91" s="6" t="str">
        <f t="shared" si="13"/>
        <v/>
      </c>
      <c r="B91" s="65"/>
      <c r="C91" s="335"/>
      <c r="D91" s="336"/>
      <c r="E91" s="94"/>
      <c r="F91" s="337"/>
      <c r="G91" s="338"/>
      <c r="H91" s="339"/>
      <c r="I91" s="337"/>
      <c r="J91" s="338"/>
      <c r="K91" s="338"/>
      <c r="L91" s="338"/>
      <c r="M91" s="339"/>
      <c r="N91" s="328"/>
      <c r="O91" s="328"/>
      <c r="P91" s="329"/>
      <c r="Q91" s="329"/>
      <c r="R91" s="329"/>
      <c r="S91" s="329"/>
      <c r="T91" s="329"/>
      <c r="U91" s="329"/>
      <c r="V91" s="88">
        <f t="shared" si="6"/>
        <v>1</v>
      </c>
      <c r="W91" s="304">
        <f t="shared" si="14"/>
        <v>1.1663999999999999E-2</v>
      </c>
      <c r="X91" s="305"/>
      <c r="Y91" s="88">
        <f t="shared" si="7"/>
        <v>1</v>
      </c>
      <c r="Z91" s="304">
        <f t="shared" si="15"/>
        <v>0.18</v>
      </c>
      <c r="AA91" s="305"/>
      <c r="AB91" s="87">
        <f t="shared" si="8"/>
        <v>0</v>
      </c>
      <c r="AC91" s="87">
        <f t="shared" si="9"/>
        <v>0</v>
      </c>
      <c r="AD91" s="87">
        <f t="shared" si="10"/>
        <v>0</v>
      </c>
      <c r="AE91" s="55"/>
      <c r="AF91" s="55"/>
      <c r="AG91" s="55"/>
      <c r="AH91" s="55"/>
      <c r="AI91" s="55"/>
      <c r="AJ91" s="55"/>
      <c r="AK91" s="55"/>
      <c r="AL91" s="55"/>
      <c r="AM91" s="86"/>
      <c r="AN91" s="86"/>
      <c r="AO91" s="85"/>
      <c r="AP91" s="93" t="str">
        <f t="shared" si="11"/>
        <v/>
      </c>
      <c r="AQ91" s="92" t="str">
        <f t="shared" si="12"/>
        <v/>
      </c>
      <c r="AAL91" s="37"/>
      <c r="AAM91" s="37"/>
      <c r="AAN91" s="37"/>
      <c r="AAO91" s="37"/>
      <c r="AAP91" s="37"/>
      <c r="AAQ91" s="37"/>
      <c r="AAR91" s="37"/>
      <c r="AAS91" s="37"/>
      <c r="AAT91" s="37"/>
      <c r="AAU91" s="37"/>
      <c r="AAV91" s="37"/>
    </row>
    <row r="92" spans="1:724" ht="12" customHeight="1" x14ac:dyDescent="0.15">
      <c r="A92" s="6" t="str">
        <f t="shared" si="13"/>
        <v/>
      </c>
      <c r="B92" s="65"/>
      <c r="C92" s="335"/>
      <c r="D92" s="336"/>
      <c r="E92" s="94"/>
      <c r="F92" s="337"/>
      <c r="G92" s="338"/>
      <c r="H92" s="339"/>
      <c r="I92" s="337"/>
      <c r="J92" s="338"/>
      <c r="K92" s="338"/>
      <c r="L92" s="338"/>
      <c r="M92" s="339"/>
      <c r="N92" s="328"/>
      <c r="O92" s="328"/>
      <c r="P92" s="329"/>
      <c r="Q92" s="329"/>
      <c r="R92" s="329"/>
      <c r="S92" s="329"/>
      <c r="T92" s="329"/>
      <c r="U92" s="329"/>
      <c r="V92" s="88">
        <f t="shared" si="6"/>
        <v>1</v>
      </c>
      <c r="W92" s="304">
        <f t="shared" si="14"/>
        <v>1.1663999999999999E-2</v>
      </c>
      <c r="X92" s="305"/>
      <c r="Y92" s="88">
        <f t="shared" si="7"/>
        <v>1</v>
      </c>
      <c r="Z92" s="304">
        <f t="shared" si="15"/>
        <v>0.18</v>
      </c>
      <c r="AA92" s="305"/>
      <c r="AB92" s="87">
        <f t="shared" si="8"/>
        <v>0</v>
      </c>
      <c r="AC92" s="87">
        <f t="shared" si="9"/>
        <v>0</v>
      </c>
      <c r="AD92" s="87">
        <f t="shared" si="10"/>
        <v>0</v>
      </c>
      <c r="AE92" s="55"/>
      <c r="AF92" s="55"/>
      <c r="AG92" s="55"/>
      <c r="AH92" s="55"/>
      <c r="AI92" s="55"/>
      <c r="AJ92" s="55"/>
      <c r="AK92" s="55"/>
      <c r="AL92" s="55"/>
      <c r="AM92" s="86"/>
      <c r="AN92" s="86"/>
      <c r="AO92" s="85"/>
      <c r="AP92" s="93" t="str">
        <f t="shared" si="11"/>
        <v/>
      </c>
      <c r="AQ92" s="92" t="str">
        <f t="shared" si="12"/>
        <v/>
      </c>
      <c r="AAL92" s="37"/>
      <c r="AAM92" s="37"/>
      <c r="AAN92" s="37"/>
      <c r="AAO92" s="37"/>
      <c r="AAP92" s="37"/>
      <c r="AAQ92" s="37"/>
      <c r="AAR92" s="37"/>
      <c r="AAS92" s="37"/>
      <c r="AAT92" s="37"/>
      <c r="AAU92" s="37"/>
      <c r="AAV92" s="37"/>
    </row>
    <row r="93" spans="1:724" ht="12" customHeight="1" x14ac:dyDescent="0.15">
      <c r="A93" s="6" t="str">
        <f t="shared" si="13"/>
        <v/>
      </c>
      <c r="B93" s="95"/>
      <c r="C93" s="335"/>
      <c r="D93" s="336"/>
      <c r="E93" s="94"/>
      <c r="F93" s="337"/>
      <c r="G93" s="338"/>
      <c r="H93" s="339"/>
      <c r="I93" s="337"/>
      <c r="J93" s="338"/>
      <c r="K93" s="338"/>
      <c r="L93" s="338"/>
      <c r="M93" s="339"/>
      <c r="N93" s="328"/>
      <c r="O93" s="328"/>
      <c r="P93" s="329"/>
      <c r="Q93" s="329"/>
      <c r="R93" s="329"/>
      <c r="S93" s="329"/>
      <c r="T93" s="329"/>
      <c r="U93" s="329"/>
      <c r="V93" s="88">
        <f t="shared" si="6"/>
        <v>1</v>
      </c>
      <c r="W93" s="304">
        <f t="shared" si="14"/>
        <v>1.1663999999999999E-2</v>
      </c>
      <c r="X93" s="305"/>
      <c r="Y93" s="88">
        <f t="shared" si="7"/>
        <v>1</v>
      </c>
      <c r="Z93" s="304">
        <f t="shared" si="15"/>
        <v>0.18</v>
      </c>
      <c r="AA93" s="305"/>
      <c r="AB93" s="87">
        <f t="shared" si="8"/>
        <v>0</v>
      </c>
      <c r="AC93" s="87">
        <f t="shared" si="9"/>
        <v>0</v>
      </c>
      <c r="AD93" s="87">
        <f t="shared" si="10"/>
        <v>0</v>
      </c>
      <c r="AE93" s="55"/>
      <c r="AF93" s="55"/>
      <c r="AG93" s="55"/>
      <c r="AH93" s="55"/>
      <c r="AI93" s="55"/>
      <c r="AJ93" s="55"/>
      <c r="AK93" s="55"/>
      <c r="AL93" s="55"/>
      <c r="AM93" s="86"/>
      <c r="AN93" s="86"/>
      <c r="AO93" s="85"/>
      <c r="AP93" s="93" t="str">
        <f t="shared" si="11"/>
        <v/>
      </c>
      <c r="AQ93" s="92" t="str">
        <f t="shared" si="12"/>
        <v/>
      </c>
      <c r="AAL93" s="37"/>
      <c r="AAM93" s="37"/>
      <c r="AAN93" s="37"/>
      <c r="AAO93" s="37"/>
      <c r="AAP93" s="37"/>
      <c r="AAQ93" s="37"/>
      <c r="AAR93" s="37"/>
      <c r="AAS93" s="37"/>
      <c r="AAT93" s="37"/>
      <c r="AAU93" s="37"/>
      <c r="AAV93" s="37"/>
    </row>
    <row r="94" spans="1:724" ht="12" customHeight="1" x14ac:dyDescent="0.15">
      <c r="A94" s="6" t="str">
        <f t="shared" si="13"/>
        <v/>
      </c>
      <c r="B94" s="65"/>
      <c r="C94" s="335"/>
      <c r="D94" s="336"/>
      <c r="E94" s="94"/>
      <c r="F94" s="337"/>
      <c r="G94" s="338"/>
      <c r="H94" s="339"/>
      <c r="I94" s="337"/>
      <c r="J94" s="338"/>
      <c r="K94" s="338"/>
      <c r="L94" s="338"/>
      <c r="M94" s="339"/>
      <c r="N94" s="328"/>
      <c r="O94" s="328"/>
      <c r="P94" s="329"/>
      <c r="Q94" s="329"/>
      <c r="R94" s="329"/>
      <c r="S94" s="329"/>
      <c r="T94" s="329"/>
      <c r="U94" s="329"/>
      <c r="V94" s="88">
        <f t="shared" si="6"/>
        <v>1</v>
      </c>
      <c r="W94" s="304">
        <f t="shared" si="14"/>
        <v>1.1663999999999999E-2</v>
      </c>
      <c r="X94" s="305"/>
      <c r="Y94" s="88">
        <f t="shared" si="7"/>
        <v>1</v>
      </c>
      <c r="Z94" s="304">
        <f t="shared" si="15"/>
        <v>0.18</v>
      </c>
      <c r="AA94" s="305"/>
      <c r="AB94" s="87">
        <f t="shared" si="8"/>
        <v>0</v>
      </c>
      <c r="AC94" s="87">
        <f t="shared" si="9"/>
        <v>0</v>
      </c>
      <c r="AD94" s="87">
        <f t="shared" si="10"/>
        <v>0</v>
      </c>
      <c r="AE94" s="55"/>
      <c r="AF94" s="55"/>
      <c r="AG94" s="55"/>
      <c r="AH94" s="55"/>
      <c r="AI94" s="55"/>
      <c r="AJ94" s="55"/>
      <c r="AK94" s="55"/>
      <c r="AL94" s="55"/>
      <c r="AM94" s="86"/>
      <c r="AN94" s="86"/>
      <c r="AO94" s="85"/>
      <c r="AP94" s="93" t="str">
        <f t="shared" si="11"/>
        <v/>
      </c>
      <c r="AQ94" s="92" t="str">
        <f t="shared" si="12"/>
        <v/>
      </c>
      <c r="AAL94" s="37"/>
      <c r="AAM94" s="37"/>
      <c r="AAN94" s="37"/>
      <c r="AAO94" s="37"/>
      <c r="AAP94" s="37"/>
      <c r="AAQ94" s="37"/>
      <c r="AAR94" s="37"/>
      <c r="AAS94" s="37"/>
      <c r="AAT94" s="37"/>
      <c r="AAU94" s="37"/>
      <c r="AAV94" s="37"/>
    </row>
    <row r="95" spans="1:724" ht="12" customHeight="1" x14ac:dyDescent="0.15">
      <c r="A95" s="6" t="str">
        <f t="shared" si="13"/>
        <v/>
      </c>
      <c r="B95" s="65"/>
      <c r="C95" s="335"/>
      <c r="D95" s="336"/>
      <c r="E95" s="94"/>
      <c r="F95" s="337"/>
      <c r="G95" s="338"/>
      <c r="H95" s="339"/>
      <c r="I95" s="337"/>
      <c r="J95" s="338"/>
      <c r="K95" s="338"/>
      <c r="L95" s="338"/>
      <c r="M95" s="339"/>
      <c r="N95" s="328"/>
      <c r="O95" s="328"/>
      <c r="P95" s="329"/>
      <c r="Q95" s="329"/>
      <c r="R95" s="329"/>
      <c r="S95" s="329"/>
      <c r="T95" s="329"/>
      <c r="U95" s="329"/>
      <c r="V95" s="88">
        <f t="shared" si="6"/>
        <v>1</v>
      </c>
      <c r="W95" s="304">
        <f t="shared" si="14"/>
        <v>1.1663999999999999E-2</v>
      </c>
      <c r="X95" s="305"/>
      <c r="Y95" s="88">
        <f t="shared" si="7"/>
        <v>1</v>
      </c>
      <c r="Z95" s="304">
        <f t="shared" si="15"/>
        <v>0.18</v>
      </c>
      <c r="AA95" s="305"/>
      <c r="AB95" s="87">
        <f t="shared" si="8"/>
        <v>0</v>
      </c>
      <c r="AC95" s="87">
        <f t="shared" si="9"/>
        <v>0</v>
      </c>
      <c r="AD95" s="87">
        <f t="shared" si="10"/>
        <v>0</v>
      </c>
      <c r="AE95" s="55"/>
      <c r="AF95" s="55"/>
      <c r="AG95" s="55"/>
      <c r="AH95" s="55"/>
      <c r="AI95" s="55"/>
      <c r="AJ95" s="55"/>
      <c r="AK95" s="55"/>
      <c r="AL95" s="55"/>
      <c r="AM95" s="86"/>
      <c r="AN95" s="86"/>
      <c r="AO95" s="85"/>
      <c r="AP95" s="93" t="str">
        <f t="shared" si="11"/>
        <v/>
      </c>
      <c r="AQ95" s="92" t="str">
        <f t="shared" si="12"/>
        <v/>
      </c>
      <c r="AAL95" s="37"/>
      <c r="AAM95" s="37"/>
      <c r="AAN95" s="37"/>
      <c r="AAO95" s="37"/>
      <c r="AAP95" s="37"/>
      <c r="AAQ95" s="37"/>
      <c r="AAR95" s="37"/>
      <c r="AAS95" s="37"/>
      <c r="AAT95" s="37"/>
      <c r="AAU95" s="37"/>
      <c r="AAV95" s="37"/>
    </row>
    <row r="96" spans="1:724" ht="12" customHeight="1" x14ac:dyDescent="0.15">
      <c r="A96" s="6" t="str">
        <f t="shared" si="13"/>
        <v/>
      </c>
      <c r="B96" s="65"/>
      <c r="C96" s="335"/>
      <c r="D96" s="336"/>
      <c r="E96" s="94"/>
      <c r="F96" s="337"/>
      <c r="G96" s="338"/>
      <c r="H96" s="339"/>
      <c r="I96" s="337"/>
      <c r="J96" s="338"/>
      <c r="K96" s="338"/>
      <c r="L96" s="338"/>
      <c r="M96" s="339"/>
      <c r="N96" s="328"/>
      <c r="O96" s="328"/>
      <c r="P96" s="329"/>
      <c r="Q96" s="329"/>
      <c r="R96" s="329"/>
      <c r="S96" s="329"/>
      <c r="T96" s="329"/>
      <c r="U96" s="329"/>
      <c r="V96" s="88">
        <f t="shared" si="6"/>
        <v>1</v>
      </c>
      <c r="W96" s="304">
        <f t="shared" si="14"/>
        <v>1.1663999999999999E-2</v>
      </c>
      <c r="X96" s="305"/>
      <c r="Y96" s="88">
        <f t="shared" si="7"/>
        <v>1</v>
      </c>
      <c r="Z96" s="304">
        <f t="shared" si="15"/>
        <v>0.18</v>
      </c>
      <c r="AA96" s="305"/>
      <c r="AB96" s="87">
        <f t="shared" si="8"/>
        <v>0</v>
      </c>
      <c r="AC96" s="87">
        <f t="shared" si="9"/>
        <v>0</v>
      </c>
      <c r="AD96" s="87">
        <f t="shared" si="10"/>
        <v>0</v>
      </c>
      <c r="AE96" s="55"/>
      <c r="AF96" s="55"/>
      <c r="AG96" s="55"/>
      <c r="AH96" s="55"/>
      <c r="AI96" s="55"/>
      <c r="AJ96" s="55"/>
      <c r="AK96" s="55"/>
      <c r="AL96" s="55"/>
      <c r="AM96" s="86"/>
      <c r="AN96" s="86"/>
      <c r="AO96" s="85"/>
      <c r="AP96" s="93" t="str">
        <f t="shared" si="11"/>
        <v/>
      </c>
      <c r="AQ96" s="92" t="str">
        <f t="shared" si="12"/>
        <v/>
      </c>
    </row>
    <row r="97" spans="1:45" ht="12" customHeight="1" x14ac:dyDescent="0.15">
      <c r="A97" s="6" t="str">
        <f t="shared" si="13"/>
        <v/>
      </c>
      <c r="B97" s="90"/>
      <c r="C97" s="323"/>
      <c r="D97" s="323"/>
      <c r="E97" s="89"/>
      <c r="F97" s="316"/>
      <c r="G97" s="316"/>
      <c r="H97" s="316"/>
      <c r="I97" s="316"/>
      <c r="J97" s="316"/>
      <c r="K97" s="316"/>
      <c r="L97" s="316"/>
      <c r="M97" s="316"/>
      <c r="N97" s="328"/>
      <c r="O97" s="328"/>
      <c r="P97" s="329"/>
      <c r="Q97" s="329"/>
      <c r="R97" s="329"/>
      <c r="S97" s="329"/>
      <c r="T97" s="329"/>
      <c r="U97" s="329"/>
      <c r="V97" s="88">
        <f t="shared" si="6"/>
        <v>1</v>
      </c>
      <c r="W97" s="304">
        <f t="shared" si="14"/>
        <v>1.1663999999999999E-2</v>
      </c>
      <c r="X97" s="305"/>
      <c r="Y97" s="88">
        <f t="shared" si="7"/>
        <v>1</v>
      </c>
      <c r="Z97" s="304">
        <f t="shared" si="15"/>
        <v>0.18</v>
      </c>
      <c r="AA97" s="305"/>
      <c r="AB97" s="87">
        <f t="shared" si="8"/>
        <v>0</v>
      </c>
      <c r="AC97" s="87">
        <f t="shared" si="9"/>
        <v>0</v>
      </c>
      <c r="AD97" s="87">
        <f t="shared" si="10"/>
        <v>0</v>
      </c>
      <c r="AE97" s="55"/>
      <c r="AF97" s="55"/>
      <c r="AG97" s="55"/>
      <c r="AH97" s="55"/>
      <c r="AI97" s="55"/>
      <c r="AJ97" s="55"/>
      <c r="AK97" s="55"/>
      <c r="AL97" s="55"/>
      <c r="AM97" s="86"/>
      <c r="AN97" s="86"/>
      <c r="AO97" s="85"/>
      <c r="AP97" s="93" t="str">
        <f t="shared" si="11"/>
        <v/>
      </c>
      <c r="AQ97" s="92" t="str">
        <f t="shared" si="12"/>
        <v/>
      </c>
    </row>
    <row r="98" spans="1:45" ht="10.5" customHeight="1" x14ac:dyDescent="0.15">
      <c r="A98" s="6" t="str">
        <f t="shared" si="13"/>
        <v/>
      </c>
      <c r="B98" s="90"/>
      <c r="C98" s="323"/>
      <c r="D98" s="323"/>
      <c r="E98" s="89"/>
      <c r="F98" s="316"/>
      <c r="G98" s="316"/>
      <c r="H98" s="316"/>
      <c r="I98" s="316"/>
      <c r="J98" s="316"/>
      <c r="K98" s="316"/>
      <c r="L98" s="316"/>
      <c r="M98" s="316"/>
      <c r="N98" s="328"/>
      <c r="O98" s="328"/>
      <c r="P98" s="329"/>
      <c r="Q98" s="329"/>
      <c r="R98" s="329"/>
      <c r="S98" s="329"/>
      <c r="T98" s="329"/>
      <c r="U98" s="329"/>
      <c r="V98" s="88">
        <f t="shared" si="6"/>
        <v>1</v>
      </c>
      <c r="W98" s="304">
        <f t="shared" si="14"/>
        <v>1.1663999999999999E-2</v>
      </c>
      <c r="X98" s="305"/>
      <c r="Y98" s="88">
        <f t="shared" si="7"/>
        <v>1</v>
      </c>
      <c r="Z98" s="304">
        <f t="shared" si="15"/>
        <v>0.18</v>
      </c>
      <c r="AA98" s="305"/>
      <c r="AB98" s="87">
        <f t="shared" si="8"/>
        <v>0</v>
      </c>
      <c r="AC98" s="87">
        <f t="shared" si="9"/>
        <v>0</v>
      </c>
      <c r="AD98" s="87">
        <f t="shared" si="10"/>
        <v>0</v>
      </c>
      <c r="AE98" s="55"/>
      <c r="AF98" s="55"/>
      <c r="AG98" s="55"/>
      <c r="AH98" s="55"/>
      <c r="AI98" s="55"/>
      <c r="AJ98" s="55"/>
      <c r="AK98" s="55"/>
      <c r="AL98" s="55"/>
      <c r="AM98" s="86"/>
      <c r="AN98" s="86"/>
      <c r="AO98" s="85"/>
      <c r="AP98" s="93" t="str">
        <f t="shared" si="11"/>
        <v/>
      </c>
      <c r="AQ98" s="92" t="str">
        <f t="shared" si="12"/>
        <v/>
      </c>
    </row>
    <row r="99" spans="1:45" ht="10.5" customHeight="1" x14ac:dyDescent="0.15">
      <c r="A99" s="6" t="str">
        <f t="shared" si="13"/>
        <v/>
      </c>
      <c r="B99" s="90"/>
      <c r="C99" s="323"/>
      <c r="D99" s="323"/>
      <c r="E99" s="89"/>
      <c r="F99" s="316"/>
      <c r="G99" s="316"/>
      <c r="H99" s="316"/>
      <c r="I99" s="316"/>
      <c r="J99" s="316"/>
      <c r="K99" s="316"/>
      <c r="L99" s="316"/>
      <c r="M99" s="316"/>
      <c r="N99" s="328"/>
      <c r="O99" s="328"/>
      <c r="P99" s="329"/>
      <c r="Q99" s="329"/>
      <c r="R99" s="329"/>
      <c r="S99" s="329"/>
      <c r="T99" s="329"/>
      <c r="U99" s="329"/>
      <c r="V99" s="88">
        <f t="shared" si="6"/>
        <v>1</v>
      </c>
      <c r="W99" s="304">
        <f t="shared" si="14"/>
        <v>1.1663999999999999E-2</v>
      </c>
      <c r="X99" s="305"/>
      <c r="Y99" s="88">
        <f t="shared" si="7"/>
        <v>1</v>
      </c>
      <c r="Z99" s="304">
        <f t="shared" si="15"/>
        <v>0.18</v>
      </c>
      <c r="AA99" s="305"/>
      <c r="AB99" s="87">
        <f t="shared" si="8"/>
        <v>0</v>
      </c>
      <c r="AC99" s="87">
        <f t="shared" si="9"/>
        <v>0</v>
      </c>
      <c r="AD99" s="87">
        <f t="shared" si="10"/>
        <v>0</v>
      </c>
      <c r="AE99" s="55"/>
      <c r="AF99" s="55"/>
      <c r="AG99" s="55"/>
      <c r="AH99" s="55"/>
      <c r="AI99" s="55"/>
      <c r="AJ99" s="55"/>
      <c r="AK99" s="55"/>
      <c r="AL99" s="55"/>
      <c r="AM99" s="86"/>
      <c r="AN99" s="86"/>
      <c r="AO99" s="85"/>
      <c r="AP99" s="93" t="str">
        <f t="shared" si="11"/>
        <v/>
      </c>
      <c r="AQ99" s="92" t="str">
        <f t="shared" si="12"/>
        <v/>
      </c>
    </row>
    <row r="100" spans="1:45" ht="10.5" customHeight="1" x14ac:dyDescent="0.15">
      <c r="A100" s="6" t="str">
        <f t="shared" si="13"/>
        <v/>
      </c>
      <c r="B100" s="90"/>
      <c r="C100" s="323"/>
      <c r="D100" s="323"/>
      <c r="E100" s="89"/>
      <c r="F100" s="316"/>
      <c r="G100" s="316"/>
      <c r="H100" s="316"/>
      <c r="I100" s="316"/>
      <c r="J100" s="316"/>
      <c r="K100" s="316"/>
      <c r="L100" s="316"/>
      <c r="M100" s="316"/>
      <c r="N100" s="328"/>
      <c r="O100" s="328"/>
      <c r="P100" s="329"/>
      <c r="Q100" s="329"/>
      <c r="R100" s="329"/>
      <c r="S100" s="329"/>
      <c r="T100" s="329"/>
      <c r="U100" s="329"/>
      <c r="V100" s="88">
        <f t="shared" si="6"/>
        <v>1</v>
      </c>
      <c r="W100" s="304">
        <f t="shared" si="14"/>
        <v>1.1663999999999999E-2</v>
      </c>
      <c r="X100" s="305"/>
      <c r="Y100" s="88">
        <f t="shared" si="7"/>
        <v>1</v>
      </c>
      <c r="Z100" s="304">
        <f t="shared" si="15"/>
        <v>0.18</v>
      </c>
      <c r="AA100" s="305"/>
      <c r="AB100" s="87">
        <f t="shared" si="8"/>
        <v>0</v>
      </c>
      <c r="AC100" s="87">
        <f t="shared" si="9"/>
        <v>0</v>
      </c>
      <c r="AD100" s="87">
        <f t="shared" si="10"/>
        <v>0</v>
      </c>
      <c r="AE100" s="55"/>
      <c r="AF100" s="55"/>
      <c r="AG100" s="55"/>
      <c r="AH100" s="55"/>
      <c r="AI100" s="55"/>
      <c r="AJ100" s="55"/>
      <c r="AK100" s="55"/>
      <c r="AL100" s="55"/>
      <c r="AM100" s="86"/>
      <c r="AN100" s="86"/>
      <c r="AO100" s="85"/>
      <c r="AP100" s="93" t="str">
        <f t="shared" si="11"/>
        <v/>
      </c>
      <c r="AQ100" s="92" t="str">
        <f t="shared" si="12"/>
        <v/>
      </c>
    </row>
    <row r="101" spans="1:45" ht="10.5" customHeight="1" x14ac:dyDescent="0.15">
      <c r="A101" s="6" t="str">
        <f t="shared" si="13"/>
        <v/>
      </c>
      <c r="B101" s="90"/>
      <c r="C101" s="323"/>
      <c r="D101" s="323"/>
      <c r="E101" s="89"/>
      <c r="F101" s="316"/>
      <c r="G101" s="316"/>
      <c r="H101" s="316"/>
      <c r="I101" s="316"/>
      <c r="J101" s="316"/>
      <c r="K101" s="316"/>
      <c r="L101" s="316"/>
      <c r="M101" s="316"/>
      <c r="N101" s="328"/>
      <c r="O101" s="328"/>
      <c r="P101" s="329"/>
      <c r="Q101" s="329"/>
      <c r="R101" s="329"/>
      <c r="S101" s="329"/>
      <c r="T101" s="329"/>
      <c r="U101" s="329"/>
      <c r="V101" s="88">
        <f t="shared" si="6"/>
        <v>1</v>
      </c>
      <c r="W101" s="304">
        <f t="shared" si="14"/>
        <v>1.1663999999999999E-2</v>
      </c>
      <c r="X101" s="305"/>
      <c r="Y101" s="88">
        <f t="shared" si="7"/>
        <v>1</v>
      </c>
      <c r="Z101" s="304">
        <f t="shared" si="15"/>
        <v>0.18</v>
      </c>
      <c r="AA101" s="305"/>
      <c r="AB101" s="87">
        <f t="shared" si="8"/>
        <v>0</v>
      </c>
      <c r="AC101" s="87">
        <f t="shared" si="9"/>
        <v>0</v>
      </c>
      <c r="AD101" s="87">
        <f t="shared" si="10"/>
        <v>0</v>
      </c>
      <c r="AE101" s="55"/>
      <c r="AF101" s="55"/>
      <c r="AG101" s="55"/>
      <c r="AH101" s="55"/>
      <c r="AI101" s="55"/>
      <c r="AJ101" s="55"/>
      <c r="AK101" s="55"/>
      <c r="AL101" s="55"/>
      <c r="AM101" s="86"/>
      <c r="AN101" s="86"/>
      <c r="AO101" s="85"/>
      <c r="AP101" s="93" t="str">
        <f t="shared" si="11"/>
        <v/>
      </c>
      <c r="AQ101" s="92" t="str">
        <f t="shared" si="12"/>
        <v/>
      </c>
    </row>
    <row r="102" spans="1:45" ht="10.5" customHeight="1" x14ac:dyDescent="0.15">
      <c r="A102" s="6" t="str">
        <f t="shared" si="13"/>
        <v/>
      </c>
      <c r="B102" s="90"/>
      <c r="C102" s="323"/>
      <c r="D102" s="323"/>
      <c r="E102" s="89"/>
      <c r="F102" s="316"/>
      <c r="G102" s="316"/>
      <c r="H102" s="316"/>
      <c r="I102" s="316"/>
      <c r="J102" s="316"/>
      <c r="K102" s="316"/>
      <c r="L102" s="316"/>
      <c r="M102" s="316"/>
      <c r="N102" s="328"/>
      <c r="O102" s="328"/>
      <c r="P102" s="329"/>
      <c r="Q102" s="329"/>
      <c r="R102" s="329"/>
      <c r="S102" s="329"/>
      <c r="T102" s="329"/>
      <c r="U102" s="329"/>
      <c r="V102" s="88">
        <f t="shared" si="6"/>
        <v>1</v>
      </c>
      <c r="W102" s="304">
        <f t="shared" si="14"/>
        <v>1.1663999999999999E-2</v>
      </c>
      <c r="X102" s="305"/>
      <c r="Y102" s="88">
        <f t="shared" si="7"/>
        <v>1</v>
      </c>
      <c r="Z102" s="304">
        <f t="shared" si="15"/>
        <v>0.18</v>
      </c>
      <c r="AA102" s="305"/>
      <c r="AB102" s="87">
        <f t="shared" si="8"/>
        <v>0</v>
      </c>
      <c r="AC102" s="87">
        <f t="shared" si="9"/>
        <v>0</v>
      </c>
      <c r="AD102" s="87">
        <f t="shared" si="10"/>
        <v>0</v>
      </c>
      <c r="AE102" s="55"/>
      <c r="AF102" s="55"/>
      <c r="AG102" s="55"/>
      <c r="AH102" s="55"/>
      <c r="AI102" s="55"/>
      <c r="AJ102" s="55"/>
      <c r="AK102" s="55"/>
      <c r="AL102" s="55"/>
      <c r="AM102" s="86"/>
      <c r="AN102" s="86"/>
      <c r="AO102" s="85"/>
      <c r="AP102" s="84"/>
      <c r="AQ102" s="83"/>
      <c r="AR102" s="91"/>
      <c r="AS102" s="91"/>
    </row>
    <row r="103" spans="1:45" ht="10.5" customHeight="1" x14ac:dyDescent="0.15">
      <c r="A103" s="6" t="str">
        <f t="shared" si="13"/>
        <v/>
      </c>
      <c r="B103" s="90"/>
      <c r="C103" s="323"/>
      <c r="D103" s="323"/>
      <c r="E103" s="89"/>
      <c r="F103" s="316"/>
      <c r="G103" s="316"/>
      <c r="H103" s="316"/>
      <c r="I103" s="316"/>
      <c r="J103" s="316"/>
      <c r="K103" s="316"/>
      <c r="L103" s="316"/>
      <c r="M103" s="316"/>
      <c r="N103" s="328"/>
      <c r="O103" s="328"/>
      <c r="P103" s="329"/>
      <c r="Q103" s="329"/>
      <c r="R103" s="329"/>
      <c r="S103" s="329"/>
      <c r="T103" s="329"/>
      <c r="U103" s="329"/>
      <c r="V103" s="88">
        <f t="shared" si="6"/>
        <v>1</v>
      </c>
      <c r="W103" s="304">
        <f t="shared" si="14"/>
        <v>1.1663999999999999E-2</v>
      </c>
      <c r="X103" s="305"/>
      <c r="Y103" s="88">
        <f t="shared" si="7"/>
        <v>1</v>
      </c>
      <c r="Z103" s="304">
        <f t="shared" si="15"/>
        <v>0.18</v>
      </c>
      <c r="AA103" s="305"/>
      <c r="AB103" s="87">
        <f t="shared" si="8"/>
        <v>0</v>
      </c>
      <c r="AC103" s="87">
        <f t="shared" si="9"/>
        <v>0</v>
      </c>
      <c r="AD103" s="87">
        <f t="shared" si="10"/>
        <v>0</v>
      </c>
      <c r="AE103" s="55"/>
      <c r="AF103" s="55"/>
      <c r="AG103" s="55"/>
      <c r="AH103" s="55"/>
      <c r="AI103" s="55"/>
      <c r="AJ103" s="55"/>
      <c r="AK103" s="55"/>
      <c r="AL103" s="55"/>
      <c r="AM103" s="86"/>
      <c r="AN103" s="86"/>
      <c r="AO103" s="85"/>
      <c r="AP103" s="84"/>
      <c r="AQ103" s="83"/>
      <c r="AR103" s="91"/>
      <c r="AS103" s="91"/>
    </row>
    <row r="104" spans="1:45" ht="10.5" customHeight="1" x14ac:dyDescent="0.15">
      <c r="A104" s="6" t="str">
        <f t="shared" si="13"/>
        <v/>
      </c>
      <c r="B104" s="90"/>
      <c r="C104" s="323"/>
      <c r="D104" s="323"/>
      <c r="E104" s="89"/>
      <c r="F104" s="316"/>
      <c r="G104" s="316"/>
      <c r="H104" s="316"/>
      <c r="I104" s="316"/>
      <c r="J104" s="316"/>
      <c r="K104" s="316"/>
      <c r="L104" s="316"/>
      <c r="M104" s="316"/>
      <c r="N104" s="328"/>
      <c r="O104" s="328"/>
      <c r="P104" s="329"/>
      <c r="Q104" s="329"/>
      <c r="R104" s="329"/>
      <c r="S104" s="329"/>
      <c r="T104" s="329"/>
      <c r="U104" s="329"/>
      <c r="V104" s="88">
        <f t="shared" si="6"/>
        <v>1</v>
      </c>
      <c r="W104" s="304">
        <f t="shared" si="14"/>
        <v>1.1663999999999999E-2</v>
      </c>
      <c r="X104" s="305"/>
      <c r="Y104" s="88">
        <f t="shared" si="7"/>
        <v>1</v>
      </c>
      <c r="Z104" s="304">
        <f t="shared" si="15"/>
        <v>0.18</v>
      </c>
      <c r="AA104" s="305"/>
      <c r="AB104" s="87">
        <f t="shared" si="8"/>
        <v>0</v>
      </c>
      <c r="AC104" s="87">
        <f t="shared" si="9"/>
        <v>0</v>
      </c>
      <c r="AD104" s="87">
        <f t="shared" si="10"/>
        <v>0</v>
      </c>
      <c r="AE104" s="55"/>
      <c r="AF104" s="55"/>
      <c r="AG104" s="55"/>
      <c r="AH104" s="55"/>
      <c r="AI104" s="55"/>
      <c r="AJ104" s="55"/>
      <c r="AK104" s="55"/>
      <c r="AL104" s="55"/>
      <c r="AM104" s="86"/>
      <c r="AN104" s="86"/>
      <c r="AO104" s="85"/>
      <c r="AP104" s="84"/>
      <c r="AQ104" s="83"/>
      <c r="AR104" s="91"/>
      <c r="AS104" s="91"/>
    </row>
    <row r="105" spans="1:45" ht="10.5" customHeight="1" x14ac:dyDescent="0.15">
      <c r="A105" s="6" t="str">
        <f t="shared" si="13"/>
        <v/>
      </c>
      <c r="B105" s="90"/>
      <c r="C105" s="323"/>
      <c r="D105" s="323"/>
      <c r="E105" s="89"/>
      <c r="F105" s="316"/>
      <c r="G105" s="316"/>
      <c r="H105" s="316"/>
      <c r="I105" s="316"/>
      <c r="J105" s="316"/>
      <c r="K105" s="316"/>
      <c r="L105" s="316"/>
      <c r="M105" s="316"/>
      <c r="N105" s="328"/>
      <c r="O105" s="328"/>
      <c r="P105" s="329"/>
      <c r="Q105" s="329"/>
      <c r="R105" s="329"/>
      <c r="S105" s="329"/>
      <c r="T105" s="329"/>
      <c r="U105" s="329"/>
      <c r="V105" s="88">
        <f t="shared" si="6"/>
        <v>1</v>
      </c>
      <c r="W105" s="304">
        <f t="shared" si="14"/>
        <v>1.1663999999999999E-2</v>
      </c>
      <c r="X105" s="305"/>
      <c r="Y105" s="88">
        <f t="shared" si="7"/>
        <v>1</v>
      </c>
      <c r="Z105" s="304">
        <f t="shared" si="15"/>
        <v>0.18</v>
      </c>
      <c r="AA105" s="305"/>
      <c r="AB105" s="87">
        <f t="shared" si="8"/>
        <v>0</v>
      </c>
      <c r="AC105" s="87">
        <f t="shared" si="9"/>
        <v>0</v>
      </c>
      <c r="AD105" s="87">
        <f t="shared" si="10"/>
        <v>0</v>
      </c>
      <c r="AE105" s="55"/>
      <c r="AF105" s="55"/>
      <c r="AG105" s="55"/>
      <c r="AH105" s="55"/>
      <c r="AI105" s="55"/>
      <c r="AJ105" s="55"/>
      <c r="AK105" s="55"/>
      <c r="AL105" s="55"/>
      <c r="AM105" s="86"/>
      <c r="AN105" s="86"/>
      <c r="AO105" s="85"/>
      <c r="AP105" s="84"/>
      <c r="AQ105" s="83"/>
    </row>
    <row r="106" spans="1:45" ht="10.5" customHeight="1" x14ac:dyDescent="0.15">
      <c r="A106" s="6" t="str">
        <f t="shared" si="13"/>
        <v/>
      </c>
      <c r="B106" s="90"/>
      <c r="C106" s="323"/>
      <c r="D106" s="323"/>
      <c r="E106" s="89"/>
      <c r="F106" s="316"/>
      <c r="G106" s="316"/>
      <c r="H106" s="316"/>
      <c r="I106" s="316"/>
      <c r="J106" s="316"/>
      <c r="K106" s="316"/>
      <c r="L106" s="316"/>
      <c r="M106" s="316"/>
      <c r="N106" s="328"/>
      <c r="O106" s="328"/>
      <c r="P106" s="329"/>
      <c r="Q106" s="329"/>
      <c r="R106" s="329"/>
      <c r="S106" s="329"/>
      <c r="T106" s="329"/>
      <c r="U106" s="329"/>
      <c r="V106" s="88">
        <f t="shared" si="6"/>
        <v>1</v>
      </c>
      <c r="W106" s="304">
        <f t="shared" si="14"/>
        <v>1.1663999999999999E-2</v>
      </c>
      <c r="X106" s="305"/>
      <c r="Y106" s="88">
        <f t="shared" si="7"/>
        <v>1</v>
      </c>
      <c r="Z106" s="304">
        <f t="shared" si="15"/>
        <v>0.18</v>
      </c>
      <c r="AA106" s="305"/>
      <c r="AB106" s="87">
        <f t="shared" si="8"/>
        <v>0</v>
      </c>
      <c r="AC106" s="87">
        <f t="shared" si="9"/>
        <v>0</v>
      </c>
      <c r="AD106" s="87">
        <f t="shared" si="10"/>
        <v>0</v>
      </c>
      <c r="AE106" s="55"/>
      <c r="AF106" s="55"/>
      <c r="AG106" s="55"/>
      <c r="AH106" s="55"/>
      <c r="AI106" s="55"/>
      <c r="AJ106" s="55"/>
      <c r="AK106" s="55"/>
      <c r="AL106" s="55"/>
      <c r="AM106" s="86"/>
      <c r="AN106" s="86"/>
      <c r="AO106" s="85"/>
      <c r="AP106" s="84"/>
      <c r="AQ106" s="83"/>
    </row>
    <row r="107" spans="1:45" ht="10.5" customHeight="1" x14ac:dyDescent="0.15">
      <c r="A107" s="6" t="str">
        <f t="shared" si="13"/>
        <v/>
      </c>
      <c r="B107" s="90"/>
      <c r="C107" s="323"/>
      <c r="D107" s="323"/>
      <c r="E107" s="89"/>
      <c r="F107" s="316"/>
      <c r="G107" s="316"/>
      <c r="H107" s="316"/>
      <c r="I107" s="316"/>
      <c r="J107" s="316"/>
      <c r="K107" s="316"/>
      <c r="L107" s="316"/>
      <c r="M107" s="316"/>
      <c r="N107" s="328"/>
      <c r="O107" s="328"/>
      <c r="P107" s="329"/>
      <c r="Q107" s="329"/>
      <c r="R107" s="329"/>
      <c r="S107" s="329"/>
      <c r="T107" s="329"/>
      <c r="U107" s="329"/>
      <c r="V107" s="88">
        <f t="shared" si="6"/>
        <v>1</v>
      </c>
      <c r="W107" s="304">
        <f t="shared" si="14"/>
        <v>1.1663999999999999E-2</v>
      </c>
      <c r="X107" s="305"/>
      <c r="Y107" s="88">
        <f t="shared" si="7"/>
        <v>1</v>
      </c>
      <c r="Z107" s="304">
        <f t="shared" si="15"/>
        <v>0.18</v>
      </c>
      <c r="AA107" s="305"/>
      <c r="AB107" s="87">
        <f t="shared" si="8"/>
        <v>0</v>
      </c>
      <c r="AC107" s="87">
        <f t="shared" si="9"/>
        <v>0</v>
      </c>
      <c r="AD107" s="87">
        <f t="shared" si="10"/>
        <v>0</v>
      </c>
      <c r="AE107" s="55"/>
      <c r="AF107" s="55"/>
      <c r="AG107" s="55"/>
      <c r="AH107" s="55"/>
      <c r="AI107" s="55"/>
      <c r="AJ107" s="55"/>
      <c r="AK107" s="55"/>
      <c r="AL107" s="55"/>
      <c r="AM107" s="86"/>
      <c r="AN107" s="86"/>
      <c r="AO107" s="85"/>
      <c r="AP107" s="84"/>
      <c r="AQ107" s="83"/>
    </row>
    <row r="108" spans="1:45" ht="10.5" customHeight="1" x14ac:dyDescent="0.15">
      <c r="A108" s="6" t="str">
        <f t="shared" si="13"/>
        <v/>
      </c>
      <c r="B108" s="90"/>
      <c r="C108" s="323"/>
      <c r="D108" s="323"/>
      <c r="E108" s="89"/>
      <c r="F108" s="316"/>
      <c r="G108" s="316"/>
      <c r="H108" s="316"/>
      <c r="I108" s="316"/>
      <c r="J108" s="316"/>
      <c r="K108" s="316"/>
      <c r="L108" s="316"/>
      <c r="M108" s="316"/>
      <c r="N108" s="328"/>
      <c r="O108" s="328"/>
      <c r="P108" s="329"/>
      <c r="Q108" s="329"/>
      <c r="R108" s="329"/>
      <c r="S108" s="329"/>
      <c r="T108" s="329"/>
      <c r="U108" s="329"/>
      <c r="V108" s="88">
        <f t="shared" si="6"/>
        <v>1</v>
      </c>
      <c r="W108" s="304">
        <f t="shared" si="14"/>
        <v>1.1663999999999999E-2</v>
      </c>
      <c r="X108" s="305"/>
      <c r="Y108" s="88">
        <f t="shared" si="7"/>
        <v>1</v>
      </c>
      <c r="Z108" s="304">
        <f t="shared" si="15"/>
        <v>0.18</v>
      </c>
      <c r="AA108" s="305"/>
      <c r="AB108" s="87">
        <f t="shared" si="8"/>
        <v>0</v>
      </c>
      <c r="AC108" s="87">
        <f t="shared" si="9"/>
        <v>0</v>
      </c>
      <c r="AD108" s="87">
        <f t="shared" si="10"/>
        <v>0</v>
      </c>
      <c r="AE108" s="55"/>
      <c r="AF108" s="55"/>
      <c r="AG108" s="55"/>
      <c r="AH108" s="55"/>
      <c r="AI108" s="55"/>
      <c r="AJ108" s="55"/>
      <c r="AK108" s="55"/>
      <c r="AL108" s="55"/>
      <c r="AM108" s="86"/>
      <c r="AN108" s="86"/>
      <c r="AO108" s="85"/>
      <c r="AP108" s="84"/>
      <c r="AQ108" s="83"/>
    </row>
    <row r="109" spans="1:45" ht="10.5" customHeight="1" x14ac:dyDescent="0.15">
      <c r="A109" s="6" t="str">
        <f t="shared" si="13"/>
        <v/>
      </c>
      <c r="B109" s="90"/>
      <c r="C109" s="323"/>
      <c r="D109" s="323"/>
      <c r="E109" s="89"/>
      <c r="F109" s="316"/>
      <c r="G109" s="316"/>
      <c r="H109" s="316"/>
      <c r="I109" s="316"/>
      <c r="J109" s="316"/>
      <c r="K109" s="316"/>
      <c r="L109" s="316"/>
      <c r="M109" s="316"/>
      <c r="N109" s="328"/>
      <c r="O109" s="328"/>
      <c r="P109" s="329"/>
      <c r="Q109" s="329"/>
      <c r="R109" s="329"/>
      <c r="S109" s="329"/>
      <c r="T109" s="329"/>
      <c r="U109" s="329"/>
      <c r="V109" s="88">
        <f t="shared" si="6"/>
        <v>1</v>
      </c>
      <c r="W109" s="304">
        <f t="shared" si="14"/>
        <v>1.1663999999999999E-2</v>
      </c>
      <c r="X109" s="305"/>
      <c r="Y109" s="88">
        <f t="shared" si="7"/>
        <v>1</v>
      </c>
      <c r="Z109" s="304">
        <f t="shared" si="15"/>
        <v>0.18</v>
      </c>
      <c r="AA109" s="305"/>
      <c r="AB109" s="87">
        <f t="shared" si="8"/>
        <v>0</v>
      </c>
      <c r="AC109" s="87">
        <f t="shared" si="9"/>
        <v>0</v>
      </c>
      <c r="AD109" s="87">
        <f t="shared" si="10"/>
        <v>0</v>
      </c>
      <c r="AE109" s="55"/>
      <c r="AF109" s="55"/>
      <c r="AG109" s="55"/>
      <c r="AH109" s="55"/>
      <c r="AI109" s="55"/>
      <c r="AJ109" s="55"/>
      <c r="AK109" s="55"/>
      <c r="AL109" s="55"/>
      <c r="AM109" s="86"/>
      <c r="AN109" s="86"/>
      <c r="AO109" s="85"/>
      <c r="AP109" s="84"/>
      <c r="AQ109" s="83"/>
    </row>
    <row r="110" spans="1:45" ht="10.5" customHeight="1" x14ac:dyDescent="0.15">
      <c r="A110" s="6" t="str">
        <f t="shared" si="13"/>
        <v/>
      </c>
      <c r="B110" s="90"/>
      <c r="C110" s="323"/>
      <c r="D110" s="323"/>
      <c r="E110" s="89"/>
      <c r="F110" s="316"/>
      <c r="G110" s="316"/>
      <c r="H110" s="316"/>
      <c r="I110" s="316"/>
      <c r="J110" s="316"/>
      <c r="K110" s="316"/>
      <c r="L110" s="316"/>
      <c r="M110" s="316"/>
      <c r="N110" s="328"/>
      <c r="O110" s="328"/>
      <c r="P110" s="329"/>
      <c r="Q110" s="329"/>
      <c r="R110" s="329"/>
      <c r="S110" s="329"/>
      <c r="T110" s="329"/>
      <c r="U110" s="329"/>
      <c r="V110" s="88">
        <f t="shared" si="6"/>
        <v>1</v>
      </c>
      <c r="W110" s="304">
        <f t="shared" si="14"/>
        <v>1.1663999999999999E-2</v>
      </c>
      <c r="X110" s="305"/>
      <c r="Y110" s="88">
        <f t="shared" si="7"/>
        <v>1</v>
      </c>
      <c r="Z110" s="304">
        <f t="shared" si="15"/>
        <v>0.18</v>
      </c>
      <c r="AA110" s="305"/>
      <c r="AB110" s="87">
        <f t="shared" si="8"/>
        <v>0</v>
      </c>
      <c r="AC110" s="87">
        <f t="shared" si="9"/>
        <v>0</v>
      </c>
      <c r="AD110" s="87">
        <f t="shared" si="10"/>
        <v>0</v>
      </c>
      <c r="AE110" s="55"/>
      <c r="AF110" s="55"/>
      <c r="AG110" s="55"/>
      <c r="AH110" s="55"/>
      <c r="AI110" s="55"/>
      <c r="AJ110" s="55"/>
      <c r="AK110" s="55"/>
      <c r="AL110" s="55"/>
      <c r="AM110" s="86"/>
      <c r="AN110" s="86"/>
      <c r="AO110" s="85"/>
      <c r="AP110" s="84"/>
      <c r="AQ110" s="83"/>
    </row>
    <row r="111" spans="1:45" ht="10.5" customHeight="1" x14ac:dyDescent="0.15">
      <c r="A111" s="6" t="str">
        <f t="shared" si="13"/>
        <v/>
      </c>
      <c r="B111" s="90"/>
      <c r="C111" s="323"/>
      <c r="D111" s="323"/>
      <c r="E111" s="89"/>
      <c r="F111" s="316"/>
      <c r="G111" s="316"/>
      <c r="H111" s="316"/>
      <c r="I111" s="316"/>
      <c r="J111" s="316"/>
      <c r="K111" s="316"/>
      <c r="L111" s="316"/>
      <c r="M111" s="316"/>
      <c r="N111" s="328"/>
      <c r="O111" s="328"/>
      <c r="P111" s="329"/>
      <c r="Q111" s="329"/>
      <c r="R111" s="329"/>
      <c r="S111" s="329"/>
      <c r="T111" s="329"/>
      <c r="U111" s="329"/>
      <c r="V111" s="88">
        <f t="shared" si="6"/>
        <v>1</v>
      </c>
      <c r="W111" s="304">
        <f t="shared" si="14"/>
        <v>1.1663999999999999E-2</v>
      </c>
      <c r="X111" s="305"/>
      <c r="Y111" s="88">
        <f t="shared" si="7"/>
        <v>1</v>
      </c>
      <c r="Z111" s="304">
        <f t="shared" si="15"/>
        <v>0.18</v>
      </c>
      <c r="AA111" s="305"/>
      <c r="AB111" s="87">
        <f t="shared" si="8"/>
        <v>0</v>
      </c>
      <c r="AC111" s="87">
        <f t="shared" si="9"/>
        <v>0</v>
      </c>
      <c r="AD111" s="87">
        <f t="shared" si="10"/>
        <v>0</v>
      </c>
      <c r="AE111" s="55"/>
      <c r="AF111" s="55"/>
      <c r="AG111" s="55"/>
      <c r="AH111" s="55"/>
      <c r="AI111" s="55"/>
      <c r="AJ111" s="55"/>
      <c r="AK111" s="55"/>
      <c r="AL111" s="55"/>
      <c r="AM111" s="86"/>
      <c r="AN111" s="86"/>
      <c r="AO111" s="85"/>
      <c r="AP111" s="84"/>
      <c r="AQ111" s="83"/>
    </row>
    <row r="112" spans="1:45" ht="12" thickBot="1" x14ac:dyDescent="0.2">
      <c r="A112" s="82"/>
      <c r="B112" s="51"/>
      <c r="C112" s="51"/>
      <c r="D112" s="51"/>
      <c r="E112" s="51"/>
      <c r="F112" s="51"/>
      <c r="G112" s="51"/>
      <c r="H112" s="51"/>
      <c r="I112" s="51"/>
      <c r="J112" s="51"/>
      <c r="K112" s="51"/>
      <c r="L112" s="51"/>
      <c r="M112" s="51"/>
      <c r="N112" s="81"/>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8" ht="22.5" customHeight="1" thickTop="1" thickBot="1" x14ac:dyDescent="0.2">
      <c r="A113" s="59"/>
      <c r="B113" s="80"/>
      <c r="C113" s="306" t="s">
        <v>218</v>
      </c>
      <c r="D113" s="307"/>
      <c r="E113" s="307"/>
      <c r="F113" s="79">
        <f>V111</f>
        <v>1</v>
      </c>
      <c r="G113" s="308" t="str">
        <f>_xlfn.IFNA(VLOOKUP(F113,A58:B62,2,1),"")</f>
        <v>Muy Baja</v>
      </c>
      <c r="H113" s="308"/>
      <c r="I113" s="308"/>
      <c r="J113" s="309">
        <f>W111</f>
        <v>1.1663999999999999E-2</v>
      </c>
      <c r="K113" s="310"/>
      <c r="L113" s="311" t="s">
        <v>217</v>
      </c>
      <c r="M113" s="311"/>
      <c r="N113" s="311"/>
      <c r="O113" s="311"/>
      <c r="P113" s="311"/>
      <c r="Q113" s="312"/>
      <c r="R113" s="78">
        <f>Y111</f>
        <v>1</v>
      </c>
      <c r="S113" s="313" t="str">
        <f>_xlfn.IFNA(VLOOKUP(R113,A68:B72,2,1),"")</f>
        <v>Leve</v>
      </c>
      <c r="T113" s="313"/>
      <c r="U113" s="313"/>
      <c r="V113" s="313"/>
      <c r="W113" s="314">
        <f>Z111</f>
        <v>0.18</v>
      </c>
      <c r="X113" s="315"/>
      <c r="Y113" s="32"/>
      <c r="Z113" s="32"/>
      <c r="AA113" s="32"/>
      <c r="AB113" s="77" t="str">
        <f>CONCATENATE(F113," - ",G113)</f>
        <v>1 - Muy Baja</v>
      </c>
      <c r="AC113" s="77" t="str">
        <f>CONCATENATE(R113," - ",S113)</f>
        <v>1 - Leve</v>
      </c>
      <c r="AD113" s="32"/>
      <c r="AE113" s="32"/>
      <c r="AF113" s="32"/>
      <c r="AG113" s="32"/>
      <c r="AH113" s="32"/>
      <c r="AI113" s="32"/>
      <c r="AJ113" s="32"/>
      <c r="AK113" s="32"/>
      <c r="AL113" s="32"/>
      <c r="AM113" s="32"/>
      <c r="AN113" s="32"/>
    </row>
    <row r="114" spans="1:48" ht="6" customHeight="1" thickTop="1" thickBot="1" x14ac:dyDescent="0.2">
      <c r="A114" s="59"/>
      <c r="B114" s="51"/>
      <c r="C114" s="51"/>
      <c r="D114" s="51"/>
      <c r="E114" s="33"/>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8" ht="28.5" customHeight="1" thickBot="1" x14ac:dyDescent="0.2">
      <c r="A115" s="59"/>
      <c r="B115" s="51"/>
      <c r="C115" s="51"/>
      <c r="D115" s="51"/>
      <c r="E115" s="51"/>
      <c r="F115" s="51"/>
      <c r="G115" s="330" t="s">
        <v>216</v>
      </c>
      <c r="H115" s="331"/>
      <c r="I115" s="331"/>
      <c r="J115" s="331"/>
      <c r="K115" s="331"/>
      <c r="L115" s="331"/>
      <c r="M115" s="331"/>
      <c r="N115" s="331"/>
      <c r="O115" s="332" t="str">
        <f>IFERROR(INDEX(ABN1160:ABR1164,MATCH(V111,ABI1160:ABI1164,0),MATCH(Y111,ABN1156:ABR1156,0)),"")</f>
        <v>BAJO</v>
      </c>
      <c r="P115" s="332"/>
      <c r="Q115" s="332"/>
      <c r="R115" s="332"/>
      <c r="S115" s="332"/>
      <c r="T115" s="332"/>
      <c r="U115" s="555">
        <f>J113*W113</f>
        <v>2.0995199999999997E-3</v>
      </c>
      <c r="V115" s="555"/>
      <c r="W115" s="555"/>
      <c r="X115" s="556"/>
      <c r="Y115" s="32"/>
      <c r="Z115" s="32"/>
      <c r="AA115" s="32"/>
      <c r="AB115" s="32"/>
      <c r="AC115" s="32"/>
      <c r="AD115" s="32"/>
      <c r="AE115" s="32"/>
      <c r="AF115" s="32"/>
      <c r="AG115" s="32"/>
      <c r="AH115" s="32"/>
      <c r="AI115" s="32"/>
      <c r="AJ115" s="32"/>
      <c r="AK115" s="32"/>
      <c r="AL115" s="32"/>
      <c r="AM115" s="32"/>
      <c r="AN115" s="32"/>
    </row>
    <row r="116" spans="1:48" ht="12.75" customHeight="1" x14ac:dyDescent="0.15">
      <c r="A116" s="59"/>
      <c r="B116" s="51"/>
      <c r="C116" s="51"/>
      <c r="D116" s="51"/>
      <c r="E116" s="51"/>
      <c r="F116" s="51"/>
      <c r="G116" s="63"/>
      <c r="H116" s="63"/>
      <c r="I116" s="63"/>
      <c r="J116" s="63"/>
      <c r="K116" s="63"/>
      <c r="L116" s="63"/>
      <c r="M116" s="63"/>
      <c r="N116" s="63"/>
      <c r="O116" s="62"/>
      <c r="P116" s="62"/>
      <c r="Q116" s="62"/>
      <c r="R116" s="62"/>
      <c r="S116" s="62"/>
      <c r="T116" s="62"/>
      <c r="U116" s="61"/>
      <c r="V116" s="61"/>
      <c r="W116" s="61"/>
      <c r="X116" s="61"/>
      <c r="Y116" s="32"/>
      <c r="Z116" s="32"/>
      <c r="AA116" s="32"/>
      <c r="AB116" s="32"/>
      <c r="AC116" s="32"/>
      <c r="AD116" s="32"/>
      <c r="AE116" s="32"/>
      <c r="AF116" s="32"/>
      <c r="AG116" s="32"/>
      <c r="AH116" s="32"/>
      <c r="AI116" s="32"/>
      <c r="AJ116" s="32"/>
      <c r="AK116" s="32"/>
      <c r="AL116" s="32"/>
      <c r="AM116" s="32"/>
      <c r="AN116" s="32"/>
    </row>
    <row r="117" spans="1:48" ht="28.5" customHeight="1" x14ac:dyDescent="0.15">
      <c r="A117" s="59"/>
      <c r="B117" s="324" t="s">
        <v>215</v>
      </c>
      <c r="C117" s="325"/>
      <c r="D117" s="325"/>
      <c r="E117" s="325"/>
      <c r="F117" s="325"/>
      <c r="G117" s="326" t="s">
        <v>123</v>
      </c>
      <c r="H117" s="326"/>
      <c r="I117" s="326"/>
      <c r="J117" s="326"/>
      <c r="K117" s="326"/>
      <c r="L117" s="326"/>
      <c r="M117" s="326"/>
      <c r="N117" s="327"/>
      <c r="O117" s="62"/>
      <c r="P117" s="62"/>
      <c r="Q117" s="62"/>
      <c r="R117" s="62"/>
      <c r="S117" s="62"/>
      <c r="T117" s="62"/>
      <c r="U117" s="61"/>
      <c r="V117" s="61"/>
      <c r="W117" s="61"/>
      <c r="X117" s="61"/>
      <c r="Y117" s="32"/>
      <c r="Z117" s="32"/>
      <c r="AA117" s="32"/>
      <c r="AB117" s="32"/>
      <c r="AC117" s="32"/>
      <c r="AD117" s="32"/>
      <c r="AE117" s="32"/>
      <c r="AF117" s="32"/>
      <c r="AG117" s="32"/>
      <c r="AH117" s="32"/>
      <c r="AI117" s="32"/>
      <c r="AJ117" s="32"/>
      <c r="AK117" s="32"/>
      <c r="AL117" s="32"/>
      <c r="AM117" s="32"/>
      <c r="AN117" s="32"/>
    </row>
    <row r="118" spans="1:48" ht="5.25" customHeight="1" x14ac:dyDescent="0.15">
      <c r="A118" s="59"/>
      <c r="B118" s="32"/>
      <c r="C118" s="33"/>
      <c r="D118" s="33"/>
      <c r="E118" s="33"/>
      <c r="F118" s="33"/>
      <c r="G118" s="33"/>
      <c r="H118" s="32"/>
      <c r="I118" s="63"/>
      <c r="J118" s="63"/>
      <c r="K118" s="63"/>
      <c r="L118" s="63"/>
      <c r="M118" s="63"/>
      <c r="N118" s="63"/>
      <c r="O118" s="62"/>
      <c r="P118" s="62"/>
      <c r="Q118" s="62"/>
      <c r="R118" s="62"/>
      <c r="S118" s="62"/>
      <c r="T118" s="62"/>
      <c r="U118" s="61"/>
      <c r="V118" s="61"/>
      <c r="W118" s="61"/>
      <c r="X118" s="61"/>
      <c r="Y118" s="32"/>
      <c r="Z118" s="32"/>
      <c r="AA118" s="32"/>
      <c r="AB118" s="32"/>
      <c r="AC118" s="32"/>
      <c r="AD118" s="32"/>
      <c r="AE118" s="32"/>
      <c r="AF118" s="32"/>
      <c r="AG118" s="32"/>
      <c r="AH118" s="32"/>
      <c r="AI118" s="32"/>
      <c r="AJ118" s="32"/>
      <c r="AK118" s="32"/>
      <c r="AL118" s="32"/>
      <c r="AM118" s="32"/>
      <c r="AN118" s="32"/>
      <c r="AV118" s="75"/>
    </row>
    <row r="119" spans="1:48" ht="25.5" customHeight="1" x14ac:dyDescent="0.15">
      <c r="A119" s="59"/>
      <c r="B119" s="301" t="s">
        <v>57</v>
      </c>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3"/>
      <c r="AB119" s="32"/>
      <c r="AC119" s="32"/>
      <c r="AD119" s="32"/>
      <c r="AE119" s="32"/>
      <c r="AF119" s="32"/>
      <c r="AG119" s="32"/>
      <c r="AH119" s="32"/>
      <c r="AI119" s="32"/>
      <c r="AJ119" s="32"/>
      <c r="AK119" s="32"/>
      <c r="AL119" s="32"/>
      <c r="AM119" s="32"/>
      <c r="AN119" s="32"/>
      <c r="AV119" s="75"/>
    </row>
    <row r="120" spans="1:48" ht="28.5" customHeight="1" x14ac:dyDescent="0.15">
      <c r="A120" s="59"/>
      <c r="B120" s="211" t="s">
        <v>40</v>
      </c>
      <c r="C120" s="211"/>
      <c r="D120" s="211"/>
      <c r="E120" s="211" t="s">
        <v>39</v>
      </c>
      <c r="F120" s="211"/>
      <c r="G120" s="211" t="s">
        <v>12</v>
      </c>
      <c r="H120" s="211"/>
      <c r="I120" s="211"/>
      <c r="J120" s="211"/>
      <c r="K120" s="317" t="s">
        <v>212</v>
      </c>
      <c r="L120" s="318"/>
      <c r="M120" s="319"/>
      <c r="N120" s="317" t="s">
        <v>37</v>
      </c>
      <c r="O120" s="318"/>
      <c r="P120" s="319"/>
      <c r="Q120" s="211" t="s">
        <v>36</v>
      </c>
      <c r="R120" s="211"/>
      <c r="S120" s="317" t="s">
        <v>35</v>
      </c>
      <c r="T120" s="318"/>
      <c r="U120" s="318"/>
      <c r="V120" s="318"/>
      <c r="W120" s="318"/>
      <c r="X120" s="318"/>
      <c r="Y120" s="318"/>
      <c r="Z120" s="318"/>
      <c r="AA120" s="319"/>
      <c r="AB120" s="76" t="s">
        <v>214</v>
      </c>
      <c r="AC120" s="76" t="s">
        <v>213</v>
      </c>
      <c r="AD120" s="76" t="s">
        <v>12</v>
      </c>
      <c r="AE120" s="76" t="s">
        <v>212</v>
      </c>
      <c r="AF120" s="76" t="s">
        <v>37</v>
      </c>
      <c r="AG120" s="76" t="s">
        <v>211</v>
      </c>
      <c r="AH120" s="76" t="s">
        <v>210</v>
      </c>
      <c r="AI120" s="32"/>
      <c r="AL120" s="32"/>
      <c r="AM120" s="32"/>
      <c r="AN120" s="32"/>
      <c r="AV120" s="75"/>
    </row>
    <row r="121" spans="1:48" ht="53.25" customHeight="1" x14ac:dyDescent="0.15">
      <c r="A121" s="59">
        <v>1</v>
      </c>
      <c r="B121" s="297"/>
      <c r="C121" s="298"/>
      <c r="D121" s="320"/>
      <c r="E121" s="321"/>
      <c r="F121" s="321"/>
      <c r="G121" s="284"/>
      <c r="H121" s="284"/>
      <c r="I121" s="284"/>
      <c r="J121" s="284"/>
      <c r="K121" s="285"/>
      <c r="L121" s="286"/>
      <c r="M121" s="287"/>
      <c r="N121" s="285"/>
      <c r="O121" s="286"/>
      <c r="P121" s="287"/>
      <c r="Q121" s="322"/>
      <c r="R121" s="322"/>
      <c r="S121" s="288"/>
      <c r="T121" s="289"/>
      <c r="U121" s="289"/>
      <c r="V121" s="289"/>
      <c r="W121" s="289"/>
      <c r="X121" s="289"/>
      <c r="Y121" s="289"/>
      <c r="Z121" s="289"/>
      <c r="AA121" s="290"/>
      <c r="AB121" s="54" t="str">
        <f>CONCATENATE(A121," ",B121," 
",A122," ",B122," 
",A123," ",B123," 
",A124," ",B124," 
",A125," ",B125," 
",A126," ",B126," 
",A127," ",B127,)</f>
        <v xml:space="preserve">1  
 </v>
      </c>
      <c r="AC121" s="54" t="str">
        <f>CONCATENATE(A121," ",E121," 
",A122," ",E122," 
",A123," ",E123," 
",A124," ",E124," 
",A125," ",E125," 
",A126," ",E126," 
",A127," ",E127,)</f>
        <v xml:space="preserve">1  
 </v>
      </c>
      <c r="AD121" s="54" t="str">
        <f>CONCATENATE(A121," ",G121," 
",A122," ",G122," 
",A123," ",G123," 
",A124," ",G124," 
",A125," ",G125," 
",A126," ",G126," 
",A127," ",G127,)</f>
        <v xml:space="preserve">1  
 </v>
      </c>
      <c r="AE121" s="54" t="str">
        <f>CONCATENATE(A121," ",K121," 
",A122," ",K122," 
",A123," ",K123," 
",A124," ",K124," 
",A125," ",K125," 
",A126," ",K126," 
",A127," ",K127,)</f>
        <v xml:space="preserve">1  
 </v>
      </c>
      <c r="AF121" s="54" t="str">
        <f>CONCATENATE(A121," ",N121," 
",A122," ",N122," 
",A123," ",N123," 
",A124," ",N124," 
",A125," ",N125," 
",A126," ",N126," 
",A127," ",N127,)</f>
        <v xml:space="preserve">1  
 </v>
      </c>
      <c r="AG121" s="54" t="str">
        <f>CONCATENATE(A121," 
",Q121," 
",A122," 
",Q122," 
",A123," 
",Q123," 
",A124," 
",Q124," 
",A125," 
",Q125," 
",A126," 
",Q126," 
",A127," 
",Q127,)</f>
        <v xml:space="preserve">1 
</v>
      </c>
      <c r="AH121" s="54" t="str">
        <f>CONCATENATE(A121," ",S121," 
",A122," ",S122," 
",A123," ",S123," 
",A124," ",S124," 
",A125," ",S125," 
",A126," ",S126," 
",A127," ",S127,)</f>
        <v xml:space="preserve">1  
 </v>
      </c>
      <c r="AI121" s="32"/>
      <c r="AL121" s="32"/>
      <c r="AM121" s="32"/>
      <c r="AN121" s="32"/>
    </row>
    <row r="122" spans="1:48" ht="39.75" customHeight="1" x14ac:dyDescent="0.15">
      <c r="A122" s="6" t="str">
        <f t="shared" ref="A122:A127" si="16">IF(B122="","",A121+1)</f>
        <v/>
      </c>
      <c r="B122" s="297"/>
      <c r="C122" s="298"/>
      <c r="D122" s="298"/>
      <c r="E122" s="284"/>
      <c r="F122" s="284"/>
      <c r="G122" s="284"/>
      <c r="H122" s="284"/>
      <c r="I122" s="284"/>
      <c r="J122" s="284"/>
      <c r="K122" s="285"/>
      <c r="L122" s="286"/>
      <c r="M122" s="287"/>
      <c r="N122" s="285"/>
      <c r="O122" s="286"/>
      <c r="P122" s="287"/>
      <c r="Q122" s="284"/>
      <c r="R122" s="284"/>
      <c r="S122" s="288"/>
      <c r="T122" s="289"/>
      <c r="U122" s="289"/>
      <c r="V122" s="289"/>
      <c r="W122" s="289"/>
      <c r="X122" s="289"/>
      <c r="Y122" s="289"/>
      <c r="Z122" s="289"/>
      <c r="AA122" s="290"/>
      <c r="AB122" s="54"/>
      <c r="AC122" s="54"/>
      <c r="AD122" s="54"/>
      <c r="AE122" s="54"/>
      <c r="AF122" s="54"/>
      <c r="AG122" s="54"/>
      <c r="AH122" s="54"/>
      <c r="AI122" s="32"/>
      <c r="AL122" s="32"/>
      <c r="AM122" s="32"/>
      <c r="AN122" s="32"/>
    </row>
    <row r="123" spans="1:48" ht="21.75" customHeight="1" x14ac:dyDescent="0.15">
      <c r="A123" s="6" t="str">
        <f t="shared" si="16"/>
        <v/>
      </c>
      <c r="B123" s="299"/>
      <c r="C123" s="300"/>
      <c r="D123" s="300"/>
      <c r="E123" s="284"/>
      <c r="F123" s="284"/>
      <c r="G123" s="284"/>
      <c r="H123" s="284"/>
      <c r="I123" s="284"/>
      <c r="J123" s="284"/>
      <c r="K123" s="285"/>
      <c r="L123" s="286"/>
      <c r="M123" s="287"/>
      <c r="N123" s="285"/>
      <c r="O123" s="286"/>
      <c r="P123" s="287"/>
      <c r="Q123" s="284"/>
      <c r="R123" s="284"/>
      <c r="S123" s="288"/>
      <c r="T123" s="289"/>
      <c r="U123" s="289"/>
      <c r="V123" s="289"/>
      <c r="W123" s="289"/>
      <c r="X123" s="289"/>
      <c r="Y123" s="289"/>
      <c r="Z123" s="289"/>
      <c r="AA123" s="290"/>
      <c r="AB123" s="54"/>
      <c r="AC123" s="54"/>
      <c r="AD123" s="54"/>
      <c r="AE123" s="54"/>
      <c r="AF123" s="54"/>
      <c r="AG123" s="54"/>
      <c r="AH123" s="54"/>
      <c r="AI123" s="32"/>
      <c r="AL123" s="32"/>
      <c r="AM123" s="32"/>
      <c r="AN123" s="32"/>
    </row>
    <row r="124" spans="1:48" ht="21.75" hidden="1" customHeight="1" x14ac:dyDescent="0.15">
      <c r="A124" s="6" t="str">
        <f t="shared" si="16"/>
        <v/>
      </c>
      <c r="B124" s="284"/>
      <c r="C124" s="284"/>
      <c r="D124" s="284"/>
      <c r="E124" s="284"/>
      <c r="F124" s="284"/>
      <c r="G124" s="284"/>
      <c r="H124" s="284"/>
      <c r="I124" s="284"/>
      <c r="J124" s="284"/>
      <c r="K124" s="285"/>
      <c r="L124" s="286"/>
      <c r="M124" s="287"/>
      <c r="N124" s="285"/>
      <c r="O124" s="286"/>
      <c r="P124" s="287"/>
      <c r="Q124" s="284"/>
      <c r="R124" s="284"/>
      <c r="S124" s="288"/>
      <c r="T124" s="289"/>
      <c r="U124" s="289"/>
      <c r="V124" s="289"/>
      <c r="W124" s="289"/>
      <c r="X124" s="289"/>
      <c r="Y124" s="289"/>
      <c r="Z124" s="289"/>
      <c r="AA124" s="290"/>
      <c r="AB124" s="54"/>
      <c r="AC124" s="54"/>
      <c r="AD124" s="54"/>
      <c r="AE124" s="54"/>
      <c r="AF124" s="54"/>
      <c r="AG124" s="54"/>
      <c r="AH124" s="54"/>
      <c r="AI124" s="32"/>
      <c r="AL124" s="32"/>
      <c r="AM124" s="32"/>
      <c r="AN124" s="32"/>
    </row>
    <row r="125" spans="1:48" ht="21.75" hidden="1" customHeight="1" x14ac:dyDescent="0.15">
      <c r="A125" s="6" t="str">
        <f t="shared" si="16"/>
        <v/>
      </c>
      <c r="B125" s="284"/>
      <c r="C125" s="284"/>
      <c r="D125" s="284"/>
      <c r="E125" s="284"/>
      <c r="F125" s="284"/>
      <c r="G125" s="284"/>
      <c r="H125" s="284"/>
      <c r="I125" s="284"/>
      <c r="J125" s="284"/>
      <c r="K125" s="285"/>
      <c r="L125" s="286"/>
      <c r="M125" s="287"/>
      <c r="N125" s="285"/>
      <c r="O125" s="286"/>
      <c r="P125" s="287"/>
      <c r="Q125" s="284"/>
      <c r="R125" s="284"/>
      <c r="S125" s="288"/>
      <c r="T125" s="289"/>
      <c r="U125" s="289"/>
      <c r="V125" s="289"/>
      <c r="W125" s="289"/>
      <c r="X125" s="289"/>
      <c r="Y125" s="289"/>
      <c r="Z125" s="289"/>
      <c r="AA125" s="290"/>
      <c r="AB125" s="54"/>
      <c r="AC125" s="54"/>
      <c r="AD125" s="54"/>
      <c r="AE125" s="54"/>
      <c r="AF125" s="54"/>
      <c r="AG125" s="54"/>
      <c r="AH125" s="54"/>
      <c r="AI125" s="32"/>
      <c r="AL125" s="32"/>
      <c r="AM125" s="32"/>
      <c r="AN125" s="32"/>
    </row>
    <row r="126" spans="1:48" ht="21.75" hidden="1" customHeight="1" x14ac:dyDescent="0.15">
      <c r="A126" s="6" t="str">
        <f t="shared" si="16"/>
        <v/>
      </c>
      <c r="B126" s="284"/>
      <c r="C126" s="284"/>
      <c r="D126" s="284"/>
      <c r="E126" s="284"/>
      <c r="F126" s="284"/>
      <c r="G126" s="284"/>
      <c r="H126" s="284"/>
      <c r="I126" s="284"/>
      <c r="J126" s="284"/>
      <c r="K126" s="285"/>
      <c r="L126" s="286"/>
      <c r="M126" s="287"/>
      <c r="N126" s="285"/>
      <c r="O126" s="286"/>
      <c r="P126" s="287"/>
      <c r="Q126" s="284"/>
      <c r="R126" s="284"/>
      <c r="S126" s="288"/>
      <c r="T126" s="289"/>
      <c r="U126" s="289"/>
      <c r="V126" s="289"/>
      <c r="W126" s="289"/>
      <c r="X126" s="289"/>
      <c r="Y126" s="289"/>
      <c r="Z126" s="289"/>
      <c r="AA126" s="290"/>
      <c r="AB126" s="54"/>
      <c r="AC126" s="54"/>
      <c r="AD126" s="54"/>
      <c r="AE126" s="54"/>
      <c r="AF126" s="54"/>
      <c r="AG126" s="54"/>
      <c r="AH126" s="54"/>
      <c r="AI126" s="32"/>
      <c r="AL126" s="32"/>
      <c r="AM126" s="32"/>
      <c r="AN126" s="32"/>
    </row>
    <row r="127" spans="1:48" ht="21.75" hidden="1" customHeight="1" x14ac:dyDescent="0.15">
      <c r="A127" s="6" t="str">
        <f t="shared" si="16"/>
        <v/>
      </c>
      <c r="B127" s="284"/>
      <c r="C127" s="284"/>
      <c r="D127" s="284"/>
      <c r="E127" s="284"/>
      <c r="F127" s="284"/>
      <c r="G127" s="284"/>
      <c r="H127" s="284"/>
      <c r="I127" s="284"/>
      <c r="J127" s="284"/>
      <c r="K127" s="285"/>
      <c r="L127" s="286"/>
      <c r="M127" s="287"/>
      <c r="N127" s="285"/>
      <c r="O127" s="286"/>
      <c r="P127" s="287"/>
      <c r="Q127" s="284"/>
      <c r="R127" s="284"/>
      <c r="S127" s="288"/>
      <c r="T127" s="289"/>
      <c r="U127" s="289"/>
      <c r="V127" s="289"/>
      <c r="W127" s="289"/>
      <c r="X127" s="289"/>
      <c r="Y127" s="289"/>
      <c r="Z127" s="289"/>
      <c r="AA127" s="290"/>
      <c r="AB127" s="54"/>
      <c r="AC127" s="54"/>
      <c r="AD127" s="54"/>
      <c r="AE127" s="54"/>
      <c r="AF127" s="54"/>
      <c r="AG127" s="54"/>
      <c r="AH127" s="54"/>
      <c r="AI127" s="32"/>
      <c r="AL127" s="32"/>
      <c r="AM127" s="32"/>
      <c r="AN127" s="32"/>
    </row>
    <row r="128" spans="1:48" ht="8.25" customHeight="1" x14ac:dyDescent="0.15">
      <c r="A128" s="59"/>
      <c r="B128" s="51"/>
      <c r="C128" s="51"/>
      <c r="D128" s="51"/>
      <c r="E128" s="51"/>
      <c r="F128" s="51"/>
      <c r="G128" s="63"/>
      <c r="H128" s="63"/>
      <c r="I128" s="63"/>
      <c r="J128" s="63"/>
      <c r="K128" s="63"/>
      <c r="L128" s="63"/>
      <c r="M128" s="63"/>
      <c r="N128" s="63"/>
      <c r="O128" s="62"/>
      <c r="P128" s="62"/>
      <c r="Q128" s="62"/>
      <c r="R128" s="62"/>
      <c r="S128" s="62"/>
      <c r="T128" s="62"/>
      <c r="U128" s="61"/>
      <c r="V128" s="61"/>
      <c r="W128" s="61"/>
      <c r="X128" s="61"/>
      <c r="Y128" s="32"/>
      <c r="Z128" s="32"/>
      <c r="AA128" s="32"/>
      <c r="AB128" s="68"/>
      <c r="AC128" s="74"/>
      <c r="AD128" s="74"/>
      <c r="AE128" s="32"/>
      <c r="AF128" s="32"/>
      <c r="AG128" s="32"/>
      <c r="AH128" s="32"/>
      <c r="AI128" s="32"/>
      <c r="AJ128" s="32"/>
      <c r="AK128" s="32"/>
      <c r="AL128" s="32"/>
      <c r="AM128" s="32"/>
      <c r="AN128" s="32"/>
    </row>
    <row r="129" spans="1:40" ht="25.5" customHeight="1" x14ac:dyDescent="0.15">
      <c r="A129" s="59"/>
      <c r="B129" s="291" t="s">
        <v>209</v>
      </c>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3"/>
      <c r="AB129" s="68"/>
      <c r="AC129" s="32"/>
      <c r="AD129" s="32"/>
      <c r="AE129" s="32"/>
      <c r="AF129" s="32"/>
      <c r="AG129" s="32"/>
      <c r="AH129" s="32"/>
      <c r="AI129" s="32"/>
      <c r="AJ129" s="32"/>
      <c r="AK129" s="32"/>
      <c r="AL129" s="32"/>
      <c r="AM129" s="32"/>
      <c r="AN129" s="32"/>
    </row>
    <row r="130" spans="1:40" ht="19.5" customHeight="1" x14ac:dyDescent="0.15">
      <c r="A130" s="59"/>
      <c r="B130" s="217" t="s">
        <v>61</v>
      </c>
      <c r="C130" s="217"/>
      <c r="D130" s="217" t="s">
        <v>208</v>
      </c>
      <c r="E130" s="217"/>
      <c r="F130" s="217"/>
      <c r="G130" s="217"/>
      <c r="H130" s="274" t="s">
        <v>207</v>
      </c>
      <c r="I130" s="274"/>
      <c r="J130" s="274"/>
      <c r="K130" s="274"/>
      <c r="L130" s="274" t="s">
        <v>206</v>
      </c>
      <c r="M130" s="274"/>
      <c r="N130" s="274"/>
      <c r="O130" s="294" t="s">
        <v>58</v>
      </c>
      <c r="P130" s="295"/>
      <c r="Q130" s="295"/>
      <c r="R130" s="295"/>
      <c r="S130" s="295"/>
      <c r="T130" s="295"/>
      <c r="U130" s="295"/>
      <c r="V130" s="295"/>
      <c r="W130" s="295"/>
      <c r="X130" s="295"/>
      <c r="Y130" s="295"/>
      <c r="Z130" s="295"/>
      <c r="AA130" s="296"/>
      <c r="AB130" s="55" t="s">
        <v>167</v>
      </c>
      <c r="AC130" s="73" t="s">
        <v>205</v>
      </c>
      <c r="AD130" s="73" t="s">
        <v>204</v>
      </c>
      <c r="AE130" s="73" t="s">
        <v>203</v>
      </c>
      <c r="AF130" s="32"/>
      <c r="AG130" s="32"/>
      <c r="AH130" s="32"/>
      <c r="AI130" s="32"/>
      <c r="AJ130" s="32"/>
      <c r="AK130" s="32"/>
      <c r="AL130" s="32"/>
      <c r="AM130" s="32"/>
      <c r="AN130" s="32"/>
    </row>
    <row r="131" spans="1:40" ht="24.75" customHeight="1" x14ac:dyDescent="0.15">
      <c r="A131" s="273">
        <v>1</v>
      </c>
      <c r="B131" s="274" t="s">
        <v>202</v>
      </c>
      <c r="C131" s="274"/>
      <c r="D131" s="275" t="s">
        <v>201</v>
      </c>
      <c r="E131" s="275"/>
      <c r="F131" s="275"/>
      <c r="G131" s="71" t="s">
        <v>198</v>
      </c>
      <c r="H131" s="275">
        <v>0</v>
      </c>
      <c r="I131" s="275"/>
      <c r="J131" s="275"/>
      <c r="K131" s="275"/>
      <c r="L131" s="276" t="e">
        <f>H131/H132</f>
        <v>#DIV/0!</v>
      </c>
      <c r="M131" s="276"/>
      <c r="N131" s="276"/>
      <c r="O131" s="589" t="s">
        <v>664</v>
      </c>
      <c r="P131" s="590"/>
      <c r="Q131" s="590"/>
      <c r="R131" s="590"/>
      <c r="S131" s="590"/>
      <c r="T131" s="590"/>
      <c r="U131" s="590"/>
      <c r="V131" s="590"/>
      <c r="W131" s="590"/>
      <c r="X131" s="590"/>
      <c r="Y131" s="590"/>
      <c r="Z131" s="590"/>
      <c r="AA131" s="591"/>
      <c r="AB131" s="54" t="e">
        <f>CONCATENATE(A131," ",B131," 
",A133," ",B133," 
",#REF!," ",#REF!," 
",A135," ",B135)</f>
        <v>#REF!</v>
      </c>
      <c r="AC131" s="73" t="e">
        <f>CONCATENATE(A131," ",D131," 
",A133," ",D133," 
",#REF!," ",#REF!," 
",A135," ",D135)</f>
        <v>#REF!</v>
      </c>
      <c r="AD131" s="54" t="e">
        <f>CONCATENATE(A131," 
",L131," 
",A133," 
",L133," 
",#REF!," 
",#REF!," 
",A135," 
",L135)</f>
        <v>#DIV/0!</v>
      </c>
      <c r="AE131" s="54" t="e">
        <f>CONCATENATE(A131," ",O131," 
",A133," ",O133," 
",#REF!," ",#REF!," 
",A135," ",O135)</f>
        <v>#REF!</v>
      </c>
      <c r="AF131" s="32"/>
      <c r="AG131" s="32"/>
      <c r="AH131" s="32"/>
      <c r="AI131" s="32"/>
      <c r="AJ131" s="32"/>
      <c r="AK131" s="32"/>
      <c r="AL131" s="32"/>
      <c r="AM131" s="32"/>
      <c r="AN131" s="32"/>
    </row>
    <row r="132" spans="1:40" ht="24.75" customHeight="1" x14ac:dyDescent="0.15">
      <c r="A132" s="273"/>
      <c r="B132" s="274"/>
      <c r="C132" s="274"/>
      <c r="D132" s="275"/>
      <c r="E132" s="275"/>
      <c r="F132" s="275"/>
      <c r="G132" s="71" t="s">
        <v>197</v>
      </c>
      <c r="H132" s="275">
        <v>0</v>
      </c>
      <c r="I132" s="275"/>
      <c r="J132" s="275"/>
      <c r="K132" s="275"/>
      <c r="L132" s="276"/>
      <c r="M132" s="276"/>
      <c r="N132" s="276"/>
      <c r="O132" s="592"/>
      <c r="P132" s="593"/>
      <c r="Q132" s="593"/>
      <c r="R132" s="593"/>
      <c r="S132" s="593"/>
      <c r="T132" s="593"/>
      <c r="U132" s="593"/>
      <c r="V132" s="593"/>
      <c r="W132" s="593"/>
      <c r="X132" s="593"/>
      <c r="Y132" s="593"/>
      <c r="Z132" s="593"/>
      <c r="AA132" s="594"/>
      <c r="AB132" s="54"/>
      <c r="AC132" s="54"/>
      <c r="AD132" s="54"/>
      <c r="AE132" s="32"/>
      <c r="AF132" s="32"/>
      <c r="AG132" s="32"/>
      <c r="AH132" s="32"/>
      <c r="AI132" s="32"/>
      <c r="AJ132" s="32"/>
      <c r="AK132" s="32"/>
      <c r="AL132" s="32"/>
      <c r="AM132" s="32"/>
      <c r="AN132" s="32"/>
    </row>
    <row r="133" spans="1:40" ht="39" customHeight="1" x14ac:dyDescent="0.15">
      <c r="A133" s="273">
        <f>IF(B133="","",A131+1)</f>
        <v>2</v>
      </c>
      <c r="B133" s="274" t="s">
        <v>200</v>
      </c>
      <c r="C133" s="274"/>
      <c r="D133" s="275" t="s">
        <v>199</v>
      </c>
      <c r="E133" s="275"/>
      <c r="F133" s="275"/>
      <c r="G133" s="71" t="s">
        <v>198</v>
      </c>
      <c r="H133" s="275">
        <v>0</v>
      </c>
      <c r="I133" s="275"/>
      <c r="J133" s="275"/>
      <c r="K133" s="275"/>
      <c r="L133" s="276" t="str">
        <f>IFERROR(ROUND(H133/H134,1),"")</f>
        <v/>
      </c>
      <c r="M133" s="276"/>
      <c r="N133" s="276"/>
      <c r="O133" s="589" t="s">
        <v>665</v>
      </c>
      <c r="P133" s="590"/>
      <c r="Q133" s="590"/>
      <c r="R133" s="590"/>
      <c r="S133" s="590"/>
      <c r="T133" s="590"/>
      <c r="U133" s="590"/>
      <c r="V133" s="590"/>
      <c r="W133" s="590"/>
      <c r="X133" s="590"/>
      <c r="Y133" s="590"/>
      <c r="Z133" s="590"/>
      <c r="AA133" s="591"/>
      <c r="AB133" s="54"/>
      <c r="AC133" s="54"/>
      <c r="AD133" s="54"/>
      <c r="AE133" s="32"/>
      <c r="AF133" s="32"/>
      <c r="AG133" s="32"/>
      <c r="AH133" s="32"/>
      <c r="AI133" s="32"/>
      <c r="AJ133" s="32"/>
      <c r="AK133" s="32"/>
      <c r="AL133" s="32"/>
      <c r="AM133" s="32"/>
      <c r="AN133" s="32"/>
    </row>
    <row r="134" spans="1:40" ht="39" customHeight="1" x14ac:dyDescent="0.15">
      <c r="A134" s="273"/>
      <c r="B134" s="274"/>
      <c r="C134" s="274"/>
      <c r="D134" s="275"/>
      <c r="E134" s="275"/>
      <c r="F134" s="275"/>
      <c r="G134" s="71" t="s">
        <v>197</v>
      </c>
      <c r="H134" s="275">
        <v>0</v>
      </c>
      <c r="I134" s="275"/>
      <c r="J134" s="275"/>
      <c r="K134" s="275"/>
      <c r="L134" s="276"/>
      <c r="M134" s="276"/>
      <c r="N134" s="276"/>
      <c r="O134" s="592"/>
      <c r="P134" s="593"/>
      <c r="Q134" s="593"/>
      <c r="R134" s="593"/>
      <c r="S134" s="593"/>
      <c r="T134" s="593"/>
      <c r="U134" s="593"/>
      <c r="V134" s="593"/>
      <c r="W134" s="593"/>
      <c r="X134" s="593"/>
      <c r="Y134" s="593"/>
      <c r="Z134" s="593"/>
      <c r="AA134" s="594"/>
      <c r="AB134" s="54"/>
      <c r="AC134" s="54"/>
      <c r="AD134" s="54"/>
      <c r="AE134" s="32"/>
      <c r="AF134" s="32"/>
      <c r="AG134" s="32"/>
      <c r="AH134" s="32"/>
      <c r="AI134" s="32"/>
      <c r="AJ134" s="32"/>
      <c r="AK134" s="32"/>
      <c r="AL134" s="32"/>
      <c r="AM134" s="32"/>
      <c r="AN134" s="32"/>
    </row>
    <row r="135" spans="1:40" ht="39" hidden="1" customHeight="1" x14ac:dyDescent="0.15">
      <c r="A135" s="273" t="str">
        <f>IF(B135="","",#REF!+1)</f>
        <v/>
      </c>
      <c r="B135" s="277"/>
      <c r="C135" s="278"/>
      <c r="D135" s="281"/>
      <c r="E135" s="282"/>
      <c r="F135" s="283"/>
      <c r="G135" s="71" t="s">
        <v>198</v>
      </c>
      <c r="H135" s="257"/>
      <c r="I135" s="258"/>
      <c r="J135" s="258"/>
      <c r="K135" s="259"/>
      <c r="L135" s="276" t="str">
        <f>IFERROR(ROUND(H135/H136,1),"")</f>
        <v/>
      </c>
      <c r="M135" s="276"/>
      <c r="N135" s="276"/>
      <c r="O135" s="253"/>
      <c r="P135" s="253"/>
      <c r="Q135" s="253"/>
      <c r="R135" s="253"/>
      <c r="S135" s="253"/>
      <c r="T135" s="253"/>
      <c r="U135" s="253"/>
      <c r="V135" s="253"/>
      <c r="W135" s="253"/>
      <c r="X135" s="253"/>
      <c r="Y135" s="253"/>
      <c r="Z135" s="253"/>
      <c r="AA135" s="254"/>
      <c r="AB135" s="54"/>
      <c r="AC135" s="54"/>
      <c r="AD135" s="54"/>
      <c r="AE135" s="32"/>
      <c r="AF135" s="32"/>
      <c r="AG135" s="32"/>
      <c r="AH135" s="32"/>
      <c r="AI135" s="32"/>
      <c r="AJ135" s="32"/>
      <c r="AK135" s="32"/>
      <c r="AL135" s="32"/>
      <c r="AM135" s="32"/>
      <c r="AN135" s="32"/>
    </row>
    <row r="136" spans="1:40" ht="39" hidden="1" customHeight="1" x14ac:dyDescent="0.15">
      <c r="A136" s="273"/>
      <c r="B136" s="279"/>
      <c r="C136" s="280"/>
      <c r="D136" s="257"/>
      <c r="E136" s="258"/>
      <c r="F136" s="259"/>
      <c r="G136" s="70" t="s">
        <v>197</v>
      </c>
      <c r="H136" s="257"/>
      <c r="I136" s="258"/>
      <c r="J136" s="258"/>
      <c r="K136" s="259"/>
      <c r="L136" s="276"/>
      <c r="M136" s="276"/>
      <c r="N136" s="276"/>
      <c r="O136" s="255"/>
      <c r="P136" s="255"/>
      <c r="Q136" s="255"/>
      <c r="R136" s="255"/>
      <c r="S136" s="255"/>
      <c r="T136" s="255"/>
      <c r="U136" s="255"/>
      <c r="V136" s="255"/>
      <c r="W136" s="255"/>
      <c r="X136" s="255"/>
      <c r="Y136" s="255"/>
      <c r="Z136" s="255"/>
      <c r="AA136" s="256"/>
      <c r="AB136" s="54"/>
      <c r="AC136" s="54"/>
      <c r="AD136" s="54"/>
      <c r="AE136" s="32"/>
      <c r="AF136" s="32"/>
      <c r="AG136" s="32"/>
      <c r="AH136" s="32"/>
      <c r="AI136" s="32"/>
      <c r="AJ136" s="32"/>
      <c r="AK136" s="32"/>
      <c r="AL136" s="32"/>
      <c r="AM136" s="32"/>
      <c r="AN136" s="32"/>
    </row>
    <row r="137" spans="1:40" ht="28.5" customHeight="1" x14ac:dyDescent="0.15">
      <c r="A137" s="59"/>
      <c r="B137" s="51"/>
      <c r="C137" s="51"/>
      <c r="D137" s="51"/>
      <c r="E137" s="51"/>
      <c r="F137" s="51"/>
      <c r="G137" s="63"/>
      <c r="H137" s="63"/>
      <c r="I137" s="63"/>
      <c r="J137" s="63"/>
      <c r="K137" s="63"/>
      <c r="L137" s="63"/>
      <c r="M137" s="63"/>
      <c r="N137" s="63"/>
      <c r="O137" s="62"/>
      <c r="P137" s="62"/>
      <c r="Q137" s="62"/>
      <c r="R137" s="62"/>
      <c r="S137" s="62"/>
      <c r="T137" s="62"/>
      <c r="U137" s="61"/>
      <c r="V137" s="61"/>
      <c r="W137" s="61"/>
      <c r="X137" s="61"/>
      <c r="Y137" s="32"/>
      <c r="Z137" s="32"/>
      <c r="AA137" s="32"/>
      <c r="AB137" s="68"/>
      <c r="AC137" s="32"/>
      <c r="AD137" s="32"/>
      <c r="AE137" s="32"/>
      <c r="AF137" s="32"/>
      <c r="AG137" s="32"/>
      <c r="AH137" s="32"/>
      <c r="AI137" s="32"/>
      <c r="AJ137" s="32"/>
      <c r="AK137" s="32"/>
      <c r="AL137" s="32"/>
      <c r="AM137" s="32"/>
      <c r="AN137" s="32"/>
    </row>
    <row r="138" spans="1:40" ht="27" customHeight="1" x14ac:dyDescent="0.15">
      <c r="A138" s="59"/>
      <c r="B138" s="261" t="s">
        <v>196</v>
      </c>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68"/>
      <c r="AC138" s="32"/>
      <c r="AD138" s="32"/>
      <c r="AE138" s="32"/>
      <c r="AF138" s="32"/>
      <c r="AG138" s="32"/>
      <c r="AH138" s="32"/>
      <c r="AI138" s="32"/>
      <c r="AJ138" s="32"/>
      <c r="AK138" s="32"/>
      <c r="AL138" s="32"/>
      <c r="AM138" s="32"/>
      <c r="AN138" s="32"/>
    </row>
    <row r="139" spans="1:40" ht="45" customHeight="1" x14ac:dyDescent="0.15">
      <c r="A139" s="59"/>
      <c r="B139" s="262" t="s">
        <v>195</v>
      </c>
      <c r="C139" s="262"/>
      <c r="D139" s="262"/>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68"/>
      <c r="AC139" s="32"/>
      <c r="AD139" s="32"/>
      <c r="AE139" s="32"/>
      <c r="AF139" s="32"/>
      <c r="AG139" s="32"/>
      <c r="AH139" s="32"/>
      <c r="AI139" s="32"/>
      <c r="AJ139" s="32"/>
      <c r="AK139" s="32"/>
      <c r="AL139" s="32"/>
      <c r="AM139" s="32"/>
      <c r="AN139" s="32"/>
    </row>
    <row r="140" spans="1:40" ht="8.25" customHeight="1" x14ac:dyDescent="0.15">
      <c r="A140" s="59"/>
      <c r="B140" s="32"/>
      <c r="C140" s="33"/>
      <c r="D140" s="33"/>
      <c r="E140" s="33"/>
      <c r="F140" s="33"/>
      <c r="G140" s="33"/>
      <c r="H140" s="32"/>
      <c r="I140" s="32"/>
      <c r="J140" s="32"/>
      <c r="K140" s="32"/>
      <c r="L140" s="63"/>
      <c r="M140" s="63"/>
      <c r="N140" s="63"/>
      <c r="O140" s="62"/>
      <c r="P140" s="62"/>
      <c r="Q140" s="62"/>
      <c r="R140" s="62"/>
      <c r="S140" s="62"/>
      <c r="T140" s="62"/>
      <c r="U140" s="61"/>
      <c r="V140" s="61"/>
      <c r="W140" s="61"/>
      <c r="X140" s="61"/>
      <c r="Y140" s="32"/>
      <c r="Z140" s="32"/>
      <c r="AA140" s="32"/>
      <c r="AB140" s="68"/>
      <c r="AC140" s="32"/>
      <c r="AD140" s="32"/>
      <c r="AE140" s="32"/>
      <c r="AF140" s="32"/>
      <c r="AG140" s="32"/>
      <c r="AH140" s="32"/>
      <c r="AI140" s="32"/>
      <c r="AJ140" s="32"/>
      <c r="AK140" s="32"/>
      <c r="AL140" s="32"/>
      <c r="AM140" s="32"/>
      <c r="AN140" s="32"/>
    </row>
    <row r="141" spans="1:40" ht="28.5" customHeight="1" x14ac:dyDescent="0.15">
      <c r="A141" s="59"/>
      <c r="B141" s="264" t="s">
        <v>194</v>
      </c>
      <c r="C141" s="265"/>
      <c r="D141" s="265"/>
      <c r="E141" s="265"/>
      <c r="F141" s="265"/>
      <c r="G141" s="265"/>
      <c r="H141" s="265"/>
      <c r="I141" s="265"/>
      <c r="J141" s="265"/>
      <c r="K141" s="265"/>
      <c r="L141" s="265"/>
      <c r="M141" s="265"/>
      <c r="N141" s="265"/>
      <c r="O141" s="266" t="s">
        <v>109</v>
      </c>
      <c r="P141" s="267"/>
      <c r="Q141" s="267"/>
      <c r="R141" s="268"/>
      <c r="S141" s="32"/>
      <c r="T141" s="32"/>
      <c r="U141" s="32"/>
      <c r="V141" s="32"/>
      <c r="W141" s="32"/>
      <c r="X141" s="61"/>
      <c r="Y141" s="32"/>
      <c r="Z141" s="32"/>
      <c r="AA141" s="32"/>
      <c r="AB141" s="68"/>
      <c r="AC141" s="32"/>
      <c r="AD141" s="32"/>
      <c r="AE141" s="32"/>
      <c r="AF141" s="32"/>
      <c r="AG141" s="32"/>
      <c r="AH141" s="32"/>
      <c r="AI141" s="32"/>
      <c r="AJ141" s="32"/>
      <c r="AK141" s="32"/>
      <c r="AL141" s="32"/>
      <c r="AM141" s="32"/>
      <c r="AN141" s="32"/>
    </row>
    <row r="142" spans="1:40" ht="8.25" customHeight="1" x14ac:dyDescent="0.15">
      <c r="A142" s="59"/>
      <c r="B142" s="32"/>
      <c r="C142" s="33"/>
      <c r="D142" s="33"/>
      <c r="E142" s="33"/>
      <c r="F142" s="33"/>
      <c r="G142" s="33"/>
      <c r="H142" s="32"/>
      <c r="I142" s="32"/>
      <c r="J142" s="32"/>
      <c r="K142" s="32"/>
      <c r="L142" s="63"/>
      <c r="M142" s="63"/>
      <c r="N142" s="63"/>
      <c r="O142" s="62"/>
      <c r="P142" s="62"/>
      <c r="Q142" s="62"/>
      <c r="R142" s="62"/>
      <c r="S142" s="62"/>
      <c r="T142" s="62"/>
      <c r="U142" s="61"/>
      <c r="V142" s="61"/>
      <c r="W142" s="61"/>
      <c r="X142" s="61"/>
      <c r="Y142" s="32"/>
      <c r="Z142" s="32"/>
      <c r="AA142" s="32"/>
      <c r="AB142" s="68"/>
      <c r="AC142" s="32"/>
      <c r="AD142" s="32"/>
      <c r="AE142" s="32"/>
      <c r="AF142" s="32"/>
      <c r="AG142" s="32"/>
      <c r="AH142" s="32"/>
      <c r="AI142" s="32"/>
      <c r="AJ142" s="32"/>
      <c r="AK142" s="32"/>
      <c r="AL142" s="32"/>
      <c r="AM142" s="32"/>
      <c r="AN142" s="32"/>
    </row>
    <row r="143" spans="1:40" ht="14.25" customHeight="1" x14ac:dyDescent="0.15">
      <c r="A143" s="59"/>
      <c r="B143" s="269" t="s">
        <v>193</v>
      </c>
      <c r="C143" s="270"/>
      <c r="D143" s="270"/>
      <c r="E143" s="270"/>
      <c r="F143" s="270"/>
      <c r="G143" s="270"/>
      <c r="H143" s="270"/>
      <c r="I143" s="270"/>
      <c r="J143" s="270"/>
      <c r="K143" s="270"/>
      <c r="L143" s="270"/>
      <c r="M143" s="270"/>
      <c r="N143" s="271"/>
      <c r="O143" s="272" t="s">
        <v>192</v>
      </c>
      <c r="P143" s="272"/>
      <c r="Q143" s="272"/>
      <c r="R143" s="272"/>
      <c r="S143" s="272"/>
      <c r="T143" s="272"/>
      <c r="U143" s="272"/>
      <c r="V143" s="272"/>
      <c r="W143" s="272"/>
      <c r="X143" s="272"/>
      <c r="Y143" s="272"/>
      <c r="Z143" s="272"/>
      <c r="AA143" s="272"/>
      <c r="AB143" s="68"/>
      <c r="AC143" s="32"/>
      <c r="AD143" s="32"/>
      <c r="AE143" s="32"/>
      <c r="AF143" s="32"/>
      <c r="AG143" s="32"/>
      <c r="AH143" s="32"/>
      <c r="AI143" s="32"/>
      <c r="AJ143" s="32"/>
      <c r="AK143" s="32"/>
      <c r="AL143" s="32"/>
      <c r="AM143" s="32"/>
      <c r="AN143" s="32"/>
    </row>
    <row r="144" spans="1:40" ht="28.5" customHeight="1" x14ac:dyDescent="0.15">
      <c r="A144" s="59"/>
      <c r="B144" s="208" t="s">
        <v>191</v>
      </c>
      <c r="C144" s="210"/>
      <c r="D144" s="13" t="s">
        <v>119</v>
      </c>
      <c r="E144" s="13" t="s">
        <v>190</v>
      </c>
      <c r="F144" s="13" t="s">
        <v>189</v>
      </c>
      <c r="G144" s="207" t="s">
        <v>188</v>
      </c>
      <c r="H144" s="207"/>
      <c r="I144" s="207"/>
      <c r="J144" s="207" t="s">
        <v>187</v>
      </c>
      <c r="K144" s="207"/>
      <c r="L144" s="207"/>
      <c r="M144" s="207"/>
      <c r="N144" s="207"/>
      <c r="O144" s="207" t="s">
        <v>186</v>
      </c>
      <c r="P144" s="207"/>
      <c r="Q144" s="207"/>
      <c r="R144" s="207"/>
      <c r="S144" s="207"/>
      <c r="T144" s="207"/>
      <c r="U144" s="260" t="s">
        <v>185</v>
      </c>
      <c r="V144" s="260"/>
      <c r="W144" s="260"/>
      <c r="X144" s="207" t="s">
        <v>12</v>
      </c>
      <c r="Y144" s="207"/>
      <c r="Z144" s="207"/>
      <c r="AA144" s="207"/>
      <c r="AB144" s="68"/>
      <c r="AC144" s="32"/>
      <c r="AD144" s="32"/>
      <c r="AE144" s="32"/>
      <c r="AF144" s="32"/>
      <c r="AG144" s="32"/>
      <c r="AH144" s="32"/>
      <c r="AI144" s="32"/>
      <c r="AJ144" s="32"/>
      <c r="AK144" s="32"/>
      <c r="AL144" s="32"/>
      <c r="AM144" s="32"/>
      <c r="AN144" s="32"/>
    </row>
    <row r="145" spans="1:42" ht="34.5" customHeight="1" x14ac:dyDescent="0.15">
      <c r="A145" s="59">
        <v>1</v>
      </c>
      <c r="B145" s="244"/>
      <c r="C145" s="244"/>
      <c r="D145" s="67"/>
      <c r="E145" s="65"/>
      <c r="F145" s="66"/>
      <c r="G145" s="245"/>
      <c r="H145" s="244"/>
      <c r="I145" s="244"/>
      <c r="J145" s="244"/>
      <c r="K145" s="244"/>
      <c r="L145" s="244"/>
      <c r="M145" s="244"/>
      <c r="N145" s="244"/>
      <c r="O145" s="244"/>
      <c r="P145" s="244"/>
      <c r="Q145" s="244"/>
      <c r="R145" s="244"/>
      <c r="S145" s="244"/>
      <c r="T145" s="244"/>
      <c r="U145" s="245"/>
      <c r="V145" s="244"/>
      <c r="W145" s="244"/>
      <c r="X145" s="244"/>
      <c r="Y145" s="244"/>
      <c r="Z145" s="244"/>
      <c r="AA145" s="244"/>
      <c r="AB145" s="54" t="str">
        <f>CONCATENATE(A145," ",B145," 
",A146," ",B146," 
",A147," ",B147," 
",A148," ",B148," 
",A149," ",B149," 
",A150," ",B150," 
",A151," ",B151,)</f>
        <v xml:space="preserve">1  
 </v>
      </c>
      <c r="AC145" s="54" t="str">
        <f>CONCATENATE(A145," ",E145," 
",A146," ",E146," 
",A147," ",E147," 
",A148," ",E148," 
",A149," ",E149," 
",A150," ",E150," 
",A151," ",E151,)</f>
        <v xml:space="preserve">1  
 </v>
      </c>
      <c r="AD145" s="32"/>
      <c r="AE145" s="32"/>
      <c r="AF145" s="32"/>
      <c r="AG145" s="32"/>
      <c r="AH145" s="32"/>
      <c r="AI145" s="32"/>
      <c r="AJ145" s="32"/>
      <c r="AK145" s="32"/>
      <c r="AL145" s="32"/>
      <c r="AM145" s="32"/>
      <c r="AN145" s="32"/>
    </row>
    <row r="146" spans="1:42" ht="24" customHeight="1" x14ac:dyDescent="0.15">
      <c r="A146" s="6" t="str">
        <f t="shared" ref="A146:A151" si="17">IF(B146="","",A145+1)</f>
        <v/>
      </c>
      <c r="B146" s="244"/>
      <c r="C146" s="244"/>
      <c r="D146" s="67"/>
      <c r="E146" s="65"/>
      <c r="F146" s="66"/>
      <c r="G146" s="245"/>
      <c r="H146" s="244"/>
      <c r="I146" s="244"/>
      <c r="J146" s="244"/>
      <c r="K146" s="244"/>
      <c r="L146" s="244"/>
      <c r="M146" s="244"/>
      <c r="N146" s="244"/>
      <c r="O146" s="244"/>
      <c r="P146" s="244"/>
      <c r="Q146" s="244"/>
      <c r="R146" s="244"/>
      <c r="S146" s="244"/>
      <c r="T146" s="244"/>
      <c r="U146" s="244"/>
      <c r="V146" s="244"/>
      <c r="W146" s="244"/>
      <c r="X146" s="244"/>
      <c r="Y146" s="244"/>
      <c r="Z146" s="244"/>
      <c r="AA146" s="244"/>
      <c r="AB146" s="54"/>
      <c r="AC146" s="54"/>
      <c r="AD146" s="32"/>
      <c r="AE146" s="32"/>
      <c r="AF146" s="32"/>
      <c r="AG146" s="32"/>
      <c r="AH146" s="32"/>
      <c r="AI146" s="32"/>
      <c r="AJ146" s="32"/>
      <c r="AK146" s="32"/>
      <c r="AL146" s="32"/>
      <c r="AM146" s="32"/>
      <c r="AN146" s="32"/>
    </row>
    <row r="147" spans="1:42" ht="12" hidden="1" x14ac:dyDescent="0.15">
      <c r="A147" s="6" t="str">
        <f t="shared" si="17"/>
        <v/>
      </c>
      <c r="B147" s="244"/>
      <c r="C147" s="244"/>
      <c r="D147" s="67"/>
      <c r="E147" s="65"/>
      <c r="F147" s="66"/>
      <c r="G147" s="245"/>
      <c r="H147" s="244"/>
      <c r="I147" s="244"/>
      <c r="J147" s="244"/>
      <c r="K147" s="244"/>
      <c r="L147" s="244"/>
      <c r="M147" s="244"/>
      <c r="N147" s="244"/>
      <c r="O147" s="244"/>
      <c r="P147" s="244"/>
      <c r="Q147" s="244"/>
      <c r="R147" s="244"/>
      <c r="S147" s="244"/>
      <c r="T147" s="244"/>
      <c r="U147" s="244"/>
      <c r="V147" s="244"/>
      <c r="W147" s="244"/>
      <c r="X147" s="244"/>
      <c r="Y147" s="244"/>
      <c r="Z147" s="244"/>
      <c r="AA147" s="244"/>
      <c r="AB147" s="54"/>
      <c r="AC147" s="54"/>
      <c r="AP147" s="22"/>
    </row>
    <row r="148" spans="1:42" ht="12" hidden="1" x14ac:dyDescent="0.15">
      <c r="A148" s="6" t="str">
        <f t="shared" si="17"/>
        <v/>
      </c>
      <c r="B148" s="244"/>
      <c r="C148" s="244"/>
      <c r="D148" s="67"/>
      <c r="E148" s="65"/>
      <c r="F148" s="66"/>
      <c r="G148" s="245"/>
      <c r="H148" s="244"/>
      <c r="I148" s="244"/>
      <c r="J148" s="244"/>
      <c r="K148" s="244"/>
      <c r="L148" s="244"/>
      <c r="M148" s="244"/>
      <c r="N148" s="244"/>
      <c r="O148" s="244"/>
      <c r="P148" s="244"/>
      <c r="Q148" s="244"/>
      <c r="R148" s="244"/>
      <c r="S148" s="244"/>
      <c r="T148" s="244"/>
      <c r="U148" s="244"/>
      <c r="V148" s="244"/>
      <c r="W148" s="244"/>
      <c r="X148" s="244"/>
      <c r="Y148" s="244"/>
      <c r="Z148" s="244"/>
      <c r="AA148" s="244"/>
      <c r="AB148" s="54"/>
      <c r="AC148" s="54"/>
      <c r="AP148" s="22"/>
    </row>
    <row r="149" spans="1:42" ht="12" hidden="1" x14ac:dyDescent="0.15">
      <c r="A149" s="6" t="str">
        <f t="shared" si="17"/>
        <v/>
      </c>
      <c r="B149" s="244"/>
      <c r="C149" s="244"/>
      <c r="D149" s="67"/>
      <c r="E149" s="65"/>
      <c r="F149" s="66"/>
      <c r="G149" s="245"/>
      <c r="H149" s="244"/>
      <c r="I149" s="244"/>
      <c r="J149" s="244"/>
      <c r="K149" s="244"/>
      <c r="L149" s="244"/>
      <c r="M149" s="244"/>
      <c r="N149" s="244"/>
      <c r="O149" s="244"/>
      <c r="P149" s="244"/>
      <c r="Q149" s="244"/>
      <c r="R149" s="244"/>
      <c r="S149" s="244"/>
      <c r="T149" s="244"/>
      <c r="U149" s="244"/>
      <c r="V149" s="244"/>
      <c r="W149" s="244"/>
      <c r="X149" s="244"/>
      <c r="Y149" s="244"/>
      <c r="Z149" s="244"/>
      <c r="AA149" s="244"/>
      <c r="AB149" s="54"/>
      <c r="AC149" s="54"/>
      <c r="AP149" s="22"/>
    </row>
    <row r="150" spans="1:42" ht="12" hidden="1" x14ac:dyDescent="0.15">
      <c r="A150" s="6" t="str">
        <f t="shared" si="17"/>
        <v/>
      </c>
      <c r="B150" s="244"/>
      <c r="C150" s="244"/>
      <c r="D150" s="67"/>
      <c r="E150" s="65"/>
      <c r="F150" s="66"/>
      <c r="G150" s="245"/>
      <c r="H150" s="244"/>
      <c r="I150" s="244"/>
      <c r="J150" s="244"/>
      <c r="K150" s="244"/>
      <c r="L150" s="244"/>
      <c r="M150" s="244"/>
      <c r="N150" s="244"/>
      <c r="O150" s="244"/>
      <c r="P150" s="244"/>
      <c r="Q150" s="244"/>
      <c r="R150" s="244"/>
      <c r="S150" s="244"/>
      <c r="T150" s="244"/>
      <c r="U150" s="244"/>
      <c r="V150" s="244"/>
      <c r="W150" s="244"/>
      <c r="X150" s="244"/>
      <c r="Y150" s="244"/>
      <c r="Z150" s="244"/>
      <c r="AA150" s="244"/>
      <c r="AB150" s="54"/>
      <c r="AC150" s="54"/>
      <c r="AD150" s="32"/>
      <c r="AE150" s="32"/>
      <c r="AF150" s="32"/>
      <c r="AG150" s="32"/>
      <c r="AH150" s="32"/>
      <c r="AI150" s="32"/>
      <c r="AJ150" s="32"/>
      <c r="AK150" s="32"/>
      <c r="AL150" s="32"/>
      <c r="AM150" s="32"/>
      <c r="AN150" s="32"/>
      <c r="AP150" s="22"/>
    </row>
    <row r="151" spans="1:42" ht="12" hidden="1" x14ac:dyDescent="0.15">
      <c r="A151" s="6" t="str">
        <f t="shared" si="17"/>
        <v/>
      </c>
      <c r="B151" s="244"/>
      <c r="C151" s="244"/>
      <c r="D151" s="67"/>
      <c r="E151" s="65"/>
      <c r="F151" s="66"/>
      <c r="G151" s="245"/>
      <c r="H151" s="244"/>
      <c r="I151" s="244"/>
      <c r="J151" s="244"/>
      <c r="K151" s="244"/>
      <c r="L151" s="244"/>
      <c r="M151" s="244"/>
      <c r="N151" s="244"/>
      <c r="O151" s="244"/>
      <c r="P151" s="244"/>
      <c r="Q151" s="244"/>
      <c r="R151" s="244"/>
      <c r="S151" s="244"/>
      <c r="T151" s="244"/>
      <c r="U151" s="244"/>
      <c r="V151" s="244"/>
      <c r="W151" s="244"/>
      <c r="X151" s="244"/>
      <c r="Y151" s="244"/>
      <c r="Z151" s="244"/>
      <c r="AA151" s="244"/>
      <c r="AB151" s="54"/>
      <c r="AC151" s="54"/>
      <c r="AD151" s="32"/>
      <c r="AE151" s="32"/>
      <c r="AF151" s="32"/>
      <c r="AG151" s="32"/>
      <c r="AH151" s="32"/>
      <c r="AI151" s="32"/>
      <c r="AJ151" s="32"/>
      <c r="AK151" s="32"/>
      <c r="AL151" s="32"/>
      <c r="AM151" s="32"/>
      <c r="AN151" s="32"/>
    </row>
    <row r="152" spans="1:42" ht="9" customHeight="1" x14ac:dyDescent="0.15">
      <c r="A152" s="59"/>
      <c r="B152" s="51"/>
      <c r="C152" s="51"/>
      <c r="D152" s="51"/>
      <c r="E152" s="51"/>
      <c r="F152" s="51"/>
      <c r="G152" s="63"/>
      <c r="H152" s="63"/>
      <c r="I152" s="63"/>
      <c r="J152" s="63"/>
      <c r="K152" s="63"/>
      <c r="L152" s="63"/>
      <c r="M152" s="63"/>
      <c r="N152" s="63"/>
      <c r="O152" s="62"/>
      <c r="P152" s="62"/>
      <c r="Q152" s="62"/>
      <c r="R152" s="62"/>
      <c r="S152" s="62"/>
      <c r="T152" s="62"/>
      <c r="U152" s="61"/>
      <c r="V152" s="61"/>
      <c r="W152" s="61"/>
      <c r="X152" s="61"/>
      <c r="Y152" s="32"/>
      <c r="Z152" s="32"/>
      <c r="AA152" s="32"/>
      <c r="AB152" s="32"/>
      <c r="AC152" s="32"/>
      <c r="AD152" s="32"/>
      <c r="AE152" s="32"/>
      <c r="AF152" s="32"/>
      <c r="AG152" s="32"/>
      <c r="AH152" s="32"/>
      <c r="AI152" s="32"/>
      <c r="AJ152" s="32"/>
      <c r="AK152" s="32"/>
      <c r="AL152" s="32"/>
      <c r="AM152" s="32"/>
      <c r="AN152" s="32"/>
    </row>
    <row r="153" spans="1:42" ht="13" x14ac:dyDescent="0.15">
      <c r="A153" s="59"/>
      <c r="B153" s="250" t="s">
        <v>184</v>
      </c>
      <c r="C153" s="250"/>
      <c r="D153" s="250"/>
      <c r="E153" s="250"/>
      <c r="F153" s="250"/>
      <c r="G153" s="250"/>
      <c r="H153" s="250"/>
      <c r="I153" s="250"/>
      <c r="J153" s="250"/>
      <c r="K153" s="250"/>
      <c r="L153" s="250"/>
      <c r="M153" s="250"/>
      <c r="N153" s="250"/>
      <c r="O153" s="64"/>
      <c r="P153" s="64"/>
      <c r="Q153" s="64"/>
      <c r="R153" s="64"/>
      <c r="S153" s="64"/>
      <c r="T153" s="64"/>
      <c r="U153" s="64"/>
      <c r="V153" s="64"/>
      <c r="W153" s="64"/>
      <c r="X153" s="64"/>
      <c r="Y153" s="64"/>
      <c r="Z153" s="64"/>
      <c r="AA153" s="64"/>
      <c r="AB153" s="32"/>
      <c r="AC153" s="32"/>
      <c r="AD153" s="32"/>
      <c r="AE153" s="32"/>
      <c r="AF153" s="32"/>
      <c r="AG153" s="32"/>
      <c r="AH153" s="32"/>
      <c r="AI153" s="32"/>
      <c r="AJ153" s="32"/>
      <c r="AK153" s="32"/>
      <c r="AL153" s="32"/>
      <c r="AM153" s="32"/>
      <c r="AN153" s="32"/>
    </row>
    <row r="154" spans="1:42" ht="26.25" customHeight="1" x14ac:dyDescent="0.15">
      <c r="A154" s="59"/>
      <c r="B154" s="251" t="s">
        <v>183</v>
      </c>
      <c r="C154" s="251"/>
      <c r="D154" s="252" t="s">
        <v>182</v>
      </c>
      <c r="E154" s="252"/>
      <c r="F154" s="252"/>
      <c r="G154" s="252"/>
      <c r="H154" s="252"/>
      <c r="I154" s="252"/>
      <c r="J154" s="252"/>
      <c r="K154" s="252"/>
      <c r="L154" s="252"/>
      <c r="M154" s="252"/>
      <c r="N154" s="252"/>
      <c r="O154" s="62"/>
      <c r="P154" s="62"/>
      <c r="Q154" s="62"/>
      <c r="R154" s="62"/>
      <c r="S154" s="62"/>
      <c r="T154" s="62"/>
      <c r="U154" s="61"/>
      <c r="V154" s="61"/>
      <c r="W154" s="61"/>
      <c r="X154" s="61"/>
      <c r="Y154" s="32"/>
      <c r="Z154" s="32"/>
      <c r="AA154" s="32"/>
      <c r="AB154" s="32" t="s">
        <v>181</v>
      </c>
      <c r="AC154" s="32"/>
      <c r="AD154" s="32"/>
      <c r="AE154" s="32"/>
      <c r="AF154" s="32"/>
      <c r="AG154" s="32"/>
      <c r="AH154" s="32"/>
      <c r="AI154" s="32"/>
      <c r="AJ154" s="32"/>
      <c r="AK154" s="32"/>
      <c r="AL154" s="32"/>
      <c r="AM154" s="32"/>
      <c r="AN154" s="32"/>
    </row>
    <row r="155" spans="1:42" ht="26.25" customHeight="1" x14ac:dyDescent="0.15">
      <c r="A155" s="59"/>
      <c r="B155" s="239" t="s">
        <v>180</v>
      </c>
      <c r="C155" s="239"/>
      <c r="D155" s="240"/>
      <c r="E155" s="241"/>
      <c r="F155" s="241"/>
      <c r="G155" s="241"/>
      <c r="H155" s="241"/>
      <c r="I155" s="241"/>
      <c r="J155" s="241"/>
      <c r="K155" s="241"/>
      <c r="L155" s="241"/>
      <c r="M155" s="241"/>
      <c r="N155" s="242"/>
      <c r="O155" s="62"/>
      <c r="P155" s="62"/>
      <c r="Q155" s="62"/>
      <c r="R155" s="62"/>
      <c r="S155" s="62"/>
      <c r="T155" s="62"/>
      <c r="U155" s="61"/>
      <c r="V155" s="61"/>
      <c r="W155" s="61"/>
      <c r="X155" s="61"/>
      <c r="Y155" s="32"/>
      <c r="Z155" s="32"/>
      <c r="AA155" s="32"/>
      <c r="AB155" s="55" t="str">
        <f>CONCATENATE(B155," ",D155," 
",B156," ",D156," 
",B157," ",D157," 
",B158," ",D158," 
",B159," ",D159,)</f>
        <v xml:space="preserve">RIESGO:  
CAUSAS:  
CONTROLES:  
PLAN DE TRATAMIENTO:  
OTRO: </v>
      </c>
      <c r="AC155" s="32"/>
      <c r="AD155" s="32"/>
      <c r="AE155" s="32"/>
      <c r="AF155" s="32"/>
      <c r="AG155" s="32"/>
      <c r="AH155" s="32"/>
      <c r="AI155" s="32"/>
      <c r="AJ155" s="32"/>
      <c r="AK155" s="32"/>
      <c r="AL155" s="32"/>
      <c r="AM155" s="32"/>
      <c r="AN155" s="32"/>
    </row>
    <row r="156" spans="1:42" ht="26.25" customHeight="1" x14ac:dyDescent="0.15">
      <c r="A156" s="59"/>
      <c r="B156" s="239" t="s">
        <v>179</v>
      </c>
      <c r="C156" s="239"/>
      <c r="D156" s="240"/>
      <c r="E156" s="241"/>
      <c r="F156" s="241"/>
      <c r="G156" s="241"/>
      <c r="H156" s="241"/>
      <c r="I156" s="241"/>
      <c r="J156" s="241"/>
      <c r="K156" s="241"/>
      <c r="L156" s="241"/>
      <c r="M156" s="241"/>
      <c r="N156" s="242"/>
      <c r="O156" s="62"/>
      <c r="P156" s="62"/>
      <c r="Q156" s="62"/>
      <c r="R156" s="62"/>
      <c r="S156" s="62"/>
      <c r="T156" s="62"/>
      <c r="U156" s="61"/>
      <c r="V156" s="61"/>
      <c r="W156" s="61"/>
      <c r="X156" s="61"/>
      <c r="Y156" s="32"/>
      <c r="Z156" s="32"/>
      <c r="AA156" s="32"/>
      <c r="AB156" s="55"/>
      <c r="AC156" s="32"/>
      <c r="AD156" s="32"/>
      <c r="AE156" s="32"/>
      <c r="AF156" s="32"/>
      <c r="AG156" s="32"/>
      <c r="AH156" s="32"/>
      <c r="AI156" s="32"/>
      <c r="AJ156" s="32"/>
      <c r="AK156" s="32"/>
      <c r="AL156" s="32"/>
      <c r="AM156" s="32"/>
      <c r="AN156" s="32"/>
    </row>
    <row r="157" spans="1:42" ht="26.25" customHeight="1" x14ac:dyDescent="0.15">
      <c r="A157" s="59"/>
      <c r="B157" s="239" t="s">
        <v>178</v>
      </c>
      <c r="C157" s="239"/>
      <c r="D157" s="240"/>
      <c r="E157" s="241"/>
      <c r="F157" s="241"/>
      <c r="G157" s="241"/>
      <c r="H157" s="241"/>
      <c r="I157" s="241"/>
      <c r="J157" s="241"/>
      <c r="K157" s="241"/>
      <c r="L157" s="241"/>
      <c r="M157" s="241"/>
      <c r="N157" s="242"/>
      <c r="O157" s="62"/>
      <c r="P157" s="62"/>
      <c r="Q157" s="62"/>
      <c r="R157" s="62"/>
      <c r="S157" s="62"/>
      <c r="T157" s="62"/>
      <c r="U157" s="61"/>
      <c r="V157" s="61"/>
      <c r="W157" s="61"/>
      <c r="X157" s="61"/>
      <c r="Y157" s="32"/>
      <c r="Z157" s="32"/>
      <c r="AA157" s="32"/>
      <c r="AB157" s="55"/>
      <c r="AC157" s="32"/>
      <c r="AD157" s="32"/>
      <c r="AE157" s="32"/>
      <c r="AF157" s="32"/>
      <c r="AG157" s="32"/>
      <c r="AH157" s="32"/>
      <c r="AI157" s="32"/>
      <c r="AJ157" s="32"/>
      <c r="AK157" s="32"/>
      <c r="AL157" s="32"/>
      <c r="AM157" s="32"/>
      <c r="AN157" s="32"/>
    </row>
    <row r="158" spans="1:42" ht="26.25" customHeight="1" x14ac:dyDescent="0.15">
      <c r="A158" s="59"/>
      <c r="B158" s="239" t="s">
        <v>177</v>
      </c>
      <c r="C158" s="239"/>
      <c r="D158" s="240"/>
      <c r="E158" s="241"/>
      <c r="F158" s="241"/>
      <c r="G158" s="241"/>
      <c r="H158" s="241"/>
      <c r="I158" s="241"/>
      <c r="J158" s="241"/>
      <c r="K158" s="241"/>
      <c r="L158" s="241"/>
      <c r="M158" s="241"/>
      <c r="N158" s="242"/>
      <c r="O158" s="62"/>
      <c r="P158" s="62"/>
      <c r="Q158" s="62"/>
      <c r="R158" s="62"/>
      <c r="S158" s="62"/>
      <c r="T158" s="62"/>
      <c r="U158" s="61"/>
      <c r="V158" s="61"/>
      <c r="W158" s="61"/>
      <c r="X158" s="61"/>
      <c r="Y158" s="32"/>
      <c r="Z158" s="32"/>
      <c r="AA158" s="32"/>
      <c r="AB158" s="55"/>
      <c r="AC158" s="32"/>
      <c r="AD158" s="32"/>
      <c r="AE158" s="32"/>
      <c r="AF158" s="32"/>
      <c r="AG158" s="32"/>
      <c r="AH158" s="32"/>
      <c r="AI158" s="32"/>
      <c r="AJ158" s="32"/>
      <c r="AK158" s="32"/>
      <c r="AL158" s="32"/>
      <c r="AM158" s="32"/>
      <c r="AN158" s="32"/>
    </row>
    <row r="159" spans="1:42" ht="26.25" customHeight="1" x14ac:dyDescent="0.15">
      <c r="A159" s="59"/>
      <c r="B159" s="239" t="s">
        <v>176</v>
      </c>
      <c r="C159" s="239"/>
      <c r="D159" s="240"/>
      <c r="E159" s="241"/>
      <c r="F159" s="241"/>
      <c r="G159" s="241"/>
      <c r="H159" s="241"/>
      <c r="I159" s="241"/>
      <c r="J159" s="241"/>
      <c r="K159" s="241"/>
      <c r="L159" s="241"/>
      <c r="M159" s="241"/>
      <c r="N159" s="242"/>
      <c r="O159" s="62"/>
      <c r="P159" s="62"/>
      <c r="Q159" s="62"/>
      <c r="R159" s="62"/>
      <c r="S159" s="62"/>
      <c r="T159" s="62"/>
      <c r="U159" s="61"/>
      <c r="V159" s="61"/>
      <c r="W159" s="61"/>
      <c r="X159" s="61"/>
      <c r="Y159" s="32"/>
      <c r="Z159" s="32"/>
      <c r="AA159" s="32"/>
      <c r="AB159" s="55"/>
      <c r="AC159" s="32"/>
      <c r="AD159" s="32"/>
      <c r="AE159" s="32"/>
      <c r="AF159" s="32"/>
      <c r="AG159" s="32"/>
      <c r="AH159" s="32"/>
      <c r="AI159" s="32"/>
      <c r="AJ159" s="32"/>
      <c r="AK159" s="32"/>
      <c r="AL159" s="32"/>
      <c r="AM159" s="32"/>
      <c r="AN159" s="32"/>
    </row>
    <row r="160" spans="1:42" ht="9" customHeight="1" x14ac:dyDescent="0.15">
      <c r="A160" s="59"/>
      <c r="B160" s="51"/>
      <c r="C160" s="51"/>
      <c r="D160" s="51"/>
      <c r="E160" s="51"/>
      <c r="F160" s="51"/>
      <c r="G160" s="63"/>
      <c r="H160" s="63"/>
      <c r="I160" s="63"/>
      <c r="J160" s="63"/>
      <c r="K160" s="63"/>
      <c r="L160" s="63"/>
      <c r="M160" s="63"/>
      <c r="N160" s="63"/>
      <c r="O160" s="62"/>
      <c r="P160" s="62"/>
      <c r="Q160" s="62"/>
      <c r="R160" s="62"/>
      <c r="S160" s="62"/>
      <c r="T160" s="62"/>
      <c r="U160" s="61"/>
      <c r="V160" s="61"/>
      <c r="W160" s="61"/>
      <c r="X160" s="61"/>
      <c r="Y160" s="32"/>
      <c r="Z160" s="32"/>
      <c r="AA160" s="32"/>
      <c r="AB160" s="32"/>
      <c r="AC160" s="32"/>
      <c r="AD160" s="32"/>
      <c r="AE160" s="32"/>
      <c r="AF160" s="32"/>
      <c r="AG160" s="32"/>
      <c r="AH160" s="32"/>
      <c r="AI160" s="32"/>
      <c r="AJ160" s="32"/>
      <c r="AK160" s="32"/>
      <c r="AL160" s="32"/>
      <c r="AM160" s="32"/>
      <c r="AN160" s="32"/>
    </row>
    <row r="161" spans="1:724" ht="28.5" customHeight="1" x14ac:dyDescent="0.15">
      <c r="A161" s="59"/>
      <c r="B161" s="243" t="s">
        <v>55</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32"/>
      <c r="AC161" s="32"/>
      <c r="AD161" s="32"/>
      <c r="AE161" s="32"/>
      <c r="AF161" s="32"/>
      <c r="AG161" s="32"/>
      <c r="AH161" s="32"/>
      <c r="AI161" s="32"/>
      <c r="AJ161" s="32"/>
      <c r="AK161" s="32"/>
      <c r="AL161" s="32"/>
      <c r="AM161" s="32"/>
      <c r="AN161" s="32"/>
    </row>
    <row r="162" spans="1:724" ht="28.5" customHeight="1" x14ac:dyDescent="0.15">
      <c r="A162" s="59"/>
      <c r="B162" s="12" t="s">
        <v>29</v>
      </c>
      <c r="C162" s="12" t="s">
        <v>28</v>
      </c>
      <c r="D162" s="13" t="s">
        <v>175</v>
      </c>
      <c r="E162" s="217" t="s">
        <v>26</v>
      </c>
      <c r="F162" s="217"/>
      <c r="G162" s="217"/>
      <c r="H162" s="217"/>
      <c r="I162" s="217"/>
      <c r="J162" s="217"/>
      <c r="K162" s="217"/>
      <c r="L162" s="217"/>
      <c r="M162" s="217"/>
      <c r="N162" s="217"/>
      <c r="O162" s="207" t="s">
        <v>174</v>
      </c>
      <c r="P162" s="207"/>
      <c r="Q162" s="207"/>
      <c r="R162" s="207"/>
      <c r="S162" s="207"/>
      <c r="T162" s="207"/>
      <c r="U162" s="207"/>
      <c r="V162" s="207"/>
      <c r="W162" s="207"/>
      <c r="X162" s="207"/>
      <c r="Y162" s="207"/>
      <c r="Z162" s="207"/>
      <c r="AA162" s="207"/>
      <c r="AB162" s="60" t="s">
        <v>29</v>
      </c>
      <c r="AC162" s="60" t="s">
        <v>173</v>
      </c>
      <c r="AD162" s="60" t="s">
        <v>61</v>
      </c>
      <c r="AE162" s="60" t="s">
        <v>172</v>
      </c>
      <c r="AF162" s="60" t="s">
        <v>171</v>
      </c>
      <c r="AG162" s="32"/>
      <c r="AH162" s="32"/>
      <c r="AI162" s="32"/>
      <c r="AJ162" s="32"/>
      <c r="AK162" s="32"/>
      <c r="AL162" s="32"/>
      <c r="AM162" s="32"/>
      <c r="AN162" s="32"/>
    </row>
    <row r="163" spans="1:724" ht="28.5" customHeight="1" x14ac:dyDescent="0.15">
      <c r="A163" s="59">
        <v>1</v>
      </c>
      <c r="B163" s="57"/>
      <c r="C163" s="56"/>
      <c r="D163" s="56"/>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54" t="str">
        <f>CONCATENATE(A163," ",B163," 
",A164," ",B164," 
",A165," ",B165," 
",A166," ",B166," 
",A167," ",B167," 
",A168," ",B168," 
",A169," ",B169,)</f>
        <v xml:space="preserve">1  
 </v>
      </c>
      <c r="AC163" s="54" t="str">
        <f>CONCATENATE(A163," ",C163," 
",A164," ",C164," 
",A165," ",C165," 
",A166," ",C166," 
",A167," ",C167," 
",A168," ",C168," 
",A169," ",C169,)</f>
        <v xml:space="preserve">1  
 </v>
      </c>
      <c r="AD163" s="54" t="str">
        <f>CONCATENATE(A163," ",D163," 
",A164," ",D164," 
",A165," ",D165," 
",A166," ",D166," 
",A167," ",D167," 
",A168," ",D168," 
",A169," ",D169,)</f>
        <v xml:space="preserve">1  
 </v>
      </c>
      <c r="AE163" s="54" t="str">
        <f>CONCATENATE(A163," ",E163," 
",A164," ",E164," 
",A165," ",E165," 
",A166," ",E166," 
",A167," ",E167," 
",A168," ",E168," 
",A169," ",E169,)</f>
        <v xml:space="preserve">1  
 </v>
      </c>
      <c r="AF163" s="54" t="str">
        <f>CONCATENATE(A163," ",O163," 
",A164," ",O164," 
",A165," ",O165," 
",A166," ",O166," 
",A167," ",O167," 
",A168," ",O168," 
",A169," ",O169,)</f>
        <v xml:space="preserve">1  
 </v>
      </c>
      <c r="AG163" s="32"/>
      <c r="AH163" s="32"/>
      <c r="AI163" s="32"/>
      <c r="AJ163" s="32"/>
      <c r="AK163" s="32"/>
      <c r="AL163" s="32"/>
      <c r="AM163" s="32"/>
      <c r="AN163" s="32"/>
    </row>
    <row r="164" spans="1:724" ht="20.25" customHeight="1" x14ac:dyDescent="0.15">
      <c r="A164" s="58" t="str">
        <f t="shared" ref="A164:A169" si="18">IF(B164="","",A163+1)</f>
        <v/>
      </c>
      <c r="B164" s="57"/>
      <c r="C164" s="56"/>
      <c r="D164" s="56"/>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55"/>
      <c r="AC164" s="54"/>
      <c r="AD164" s="54"/>
      <c r="AE164" s="54"/>
      <c r="AF164" s="54"/>
      <c r="AG164" s="32"/>
      <c r="AH164" s="32"/>
      <c r="AI164" s="32"/>
      <c r="AJ164" s="32"/>
      <c r="AK164" s="32"/>
      <c r="AL164" s="32"/>
      <c r="AM164" s="32"/>
      <c r="AN164" s="32"/>
    </row>
    <row r="165" spans="1:724" ht="20.25" customHeight="1" x14ac:dyDescent="0.15">
      <c r="A165" s="58" t="str">
        <f t="shared" si="18"/>
        <v/>
      </c>
      <c r="B165" s="57"/>
      <c r="C165" s="56"/>
      <c r="D165" s="56"/>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c r="AA165" s="238"/>
      <c r="AB165" s="55"/>
      <c r="AC165" s="54"/>
      <c r="AD165" s="54"/>
      <c r="AE165" s="54"/>
      <c r="AF165" s="54"/>
      <c r="AG165" s="32"/>
      <c r="AH165" s="32"/>
      <c r="AI165" s="32"/>
      <c r="AJ165" s="32"/>
      <c r="AK165" s="32"/>
      <c r="AL165" s="32"/>
      <c r="AM165" s="32"/>
      <c r="AN165" s="32"/>
    </row>
    <row r="166" spans="1:724" ht="20.25" customHeight="1" x14ac:dyDescent="0.15">
      <c r="A166" s="58" t="str">
        <f t="shared" si="18"/>
        <v/>
      </c>
      <c r="B166" s="57"/>
      <c r="C166" s="56"/>
      <c r="D166" s="56"/>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c r="AA166" s="238"/>
      <c r="AB166" s="55"/>
      <c r="AC166" s="54"/>
      <c r="AD166" s="54"/>
      <c r="AE166" s="54"/>
      <c r="AF166" s="54"/>
      <c r="AG166" s="32"/>
      <c r="AH166" s="32"/>
      <c r="AI166" s="32"/>
      <c r="AJ166" s="32"/>
      <c r="AK166" s="32"/>
      <c r="AL166" s="32"/>
      <c r="AM166" s="32"/>
      <c r="AN166" s="32"/>
    </row>
    <row r="167" spans="1:724" ht="20.25" customHeight="1" x14ac:dyDescent="0.15">
      <c r="A167" s="58" t="str">
        <f t="shared" si="18"/>
        <v/>
      </c>
      <c r="B167" s="57"/>
      <c r="C167" s="56"/>
      <c r="D167" s="56"/>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55"/>
      <c r="AC167" s="54"/>
      <c r="AD167" s="54"/>
      <c r="AE167" s="54"/>
      <c r="AF167" s="54"/>
      <c r="AG167" s="32"/>
      <c r="AH167" s="32"/>
      <c r="AI167" s="32"/>
      <c r="AJ167" s="32"/>
      <c r="AK167" s="32"/>
      <c r="AL167" s="32"/>
      <c r="AM167" s="32"/>
      <c r="AN167" s="32"/>
    </row>
    <row r="168" spans="1:724" ht="20.25" customHeight="1" x14ac:dyDescent="0.15">
      <c r="A168" s="58" t="str">
        <f t="shared" si="18"/>
        <v/>
      </c>
      <c r="B168" s="57"/>
      <c r="C168" s="56"/>
      <c r="D168" s="56"/>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c r="AA168" s="238"/>
      <c r="AB168" s="55"/>
      <c r="AC168" s="54"/>
      <c r="AD168" s="54"/>
      <c r="AE168" s="54"/>
      <c r="AF168" s="54"/>
      <c r="AG168" s="32"/>
      <c r="AH168" s="32"/>
      <c r="AI168" s="32"/>
      <c r="AJ168" s="32"/>
      <c r="AK168" s="32"/>
      <c r="AL168" s="32"/>
      <c r="AM168" s="32"/>
      <c r="AN168" s="32"/>
    </row>
    <row r="169" spans="1:724" ht="20.25" customHeight="1" x14ac:dyDescent="0.15">
      <c r="A169" s="58" t="str">
        <f t="shared" si="18"/>
        <v/>
      </c>
      <c r="B169" s="57"/>
      <c r="C169" s="56"/>
      <c r="D169" s="56"/>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c r="AA169" s="238"/>
      <c r="AB169" s="55"/>
      <c r="AC169" s="54"/>
      <c r="AD169" s="54"/>
      <c r="AE169" s="54"/>
      <c r="AF169" s="54"/>
      <c r="AG169" s="32"/>
      <c r="AH169" s="32"/>
      <c r="AI169" s="32"/>
      <c r="AJ169" s="32"/>
      <c r="AK169" s="32"/>
      <c r="AL169" s="32"/>
      <c r="AM169" s="32"/>
      <c r="AN169" s="32"/>
    </row>
    <row r="170" spans="1:724" ht="36" customHeight="1" x14ac:dyDescent="0.15">
      <c r="A170" s="53" t="s">
        <v>170</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1"/>
      <c r="AA170" s="51"/>
      <c r="AB170" s="32"/>
      <c r="AC170" s="32"/>
      <c r="AD170" s="32"/>
      <c r="AE170" s="32"/>
      <c r="AF170" s="32"/>
      <c r="AG170" s="32"/>
      <c r="AH170" s="32"/>
      <c r="AI170" s="32"/>
      <c r="AJ170" s="32"/>
      <c r="AK170" s="32"/>
      <c r="AL170" s="32"/>
      <c r="AM170" s="32"/>
      <c r="AN170" s="32"/>
      <c r="AAL170" s="37"/>
      <c r="AAM170" s="37"/>
      <c r="AAN170" s="37"/>
      <c r="AAO170" s="37"/>
      <c r="AAP170" s="37"/>
      <c r="AAQ170" s="37"/>
      <c r="AAR170" s="37"/>
      <c r="AAS170" s="37"/>
      <c r="AAT170" s="37"/>
      <c r="AAU170" s="37"/>
      <c r="AAV170" s="37"/>
    </row>
    <row r="171" spans="1:724" ht="14.25" customHeight="1" x14ac:dyDescent="0.15">
      <c r="A171" s="50" t="s">
        <v>169</v>
      </c>
      <c r="B171" s="49" t="s">
        <v>168</v>
      </c>
      <c r="C171" s="246" t="s">
        <v>167</v>
      </c>
      <c r="D171" s="247"/>
      <c r="E171" s="248"/>
      <c r="F171" s="246" t="s">
        <v>166</v>
      </c>
      <c r="G171" s="247"/>
      <c r="H171" s="249"/>
      <c r="AB171" s="32"/>
      <c r="AC171" s="32"/>
      <c r="AD171" s="32"/>
      <c r="AE171" s="32"/>
      <c r="AF171" s="32"/>
      <c r="AG171" s="32"/>
      <c r="AH171" s="32"/>
      <c r="AI171" s="32"/>
      <c r="AJ171" s="32"/>
      <c r="AK171" s="32"/>
      <c r="AL171" s="32"/>
      <c r="AM171" s="32"/>
      <c r="AN171" s="32"/>
      <c r="AAL171" s="37"/>
      <c r="AAM171" s="37"/>
      <c r="AAN171" s="37"/>
      <c r="AAO171" s="37"/>
      <c r="AAP171" s="37"/>
      <c r="AAQ171" s="37"/>
      <c r="AAR171" s="37"/>
      <c r="AAS171" s="37"/>
      <c r="AAT171" s="37"/>
      <c r="AAU171" s="37"/>
      <c r="AAV171" s="37"/>
    </row>
    <row r="172" spans="1:724" ht="35" customHeight="1" x14ac:dyDescent="0.15">
      <c r="A172" s="48" t="s">
        <v>165</v>
      </c>
      <c r="B172" s="180" t="s">
        <v>654</v>
      </c>
      <c r="C172" s="225" t="s">
        <v>653</v>
      </c>
      <c r="D172" s="226"/>
      <c r="E172" s="227"/>
      <c r="F172" s="226" t="s">
        <v>444</v>
      </c>
      <c r="G172" s="226"/>
      <c r="H172" s="228"/>
      <c r="AB172" s="32"/>
      <c r="AC172" s="32"/>
      <c r="AD172" s="32"/>
      <c r="AE172" s="32"/>
      <c r="AF172" s="32"/>
      <c r="AG172" s="32"/>
      <c r="AH172" s="32"/>
      <c r="AI172" s="32"/>
      <c r="AJ172" s="32"/>
      <c r="AK172" s="32"/>
      <c r="AL172" s="32"/>
      <c r="AM172" s="32"/>
      <c r="AN172" s="32"/>
      <c r="AAL172" s="37"/>
      <c r="AAM172" s="37"/>
      <c r="AAN172" s="37"/>
      <c r="AAO172" s="37"/>
      <c r="AAP172" s="37"/>
      <c r="AAQ172" s="37"/>
      <c r="AAR172" s="37"/>
      <c r="AAS172" s="37"/>
      <c r="AAT172" s="37"/>
      <c r="AAU172" s="37"/>
      <c r="AAV172" s="37"/>
    </row>
    <row r="173" spans="1:724" ht="25" customHeight="1" x14ac:dyDescent="0.15">
      <c r="A173" s="48" t="s">
        <v>163</v>
      </c>
      <c r="B173" s="180" t="s">
        <v>357</v>
      </c>
      <c r="C173" s="225" t="s">
        <v>440</v>
      </c>
      <c r="D173" s="226"/>
      <c r="E173" s="227"/>
      <c r="F173" s="226" t="s">
        <v>444</v>
      </c>
      <c r="G173" s="226"/>
      <c r="H173" s="228"/>
      <c r="AB173" s="32"/>
      <c r="AC173" s="32"/>
      <c r="AD173" s="32"/>
      <c r="AE173" s="32"/>
      <c r="AF173" s="32"/>
      <c r="AG173" s="32"/>
      <c r="AH173" s="32"/>
      <c r="AI173" s="32"/>
      <c r="AJ173" s="32"/>
      <c r="AK173" s="32"/>
      <c r="AL173" s="32"/>
      <c r="AM173" s="32"/>
      <c r="AN173" s="32"/>
      <c r="AAL173" s="37"/>
      <c r="AAM173" s="37"/>
      <c r="AAN173" s="37"/>
      <c r="AAO173" s="37"/>
      <c r="AAP173" s="37"/>
      <c r="AAQ173" s="37"/>
      <c r="AAR173" s="37"/>
      <c r="AAS173" s="37"/>
      <c r="AAT173" s="37"/>
      <c r="AAU173" s="37"/>
      <c r="AAV173" s="37"/>
    </row>
    <row r="174" spans="1:724" ht="29" customHeight="1" x14ac:dyDescent="0.15">
      <c r="A174" s="48" t="s">
        <v>161</v>
      </c>
      <c r="B174" s="180" t="s">
        <v>357</v>
      </c>
      <c r="C174" s="225" t="s">
        <v>652</v>
      </c>
      <c r="D174" s="226"/>
      <c r="E174" s="227"/>
      <c r="F174" s="226" t="s">
        <v>463</v>
      </c>
      <c r="G174" s="226"/>
      <c r="H174" s="228"/>
      <c r="AB174" s="32"/>
      <c r="AC174" s="32"/>
      <c r="AD174" s="32"/>
      <c r="AE174" s="32"/>
      <c r="AF174" s="32"/>
      <c r="AG174" s="32"/>
      <c r="AH174" s="32"/>
      <c r="AI174" s="32"/>
      <c r="AJ174" s="32"/>
      <c r="AK174" s="32"/>
      <c r="AL174" s="32"/>
      <c r="AM174" s="32"/>
      <c r="AN174" s="32"/>
      <c r="AAL174" s="37"/>
      <c r="AAM174" s="37"/>
      <c r="AAN174" s="37"/>
      <c r="AAO174" s="37"/>
      <c r="AAP174" s="37"/>
      <c r="AAQ174" s="37"/>
      <c r="AAR174" s="37"/>
      <c r="AAS174" s="37"/>
      <c r="AAT174" s="37"/>
      <c r="AAU174" s="37"/>
      <c r="AAV174" s="37"/>
    </row>
    <row r="175" spans="1:724" ht="16.5" customHeight="1" x14ac:dyDescent="0.15">
      <c r="A175" s="48" t="s">
        <v>159</v>
      </c>
      <c r="B175" s="47"/>
      <c r="C175" s="225"/>
      <c r="D175" s="226"/>
      <c r="E175" s="227"/>
      <c r="F175" s="226"/>
      <c r="G175" s="226"/>
      <c r="H175" s="228"/>
      <c r="AB175" s="32"/>
      <c r="AC175" s="32"/>
      <c r="AD175" s="32"/>
      <c r="AE175" s="32"/>
      <c r="AF175" s="32"/>
      <c r="AG175" s="32"/>
      <c r="AH175" s="32"/>
      <c r="AI175" s="32"/>
      <c r="AJ175" s="32"/>
      <c r="AK175" s="32"/>
      <c r="AL175" s="32"/>
      <c r="AM175" s="32"/>
      <c r="AN175" s="32"/>
      <c r="AAL175" s="37"/>
      <c r="AAM175" s="37"/>
      <c r="AAN175" s="37"/>
      <c r="AAO175" s="37"/>
      <c r="AAP175" s="37"/>
      <c r="AAQ175" s="37"/>
      <c r="AAR175" s="37"/>
      <c r="AAS175" s="37"/>
      <c r="AAT175" s="37"/>
      <c r="AAU175" s="37"/>
      <c r="AAV175" s="37"/>
    </row>
    <row r="176" spans="1:724" ht="16.5" customHeight="1" x14ac:dyDescent="0.15">
      <c r="A176" s="48" t="s">
        <v>157</v>
      </c>
      <c r="B176" s="47"/>
      <c r="C176" s="225"/>
      <c r="D176" s="226"/>
      <c r="E176" s="227"/>
      <c r="F176" s="226"/>
      <c r="G176" s="226"/>
      <c r="H176" s="228"/>
      <c r="AB176" s="32"/>
      <c r="AC176" s="32"/>
      <c r="AD176" s="32"/>
      <c r="AE176" s="32"/>
      <c r="AF176" s="32"/>
      <c r="AG176" s="32"/>
      <c r="AH176" s="32"/>
      <c r="AI176" s="32"/>
      <c r="AJ176" s="32"/>
      <c r="AK176" s="32"/>
      <c r="AL176" s="32"/>
      <c r="AM176" s="32"/>
      <c r="AN176" s="32"/>
      <c r="AAL176" s="37"/>
      <c r="AAM176" s="37"/>
      <c r="AAN176" s="37"/>
      <c r="AAO176" s="37"/>
      <c r="AAP176" s="37"/>
      <c r="AAQ176" s="37"/>
      <c r="AAR176" s="37"/>
      <c r="AAS176" s="37"/>
      <c r="AAT176" s="37"/>
      <c r="AAU176" s="37"/>
      <c r="AAV176" s="37"/>
    </row>
    <row r="177" spans="1:724" ht="16.5" customHeight="1" x14ac:dyDescent="0.15">
      <c r="A177" s="48" t="s">
        <v>155</v>
      </c>
      <c r="B177" s="47"/>
      <c r="C177" s="225"/>
      <c r="D177" s="226"/>
      <c r="E177" s="227"/>
      <c r="F177" s="226"/>
      <c r="G177" s="226"/>
      <c r="H177" s="228"/>
      <c r="AB177" s="32"/>
      <c r="AC177" s="32"/>
      <c r="AD177" s="32"/>
      <c r="AE177" s="32"/>
      <c r="AF177" s="32"/>
      <c r="AG177" s="32"/>
      <c r="AH177" s="32"/>
      <c r="AI177" s="32"/>
      <c r="AJ177" s="32"/>
      <c r="AK177" s="32"/>
      <c r="AL177" s="32"/>
      <c r="AM177" s="32"/>
      <c r="AN177" s="32"/>
      <c r="AAL177" s="37"/>
      <c r="AAM177" s="37"/>
      <c r="AAN177" s="37"/>
      <c r="AAO177" s="37"/>
      <c r="AAP177" s="37"/>
      <c r="AAQ177" s="37"/>
      <c r="AAR177" s="37"/>
      <c r="AAS177" s="37"/>
      <c r="AAT177" s="37"/>
      <c r="AAU177" s="37"/>
      <c r="AAV177" s="37"/>
    </row>
    <row r="178" spans="1:724" ht="16.5" customHeight="1" x14ac:dyDescent="0.15">
      <c r="A178" s="48" t="s">
        <v>153</v>
      </c>
      <c r="B178" s="47"/>
      <c r="C178" s="225"/>
      <c r="D178" s="226"/>
      <c r="E178" s="227"/>
      <c r="F178" s="226"/>
      <c r="G178" s="226"/>
      <c r="H178" s="228"/>
      <c r="AB178" s="32"/>
      <c r="AC178" s="32"/>
      <c r="AD178" s="32"/>
      <c r="AE178" s="32"/>
      <c r="AF178" s="32"/>
      <c r="AG178" s="32"/>
      <c r="AH178" s="32"/>
      <c r="AI178" s="32"/>
      <c r="AJ178" s="32"/>
      <c r="AK178" s="32"/>
      <c r="AL178" s="32"/>
      <c r="AM178" s="32"/>
      <c r="AN178" s="32"/>
      <c r="AAL178" s="37"/>
      <c r="AAM178" s="37"/>
      <c r="AAN178" s="37"/>
      <c r="AAO178" s="37"/>
      <c r="AAP178" s="37"/>
      <c r="AAQ178" s="37"/>
      <c r="AAR178" s="37"/>
      <c r="AAS178" s="37"/>
      <c r="AAT178" s="37"/>
      <c r="AAU178" s="37"/>
      <c r="AAV178" s="37"/>
    </row>
    <row r="179" spans="1:724" ht="16.5" customHeight="1" x14ac:dyDescent="0.15">
      <c r="A179" s="48" t="s">
        <v>151</v>
      </c>
      <c r="B179" s="47"/>
      <c r="C179" s="225"/>
      <c r="D179" s="226"/>
      <c r="E179" s="227"/>
      <c r="F179" s="226"/>
      <c r="G179" s="226"/>
      <c r="H179" s="228"/>
      <c r="AB179" s="32"/>
      <c r="AC179" s="32"/>
      <c r="AD179" s="32"/>
      <c r="AE179" s="32"/>
      <c r="AF179" s="32"/>
      <c r="AG179" s="32"/>
      <c r="AH179" s="32"/>
      <c r="AI179" s="32"/>
      <c r="AJ179" s="32"/>
      <c r="AK179" s="32"/>
      <c r="AL179" s="32"/>
      <c r="AM179" s="32"/>
      <c r="AN179" s="32"/>
      <c r="AAL179" s="37"/>
      <c r="AAM179" s="37"/>
      <c r="AAN179" s="37"/>
      <c r="AAO179" s="37"/>
      <c r="AAP179" s="37"/>
      <c r="AAQ179" s="37"/>
      <c r="AAR179" s="37"/>
      <c r="AAS179" s="37"/>
      <c r="AAT179" s="37"/>
      <c r="AAU179" s="37"/>
      <c r="AAV179" s="37"/>
    </row>
    <row r="180" spans="1:724" ht="16.5" customHeight="1" x14ac:dyDescent="0.15">
      <c r="A180" s="46" t="s">
        <v>149</v>
      </c>
      <c r="B180" s="45"/>
      <c r="C180" s="229"/>
      <c r="D180" s="230"/>
      <c r="E180" s="231"/>
      <c r="F180" s="230"/>
      <c r="G180" s="230"/>
      <c r="H180" s="232"/>
      <c r="AB180" s="32"/>
      <c r="AC180" s="32"/>
      <c r="AD180" s="32"/>
      <c r="AE180" s="32"/>
      <c r="AF180" s="32"/>
      <c r="AG180" s="32"/>
      <c r="AH180" s="32"/>
      <c r="AI180" s="32"/>
      <c r="AJ180" s="32"/>
      <c r="AK180" s="32"/>
      <c r="AL180" s="32"/>
      <c r="AM180" s="32"/>
      <c r="AN180" s="32"/>
      <c r="AAL180" s="37"/>
      <c r="AAM180" s="37"/>
      <c r="AAN180" s="37"/>
      <c r="AAO180" s="37"/>
      <c r="AAP180" s="37"/>
      <c r="AAQ180" s="37"/>
      <c r="AAR180" s="37"/>
      <c r="AAS180" s="37"/>
      <c r="AAT180" s="37"/>
      <c r="AAU180" s="37"/>
      <c r="AAV180" s="37"/>
    </row>
    <row r="181" spans="1:724" ht="9" customHeight="1" x14ac:dyDescent="0.15">
      <c r="AAL181" s="37"/>
      <c r="AAM181" s="37"/>
      <c r="AAN181" s="37"/>
      <c r="AAO181" s="37"/>
      <c r="AAP181" s="37"/>
      <c r="AAQ181" s="37"/>
      <c r="AAR181" s="37"/>
      <c r="AAS181" s="37"/>
      <c r="AAT181" s="37"/>
      <c r="AAU181" s="37"/>
      <c r="AAV181" s="37"/>
    </row>
    <row r="182" spans="1:724" ht="9.75" customHeight="1" x14ac:dyDescent="0.15">
      <c r="G182" s="44"/>
      <c r="H182" s="44"/>
      <c r="I182" s="44"/>
      <c r="J182" s="44"/>
      <c r="K182" s="44"/>
      <c r="L182" s="44"/>
      <c r="AAL182" s="37"/>
      <c r="AAM182" s="37"/>
      <c r="AAN182" s="37"/>
      <c r="AAO182" s="37"/>
      <c r="AAP182" s="37"/>
      <c r="AAQ182" s="37"/>
      <c r="AAR182" s="37"/>
      <c r="AAS182" s="37"/>
      <c r="AAT182" s="37"/>
      <c r="AAU182" s="37"/>
      <c r="AAV182" s="37"/>
    </row>
    <row r="183" spans="1:724" ht="9.75" customHeight="1" x14ac:dyDescent="0.15">
      <c r="F183" s="43"/>
      <c r="G183" s="43"/>
      <c r="H183" s="43"/>
      <c r="I183" s="43"/>
      <c r="J183" s="43"/>
      <c r="K183" s="43"/>
      <c r="L183" s="42"/>
      <c r="AAL183" s="37"/>
      <c r="AAM183" s="37"/>
      <c r="AAN183" s="37"/>
      <c r="AAO183" s="37"/>
      <c r="AAP183" s="37"/>
      <c r="AAQ183" s="37"/>
      <c r="AAR183" s="37"/>
      <c r="AAS183" s="37"/>
      <c r="AAT183" s="37"/>
      <c r="AAU183" s="37"/>
      <c r="AAV183" s="37"/>
    </row>
    <row r="184" spans="1:724" ht="9.75" customHeight="1" x14ac:dyDescent="0.15">
      <c r="AAL184" s="37"/>
      <c r="AAM184" s="37"/>
      <c r="AAN184" s="37"/>
      <c r="AAO184" s="37"/>
      <c r="AAP184" s="37"/>
      <c r="AAQ184" s="37"/>
      <c r="AAR184" s="37"/>
      <c r="AAS184" s="37"/>
      <c r="AAT184" s="37"/>
      <c r="AAU184" s="37"/>
      <c r="AAV184" s="37"/>
    </row>
    <row r="185" spans="1:724" ht="9.75" customHeight="1" x14ac:dyDescent="0.15">
      <c r="AAL185" s="37"/>
      <c r="AAM185" s="37"/>
      <c r="AAN185" s="37"/>
      <c r="AAO185" s="37"/>
      <c r="AAP185" s="37"/>
      <c r="AAQ185" s="37"/>
      <c r="AAR185" s="37"/>
      <c r="AAS185" s="37"/>
      <c r="AAT185" s="37"/>
      <c r="AAU185" s="37"/>
      <c r="AAV185" s="37"/>
    </row>
    <row r="186" spans="1:724" ht="9.75" customHeight="1" x14ac:dyDescent="0.15">
      <c r="AAL186" s="37"/>
      <c r="AAM186" s="37"/>
      <c r="AAN186" s="37"/>
      <c r="AAO186" s="37"/>
      <c r="AAP186" s="37"/>
      <c r="AAQ186" s="37"/>
      <c r="AAR186" s="37"/>
      <c r="AAS186" s="37"/>
      <c r="AAT186" s="37"/>
      <c r="AAU186" s="37"/>
      <c r="AAV186" s="37"/>
    </row>
    <row r="187" spans="1:724" ht="9.75" customHeight="1" x14ac:dyDescent="0.15">
      <c r="AAL187" s="37"/>
      <c r="AAM187" s="37"/>
      <c r="AAN187" s="37"/>
      <c r="AAO187" s="37"/>
      <c r="AAP187" s="37"/>
      <c r="AAQ187" s="37"/>
      <c r="AAR187" s="37"/>
      <c r="AAS187" s="37"/>
      <c r="AAT187" s="37"/>
      <c r="AAU187" s="37"/>
      <c r="AAV187" s="37"/>
    </row>
    <row r="188" spans="1:724" ht="9.75" customHeight="1" x14ac:dyDescent="0.15">
      <c r="AAL188" s="37"/>
      <c r="AAM188" s="37"/>
      <c r="AAN188" s="37"/>
      <c r="AAO188" s="37"/>
      <c r="AAP188" s="37"/>
      <c r="AAQ188" s="37"/>
      <c r="AAR188" s="37"/>
      <c r="AAS188" s="37"/>
      <c r="AAT188" s="37"/>
      <c r="AAU188" s="37"/>
      <c r="AAV188" s="37"/>
    </row>
    <row r="189" spans="1:724" ht="9.75" customHeight="1" x14ac:dyDescent="0.15">
      <c r="AAL189" s="37"/>
      <c r="AAM189" s="37"/>
      <c r="AAN189" s="37"/>
      <c r="AAO189" s="37"/>
      <c r="AAP189" s="37"/>
      <c r="AAQ189" s="37"/>
      <c r="AAR189" s="37"/>
      <c r="AAS189" s="37"/>
      <c r="AAT189" s="37"/>
      <c r="AAU189" s="37"/>
      <c r="AAV189" s="37"/>
    </row>
    <row r="190" spans="1:724" ht="9.75" customHeight="1" x14ac:dyDescent="0.15">
      <c r="AAL190" s="37"/>
      <c r="AAM190" s="37"/>
      <c r="AAN190" s="37"/>
      <c r="AAO190" s="37"/>
      <c r="AAP190" s="37"/>
      <c r="AAQ190" s="37"/>
      <c r="AAR190" s="37"/>
      <c r="AAS190" s="37"/>
      <c r="AAT190" s="37"/>
      <c r="AAU190" s="37"/>
      <c r="AAV190" s="37"/>
    </row>
    <row r="191" spans="1:724" ht="9.75" customHeight="1" x14ac:dyDescent="0.15">
      <c r="AAL191" s="37"/>
      <c r="AAM191" s="37"/>
      <c r="AAN191" s="37"/>
      <c r="AAO191" s="37"/>
      <c r="AAP191" s="37"/>
      <c r="AAQ191" s="37"/>
      <c r="AAR191" s="37"/>
      <c r="AAS191" s="37"/>
      <c r="AAT191" s="37"/>
      <c r="AAU191" s="37"/>
      <c r="AAV191" s="37"/>
    </row>
    <row r="192" spans="1:724" ht="9.75" customHeight="1" x14ac:dyDescent="0.15">
      <c r="AAL192" s="37"/>
      <c r="AAM192" s="37"/>
      <c r="AAN192" s="37"/>
      <c r="AAO192" s="37"/>
      <c r="AAP192" s="37"/>
      <c r="AAQ192" s="37"/>
      <c r="AAR192" s="37"/>
      <c r="AAS192" s="37"/>
      <c r="AAT192" s="37"/>
      <c r="AAU192" s="37"/>
      <c r="AAV192" s="37"/>
    </row>
    <row r="193" spans="714:724" ht="9.75" customHeight="1" x14ac:dyDescent="0.15">
      <c r="AAL193" s="37"/>
      <c r="AAM193" s="37"/>
      <c r="AAN193" s="37"/>
      <c r="AAO193" s="37"/>
      <c r="AAP193" s="37"/>
      <c r="AAQ193" s="37"/>
      <c r="AAR193" s="37"/>
      <c r="AAS193" s="37"/>
      <c r="AAT193" s="37"/>
      <c r="AAU193" s="37"/>
      <c r="AAV193" s="37"/>
    </row>
    <row r="194" spans="714:724" ht="9.75" customHeight="1" x14ac:dyDescent="0.15">
      <c r="AAL194" s="37"/>
      <c r="AAM194" s="37"/>
      <c r="AAN194" s="37"/>
      <c r="AAO194" s="37"/>
      <c r="AAP194" s="37"/>
      <c r="AAQ194" s="37"/>
      <c r="AAR194" s="37"/>
      <c r="AAS194" s="37"/>
      <c r="AAT194" s="37"/>
      <c r="AAU194" s="37"/>
      <c r="AAV194" s="37"/>
    </row>
    <row r="195" spans="714:724" ht="9.75" customHeight="1" x14ac:dyDescent="0.15">
      <c r="AAL195" s="37"/>
      <c r="AAM195" s="37"/>
      <c r="AAN195" s="37"/>
      <c r="AAO195" s="37"/>
      <c r="AAP195" s="37"/>
      <c r="AAQ195" s="37"/>
      <c r="AAR195" s="37"/>
      <c r="AAS195" s="37"/>
      <c r="AAT195" s="37"/>
      <c r="AAU195" s="37"/>
      <c r="AAV195" s="37"/>
    </row>
    <row r="196" spans="714:724" ht="9.75" customHeight="1" x14ac:dyDescent="0.15">
      <c r="AAL196" s="37"/>
      <c r="AAM196" s="37"/>
      <c r="AAN196" s="37"/>
      <c r="AAO196" s="37"/>
      <c r="AAP196" s="37"/>
      <c r="AAQ196" s="37"/>
      <c r="AAR196" s="37"/>
      <c r="AAS196" s="37"/>
      <c r="AAT196" s="37"/>
      <c r="AAU196" s="37"/>
      <c r="AAV196" s="37"/>
    </row>
    <row r="197" spans="714:724" ht="9.75" customHeight="1" x14ac:dyDescent="0.15">
      <c r="AAL197" s="37"/>
      <c r="AAM197" s="37"/>
      <c r="AAN197" s="37"/>
      <c r="AAO197" s="37"/>
      <c r="AAP197" s="37"/>
      <c r="AAQ197" s="37"/>
      <c r="AAR197" s="37"/>
      <c r="AAS197" s="37"/>
      <c r="AAT197" s="37"/>
      <c r="AAU197" s="37"/>
      <c r="AAV197" s="37"/>
    </row>
    <row r="198" spans="714:724" ht="9.75" customHeight="1" x14ac:dyDescent="0.15">
      <c r="AAL198" s="37"/>
      <c r="AAM198" s="37"/>
      <c r="AAN198" s="37"/>
      <c r="AAO198" s="37"/>
      <c r="AAP198" s="37"/>
      <c r="AAQ198" s="37"/>
      <c r="AAR198" s="37"/>
      <c r="AAS198" s="37"/>
      <c r="AAT198" s="37"/>
      <c r="AAU198" s="37"/>
      <c r="AAV198" s="37"/>
    </row>
    <row r="199" spans="714:724" ht="9.75" customHeight="1" x14ac:dyDescent="0.15">
      <c r="AAL199" s="37"/>
      <c r="AAM199" s="37"/>
      <c r="AAN199" s="37"/>
      <c r="AAO199" s="37"/>
      <c r="AAP199" s="37"/>
      <c r="AAQ199" s="37"/>
      <c r="AAR199" s="37"/>
      <c r="AAS199" s="37"/>
      <c r="AAT199" s="37"/>
      <c r="AAU199" s="37"/>
      <c r="AAV199" s="37"/>
    </row>
    <row r="200" spans="714:724" ht="9.75" customHeight="1" x14ac:dyDescent="0.15">
      <c r="AAL200" s="37"/>
      <c r="AAM200" s="37"/>
      <c r="AAN200" s="37"/>
      <c r="AAO200" s="37"/>
      <c r="AAP200" s="37"/>
      <c r="AAQ200" s="37"/>
      <c r="AAR200" s="37"/>
      <c r="AAS200" s="37"/>
      <c r="AAT200" s="37"/>
      <c r="AAU200" s="37"/>
      <c r="AAV200" s="37"/>
    </row>
    <row r="201" spans="714:724" ht="9.75" customHeight="1" x14ac:dyDescent="0.15">
      <c r="AAL201" s="37"/>
      <c r="AAM201" s="37"/>
      <c r="AAN201" s="37"/>
      <c r="AAO201" s="37"/>
      <c r="AAP201" s="37"/>
      <c r="AAQ201" s="37"/>
      <c r="AAR201" s="37"/>
      <c r="AAS201" s="37"/>
      <c r="AAT201" s="37"/>
      <c r="AAU201" s="37"/>
      <c r="AAV201" s="37"/>
    </row>
    <row r="202" spans="714:724" ht="9.75" customHeight="1" x14ac:dyDescent="0.15">
      <c r="AAL202" s="37"/>
      <c r="AAM202" s="37"/>
      <c r="AAN202" s="37"/>
      <c r="AAO202" s="37"/>
      <c r="AAP202" s="37"/>
      <c r="AAQ202" s="37"/>
      <c r="AAR202" s="37"/>
      <c r="AAS202" s="37"/>
      <c r="AAT202" s="37"/>
      <c r="AAU202" s="37"/>
      <c r="AAV202" s="37"/>
    </row>
    <row r="203" spans="714:724" ht="9.75" customHeight="1" x14ac:dyDescent="0.15">
      <c r="AAL203" s="37"/>
      <c r="AAM203" s="37"/>
      <c r="AAN203" s="37"/>
      <c r="AAO203" s="37"/>
      <c r="AAP203" s="37"/>
      <c r="AAQ203" s="37"/>
      <c r="AAR203" s="37"/>
      <c r="AAS203" s="37"/>
      <c r="AAT203" s="37"/>
      <c r="AAU203" s="37"/>
      <c r="AAV203" s="37"/>
    </row>
    <row r="204" spans="714:724" ht="9.75" customHeight="1" x14ac:dyDescent="0.15">
      <c r="AAL204" s="37"/>
      <c r="AAM204" s="37"/>
      <c r="AAN204" s="37"/>
      <c r="AAO204" s="37"/>
      <c r="AAP204" s="37"/>
      <c r="AAQ204" s="37"/>
      <c r="AAR204" s="37"/>
      <c r="AAS204" s="37"/>
      <c r="AAT204" s="37"/>
      <c r="AAU204" s="37"/>
      <c r="AAV204" s="37"/>
    </row>
    <row r="205" spans="714:724" ht="9.75" customHeight="1" x14ac:dyDescent="0.15">
      <c r="AAL205" s="37"/>
      <c r="AAM205" s="37"/>
      <c r="AAN205" s="37"/>
      <c r="AAO205" s="37"/>
      <c r="AAP205" s="37"/>
      <c r="AAQ205" s="37"/>
      <c r="AAR205" s="37"/>
      <c r="AAS205" s="37"/>
      <c r="AAT205" s="37"/>
      <c r="AAU205" s="37"/>
      <c r="AAV205" s="37"/>
    </row>
    <row r="206" spans="714:724" ht="9.75" customHeight="1" x14ac:dyDescent="0.15">
      <c r="AAL206" s="37"/>
      <c r="AAM206" s="37"/>
      <c r="AAN206" s="37"/>
      <c r="AAO206" s="37"/>
      <c r="AAP206" s="37"/>
      <c r="AAQ206" s="37"/>
      <c r="AAR206" s="37"/>
      <c r="AAS206" s="37"/>
      <c r="AAT206" s="37"/>
      <c r="AAU206" s="37"/>
      <c r="AAV206" s="37"/>
    </row>
    <row r="207" spans="714:724" ht="9.75" customHeight="1" x14ac:dyDescent="0.15">
      <c r="AAL207" s="37"/>
      <c r="AAM207" s="37"/>
      <c r="AAN207" s="37"/>
      <c r="AAO207" s="37"/>
      <c r="AAP207" s="37"/>
      <c r="AAQ207" s="37"/>
      <c r="AAR207" s="37"/>
      <c r="AAS207" s="37"/>
      <c r="AAT207" s="37"/>
      <c r="AAU207" s="37"/>
      <c r="AAV207" s="37"/>
    </row>
    <row r="208" spans="714:724" ht="9.75" customHeight="1" x14ac:dyDescent="0.15">
      <c r="AAL208" s="37"/>
      <c r="AAM208" s="37"/>
      <c r="AAN208" s="37"/>
      <c r="AAO208" s="37"/>
      <c r="AAP208" s="37"/>
      <c r="AAQ208" s="37"/>
      <c r="AAR208" s="37"/>
      <c r="AAS208" s="37"/>
      <c r="AAT208" s="37"/>
      <c r="AAU208" s="37"/>
      <c r="AAV208" s="37"/>
    </row>
    <row r="209" spans="714:724" ht="9.75" customHeight="1" x14ac:dyDescent="0.15">
      <c r="AAL209" s="37"/>
      <c r="AAM209" s="37"/>
      <c r="AAN209" s="37"/>
      <c r="AAO209" s="37"/>
      <c r="AAP209" s="37"/>
      <c r="AAQ209" s="37"/>
      <c r="AAR209" s="37"/>
      <c r="AAS209" s="37"/>
      <c r="AAT209" s="37"/>
      <c r="AAU209" s="37"/>
      <c r="AAV209" s="37"/>
    </row>
    <row r="210" spans="714:724" ht="9.75" customHeight="1" x14ac:dyDescent="0.15">
      <c r="AAL210" s="37"/>
      <c r="AAM210" s="37"/>
      <c r="AAN210" s="37"/>
      <c r="AAO210" s="37"/>
      <c r="AAP210" s="37"/>
      <c r="AAQ210" s="37"/>
      <c r="AAR210" s="37"/>
      <c r="AAS210" s="37"/>
      <c r="AAT210" s="37"/>
      <c r="AAU210" s="37"/>
      <c r="AAV210" s="37"/>
    </row>
    <row r="211" spans="714:724" ht="9.75" customHeight="1" x14ac:dyDescent="0.15">
      <c r="AAL211" s="37"/>
      <c r="AAM211" s="37"/>
      <c r="AAN211" s="37"/>
      <c r="AAO211" s="37"/>
      <c r="AAP211" s="37"/>
      <c r="AAQ211" s="37"/>
      <c r="AAR211" s="37"/>
      <c r="AAS211" s="37"/>
      <c r="AAT211" s="37"/>
      <c r="AAU211" s="37"/>
      <c r="AAV211" s="37"/>
    </row>
    <row r="212" spans="714:724" ht="9.75" customHeight="1" x14ac:dyDescent="0.15">
      <c r="AAL212" s="37"/>
      <c r="AAM212" s="37"/>
      <c r="AAN212" s="37"/>
      <c r="AAO212" s="37"/>
      <c r="AAP212" s="37"/>
      <c r="AAQ212" s="37"/>
      <c r="AAR212" s="37"/>
      <c r="AAS212" s="37"/>
      <c r="AAT212" s="37"/>
      <c r="AAU212" s="37"/>
      <c r="AAV212" s="37"/>
    </row>
    <row r="213" spans="714:724" ht="9.75" customHeight="1" x14ac:dyDescent="0.15">
      <c r="AAL213" s="37"/>
      <c r="AAM213" s="37"/>
      <c r="AAN213" s="37"/>
      <c r="AAO213" s="37"/>
      <c r="AAP213" s="37"/>
      <c r="AAQ213" s="37"/>
      <c r="AAR213" s="37"/>
      <c r="AAS213" s="37"/>
      <c r="AAT213" s="37"/>
      <c r="AAU213" s="37"/>
      <c r="AAV213" s="37"/>
    </row>
    <row r="214" spans="714:724" ht="9.75" customHeight="1" x14ac:dyDescent="0.15">
      <c r="AAL214" s="37"/>
      <c r="AAM214" s="37"/>
      <c r="AAN214" s="37"/>
      <c r="AAO214" s="37"/>
      <c r="AAP214" s="37"/>
      <c r="AAQ214" s="37"/>
      <c r="AAR214" s="37"/>
      <c r="AAS214" s="37"/>
      <c r="AAT214" s="37"/>
      <c r="AAU214" s="37"/>
      <c r="AAV214" s="37"/>
    </row>
    <row r="215" spans="714:724" ht="9.75" customHeight="1" x14ac:dyDescent="0.15">
      <c r="AAL215" s="37"/>
      <c r="AAM215" s="37"/>
      <c r="AAN215" s="37"/>
      <c r="AAO215" s="37"/>
      <c r="AAP215" s="37"/>
      <c r="AAQ215" s="37"/>
      <c r="AAR215" s="37"/>
      <c r="AAS215" s="37"/>
      <c r="AAT215" s="37"/>
      <c r="AAU215" s="37"/>
      <c r="AAV215" s="37"/>
    </row>
    <row r="216" spans="714:724" ht="9.75" customHeight="1" x14ac:dyDescent="0.15">
      <c r="AAL216" s="37"/>
      <c r="AAM216" s="37"/>
      <c r="AAN216" s="37"/>
      <c r="AAO216" s="37"/>
      <c r="AAP216" s="37"/>
      <c r="AAQ216" s="37"/>
      <c r="AAR216" s="37"/>
      <c r="AAS216" s="37"/>
      <c r="AAT216" s="37"/>
      <c r="AAU216" s="37"/>
      <c r="AAV216" s="37"/>
    </row>
    <row r="217" spans="714:724" ht="9.75" customHeight="1" x14ac:dyDescent="0.15">
      <c r="AAL217" s="37"/>
      <c r="AAM217" s="37"/>
      <c r="AAN217" s="37"/>
      <c r="AAO217" s="37"/>
      <c r="AAP217" s="37"/>
      <c r="AAQ217" s="37"/>
      <c r="AAR217" s="37"/>
      <c r="AAS217" s="37"/>
      <c r="AAT217" s="37"/>
      <c r="AAU217" s="37"/>
      <c r="AAV217" s="37"/>
    </row>
    <row r="218" spans="714:724" ht="9.75" customHeight="1" x14ac:dyDescent="0.15">
      <c r="AAL218" s="37"/>
      <c r="AAM218" s="37"/>
      <c r="AAN218" s="37"/>
      <c r="AAO218" s="37"/>
      <c r="AAP218" s="37"/>
      <c r="AAQ218" s="37"/>
      <c r="AAR218" s="37"/>
      <c r="AAS218" s="37"/>
      <c r="AAT218" s="37"/>
      <c r="AAU218" s="37"/>
      <c r="AAV218" s="37"/>
    </row>
    <row r="219" spans="714:724" ht="9.75" customHeight="1" x14ac:dyDescent="0.15">
      <c r="AAL219" s="37"/>
      <c r="AAM219" s="37"/>
      <c r="AAN219" s="37"/>
      <c r="AAO219" s="37"/>
      <c r="AAP219" s="37"/>
      <c r="AAQ219" s="37"/>
      <c r="AAR219" s="37"/>
      <c r="AAS219" s="37"/>
      <c r="AAT219" s="37"/>
      <c r="AAU219" s="37"/>
      <c r="AAV219" s="37"/>
    </row>
    <row r="220" spans="714:724" ht="9.75" customHeight="1" x14ac:dyDescent="0.15">
      <c r="AAL220" s="37"/>
      <c r="AAM220" s="37"/>
      <c r="AAN220" s="37"/>
      <c r="AAO220" s="37"/>
      <c r="AAP220" s="37"/>
      <c r="AAQ220" s="37"/>
      <c r="AAR220" s="37"/>
      <c r="AAS220" s="37"/>
      <c r="AAT220" s="37"/>
      <c r="AAU220" s="37"/>
      <c r="AAV220" s="37"/>
    </row>
    <row r="221" spans="714:724" ht="9.75" customHeight="1" x14ac:dyDescent="0.15">
      <c r="AAL221" s="37"/>
      <c r="AAM221" s="37"/>
      <c r="AAN221" s="37"/>
      <c r="AAO221" s="37"/>
      <c r="AAP221" s="37"/>
      <c r="AAQ221" s="37"/>
      <c r="AAR221" s="37"/>
      <c r="AAS221" s="37"/>
      <c r="AAT221" s="37"/>
      <c r="AAU221" s="37"/>
      <c r="AAV221" s="37"/>
    </row>
    <row r="222" spans="714:724" ht="9.75" customHeight="1" x14ac:dyDescent="0.15">
      <c r="AAL222" s="37"/>
      <c r="AAM222" s="37"/>
      <c r="AAN222" s="37"/>
      <c r="AAO222" s="37"/>
      <c r="AAP222" s="37"/>
      <c r="AAQ222" s="37"/>
      <c r="AAR222" s="37"/>
      <c r="AAS222" s="37"/>
      <c r="AAT222" s="37"/>
      <c r="AAU222" s="37"/>
      <c r="AAV222" s="37"/>
    </row>
    <row r="223" spans="714:724" ht="9.75" customHeight="1" x14ac:dyDescent="0.15">
      <c r="AAL223" s="37"/>
      <c r="AAM223" s="37"/>
      <c r="AAN223" s="37"/>
      <c r="AAO223" s="37"/>
      <c r="AAP223" s="37"/>
      <c r="AAQ223" s="37"/>
      <c r="AAR223" s="37"/>
      <c r="AAS223" s="37"/>
      <c r="AAT223" s="37"/>
      <c r="AAU223" s="37"/>
      <c r="AAV223" s="37"/>
    </row>
    <row r="224" spans="714:724" ht="9.75" customHeight="1" x14ac:dyDescent="0.15">
      <c r="AAL224" s="37"/>
      <c r="AAM224" s="37"/>
      <c r="AAN224" s="37"/>
      <c r="AAO224" s="37"/>
      <c r="AAP224" s="37"/>
      <c r="AAQ224" s="37"/>
      <c r="AAR224" s="37"/>
      <c r="AAS224" s="37"/>
      <c r="AAT224" s="37"/>
      <c r="AAU224" s="37"/>
      <c r="AAV224" s="37"/>
    </row>
    <row r="225" spans="714:724" ht="9.75" customHeight="1" x14ac:dyDescent="0.15">
      <c r="AAL225" s="37"/>
      <c r="AAM225" s="37"/>
      <c r="AAN225" s="37"/>
      <c r="AAO225" s="37"/>
      <c r="AAP225" s="37"/>
      <c r="AAQ225" s="37"/>
      <c r="AAR225" s="37"/>
      <c r="AAS225" s="37"/>
      <c r="AAT225" s="37"/>
      <c r="AAU225" s="37"/>
      <c r="AAV225" s="37"/>
    </row>
    <row r="226" spans="714:724" ht="9.75" customHeight="1" x14ac:dyDescent="0.15">
      <c r="AAL226" s="37"/>
      <c r="AAM226" s="37"/>
      <c r="AAN226" s="37"/>
      <c r="AAO226" s="37"/>
      <c r="AAP226" s="37"/>
      <c r="AAQ226" s="37"/>
      <c r="AAR226" s="37"/>
      <c r="AAS226" s="37"/>
      <c r="AAT226" s="37"/>
      <c r="AAU226" s="37"/>
      <c r="AAV226" s="37"/>
    </row>
    <row r="227" spans="714:724" ht="9.75" customHeight="1" x14ac:dyDescent="0.15">
      <c r="AAL227" s="37"/>
      <c r="AAM227" s="37"/>
      <c r="AAN227" s="37"/>
      <c r="AAO227" s="37"/>
      <c r="AAP227" s="37"/>
      <c r="AAQ227" s="37"/>
      <c r="AAR227" s="37"/>
      <c r="AAS227" s="37"/>
      <c r="AAT227" s="37"/>
      <c r="AAU227" s="37"/>
      <c r="AAV227" s="37"/>
    </row>
    <row r="228" spans="714:724" ht="9.75" customHeight="1" x14ac:dyDescent="0.15">
      <c r="AAL228" s="37"/>
      <c r="AAM228" s="37"/>
      <c r="AAN228" s="37"/>
      <c r="AAO228" s="37"/>
      <c r="AAP228" s="37"/>
      <c r="AAQ228" s="37"/>
      <c r="AAR228" s="37"/>
      <c r="AAS228" s="37"/>
      <c r="AAT228" s="37"/>
      <c r="AAU228" s="37"/>
      <c r="AAV228" s="37"/>
    </row>
    <row r="229" spans="714:724" ht="9.75" customHeight="1" x14ac:dyDescent="0.15">
      <c r="AAL229" s="37"/>
      <c r="AAM229" s="37"/>
      <c r="AAN229" s="37"/>
      <c r="AAO229" s="37"/>
      <c r="AAP229" s="37"/>
      <c r="AAQ229" s="37"/>
      <c r="AAR229" s="37"/>
      <c r="AAS229" s="37"/>
      <c r="AAT229" s="37"/>
      <c r="AAU229" s="37"/>
      <c r="AAV229" s="37"/>
    </row>
    <row r="230" spans="714:724" ht="9.75" customHeight="1" x14ac:dyDescent="0.15">
      <c r="AAL230" s="37"/>
      <c r="AAM230" s="37"/>
      <c r="AAN230" s="37"/>
      <c r="AAO230" s="37"/>
      <c r="AAP230" s="37"/>
      <c r="AAQ230" s="37"/>
      <c r="AAR230" s="37"/>
      <c r="AAS230" s="37"/>
      <c r="AAT230" s="37"/>
      <c r="AAU230" s="37"/>
      <c r="AAV230" s="37"/>
    </row>
    <row r="231" spans="714:724" ht="9.75" customHeight="1" x14ac:dyDescent="0.15">
      <c r="AAL231" s="37"/>
      <c r="AAM231" s="37"/>
      <c r="AAN231" s="37"/>
      <c r="AAO231" s="37"/>
      <c r="AAP231" s="37"/>
      <c r="AAQ231" s="37"/>
      <c r="AAR231" s="37"/>
      <c r="AAS231" s="37"/>
      <c r="AAT231" s="37"/>
      <c r="AAU231" s="37"/>
      <c r="AAV231" s="37"/>
    </row>
    <row r="232" spans="714:724" ht="9.75" customHeight="1" x14ac:dyDescent="0.15">
      <c r="AAL232" s="37"/>
      <c r="AAM232" s="37"/>
      <c r="AAN232" s="37"/>
      <c r="AAO232" s="37"/>
      <c r="AAP232" s="37"/>
      <c r="AAQ232" s="37"/>
      <c r="AAR232" s="37"/>
      <c r="AAS232" s="37"/>
      <c r="AAT232" s="37"/>
      <c r="AAU232" s="37"/>
      <c r="AAV232" s="37"/>
    </row>
    <row r="233" spans="714:724" ht="9.75" customHeight="1" x14ac:dyDescent="0.15">
      <c r="AAL233" s="37"/>
      <c r="AAM233" s="37"/>
      <c r="AAN233" s="37"/>
      <c r="AAO233" s="37"/>
      <c r="AAP233" s="37"/>
      <c r="AAQ233" s="37"/>
      <c r="AAR233" s="37"/>
      <c r="AAS233" s="37"/>
      <c r="AAT233" s="37"/>
      <c r="AAU233" s="37"/>
      <c r="AAV233" s="37"/>
    </row>
    <row r="234" spans="714:724" ht="9.75" customHeight="1" x14ac:dyDescent="0.15">
      <c r="AAL234" s="37"/>
      <c r="AAM234" s="37"/>
      <c r="AAN234" s="37"/>
      <c r="AAO234" s="37"/>
      <c r="AAP234" s="37"/>
      <c r="AAQ234" s="37"/>
      <c r="AAR234" s="37"/>
      <c r="AAS234" s="37"/>
      <c r="AAT234" s="37"/>
      <c r="AAU234" s="37"/>
      <c r="AAV234" s="37"/>
    </row>
    <row r="235" spans="714:724" ht="9.75" customHeight="1" x14ac:dyDescent="0.15">
      <c r="AAL235" s="37"/>
      <c r="AAM235" s="37"/>
      <c r="AAN235" s="37"/>
      <c r="AAO235" s="37"/>
      <c r="AAP235" s="37"/>
      <c r="AAQ235" s="37"/>
      <c r="AAR235" s="37"/>
      <c r="AAS235" s="37"/>
      <c r="AAT235" s="37"/>
      <c r="AAU235" s="37"/>
      <c r="AAV235" s="37"/>
    </row>
    <row r="236" spans="714:724" ht="9.75" customHeight="1" x14ac:dyDescent="0.15">
      <c r="AAL236" s="37"/>
      <c r="AAM236" s="37"/>
      <c r="AAN236" s="37"/>
      <c r="AAO236" s="37"/>
      <c r="AAP236" s="37"/>
      <c r="AAQ236" s="37"/>
      <c r="AAR236" s="37"/>
      <c r="AAS236" s="37"/>
      <c r="AAT236" s="37"/>
      <c r="AAU236" s="37"/>
      <c r="AAV236" s="37"/>
    </row>
    <row r="237" spans="714:724" ht="9.75" customHeight="1" x14ac:dyDescent="0.15">
      <c r="AAL237" s="37"/>
      <c r="AAM237" s="37"/>
      <c r="AAN237" s="37"/>
      <c r="AAO237" s="37"/>
      <c r="AAP237" s="37"/>
      <c r="AAQ237" s="37"/>
      <c r="AAR237" s="37"/>
      <c r="AAS237" s="37"/>
      <c r="AAT237" s="37"/>
      <c r="AAU237" s="37"/>
      <c r="AAV237" s="37"/>
    </row>
    <row r="238" spans="714:724" ht="9.75" customHeight="1" x14ac:dyDescent="0.15">
      <c r="AAL238" s="37"/>
      <c r="AAM238" s="37"/>
      <c r="AAN238" s="37"/>
      <c r="AAO238" s="37"/>
      <c r="AAP238" s="37"/>
      <c r="AAQ238" s="37"/>
      <c r="AAR238" s="37"/>
      <c r="AAS238" s="37"/>
      <c r="AAT238" s="37"/>
      <c r="AAU238" s="37"/>
      <c r="AAV238" s="37"/>
    </row>
    <row r="239" spans="714:724" ht="9.75" customHeight="1" x14ac:dyDescent="0.15">
      <c r="AAL239" s="37"/>
      <c r="AAM239" s="37"/>
      <c r="AAN239" s="37"/>
      <c r="AAO239" s="37"/>
      <c r="AAP239" s="37"/>
      <c r="AAQ239" s="37"/>
      <c r="AAR239" s="37"/>
      <c r="AAS239" s="37"/>
      <c r="AAT239" s="37"/>
      <c r="AAU239" s="37"/>
      <c r="AAV239" s="37"/>
    </row>
    <row r="240" spans="714:724" ht="9.75" customHeight="1" x14ac:dyDescent="0.15">
      <c r="AAL240" s="37"/>
      <c r="AAM240" s="37"/>
      <c r="AAN240" s="37"/>
      <c r="AAO240" s="37"/>
      <c r="AAP240" s="37"/>
      <c r="AAQ240" s="37"/>
      <c r="AAR240" s="37"/>
      <c r="AAS240" s="37"/>
      <c r="AAT240" s="37"/>
      <c r="AAU240" s="37"/>
      <c r="AAV240" s="37"/>
    </row>
    <row r="241" spans="714:724" ht="9.75" customHeight="1" x14ac:dyDescent="0.15">
      <c r="AAL241" s="37"/>
      <c r="AAM241" s="37"/>
      <c r="AAN241" s="37"/>
      <c r="AAO241" s="37"/>
      <c r="AAP241" s="37"/>
      <c r="AAQ241" s="37"/>
      <c r="AAR241" s="37"/>
      <c r="AAS241" s="37"/>
      <c r="AAT241" s="37"/>
      <c r="AAU241" s="37"/>
      <c r="AAV241" s="37"/>
    </row>
    <row r="242" spans="714:724" ht="9.75" customHeight="1" x14ac:dyDescent="0.15">
      <c r="AAL242" s="37"/>
      <c r="AAM242" s="37"/>
      <c r="AAN242" s="37"/>
      <c r="AAO242" s="37"/>
      <c r="AAP242" s="37"/>
      <c r="AAQ242" s="37"/>
      <c r="AAR242" s="37"/>
      <c r="AAS242" s="37"/>
      <c r="AAT242" s="37"/>
      <c r="AAU242" s="37"/>
      <c r="AAV242" s="37"/>
    </row>
    <row r="243" spans="714:724" ht="9.75" customHeight="1" x14ac:dyDescent="0.15">
      <c r="AAL243" s="37"/>
      <c r="AAM243" s="37"/>
      <c r="AAN243" s="37"/>
      <c r="AAO243" s="37"/>
      <c r="AAP243" s="37"/>
      <c r="AAQ243" s="37"/>
      <c r="AAR243" s="37"/>
      <c r="AAS243" s="37"/>
      <c r="AAT243" s="37"/>
      <c r="AAU243" s="37"/>
      <c r="AAV243" s="37"/>
    </row>
    <row r="244" spans="714:724" ht="9.75" customHeight="1" x14ac:dyDescent="0.15">
      <c r="AAL244" s="37"/>
      <c r="AAM244" s="37"/>
      <c r="AAN244" s="37"/>
      <c r="AAO244" s="37"/>
      <c r="AAP244" s="37"/>
      <c r="AAQ244" s="37"/>
      <c r="AAR244" s="37"/>
      <c r="AAS244" s="37"/>
      <c r="AAT244" s="37"/>
      <c r="AAU244" s="37"/>
      <c r="AAV244" s="37"/>
    </row>
    <row r="245" spans="714:724" ht="9.75" customHeight="1" x14ac:dyDescent="0.15">
      <c r="AAL245" s="37"/>
      <c r="AAM245" s="37"/>
      <c r="AAN245" s="37"/>
      <c r="AAO245" s="37"/>
      <c r="AAP245" s="37"/>
      <c r="AAQ245" s="37"/>
      <c r="AAR245" s="37"/>
      <c r="AAS245" s="37"/>
      <c r="AAT245" s="37"/>
      <c r="AAU245" s="37"/>
      <c r="AAV245" s="37"/>
    </row>
    <row r="246" spans="714:724" ht="9.75" customHeight="1" x14ac:dyDescent="0.15">
      <c r="AAL246" s="37"/>
      <c r="AAM246" s="37"/>
      <c r="AAN246" s="37"/>
      <c r="AAO246" s="37"/>
      <c r="AAP246" s="37"/>
      <c r="AAQ246" s="37"/>
      <c r="AAR246" s="37"/>
      <c r="AAS246" s="37"/>
      <c r="AAT246" s="37"/>
      <c r="AAU246" s="37"/>
      <c r="AAV246" s="37"/>
    </row>
    <row r="247" spans="714:724" ht="9.75" customHeight="1" x14ac:dyDescent="0.15">
      <c r="AAL247" s="37"/>
      <c r="AAM247" s="37"/>
      <c r="AAN247" s="37"/>
      <c r="AAO247" s="37"/>
      <c r="AAP247" s="37"/>
      <c r="AAQ247" s="37"/>
      <c r="AAR247" s="37"/>
      <c r="AAS247" s="37"/>
      <c r="AAT247" s="37"/>
      <c r="AAU247" s="37"/>
      <c r="AAV247" s="37"/>
    </row>
    <row r="248" spans="714:724" ht="9.75" customHeight="1" x14ac:dyDescent="0.15">
      <c r="AAL248" s="37"/>
      <c r="AAM248" s="37"/>
      <c r="AAN248" s="37"/>
      <c r="AAO248" s="37"/>
      <c r="AAP248" s="37"/>
      <c r="AAQ248" s="37"/>
      <c r="AAR248" s="37"/>
      <c r="AAS248" s="37"/>
      <c r="AAT248" s="37"/>
      <c r="AAU248" s="37"/>
      <c r="AAV248" s="37"/>
    </row>
    <row r="249" spans="714:724" ht="9.75" customHeight="1" x14ac:dyDescent="0.15">
      <c r="AAL249" s="37"/>
      <c r="AAM249" s="37"/>
      <c r="AAN249" s="37"/>
      <c r="AAO249" s="37"/>
      <c r="AAP249" s="37"/>
      <c r="AAQ249" s="37"/>
      <c r="AAR249" s="37"/>
      <c r="AAS249" s="37"/>
      <c r="AAT249" s="37"/>
      <c r="AAU249" s="37"/>
      <c r="AAV249" s="37"/>
    </row>
    <row r="250" spans="714:724" ht="9.75" customHeight="1" x14ac:dyDescent="0.15">
      <c r="AAL250" s="37"/>
      <c r="AAM250" s="37"/>
      <c r="AAN250" s="37"/>
      <c r="AAO250" s="37"/>
      <c r="AAP250" s="37"/>
      <c r="AAQ250" s="37"/>
      <c r="AAR250" s="37"/>
      <c r="AAS250" s="37"/>
      <c r="AAT250" s="37"/>
      <c r="AAU250" s="37"/>
      <c r="AAV250" s="37"/>
    </row>
    <row r="251" spans="714:724" ht="9.75" customHeight="1" x14ac:dyDescent="0.15">
      <c r="AAL251" s="37"/>
      <c r="AAM251" s="37"/>
      <c r="AAN251" s="37"/>
      <c r="AAO251" s="37"/>
      <c r="AAP251" s="37"/>
      <c r="AAQ251" s="37"/>
      <c r="AAR251" s="37"/>
      <c r="AAS251" s="37"/>
      <c r="AAT251" s="37"/>
      <c r="AAU251" s="37"/>
      <c r="AAV251" s="37"/>
    </row>
    <row r="252" spans="714:724" ht="9.75" customHeight="1" x14ac:dyDescent="0.15">
      <c r="AAL252" s="37"/>
      <c r="AAM252" s="37"/>
      <c r="AAN252" s="37"/>
      <c r="AAO252" s="37"/>
      <c r="AAP252" s="37"/>
      <c r="AAQ252" s="37"/>
      <c r="AAR252" s="37"/>
      <c r="AAS252" s="37"/>
      <c r="AAT252" s="37"/>
      <c r="AAU252" s="37"/>
      <c r="AAV252" s="37"/>
    </row>
    <row r="253" spans="714:724" ht="9.75" customHeight="1" x14ac:dyDescent="0.15">
      <c r="AAL253" s="37"/>
      <c r="AAM253" s="37"/>
      <c r="AAN253" s="37"/>
      <c r="AAO253" s="37"/>
      <c r="AAP253" s="37"/>
      <c r="AAQ253" s="37"/>
      <c r="AAR253" s="37"/>
      <c r="AAS253" s="37"/>
      <c r="AAT253" s="37"/>
      <c r="AAU253" s="37"/>
      <c r="AAV253" s="37"/>
    </row>
    <row r="254" spans="714:724" ht="9.75" customHeight="1" x14ac:dyDescent="0.15">
      <c r="AAL254" s="37"/>
      <c r="AAM254" s="37"/>
      <c r="AAN254" s="37"/>
      <c r="AAO254" s="37"/>
      <c r="AAP254" s="37"/>
      <c r="AAQ254" s="37"/>
      <c r="AAR254" s="37"/>
      <c r="AAS254" s="37"/>
      <c r="AAT254" s="37"/>
      <c r="AAU254" s="37"/>
      <c r="AAV254" s="37"/>
    </row>
    <row r="255" spans="714:724" ht="9.75" customHeight="1" x14ac:dyDescent="0.15">
      <c r="AAL255" s="37"/>
      <c r="AAM255" s="37"/>
      <c r="AAN255" s="37"/>
      <c r="AAO255" s="37"/>
      <c r="AAP255" s="37"/>
      <c r="AAQ255" s="37"/>
      <c r="AAR255" s="37"/>
      <c r="AAS255" s="37"/>
      <c r="AAT255" s="37"/>
      <c r="AAU255" s="37"/>
      <c r="AAV255" s="37"/>
    </row>
    <row r="256" spans="714:724" ht="9.75" customHeight="1" x14ac:dyDescent="0.15">
      <c r="AAL256" s="37"/>
      <c r="AAM256" s="37"/>
      <c r="AAN256" s="37"/>
      <c r="AAO256" s="37"/>
      <c r="AAP256" s="37"/>
      <c r="AAQ256" s="37"/>
      <c r="AAR256" s="37"/>
      <c r="AAS256" s="37"/>
      <c r="AAT256" s="37"/>
      <c r="AAU256" s="37"/>
      <c r="AAV256" s="37"/>
    </row>
    <row r="257" spans="714:724" ht="9.75" customHeight="1" x14ac:dyDescent="0.15">
      <c r="AAL257" s="37"/>
      <c r="AAM257" s="37"/>
      <c r="AAN257" s="37"/>
      <c r="AAO257" s="37"/>
      <c r="AAP257" s="37"/>
      <c r="AAQ257" s="37"/>
      <c r="AAR257" s="37"/>
      <c r="AAS257" s="37"/>
      <c r="AAT257" s="37"/>
      <c r="AAU257" s="37"/>
      <c r="AAV257" s="37"/>
    </row>
    <row r="258" spans="714:724" ht="9.75" customHeight="1" x14ac:dyDescent="0.15">
      <c r="AAL258" s="37"/>
      <c r="AAM258" s="37"/>
      <c r="AAN258" s="37"/>
      <c r="AAO258" s="37"/>
      <c r="AAP258" s="37"/>
      <c r="AAQ258" s="37"/>
      <c r="AAR258" s="37"/>
      <c r="AAS258" s="37"/>
      <c r="AAT258" s="37"/>
      <c r="AAU258" s="37"/>
      <c r="AAV258" s="37"/>
    </row>
    <row r="259" spans="714:724" ht="9.75" customHeight="1" x14ac:dyDescent="0.15">
      <c r="AAL259" s="37"/>
      <c r="AAM259" s="37"/>
      <c r="AAN259" s="37"/>
      <c r="AAO259" s="37"/>
      <c r="AAP259" s="37"/>
      <c r="AAQ259" s="37"/>
      <c r="AAR259" s="37"/>
      <c r="AAS259" s="37"/>
      <c r="AAT259" s="37"/>
      <c r="AAU259" s="37"/>
      <c r="AAV259" s="37"/>
    </row>
    <row r="260" spans="714:724" ht="9.75" customHeight="1" x14ac:dyDescent="0.15">
      <c r="AAL260" s="37"/>
      <c r="AAM260" s="37"/>
      <c r="AAN260" s="37"/>
      <c r="AAO260" s="37"/>
      <c r="AAP260" s="37"/>
      <c r="AAQ260" s="37"/>
      <c r="AAR260" s="37"/>
      <c r="AAS260" s="37"/>
      <c r="AAT260" s="37"/>
      <c r="AAU260" s="37"/>
      <c r="AAV260" s="37"/>
    </row>
    <row r="261" spans="714:724" ht="9.75" customHeight="1" x14ac:dyDescent="0.15">
      <c r="AAL261" s="37"/>
      <c r="AAM261" s="37"/>
      <c r="AAN261" s="37"/>
      <c r="AAO261" s="37"/>
      <c r="AAP261" s="37"/>
      <c r="AAQ261" s="37"/>
      <c r="AAR261" s="37"/>
      <c r="AAS261" s="37"/>
      <c r="AAT261" s="37"/>
      <c r="AAU261" s="37"/>
      <c r="AAV261" s="37"/>
    </row>
    <row r="262" spans="714:724" ht="9.75" customHeight="1" x14ac:dyDescent="0.15">
      <c r="AAL262" s="37"/>
      <c r="AAM262" s="37"/>
      <c r="AAN262" s="37"/>
      <c r="AAO262" s="37"/>
      <c r="AAP262" s="37"/>
      <c r="AAQ262" s="37"/>
      <c r="AAR262" s="37"/>
      <c r="AAS262" s="37"/>
      <c r="AAT262" s="37"/>
      <c r="AAU262" s="37"/>
      <c r="AAV262" s="37"/>
    </row>
    <row r="263" spans="714:724" ht="9.75" customHeight="1" x14ac:dyDescent="0.15">
      <c r="AAL263" s="37"/>
      <c r="AAM263" s="37"/>
      <c r="AAN263" s="37"/>
      <c r="AAO263" s="37"/>
      <c r="AAP263" s="37"/>
      <c r="AAQ263" s="37"/>
      <c r="AAR263" s="37"/>
      <c r="AAS263" s="37"/>
      <c r="AAT263" s="37"/>
      <c r="AAU263" s="37"/>
      <c r="AAV263" s="37"/>
    </row>
    <row r="264" spans="714:724" ht="9.75" customHeight="1" x14ac:dyDescent="0.15">
      <c r="AAL264" s="37"/>
      <c r="AAM264" s="37"/>
      <c r="AAN264" s="37"/>
      <c r="AAO264" s="37"/>
      <c r="AAP264" s="37"/>
      <c r="AAQ264" s="37"/>
      <c r="AAR264" s="37"/>
      <c r="AAS264" s="37"/>
      <c r="AAT264" s="37"/>
      <c r="AAU264" s="37"/>
      <c r="AAV264" s="37"/>
    </row>
    <row r="265" spans="714:724" ht="9.75" customHeight="1" x14ac:dyDescent="0.15">
      <c r="AAL265" s="37"/>
      <c r="AAM265" s="37"/>
      <c r="AAN265" s="37"/>
      <c r="AAO265" s="37"/>
      <c r="AAP265" s="37"/>
      <c r="AAQ265" s="37"/>
      <c r="AAR265" s="37"/>
      <c r="AAS265" s="37"/>
      <c r="AAT265" s="37"/>
      <c r="AAU265" s="37"/>
      <c r="AAV265" s="37"/>
    </row>
    <row r="266" spans="714:724" ht="9.75" customHeight="1" x14ac:dyDescent="0.15">
      <c r="AAL266" s="37"/>
      <c r="AAM266" s="37"/>
      <c r="AAN266" s="37"/>
      <c r="AAO266" s="37"/>
      <c r="AAP266" s="37"/>
      <c r="AAQ266" s="37"/>
      <c r="AAR266" s="37"/>
      <c r="AAS266" s="37"/>
      <c r="AAT266" s="37"/>
      <c r="AAU266" s="37"/>
      <c r="AAV266" s="37"/>
    </row>
    <row r="267" spans="714:724" ht="9.75" customHeight="1" x14ac:dyDescent="0.15">
      <c r="AAL267" s="37"/>
      <c r="AAM267" s="37"/>
      <c r="AAN267" s="37"/>
      <c r="AAO267" s="37"/>
      <c r="AAP267" s="37"/>
      <c r="AAQ267" s="37"/>
      <c r="AAR267" s="37"/>
      <c r="AAS267" s="37"/>
      <c r="AAT267" s="37"/>
      <c r="AAU267" s="37"/>
      <c r="AAV267" s="37"/>
    </row>
    <row r="268" spans="714:724" ht="9.75" customHeight="1" x14ac:dyDescent="0.15">
      <c r="AAL268" s="37"/>
      <c r="AAM268" s="37"/>
      <c r="AAN268" s="37"/>
      <c r="AAO268" s="37"/>
      <c r="AAP268" s="37"/>
      <c r="AAQ268" s="37"/>
      <c r="AAR268" s="37"/>
      <c r="AAS268" s="37"/>
      <c r="AAT268" s="37"/>
      <c r="AAU268" s="37"/>
      <c r="AAV268" s="37"/>
    </row>
    <row r="269" spans="714:724" ht="9.75" customHeight="1" x14ac:dyDescent="0.15">
      <c r="AAL269" s="37"/>
      <c r="AAM269" s="37"/>
      <c r="AAN269" s="37"/>
      <c r="AAO269" s="37"/>
      <c r="AAP269" s="37"/>
      <c r="AAQ269" s="37"/>
      <c r="AAR269" s="37"/>
      <c r="AAS269" s="37"/>
      <c r="AAT269" s="37"/>
      <c r="AAU269" s="37"/>
      <c r="AAV269" s="37"/>
    </row>
    <row r="270" spans="714:724" ht="9.75" customHeight="1" x14ac:dyDescent="0.15">
      <c r="AAL270" s="37"/>
      <c r="AAM270" s="37"/>
      <c r="AAN270" s="37"/>
      <c r="AAO270" s="37"/>
      <c r="AAP270" s="37"/>
      <c r="AAQ270" s="37"/>
      <c r="AAR270" s="37"/>
      <c r="AAS270" s="37"/>
      <c r="AAT270" s="37"/>
      <c r="AAU270" s="37"/>
      <c r="AAV270" s="37"/>
    </row>
    <row r="271" spans="714:724" ht="9.75" customHeight="1" x14ac:dyDescent="0.15">
      <c r="AAL271" s="37"/>
      <c r="AAM271" s="37"/>
      <c r="AAN271" s="37"/>
      <c r="AAO271" s="37"/>
      <c r="AAP271" s="37"/>
      <c r="AAQ271" s="37"/>
      <c r="AAR271" s="37"/>
      <c r="AAS271" s="37"/>
      <c r="AAT271" s="37"/>
      <c r="AAU271" s="37"/>
      <c r="AAV271" s="37"/>
    </row>
    <row r="272" spans="714:724" ht="9.75" customHeight="1" x14ac:dyDescent="0.15">
      <c r="AAL272" s="37"/>
      <c r="AAM272" s="37"/>
      <c r="AAN272" s="37"/>
      <c r="AAO272" s="37"/>
      <c r="AAP272" s="37"/>
      <c r="AAQ272" s="37"/>
      <c r="AAR272" s="37"/>
      <c r="AAS272" s="37"/>
      <c r="AAT272" s="37"/>
      <c r="AAU272" s="37"/>
      <c r="AAV272" s="37"/>
    </row>
    <row r="273" spans="714:724" ht="9.75" customHeight="1" x14ac:dyDescent="0.15">
      <c r="AAL273" s="37"/>
      <c r="AAM273" s="37"/>
      <c r="AAN273" s="37"/>
      <c r="AAO273" s="37"/>
      <c r="AAP273" s="37"/>
      <c r="AAQ273" s="37"/>
      <c r="AAR273" s="37"/>
      <c r="AAS273" s="37"/>
      <c r="AAT273" s="37"/>
      <c r="AAU273" s="37"/>
      <c r="AAV273" s="37"/>
    </row>
    <row r="274" spans="714:724" ht="9.75" customHeight="1" x14ac:dyDescent="0.15">
      <c r="AAL274" s="37"/>
      <c r="AAM274" s="37"/>
      <c r="AAN274" s="37"/>
      <c r="AAO274" s="37"/>
      <c r="AAP274" s="37"/>
      <c r="AAQ274" s="37"/>
      <c r="AAR274" s="37"/>
      <c r="AAS274" s="37"/>
      <c r="AAT274" s="37"/>
      <c r="AAU274" s="37"/>
      <c r="AAV274" s="37"/>
    </row>
    <row r="275" spans="714:724" ht="9.75" customHeight="1" x14ac:dyDescent="0.15">
      <c r="AAL275" s="37"/>
      <c r="AAM275" s="37"/>
      <c r="AAN275" s="37"/>
      <c r="AAO275" s="37"/>
      <c r="AAP275" s="37"/>
      <c r="AAQ275" s="37"/>
      <c r="AAR275" s="37"/>
      <c r="AAS275" s="37"/>
      <c r="AAT275" s="37"/>
      <c r="AAU275" s="37"/>
      <c r="AAV275" s="37"/>
    </row>
    <row r="276" spans="714:724" ht="9.75" customHeight="1" x14ac:dyDescent="0.15">
      <c r="AAL276" s="37"/>
      <c r="AAM276" s="37"/>
      <c r="AAN276" s="37"/>
      <c r="AAO276" s="37"/>
      <c r="AAP276" s="37"/>
      <c r="AAQ276" s="37"/>
      <c r="AAR276" s="37"/>
      <c r="AAS276" s="37"/>
      <c r="AAT276" s="37"/>
      <c r="AAU276" s="37"/>
      <c r="AAV276" s="37"/>
    </row>
    <row r="277" spans="714:724" ht="9.75" customHeight="1" x14ac:dyDescent="0.15">
      <c r="AAL277" s="37"/>
      <c r="AAM277" s="37"/>
      <c r="AAN277" s="37"/>
      <c r="AAO277" s="37"/>
      <c r="AAP277" s="37"/>
      <c r="AAQ277" s="37"/>
      <c r="AAR277" s="37"/>
      <c r="AAS277" s="37"/>
      <c r="AAT277" s="37"/>
      <c r="AAU277" s="37"/>
      <c r="AAV277" s="37"/>
    </row>
    <row r="278" spans="714:724" ht="9.75" customHeight="1" x14ac:dyDescent="0.15">
      <c r="AAL278" s="37"/>
      <c r="AAM278" s="37"/>
      <c r="AAN278" s="37"/>
      <c r="AAO278" s="37"/>
      <c r="AAP278" s="37"/>
      <c r="AAQ278" s="37"/>
      <c r="AAR278" s="37"/>
      <c r="AAS278" s="37"/>
      <c r="AAT278" s="37"/>
      <c r="AAU278" s="37"/>
      <c r="AAV278" s="37"/>
    </row>
    <row r="279" spans="714:724" ht="9.75" customHeight="1" x14ac:dyDescent="0.15">
      <c r="AAL279" s="37"/>
      <c r="AAM279" s="37"/>
      <c r="AAN279" s="37"/>
      <c r="AAO279" s="37"/>
      <c r="AAP279" s="37"/>
      <c r="AAQ279" s="37"/>
      <c r="AAR279" s="37"/>
      <c r="AAS279" s="37"/>
      <c r="AAT279" s="37"/>
      <c r="AAU279" s="37"/>
      <c r="AAV279" s="37"/>
    </row>
    <row r="280" spans="714:724" ht="9.75" customHeight="1" x14ac:dyDescent="0.15">
      <c r="AAL280" s="37"/>
      <c r="AAM280" s="37"/>
      <c r="AAN280" s="37"/>
      <c r="AAO280" s="37"/>
      <c r="AAP280" s="37"/>
      <c r="AAQ280" s="37"/>
      <c r="AAR280" s="37"/>
      <c r="AAS280" s="37"/>
      <c r="AAT280" s="37"/>
      <c r="AAU280" s="37"/>
      <c r="AAV280" s="37"/>
    </row>
    <row r="281" spans="714:724" ht="9.75" customHeight="1" x14ac:dyDescent="0.15">
      <c r="AAL281" s="37"/>
      <c r="AAM281" s="37"/>
      <c r="AAN281" s="37"/>
      <c r="AAO281" s="37"/>
      <c r="AAP281" s="37"/>
      <c r="AAQ281" s="37"/>
      <c r="AAR281" s="37"/>
      <c r="AAS281" s="37"/>
      <c r="AAT281" s="37"/>
      <c r="AAU281" s="37"/>
      <c r="AAV281" s="37"/>
    </row>
    <row r="282" spans="714:724" ht="9.75" customHeight="1" x14ac:dyDescent="0.15">
      <c r="AAL282" s="37"/>
      <c r="AAM282" s="37"/>
      <c r="AAN282" s="37"/>
      <c r="AAO282" s="37"/>
      <c r="AAP282" s="37"/>
      <c r="AAQ282" s="37"/>
      <c r="AAR282" s="37"/>
      <c r="AAS282" s="37"/>
      <c r="AAT282" s="37"/>
      <c r="AAU282" s="37"/>
      <c r="AAV282" s="37"/>
    </row>
    <row r="283" spans="714:724" ht="9.75" customHeight="1" x14ac:dyDescent="0.15">
      <c r="AAL283" s="37"/>
      <c r="AAM283" s="37"/>
      <c r="AAN283" s="37"/>
      <c r="AAO283" s="37"/>
      <c r="AAP283" s="37"/>
      <c r="AAQ283" s="37"/>
      <c r="AAR283" s="37"/>
      <c r="AAS283" s="37"/>
      <c r="AAT283" s="37"/>
      <c r="AAU283" s="37"/>
      <c r="AAV283" s="37"/>
    </row>
    <row r="284" spans="714:724" ht="9.75" customHeight="1" x14ac:dyDescent="0.15">
      <c r="AAL284" s="37"/>
      <c r="AAM284" s="37"/>
      <c r="AAN284" s="37"/>
      <c r="AAO284" s="37"/>
      <c r="AAP284" s="37"/>
      <c r="AAQ284" s="37"/>
      <c r="AAR284" s="37"/>
      <c r="AAS284" s="37"/>
      <c r="AAT284" s="37"/>
      <c r="AAU284" s="37"/>
      <c r="AAV284" s="37"/>
    </row>
    <row r="285" spans="714:724" ht="9.75" customHeight="1" x14ac:dyDescent="0.15">
      <c r="AAL285" s="37"/>
      <c r="AAM285" s="37"/>
      <c r="AAN285" s="37"/>
      <c r="AAO285" s="37"/>
      <c r="AAP285" s="37"/>
      <c r="AAQ285" s="37"/>
      <c r="AAR285" s="37"/>
      <c r="AAS285" s="37"/>
      <c r="AAT285" s="37"/>
      <c r="AAU285" s="37"/>
      <c r="AAV285" s="37"/>
    </row>
    <row r="286" spans="714:724" ht="9.75" customHeight="1" x14ac:dyDescent="0.15">
      <c r="AAL286" s="37"/>
      <c r="AAM286" s="37"/>
      <c r="AAN286" s="37"/>
      <c r="AAO286" s="37"/>
      <c r="AAP286" s="37"/>
      <c r="AAQ286" s="37"/>
      <c r="AAR286" s="37"/>
      <c r="AAS286" s="37"/>
      <c r="AAT286" s="37"/>
      <c r="AAU286" s="37"/>
      <c r="AAV286" s="37"/>
    </row>
    <row r="287" spans="714:724" ht="9.75" customHeight="1" x14ac:dyDescent="0.15">
      <c r="AAL287" s="37"/>
      <c r="AAM287" s="37"/>
      <c r="AAN287" s="37"/>
      <c r="AAO287" s="37"/>
      <c r="AAP287" s="37"/>
      <c r="AAQ287" s="37"/>
      <c r="AAR287" s="37"/>
      <c r="AAS287" s="37"/>
      <c r="AAT287" s="37"/>
      <c r="AAU287" s="37"/>
      <c r="AAV287" s="37"/>
    </row>
    <row r="288" spans="714:724" ht="9.75" customHeight="1" x14ac:dyDescent="0.15">
      <c r="AAL288" s="37"/>
      <c r="AAM288" s="37"/>
      <c r="AAN288" s="37"/>
      <c r="AAO288" s="37"/>
      <c r="AAP288" s="37"/>
      <c r="AAQ288" s="37"/>
      <c r="AAR288" s="37"/>
      <c r="AAS288" s="37"/>
      <c r="AAT288" s="37"/>
      <c r="AAU288" s="37"/>
      <c r="AAV288" s="37"/>
    </row>
    <row r="289" spans="714:724" ht="9.75" customHeight="1" x14ac:dyDescent="0.15">
      <c r="AAL289" s="37"/>
      <c r="AAM289" s="37"/>
      <c r="AAN289" s="37"/>
      <c r="AAO289" s="37"/>
      <c r="AAP289" s="37"/>
      <c r="AAQ289" s="37"/>
      <c r="AAR289" s="37"/>
      <c r="AAS289" s="37"/>
      <c r="AAT289" s="37"/>
      <c r="AAU289" s="37"/>
      <c r="AAV289" s="37"/>
    </row>
    <row r="290" spans="714:724" ht="9.75" customHeight="1" x14ac:dyDescent="0.15">
      <c r="AAL290" s="37"/>
      <c r="AAM290" s="37"/>
      <c r="AAN290" s="37"/>
      <c r="AAO290" s="37"/>
      <c r="AAP290" s="37"/>
      <c r="AAQ290" s="37"/>
      <c r="AAR290" s="37"/>
      <c r="AAS290" s="37"/>
      <c r="AAT290" s="37"/>
      <c r="AAU290" s="37"/>
      <c r="AAV290" s="37"/>
    </row>
    <row r="291" spans="714:724" ht="9.75" customHeight="1" x14ac:dyDescent="0.15">
      <c r="AAL291" s="37"/>
      <c r="AAM291" s="37"/>
      <c r="AAN291" s="37"/>
      <c r="AAO291" s="37"/>
      <c r="AAP291" s="37"/>
      <c r="AAQ291" s="37"/>
      <c r="AAR291" s="37"/>
      <c r="AAS291" s="37"/>
      <c r="AAT291" s="37"/>
      <c r="AAU291" s="37"/>
      <c r="AAV291" s="37"/>
    </row>
    <row r="292" spans="714:724" ht="9.75" customHeight="1" x14ac:dyDescent="0.15">
      <c r="AAL292" s="37"/>
      <c r="AAM292" s="37"/>
      <c r="AAN292" s="37"/>
      <c r="AAO292" s="37"/>
      <c r="AAP292" s="37"/>
      <c r="AAQ292" s="37"/>
      <c r="AAR292" s="37"/>
      <c r="AAS292" s="37"/>
      <c r="AAT292" s="37"/>
      <c r="AAU292" s="37"/>
      <c r="AAV292" s="37"/>
    </row>
    <row r="293" spans="714:724" ht="9.75" customHeight="1" x14ac:dyDescent="0.15">
      <c r="AAL293" s="37"/>
      <c r="AAM293" s="37"/>
      <c r="AAN293" s="37"/>
      <c r="AAO293" s="37"/>
      <c r="AAP293" s="37"/>
      <c r="AAQ293" s="37"/>
      <c r="AAR293" s="37"/>
      <c r="AAS293" s="37"/>
      <c r="AAT293" s="37"/>
      <c r="AAU293" s="37"/>
      <c r="AAV293" s="37"/>
    </row>
    <row r="294" spans="714:724" ht="9.75" customHeight="1" x14ac:dyDescent="0.15">
      <c r="AAL294" s="37"/>
      <c r="AAM294" s="37"/>
      <c r="AAN294" s="37"/>
      <c r="AAO294" s="37"/>
      <c r="AAP294" s="37"/>
      <c r="AAQ294" s="37"/>
      <c r="AAR294" s="37"/>
      <c r="AAS294" s="37"/>
      <c r="AAT294" s="37"/>
      <c r="AAU294" s="37"/>
      <c r="AAV294" s="37"/>
    </row>
    <row r="295" spans="714:724" ht="9.75" customHeight="1" x14ac:dyDescent="0.15">
      <c r="AAL295" s="37"/>
      <c r="AAM295" s="37"/>
      <c r="AAN295" s="37"/>
      <c r="AAO295" s="37"/>
      <c r="AAP295" s="37"/>
      <c r="AAQ295" s="37"/>
      <c r="AAR295" s="37"/>
      <c r="AAS295" s="37"/>
      <c r="AAT295" s="37"/>
      <c r="AAU295" s="37"/>
      <c r="AAV295" s="37"/>
    </row>
    <row r="296" spans="714:724" ht="9.75" customHeight="1" x14ac:dyDescent="0.15">
      <c r="AAL296" s="37"/>
      <c r="AAM296" s="37"/>
      <c r="AAN296" s="37"/>
      <c r="AAO296" s="37"/>
      <c r="AAP296" s="37"/>
      <c r="AAQ296" s="37"/>
      <c r="AAR296" s="37"/>
      <c r="AAS296" s="37"/>
      <c r="AAT296" s="37"/>
      <c r="AAU296" s="37"/>
      <c r="AAV296" s="37"/>
    </row>
    <row r="297" spans="714:724" ht="9.75" customHeight="1" x14ac:dyDescent="0.15">
      <c r="AAL297" s="37"/>
      <c r="AAM297" s="37"/>
      <c r="AAN297" s="37"/>
      <c r="AAO297" s="37"/>
      <c r="AAP297" s="37"/>
      <c r="AAQ297" s="37"/>
      <c r="AAR297" s="37"/>
      <c r="AAS297" s="37"/>
      <c r="AAT297" s="37"/>
      <c r="AAU297" s="37"/>
      <c r="AAV297" s="37"/>
    </row>
    <row r="298" spans="714:724" ht="9.75" customHeight="1" x14ac:dyDescent="0.15">
      <c r="AAL298" s="37"/>
      <c r="AAM298" s="37"/>
      <c r="AAN298" s="37"/>
      <c r="AAO298" s="37"/>
      <c r="AAP298" s="37"/>
      <c r="AAQ298" s="37"/>
      <c r="AAR298" s="37"/>
      <c r="AAS298" s="37"/>
      <c r="AAT298" s="37"/>
      <c r="AAU298" s="37"/>
      <c r="AAV298" s="37"/>
    </row>
    <row r="299" spans="714:724" ht="9.75" customHeight="1" x14ac:dyDescent="0.15">
      <c r="AAL299" s="37"/>
      <c r="AAM299" s="37"/>
      <c r="AAN299" s="37"/>
      <c r="AAO299" s="37"/>
      <c r="AAP299" s="37"/>
      <c r="AAQ299" s="37"/>
      <c r="AAR299" s="37"/>
      <c r="AAS299" s="37"/>
      <c r="AAT299" s="37"/>
      <c r="AAU299" s="37"/>
      <c r="AAV299" s="37"/>
    </row>
    <row r="300" spans="714:724" ht="9.75" customHeight="1" x14ac:dyDescent="0.15">
      <c r="AAL300" s="37"/>
      <c r="AAM300" s="37"/>
      <c r="AAN300" s="37"/>
      <c r="AAO300" s="37"/>
      <c r="AAP300" s="37"/>
      <c r="AAQ300" s="37"/>
      <c r="AAR300" s="37"/>
      <c r="AAS300" s="37"/>
      <c r="AAT300" s="37"/>
      <c r="AAU300" s="37"/>
      <c r="AAV300" s="37"/>
    </row>
    <row r="301" spans="714:724" ht="9.75" customHeight="1" x14ac:dyDescent="0.15">
      <c r="AAL301" s="37"/>
      <c r="AAM301" s="37"/>
      <c r="AAN301" s="37"/>
      <c r="AAO301" s="37"/>
      <c r="AAP301" s="37"/>
      <c r="AAQ301" s="37"/>
      <c r="AAR301" s="37"/>
      <c r="AAS301" s="37"/>
      <c r="AAT301" s="37"/>
      <c r="AAU301" s="37"/>
      <c r="AAV301" s="37"/>
    </row>
    <row r="302" spans="714:724" ht="9.75" customHeight="1" x14ac:dyDescent="0.15">
      <c r="AAL302" s="37"/>
      <c r="AAM302" s="37"/>
      <c r="AAN302" s="37"/>
      <c r="AAO302" s="37"/>
      <c r="AAP302" s="37"/>
      <c r="AAQ302" s="37"/>
      <c r="AAR302" s="37"/>
      <c r="AAS302" s="37"/>
      <c r="AAT302" s="37"/>
      <c r="AAU302" s="37"/>
      <c r="AAV302" s="37"/>
    </row>
    <row r="303" spans="714:724" ht="9.75" customHeight="1" x14ac:dyDescent="0.15">
      <c r="AAL303" s="37"/>
      <c r="AAM303" s="37"/>
      <c r="AAN303" s="37"/>
      <c r="AAO303" s="37"/>
      <c r="AAP303" s="37"/>
      <c r="AAQ303" s="37"/>
      <c r="AAR303" s="37"/>
      <c r="AAS303" s="37"/>
      <c r="AAT303" s="37"/>
      <c r="AAU303" s="37"/>
      <c r="AAV303" s="37"/>
    </row>
    <row r="304" spans="714:724" ht="9.75" customHeight="1" x14ac:dyDescent="0.15">
      <c r="AAL304" s="37"/>
      <c r="AAM304" s="37"/>
      <c r="AAN304" s="37"/>
      <c r="AAO304" s="37"/>
      <c r="AAP304" s="37"/>
      <c r="AAQ304" s="37"/>
      <c r="AAR304" s="37"/>
      <c r="AAS304" s="37"/>
      <c r="AAT304" s="37"/>
      <c r="AAU304" s="37"/>
      <c r="AAV304" s="37"/>
    </row>
    <row r="305" spans="714:724" ht="9.75" customHeight="1" x14ac:dyDescent="0.15">
      <c r="AAL305" s="37"/>
      <c r="AAM305" s="37"/>
      <c r="AAN305" s="37"/>
      <c r="AAO305" s="37"/>
      <c r="AAP305" s="37"/>
      <c r="AAQ305" s="37"/>
      <c r="AAR305" s="37"/>
      <c r="AAS305" s="37"/>
      <c r="AAT305" s="37"/>
      <c r="AAU305" s="37"/>
      <c r="AAV305" s="37"/>
    </row>
    <row r="306" spans="714:724" ht="9.75" customHeight="1" x14ac:dyDescent="0.15">
      <c r="AAL306" s="37"/>
      <c r="AAM306" s="37"/>
      <c r="AAN306" s="37"/>
      <c r="AAO306" s="37"/>
      <c r="AAP306" s="37"/>
      <c r="AAQ306" s="37"/>
      <c r="AAR306" s="37"/>
      <c r="AAS306" s="37"/>
      <c r="AAT306" s="37"/>
      <c r="AAU306" s="37"/>
      <c r="AAV306" s="37"/>
    </row>
    <row r="307" spans="714:724" ht="9.75" customHeight="1" x14ac:dyDescent="0.15">
      <c r="AAL307" s="37"/>
      <c r="AAM307" s="37"/>
      <c r="AAN307" s="37"/>
      <c r="AAO307" s="37"/>
      <c r="AAP307" s="37"/>
      <c r="AAQ307" s="37"/>
      <c r="AAR307" s="37"/>
      <c r="AAS307" s="37"/>
      <c r="AAT307" s="37"/>
      <c r="AAU307" s="37"/>
      <c r="AAV307" s="37"/>
    </row>
    <row r="308" spans="714:724" ht="9.75" customHeight="1" x14ac:dyDescent="0.15">
      <c r="AAL308" s="37"/>
      <c r="AAM308" s="37"/>
      <c r="AAN308" s="37"/>
      <c r="AAO308" s="37"/>
      <c r="AAP308" s="37"/>
      <c r="AAQ308" s="37"/>
      <c r="AAR308" s="37"/>
      <c r="AAS308" s="37"/>
      <c r="AAT308" s="37"/>
      <c r="AAU308" s="37"/>
      <c r="AAV308" s="37"/>
    </row>
    <row r="309" spans="714:724" ht="9.75" customHeight="1" x14ac:dyDescent="0.15">
      <c r="AAL309" s="37"/>
      <c r="AAM309" s="37"/>
      <c r="AAN309" s="37"/>
      <c r="AAO309" s="37"/>
      <c r="AAP309" s="37"/>
      <c r="AAQ309" s="37"/>
      <c r="AAR309" s="37"/>
      <c r="AAS309" s="37"/>
      <c r="AAT309" s="37"/>
      <c r="AAU309" s="37"/>
      <c r="AAV309" s="37"/>
    </row>
    <row r="310" spans="714:724" ht="9.75" customHeight="1" x14ac:dyDescent="0.15">
      <c r="AAL310" s="37"/>
      <c r="AAM310" s="37"/>
      <c r="AAN310" s="37"/>
      <c r="AAO310" s="37"/>
      <c r="AAP310" s="37"/>
      <c r="AAQ310" s="37"/>
      <c r="AAR310" s="37"/>
      <c r="AAS310" s="37"/>
      <c r="AAT310" s="37"/>
      <c r="AAU310" s="37"/>
      <c r="AAV310" s="37"/>
    </row>
    <row r="311" spans="714:724" ht="9.75" customHeight="1" x14ac:dyDescent="0.15">
      <c r="AAL311" s="37"/>
      <c r="AAM311" s="37"/>
      <c r="AAN311" s="37"/>
      <c r="AAO311" s="37"/>
      <c r="AAP311" s="37"/>
      <c r="AAQ311" s="37"/>
      <c r="AAR311" s="37"/>
      <c r="AAS311" s="37"/>
      <c r="AAT311" s="37"/>
      <c r="AAU311" s="37"/>
      <c r="AAV311" s="37"/>
    </row>
    <row r="312" spans="714:724" ht="9.75" customHeight="1" x14ac:dyDescent="0.15">
      <c r="AAL312" s="37"/>
      <c r="AAM312" s="37"/>
      <c r="AAN312" s="37"/>
      <c r="AAO312" s="37"/>
      <c r="AAP312" s="37"/>
      <c r="AAQ312" s="37"/>
      <c r="AAR312" s="37"/>
      <c r="AAS312" s="37"/>
      <c r="AAT312" s="37"/>
      <c r="AAU312" s="37"/>
      <c r="AAV312" s="37"/>
    </row>
    <row r="313" spans="714:724" ht="9.75" customHeight="1" x14ac:dyDescent="0.15">
      <c r="AAL313" s="37"/>
      <c r="AAM313" s="37"/>
      <c r="AAN313" s="37"/>
      <c r="AAO313" s="37"/>
      <c r="AAP313" s="37"/>
      <c r="AAQ313" s="37"/>
      <c r="AAR313" s="37"/>
      <c r="AAS313" s="37"/>
      <c r="AAT313" s="37"/>
      <c r="AAU313" s="37"/>
      <c r="AAV313" s="37"/>
    </row>
    <row r="314" spans="714:724" ht="9.75" customHeight="1" x14ac:dyDescent="0.15">
      <c r="AAL314" s="37"/>
      <c r="AAM314" s="37"/>
      <c r="AAN314" s="37"/>
      <c r="AAO314" s="37"/>
      <c r="AAP314" s="37"/>
      <c r="AAQ314" s="37"/>
      <c r="AAR314" s="37"/>
      <c r="AAS314" s="37"/>
      <c r="AAT314" s="37"/>
      <c r="AAU314" s="37"/>
      <c r="AAV314" s="37"/>
    </row>
    <row r="315" spans="714:724" ht="9.75" customHeight="1" x14ac:dyDescent="0.15">
      <c r="AAL315" s="37"/>
      <c r="AAM315" s="37"/>
      <c r="AAN315" s="37"/>
      <c r="AAO315" s="37"/>
      <c r="AAP315" s="37"/>
      <c r="AAQ315" s="37"/>
      <c r="AAR315" s="37"/>
      <c r="AAS315" s="37"/>
      <c r="AAT315" s="37"/>
      <c r="AAU315" s="37"/>
      <c r="AAV315" s="37"/>
    </row>
    <row r="316" spans="714:724" ht="9.75" customHeight="1" x14ac:dyDescent="0.15">
      <c r="AAL316" s="37"/>
      <c r="AAM316" s="37"/>
      <c r="AAN316" s="37"/>
      <c r="AAO316" s="37"/>
      <c r="AAP316" s="37"/>
      <c r="AAQ316" s="37"/>
      <c r="AAR316" s="37"/>
      <c r="AAS316" s="37"/>
      <c r="AAT316" s="37"/>
      <c r="AAU316" s="37"/>
      <c r="AAV316" s="37"/>
    </row>
    <row r="317" spans="714:724" ht="9.75" customHeight="1" x14ac:dyDescent="0.15">
      <c r="AAL317" s="37"/>
      <c r="AAM317" s="37"/>
      <c r="AAN317" s="37"/>
      <c r="AAO317" s="37"/>
      <c r="AAP317" s="37"/>
      <c r="AAQ317" s="37"/>
      <c r="AAR317" s="37"/>
      <c r="AAS317" s="37"/>
      <c r="AAT317" s="37"/>
      <c r="AAU317" s="37"/>
      <c r="AAV317" s="37"/>
    </row>
    <row r="318" spans="714:724" ht="9.75" customHeight="1" x14ac:dyDescent="0.15">
      <c r="AAL318" s="37"/>
      <c r="AAM318" s="37"/>
      <c r="AAN318" s="37"/>
      <c r="AAO318" s="37"/>
      <c r="AAP318" s="37"/>
      <c r="AAQ318" s="37"/>
      <c r="AAR318" s="37"/>
      <c r="AAS318" s="37"/>
      <c r="AAT318" s="37"/>
      <c r="AAU318" s="37"/>
      <c r="AAV318" s="37"/>
    </row>
    <row r="319" spans="714:724" ht="9.75" customHeight="1" x14ac:dyDescent="0.15">
      <c r="AAL319" s="37"/>
      <c r="AAM319" s="37"/>
      <c r="AAN319" s="37"/>
      <c r="AAO319" s="37"/>
      <c r="AAP319" s="37"/>
      <c r="AAQ319" s="37"/>
      <c r="AAR319" s="37"/>
      <c r="AAS319" s="37"/>
      <c r="AAT319" s="37"/>
      <c r="AAU319" s="37"/>
      <c r="AAV319" s="37"/>
    </row>
    <row r="320" spans="714:724" ht="9.75" customHeight="1" x14ac:dyDescent="0.15">
      <c r="AAL320" s="37"/>
      <c r="AAM320" s="37"/>
      <c r="AAN320" s="37"/>
      <c r="AAO320" s="37"/>
      <c r="AAP320" s="37"/>
      <c r="AAQ320" s="37"/>
      <c r="AAR320" s="37"/>
      <c r="AAS320" s="37"/>
      <c r="AAT320" s="37"/>
      <c r="AAU320" s="37"/>
      <c r="AAV320" s="37"/>
    </row>
    <row r="321" spans="714:724" ht="9.75" customHeight="1" x14ac:dyDescent="0.15">
      <c r="AAL321" s="37"/>
      <c r="AAM321" s="37"/>
      <c r="AAN321" s="37"/>
      <c r="AAO321" s="37"/>
      <c r="AAP321" s="37"/>
      <c r="AAQ321" s="37"/>
      <c r="AAR321" s="37"/>
      <c r="AAS321" s="37"/>
      <c r="AAT321" s="37"/>
      <c r="AAU321" s="37"/>
      <c r="AAV321" s="37"/>
    </row>
    <row r="322" spans="714:724" ht="9.75" customHeight="1" x14ac:dyDescent="0.15">
      <c r="AAL322" s="37"/>
      <c r="AAM322" s="37"/>
      <c r="AAN322" s="37"/>
      <c r="AAO322" s="37"/>
      <c r="AAP322" s="37"/>
      <c r="AAQ322" s="37"/>
      <c r="AAR322" s="37"/>
      <c r="AAS322" s="37"/>
      <c r="AAT322" s="37"/>
      <c r="AAU322" s="37"/>
      <c r="AAV322" s="37"/>
    </row>
    <row r="323" spans="714:724" ht="9.75" customHeight="1" x14ac:dyDescent="0.15">
      <c r="AAL323" s="37"/>
      <c r="AAM323" s="37"/>
      <c r="AAN323" s="37"/>
      <c r="AAO323" s="37"/>
      <c r="AAP323" s="37"/>
      <c r="AAQ323" s="37"/>
      <c r="AAR323" s="37"/>
      <c r="AAS323" s="37"/>
      <c r="AAT323" s="37"/>
      <c r="AAU323" s="37"/>
      <c r="AAV323" s="37"/>
    </row>
    <row r="324" spans="714:724" ht="9.75" customHeight="1" x14ac:dyDescent="0.15">
      <c r="AAL324" s="37"/>
      <c r="AAM324" s="37"/>
      <c r="AAN324" s="37"/>
      <c r="AAO324" s="37"/>
      <c r="AAP324" s="37"/>
      <c r="AAQ324" s="37"/>
      <c r="AAR324" s="37"/>
      <c r="AAS324" s="37"/>
      <c r="AAT324" s="37"/>
      <c r="AAU324" s="37"/>
      <c r="AAV324" s="37"/>
    </row>
    <row r="325" spans="714:724" ht="9.75" customHeight="1" x14ac:dyDescent="0.15">
      <c r="AAL325" s="37"/>
      <c r="AAM325" s="37"/>
      <c r="AAN325" s="37"/>
      <c r="AAO325" s="37"/>
      <c r="AAP325" s="37"/>
      <c r="AAQ325" s="37"/>
      <c r="AAR325" s="37"/>
      <c r="AAS325" s="37"/>
      <c r="AAT325" s="37"/>
      <c r="AAU325" s="37"/>
      <c r="AAV325" s="37"/>
    </row>
    <row r="326" spans="714:724" ht="9.75" customHeight="1" x14ac:dyDescent="0.15">
      <c r="AAL326" s="37"/>
      <c r="AAM326" s="37"/>
      <c r="AAN326" s="37"/>
      <c r="AAO326" s="37"/>
      <c r="AAP326" s="37"/>
      <c r="AAQ326" s="37"/>
      <c r="AAR326" s="37"/>
      <c r="AAS326" s="37"/>
      <c r="AAT326" s="37"/>
      <c r="AAU326" s="37"/>
      <c r="AAV326" s="37"/>
    </row>
    <row r="327" spans="714:724" ht="9.75" customHeight="1" x14ac:dyDescent="0.15">
      <c r="AAL327" s="37"/>
      <c r="AAM327" s="37"/>
      <c r="AAN327" s="37"/>
      <c r="AAO327" s="37"/>
      <c r="AAP327" s="37"/>
      <c r="AAQ327" s="37"/>
      <c r="AAR327" s="37"/>
      <c r="AAS327" s="37"/>
      <c r="AAT327" s="37"/>
      <c r="AAU327" s="37"/>
      <c r="AAV327" s="37"/>
    </row>
    <row r="328" spans="714:724" ht="9.75" customHeight="1" x14ac:dyDescent="0.15">
      <c r="AAL328" s="37"/>
      <c r="AAM328" s="37"/>
      <c r="AAN328" s="37"/>
      <c r="AAO328" s="37"/>
      <c r="AAP328" s="37"/>
      <c r="AAQ328" s="37"/>
      <c r="AAR328" s="37"/>
      <c r="AAS328" s="37"/>
      <c r="AAT328" s="37"/>
      <c r="AAU328" s="37"/>
      <c r="AAV328" s="37"/>
    </row>
    <row r="329" spans="714:724" ht="9.75" customHeight="1" x14ac:dyDescent="0.15">
      <c r="AAL329" s="37"/>
      <c r="AAM329" s="37"/>
      <c r="AAN329" s="37"/>
      <c r="AAO329" s="37"/>
      <c r="AAP329" s="37"/>
      <c r="AAQ329" s="37"/>
      <c r="AAR329" s="37"/>
      <c r="AAS329" s="37"/>
      <c r="AAT329" s="37"/>
      <c r="AAU329" s="37"/>
      <c r="AAV329" s="37"/>
    </row>
    <row r="330" spans="714:724" ht="9.75" customHeight="1" x14ac:dyDescent="0.15">
      <c r="AAL330" s="37"/>
      <c r="AAM330" s="37"/>
      <c r="AAN330" s="37"/>
      <c r="AAO330" s="37"/>
      <c r="AAP330" s="37"/>
      <c r="AAQ330" s="37"/>
      <c r="AAR330" s="37"/>
      <c r="AAS330" s="37"/>
      <c r="AAT330" s="37"/>
      <c r="AAU330" s="37"/>
      <c r="AAV330" s="37"/>
    </row>
    <row r="331" spans="714:724" ht="9.75" customHeight="1" x14ac:dyDescent="0.15">
      <c r="AAL331" s="37"/>
      <c r="AAM331" s="37"/>
      <c r="AAN331" s="37"/>
      <c r="AAO331" s="37"/>
      <c r="AAP331" s="37"/>
      <c r="AAQ331" s="37"/>
      <c r="AAR331" s="37"/>
      <c r="AAS331" s="37"/>
      <c r="AAT331" s="37"/>
      <c r="AAU331" s="37"/>
      <c r="AAV331" s="37"/>
    </row>
    <row r="332" spans="714:724" ht="9.75" customHeight="1" x14ac:dyDescent="0.15">
      <c r="AAL332" s="37"/>
      <c r="AAM332" s="37"/>
      <c r="AAN332" s="37"/>
      <c r="AAO332" s="37"/>
      <c r="AAP332" s="37"/>
      <c r="AAQ332" s="37"/>
      <c r="AAR332" s="37"/>
      <c r="AAS332" s="37"/>
      <c r="AAT332" s="37"/>
      <c r="AAU332" s="37"/>
      <c r="AAV332" s="37"/>
    </row>
    <row r="333" spans="714:724" ht="9.75" customHeight="1" x14ac:dyDescent="0.15">
      <c r="AAL333" s="37"/>
      <c r="AAM333" s="37"/>
      <c r="AAN333" s="37"/>
      <c r="AAO333" s="37"/>
      <c r="AAP333" s="37"/>
      <c r="AAQ333" s="37"/>
      <c r="AAR333" s="37"/>
      <c r="AAS333" s="37"/>
      <c r="AAT333" s="37"/>
      <c r="AAU333" s="37"/>
      <c r="AAV333" s="37"/>
    </row>
    <row r="334" spans="714:724" ht="9.75" customHeight="1" x14ac:dyDescent="0.15">
      <c r="AAL334" s="37"/>
      <c r="AAM334" s="37"/>
      <c r="AAN334" s="37"/>
      <c r="AAO334" s="37"/>
      <c r="AAP334" s="37"/>
      <c r="AAQ334" s="37"/>
      <c r="AAR334" s="37"/>
      <c r="AAS334" s="37"/>
      <c r="AAT334" s="37"/>
      <c r="AAU334" s="37"/>
      <c r="AAV334" s="37"/>
    </row>
    <row r="335" spans="714:724" ht="9.75" customHeight="1" x14ac:dyDescent="0.15">
      <c r="AAL335" s="37"/>
      <c r="AAM335" s="37"/>
      <c r="AAN335" s="37"/>
      <c r="AAO335" s="37"/>
      <c r="AAP335" s="37"/>
      <c r="AAQ335" s="37"/>
      <c r="AAR335" s="37"/>
      <c r="AAS335" s="37"/>
      <c r="AAT335" s="37"/>
      <c r="AAU335" s="37"/>
      <c r="AAV335" s="37"/>
    </row>
    <row r="336" spans="714:724" ht="9.75" customHeight="1" x14ac:dyDescent="0.15">
      <c r="AAL336" s="37"/>
      <c r="AAM336" s="37"/>
      <c r="AAN336" s="37"/>
      <c r="AAO336" s="37"/>
      <c r="AAP336" s="37"/>
      <c r="AAQ336" s="37"/>
      <c r="AAR336" s="37"/>
      <c r="AAS336" s="37"/>
      <c r="AAT336" s="37"/>
      <c r="AAU336" s="37"/>
      <c r="AAV336" s="37"/>
    </row>
    <row r="337" spans="714:724" ht="9.75" customHeight="1" x14ac:dyDescent="0.15">
      <c r="AAL337" s="37"/>
      <c r="AAM337" s="37"/>
      <c r="AAN337" s="37"/>
      <c r="AAO337" s="37"/>
      <c r="AAP337" s="37"/>
      <c r="AAQ337" s="37"/>
      <c r="AAR337" s="37"/>
      <c r="AAS337" s="37"/>
      <c r="AAT337" s="37"/>
      <c r="AAU337" s="37"/>
      <c r="AAV337" s="37"/>
    </row>
    <row r="338" spans="714:724" ht="9.75" customHeight="1" x14ac:dyDescent="0.15">
      <c r="AAL338" s="37"/>
      <c r="AAM338" s="37"/>
      <c r="AAN338" s="37"/>
      <c r="AAO338" s="37"/>
      <c r="AAP338" s="37"/>
      <c r="AAQ338" s="37"/>
      <c r="AAR338" s="37"/>
      <c r="AAS338" s="37"/>
      <c r="AAT338" s="37"/>
      <c r="AAU338" s="37"/>
      <c r="AAV338" s="37"/>
    </row>
    <row r="339" spans="714:724" ht="9.75" customHeight="1" x14ac:dyDescent="0.15">
      <c r="AAL339" s="37"/>
      <c r="AAM339" s="37"/>
      <c r="AAN339" s="37"/>
      <c r="AAO339" s="37"/>
      <c r="AAP339" s="37"/>
      <c r="AAQ339" s="37"/>
      <c r="AAR339" s="37"/>
      <c r="AAS339" s="37"/>
      <c r="AAT339" s="37"/>
      <c r="AAU339" s="37"/>
      <c r="AAV339" s="37"/>
    </row>
    <row r="340" spans="714:724" ht="9.75" customHeight="1" x14ac:dyDescent="0.15">
      <c r="AAL340" s="37"/>
      <c r="AAM340" s="37"/>
      <c r="AAN340" s="37"/>
      <c r="AAO340" s="37"/>
      <c r="AAP340" s="37"/>
      <c r="AAQ340" s="37"/>
      <c r="AAR340" s="37"/>
      <c r="AAS340" s="37"/>
      <c r="AAT340" s="37"/>
      <c r="AAU340" s="37"/>
      <c r="AAV340" s="37"/>
    </row>
    <row r="341" spans="714:724" ht="9.75" customHeight="1" x14ac:dyDescent="0.15">
      <c r="AAL341" s="37"/>
      <c r="AAM341" s="37"/>
      <c r="AAN341" s="37"/>
      <c r="AAO341" s="37"/>
      <c r="AAP341" s="37"/>
      <c r="AAQ341" s="37"/>
      <c r="AAR341" s="37"/>
      <c r="AAS341" s="37"/>
      <c r="AAT341" s="37"/>
      <c r="AAU341" s="37"/>
      <c r="AAV341" s="37"/>
    </row>
    <row r="342" spans="714:724" ht="9.75" customHeight="1" x14ac:dyDescent="0.15">
      <c r="AAL342" s="37"/>
      <c r="AAM342" s="37"/>
      <c r="AAN342" s="37"/>
      <c r="AAO342" s="37"/>
      <c r="AAP342" s="37"/>
      <c r="AAQ342" s="37"/>
      <c r="AAR342" s="37"/>
      <c r="AAS342" s="37"/>
      <c r="AAT342" s="37"/>
      <c r="AAU342" s="37"/>
      <c r="AAV342" s="37"/>
    </row>
    <row r="343" spans="714:724" ht="9.75" customHeight="1" x14ac:dyDescent="0.15">
      <c r="AAL343" s="37"/>
      <c r="AAM343" s="37"/>
      <c r="AAN343" s="37"/>
      <c r="AAO343" s="37"/>
      <c r="AAP343" s="37"/>
      <c r="AAQ343" s="37"/>
      <c r="AAR343" s="37"/>
      <c r="AAS343" s="37"/>
      <c r="AAT343" s="37"/>
      <c r="AAU343" s="37"/>
      <c r="AAV343" s="37"/>
    </row>
    <row r="344" spans="714:724" ht="9.75" customHeight="1" x14ac:dyDescent="0.15">
      <c r="AAL344" s="37"/>
      <c r="AAM344" s="37"/>
      <c r="AAN344" s="37"/>
      <c r="AAO344" s="37"/>
      <c r="AAP344" s="37"/>
      <c r="AAQ344" s="37"/>
      <c r="AAR344" s="37"/>
      <c r="AAS344" s="37"/>
      <c r="AAT344" s="37"/>
      <c r="AAU344" s="37"/>
      <c r="AAV344" s="37"/>
    </row>
    <row r="345" spans="714:724" ht="9.75" customHeight="1" x14ac:dyDescent="0.15">
      <c r="AAL345" s="37"/>
      <c r="AAM345" s="37"/>
      <c r="AAN345" s="37"/>
      <c r="AAO345" s="37"/>
      <c r="AAP345" s="37"/>
      <c r="AAQ345" s="37"/>
      <c r="AAR345" s="37"/>
      <c r="AAS345" s="37"/>
      <c r="AAT345" s="37"/>
      <c r="AAU345" s="37"/>
      <c r="AAV345" s="37"/>
    </row>
    <row r="346" spans="714:724" ht="9.75" customHeight="1" x14ac:dyDescent="0.15">
      <c r="AAL346" s="37"/>
      <c r="AAM346" s="37"/>
      <c r="AAN346" s="37"/>
      <c r="AAO346" s="37"/>
      <c r="AAP346" s="37"/>
      <c r="AAQ346" s="37"/>
      <c r="AAR346" s="37"/>
      <c r="AAS346" s="37"/>
      <c r="AAT346" s="37"/>
      <c r="AAU346" s="37"/>
      <c r="AAV346" s="37"/>
    </row>
    <row r="347" spans="714:724" ht="9.75" customHeight="1" x14ac:dyDescent="0.15">
      <c r="AAL347" s="37"/>
      <c r="AAM347" s="37"/>
      <c r="AAN347" s="37"/>
      <c r="AAO347" s="37"/>
      <c r="AAP347" s="37"/>
      <c r="AAQ347" s="37"/>
      <c r="AAR347" s="37"/>
      <c r="AAS347" s="37"/>
      <c r="AAT347" s="37"/>
      <c r="AAU347" s="37"/>
      <c r="AAV347" s="37"/>
    </row>
    <row r="348" spans="714:724" ht="9.75" customHeight="1" x14ac:dyDescent="0.15">
      <c r="AAL348" s="37"/>
      <c r="AAM348" s="37"/>
      <c r="AAN348" s="37"/>
      <c r="AAO348" s="37"/>
      <c r="AAP348" s="37"/>
      <c r="AAQ348" s="37"/>
      <c r="AAR348" s="37"/>
      <c r="AAS348" s="37"/>
      <c r="AAT348" s="37"/>
      <c r="AAU348" s="37"/>
      <c r="AAV348" s="37"/>
    </row>
    <row r="349" spans="714:724" ht="9.75" customHeight="1" x14ac:dyDescent="0.15">
      <c r="AAL349" s="37"/>
      <c r="AAM349" s="37"/>
      <c r="AAN349" s="37"/>
      <c r="AAO349" s="37"/>
      <c r="AAP349" s="37"/>
      <c r="AAQ349" s="37"/>
      <c r="AAR349" s="37"/>
      <c r="AAS349" s="37"/>
      <c r="AAT349" s="37"/>
      <c r="AAU349" s="37"/>
      <c r="AAV349" s="37"/>
    </row>
    <row r="350" spans="714:724" ht="9.75" customHeight="1" x14ac:dyDescent="0.15">
      <c r="AAL350" s="37"/>
      <c r="AAM350" s="37"/>
      <c r="AAN350" s="37"/>
      <c r="AAO350" s="37"/>
      <c r="AAP350" s="37"/>
      <c r="AAQ350" s="37"/>
      <c r="AAR350" s="37"/>
      <c r="AAS350" s="37"/>
      <c r="AAT350" s="37"/>
      <c r="AAU350" s="37"/>
      <c r="AAV350" s="37"/>
    </row>
    <row r="351" spans="714:724" ht="9.75" customHeight="1" x14ac:dyDescent="0.15">
      <c r="AAL351" s="37"/>
      <c r="AAM351" s="37"/>
      <c r="AAN351" s="37"/>
      <c r="AAO351" s="37"/>
      <c r="AAP351" s="37"/>
      <c r="AAQ351" s="37"/>
      <c r="AAR351" s="37"/>
      <c r="AAS351" s="37"/>
      <c r="AAT351" s="37"/>
      <c r="AAU351" s="37"/>
      <c r="AAV351" s="37"/>
    </row>
    <row r="352" spans="714:724" ht="9.75" customHeight="1" x14ac:dyDescent="0.15">
      <c r="AAL352" s="37"/>
      <c r="AAM352" s="37"/>
      <c r="AAN352" s="37"/>
      <c r="AAO352" s="37"/>
      <c r="AAP352" s="37"/>
      <c r="AAQ352" s="37"/>
      <c r="AAR352" s="37"/>
      <c r="AAS352" s="37"/>
      <c r="AAT352" s="37"/>
      <c r="AAU352" s="37"/>
      <c r="AAV352" s="37"/>
    </row>
    <row r="353" spans="714:724" ht="9.75" customHeight="1" x14ac:dyDescent="0.15">
      <c r="AAL353" s="37"/>
      <c r="AAM353" s="37"/>
      <c r="AAN353" s="37"/>
      <c r="AAO353" s="37"/>
      <c r="AAP353" s="37"/>
      <c r="AAQ353" s="37"/>
      <c r="AAR353" s="37"/>
      <c r="AAS353" s="37"/>
      <c r="AAT353" s="37"/>
      <c r="AAU353" s="37"/>
      <c r="AAV353" s="37"/>
    </row>
    <row r="354" spans="714:724" ht="9.75" customHeight="1" x14ac:dyDescent="0.15">
      <c r="AAL354" s="37"/>
      <c r="AAM354" s="37"/>
      <c r="AAN354" s="37"/>
      <c r="AAO354" s="37"/>
      <c r="AAP354" s="37"/>
      <c r="AAQ354" s="37"/>
      <c r="AAR354" s="37"/>
      <c r="AAS354" s="37"/>
      <c r="AAT354" s="37"/>
      <c r="AAU354" s="37"/>
      <c r="AAV354" s="37"/>
    </row>
    <row r="355" spans="714:724" ht="9.75" customHeight="1" x14ac:dyDescent="0.15">
      <c r="AAL355" s="37"/>
      <c r="AAM355" s="37"/>
      <c r="AAN355" s="37"/>
      <c r="AAO355" s="37"/>
      <c r="AAP355" s="37"/>
      <c r="AAQ355" s="37"/>
      <c r="AAR355" s="37"/>
      <c r="AAS355" s="37"/>
      <c r="AAT355" s="37"/>
      <c r="AAU355" s="37"/>
      <c r="AAV355" s="37"/>
    </row>
    <row r="356" spans="714:724" ht="9.75" customHeight="1" x14ac:dyDescent="0.15">
      <c r="AAL356" s="37"/>
      <c r="AAM356" s="37"/>
      <c r="AAN356" s="37"/>
      <c r="AAO356" s="37"/>
      <c r="AAP356" s="37"/>
      <c r="AAQ356" s="37"/>
      <c r="AAR356" s="37"/>
      <c r="AAS356" s="37"/>
      <c r="AAT356" s="37"/>
      <c r="AAU356" s="37"/>
      <c r="AAV356" s="37"/>
    </row>
    <row r="357" spans="714:724" ht="9.75" customHeight="1" x14ac:dyDescent="0.15">
      <c r="AAL357" s="37"/>
      <c r="AAM357" s="37"/>
      <c r="AAN357" s="37"/>
      <c r="AAO357" s="37"/>
      <c r="AAP357" s="37"/>
      <c r="AAQ357" s="37"/>
      <c r="AAR357" s="37"/>
      <c r="AAS357" s="37"/>
      <c r="AAT357" s="37"/>
      <c r="AAU357" s="37"/>
      <c r="AAV357" s="37"/>
    </row>
    <row r="358" spans="714:724" ht="9.75" customHeight="1" x14ac:dyDescent="0.15">
      <c r="AAL358" s="37"/>
      <c r="AAM358" s="37"/>
      <c r="AAN358" s="37"/>
      <c r="AAO358" s="37"/>
      <c r="AAP358" s="37"/>
      <c r="AAQ358" s="37"/>
      <c r="AAR358" s="37"/>
      <c r="AAS358" s="37"/>
      <c r="AAT358" s="37"/>
      <c r="AAU358" s="37"/>
      <c r="AAV358" s="37"/>
    </row>
    <row r="359" spans="714:724" ht="9.75" customHeight="1" x14ac:dyDescent="0.15">
      <c r="AAL359" s="37"/>
      <c r="AAM359" s="37"/>
      <c r="AAN359" s="37"/>
      <c r="AAO359" s="37"/>
      <c r="AAP359" s="37"/>
      <c r="AAQ359" s="37"/>
      <c r="AAR359" s="37"/>
      <c r="AAS359" s="37"/>
      <c r="AAT359" s="37"/>
      <c r="AAU359" s="37"/>
      <c r="AAV359" s="37"/>
    </row>
    <row r="360" spans="714:724" ht="9.75" customHeight="1" x14ac:dyDescent="0.15">
      <c r="AAL360" s="37"/>
      <c r="AAM360" s="37"/>
      <c r="AAN360" s="37"/>
      <c r="AAO360" s="37"/>
      <c r="AAP360" s="37"/>
      <c r="AAQ360" s="37"/>
      <c r="AAR360" s="37"/>
      <c r="AAS360" s="37"/>
      <c r="AAT360" s="37"/>
      <c r="AAU360" s="37"/>
      <c r="AAV360" s="37"/>
    </row>
    <row r="361" spans="714:724" ht="9.75" customHeight="1" x14ac:dyDescent="0.15">
      <c r="AAL361" s="37"/>
      <c r="AAM361" s="37"/>
      <c r="AAN361" s="37"/>
      <c r="AAO361" s="37"/>
      <c r="AAP361" s="37"/>
      <c r="AAQ361" s="37"/>
      <c r="AAR361" s="37"/>
      <c r="AAS361" s="37"/>
      <c r="AAT361" s="37"/>
      <c r="AAU361" s="37"/>
      <c r="AAV361" s="37"/>
    </row>
    <row r="362" spans="714:724" ht="9.75" customHeight="1" x14ac:dyDescent="0.15">
      <c r="AAL362" s="37"/>
      <c r="AAM362" s="37"/>
      <c r="AAN362" s="37"/>
      <c r="AAO362" s="37"/>
      <c r="AAP362" s="37"/>
      <c r="AAQ362" s="37"/>
      <c r="AAR362" s="37"/>
      <c r="AAS362" s="37"/>
      <c r="AAT362" s="37"/>
      <c r="AAU362" s="37"/>
      <c r="AAV362" s="37"/>
    </row>
    <row r="363" spans="714:724" ht="9.75" customHeight="1" x14ac:dyDescent="0.15">
      <c r="AAL363" s="37"/>
      <c r="AAM363" s="37"/>
      <c r="AAN363" s="37"/>
      <c r="AAO363" s="37"/>
      <c r="AAP363" s="37"/>
      <c r="AAQ363" s="37"/>
      <c r="AAR363" s="37"/>
      <c r="AAS363" s="37"/>
      <c r="AAT363" s="37"/>
      <c r="AAU363" s="37"/>
      <c r="AAV363" s="37"/>
    </row>
    <row r="364" spans="714:724" ht="9.75" customHeight="1" x14ac:dyDescent="0.15">
      <c r="AAL364" s="37"/>
      <c r="AAM364" s="37"/>
      <c r="AAN364" s="37"/>
      <c r="AAO364" s="37"/>
      <c r="AAP364" s="37"/>
      <c r="AAQ364" s="37"/>
      <c r="AAR364" s="37"/>
      <c r="AAS364" s="37"/>
      <c r="AAT364" s="37"/>
      <c r="AAU364" s="37"/>
      <c r="AAV364" s="37"/>
    </row>
    <row r="365" spans="714:724" ht="9.75" customHeight="1" x14ac:dyDescent="0.15">
      <c r="AAL365" s="37"/>
      <c r="AAM365" s="37"/>
      <c r="AAN365" s="37"/>
      <c r="AAO365" s="37"/>
      <c r="AAP365" s="37"/>
      <c r="AAQ365" s="37"/>
      <c r="AAR365" s="37"/>
      <c r="AAS365" s="37"/>
      <c r="AAT365" s="37"/>
      <c r="AAU365" s="37"/>
      <c r="AAV365" s="37"/>
    </row>
    <row r="366" spans="714:724" ht="9.75" customHeight="1" x14ac:dyDescent="0.15">
      <c r="AAL366" s="37"/>
      <c r="AAM366" s="37"/>
      <c r="AAN366" s="37"/>
      <c r="AAO366" s="37"/>
      <c r="AAP366" s="37"/>
      <c r="AAQ366" s="37"/>
      <c r="AAR366" s="37"/>
      <c r="AAS366" s="37"/>
      <c r="AAT366" s="37"/>
      <c r="AAU366" s="37"/>
      <c r="AAV366" s="37"/>
    </row>
    <row r="367" spans="714:724" ht="9.75" customHeight="1" x14ac:dyDescent="0.15">
      <c r="AAL367" s="37"/>
      <c r="AAM367" s="37"/>
      <c r="AAN367" s="37"/>
      <c r="AAO367" s="37"/>
      <c r="AAP367" s="37"/>
      <c r="AAQ367" s="37"/>
      <c r="AAR367" s="37"/>
      <c r="AAS367" s="37"/>
      <c r="AAT367" s="37"/>
      <c r="AAU367" s="37"/>
      <c r="AAV367" s="37"/>
    </row>
    <row r="368" spans="714:724" ht="9.75" customHeight="1" x14ac:dyDescent="0.15">
      <c r="AAL368" s="37"/>
      <c r="AAM368" s="37"/>
      <c r="AAN368" s="37"/>
      <c r="AAO368" s="37"/>
      <c r="AAP368" s="37"/>
      <c r="AAQ368" s="37"/>
      <c r="AAR368" s="37"/>
      <c r="AAS368" s="37"/>
      <c r="AAT368" s="37"/>
      <c r="AAU368" s="37"/>
      <c r="AAV368" s="37"/>
    </row>
    <row r="369" spans="714:724" ht="9.75" customHeight="1" x14ac:dyDescent="0.15">
      <c r="AAL369" s="37"/>
      <c r="AAM369" s="37"/>
      <c r="AAN369" s="37"/>
      <c r="AAO369" s="37"/>
      <c r="AAP369" s="37"/>
      <c r="AAQ369" s="37"/>
      <c r="AAR369" s="37"/>
      <c r="AAS369" s="37"/>
      <c r="AAT369" s="37"/>
      <c r="AAU369" s="37"/>
      <c r="AAV369" s="37"/>
    </row>
    <row r="370" spans="714:724" ht="9.75" customHeight="1" x14ac:dyDescent="0.15">
      <c r="AAL370" s="37"/>
      <c r="AAM370" s="37"/>
      <c r="AAN370" s="37"/>
      <c r="AAO370" s="37"/>
      <c r="AAP370" s="37"/>
      <c r="AAQ370" s="37"/>
      <c r="AAR370" s="37"/>
      <c r="AAS370" s="37"/>
      <c r="AAT370" s="37"/>
      <c r="AAU370" s="37"/>
      <c r="AAV370" s="37"/>
    </row>
    <row r="371" spans="714:724" ht="9.75" customHeight="1" x14ac:dyDescent="0.15">
      <c r="AAL371" s="37"/>
      <c r="AAM371" s="37"/>
      <c r="AAN371" s="37"/>
      <c r="AAO371" s="37"/>
      <c r="AAP371" s="37"/>
      <c r="AAQ371" s="37"/>
      <c r="AAR371" s="37"/>
      <c r="AAS371" s="37"/>
      <c r="AAT371" s="37"/>
      <c r="AAU371" s="37"/>
      <c r="AAV371" s="37"/>
    </row>
    <row r="372" spans="714:724" ht="9.75" customHeight="1" x14ac:dyDescent="0.15">
      <c r="AAL372" s="37"/>
      <c r="AAM372" s="37"/>
      <c r="AAN372" s="37"/>
      <c r="AAO372" s="37"/>
      <c r="AAP372" s="37"/>
      <c r="AAQ372" s="37"/>
      <c r="AAR372" s="37"/>
      <c r="AAS372" s="37"/>
      <c r="AAT372" s="37"/>
      <c r="AAU372" s="37"/>
      <c r="AAV372" s="37"/>
    </row>
    <row r="373" spans="714:724" ht="9.75" customHeight="1" x14ac:dyDescent="0.15">
      <c r="AAL373" s="37"/>
      <c r="AAM373" s="37"/>
      <c r="AAN373" s="37"/>
      <c r="AAO373" s="37"/>
      <c r="AAP373" s="37"/>
      <c r="AAQ373" s="37"/>
      <c r="AAR373" s="37"/>
      <c r="AAS373" s="37"/>
      <c r="AAT373" s="37"/>
      <c r="AAU373" s="37"/>
      <c r="AAV373" s="37"/>
    </row>
    <row r="374" spans="714:724" ht="9.75" customHeight="1" x14ac:dyDescent="0.15">
      <c r="AAL374" s="37"/>
      <c r="AAM374" s="37"/>
      <c r="AAN374" s="37"/>
      <c r="AAO374" s="37"/>
      <c r="AAP374" s="37"/>
      <c r="AAQ374" s="37"/>
      <c r="AAR374" s="37"/>
      <c r="AAS374" s="37"/>
      <c r="AAT374" s="37"/>
      <c r="AAU374" s="37"/>
      <c r="AAV374" s="37"/>
    </row>
    <row r="375" spans="714:724" ht="9.75" customHeight="1" x14ac:dyDescent="0.15">
      <c r="AAL375" s="37"/>
      <c r="AAM375" s="37"/>
      <c r="AAN375" s="37"/>
      <c r="AAO375" s="37"/>
      <c r="AAP375" s="37"/>
      <c r="AAQ375" s="37"/>
      <c r="AAR375" s="37"/>
      <c r="AAS375" s="37"/>
      <c r="AAT375" s="37"/>
      <c r="AAU375" s="37"/>
      <c r="AAV375" s="37"/>
    </row>
    <row r="376" spans="714:724" ht="9.75" customHeight="1" x14ac:dyDescent="0.15">
      <c r="AAL376" s="37"/>
      <c r="AAM376" s="37"/>
      <c r="AAN376" s="37"/>
      <c r="AAO376" s="37"/>
      <c r="AAP376" s="37"/>
      <c r="AAQ376" s="37"/>
      <c r="AAR376" s="37"/>
      <c r="AAS376" s="37"/>
      <c r="AAT376" s="37"/>
      <c r="AAU376" s="37"/>
      <c r="AAV376" s="37"/>
    </row>
    <row r="377" spans="714:724" ht="9.75" customHeight="1" x14ac:dyDescent="0.15">
      <c r="AAL377" s="37"/>
      <c r="AAM377" s="37"/>
      <c r="AAN377" s="37"/>
      <c r="AAO377" s="37"/>
      <c r="AAP377" s="37"/>
      <c r="AAQ377" s="37"/>
      <c r="AAR377" s="37"/>
      <c r="AAS377" s="37"/>
      <c r="AAT377" s="37"/>
      <c r="AAU377" s="37"/>
      <c r="AAV377" s="37"/>
    </row>
    <row r="378" spans="714:724" ht="9.75" customHeight="1" x14ac:dyDescent="0.15">
      <c r="AAL378" s="37"/>
      <c r="AAM378" s="37"/>
      <c r="AAN378" s="37"/>
      <c r="AAO378" s="37"/>
      <c r="AAP378" s="37"/>
      <c r="AAQ378" s="37"/>
      <c r="AAR378" s="37"/>
      <c r="AAS378" s="37"/>
      <c r="AAT378" s="37"/>
      <c r="AAU378" s="37"/>
      <c r="AAV378" s="37"/>
    </row>
    <row r="379" spans="714:724" ht="9.75" customHeight="1" x14ac:dyDescent="0.15">
      <c r="AAL379" s="37"/>
      <c r="AAM379" s="37"/>
      <c r="AAN379" s="37"/>
      <c r="AAO379" s="37"/>
      <c r="AAP379" s="37"/>
      <c r="AAQ379" s="37"/>
      <c r="AAR379" s="37"/>
      <c r="AAS379" s="37"/>
      <c r="AAT379" s="37"/>
      <c r="AAU379" s="37"/>
      <c r="AAV379" s="37"/>
    </row>
    <row r="380" spans="714:724" ht="9.75" customHeight="1" x14ac:dyDescent="0.15">
      <c r="AAL380" s="37"/>
      <c r="AAM380" s="37"/>
      <c r="AAN380" s="37"/>
      <c r="AAO380" s="37"/>
      <c r="AAP380" s="37"/>
      <c r="AAQ380" s="37"/>
      <c r="AAR380" s="37"/>
      <c r="AAS380" s="37"/>
      <c r="AAT380" s="37"/>
      <c r="AAU380" s="37"/>
      <c r="AAV380" s="37"/>
    </row>
    <row r="381" spans="714:724" ht="9.75" customHeight="1" x14ac:dyDescent="0.15">
      <c r="AAL381" s="37"/>
      <c r="AAM381" s="37"/>
      <c r="AAN381" s="37"/>
      <c r="AAO381" s="37"/>
      <c r="AAP381" s="37"/>
      <c r="AAQ381" s="37"/>
      <c r="AAR381" s="37"/>
      <c r="AAS381" s="37"/>
      <c r="AAT381" s="37"/>
      <c r="AAU381" s="37"/>
      <c r="AAV381" s="37"/>
    </row>
    <row r="382" spans="714:724" ht="9.75" customHeight="1" x14ac:dyDescent="0.15">
      <c r="AAL382" s="37"/>
      <c r="AAM382" s="37"/>
      <c r="AAN382" s="37"/>
      <c r="AAO382" s="37"/>
      <c r="AAP382" s="37"/>
      <c r="AAQ382" s="37"/>
      <c r="AAR382" s="37"/>
      <c r="AAS382" s="37"/>
      <c r="AAT382" s="37"/>
      <c r="AAU382" s="37"/>
      <c r="AAV382" s="37"/>
    </row>
    <row r="383" spans="714:724" ht="9.75" customHeight="1" x14ac:dyDescent="0.15">
      <c r="AAL383" s="37"/>
      <c r="AAM383" s="37"/>
      <c r="AAN383" s="37"/>
      <c r="AAO383" s="37"/>
      <c r="AAP383" s="37"/>
      <c r="AAQ383" s="37"/>
      <c r="AAR383" s="37"/>
      <c r="AAS383" s="37"/>
      <c r="AAT383" s="37"/>
      <c r="AAU383" s="37"/>
      <c r="AAV383" s="37"/>
    </row>
    <row r="384" spans="714:724" ht="9.75" customHeight="1" x14ac:dyDescent="0.15">
      <c r="AAL384" s="37"/>
      <c r="AAM384" s="37"/>
      <c r="AAN384" s="37"/>
      <c r="AAO384" s="37"/>
      <c r="AAP384" s="37"/>
      <c r="AAQ384" s="37"/>
      <c r="AAR384" s="37"/>
      <c r="AAS384" s="37"/>
      <c r="AAT384" s="37"/>
      <c r="AAU384" s="37"/>
      <c r="AAV384" s="37"/>
    </row>
    <row r="385" spans="714:724" ht="9.75" customHeight="1" x14ac:dyDescent="0.15">
      <c r="AAL385" s="37"/>
      <c r="AAM385" s="37"/>
      <c r="AAN385" s="37"/>
      <c r="AAO385" s="37"/>
      <c r="AAP385" s="37"/>
      <c r="AAQ385" s="37"/>
      <c r="AAR385" s="37"/>
      <c r="AAS385" s="37"/>
      <c r="AAT385" s="37"/>
      <c r="AAU385" s="37"/>
      <c r="AAV385" s="37"/>
    </row>
    <row r="386" spans="714:724" ht="9.75" customHeight="1" x14ac:dyDescent="0.15">
      <c r="AAL386" s="37"/>
      <c r="AAM386" s="37"/>
      <c r="AAN386" s="37"/>
      <c r="AAO386" s="37"/>
      <c r="AAP386" s="37"/>
      <c r="AAQ386" s="37"/>
      <c r="AAR386" s="37"/>
      <c r="AAS386" s="37"/>
      <c r="AAT386" s="37"/>
      <c r="AAU386" s="37"/>
      <c r="AAV386" s="37"/>
    </row>
    <row r="387" spans="714:724" ht="9.75" customHeight="1" x14ac:dyDescent="0.15">
      <c r="AAL387" s="37"/>
      <c r="AAM387" s="37"/>
      <c r="AAN387" s="37"/>
      <c r="AAO387" s="37"/>
      <c r="AAP387" s="37"/>
      <c r="AAQ387" s="37"/>
      <c r="AAR387" s="37"/>
      <c r="AAS387" s="37"/>
      <c r="AAT387" s="37"/>
      <c r="AAU387" s="37"/>
      <c r="AAV387" s="37"/>
    </row>
    <row r="388" spans="714:724" ht="9.75" customHeight="1" x14ac:dyDescent="0.15">
      <c r="AAL388" s="37"/>
      <c r="AAM388" s="37"/>
      <c r="AAN388" s="37"/>
      <c r="AAO388" s="37"/>
      <c r="AAP388" s="37"/>
      <c r="AAQ388" s="37"/>
      <c r="AAR388" s="37"/>
      <c r="AAS388" s="37"/>
      <c r="AAT388" s="37"/>
      <c r="AAU388" s="37"/>
      <c r="AAV388" s="37"/>
    </row>
    <row r="389" spans="714:724" ht="9.75" customHeight="1" x14ac:dyDescent="0.15">
      <c r="AAL389" s="37"/>
      <c r="AAM389" s="37"/>
      <c r="AAN389" s="37"/>
      <c r="AAO389" s="37"/>
      <c r="AAP389" s="37"/>
      <c r="AAQ389" s="37"/>
      <c r="AAR389" s="37"/>
      <c r="AAS389" s="37"/>
      <c r="AAT389" s="37"/>
      <c r="AAU389" s="37"/>
      <c r="AAV389" s="37"/>
    </row>
    <row r="390" spans="714:724" ht="9.75" customHeight="1" x14ac:dyDescent="0.15">
      <c r="AAL390" s="37"/>
      <c r="AAM390" s="37"/>
      <c r="AAN390" s="37"/>
      <c r="AAO390" s="37"/>
      <c r="AAP390" s="37"/>
      <c r="AAQ390" s="37"/>
      <c r="AAR390" s="37"/>
      <c r="AAS390" s="37"/>
      <c r="AAT390" s="37"/>
      <c r="AAU390" s="37"/>
      <c r="AAV390" s="37"/>
    </row>
    <row r="391" spans="714:724" ht="9.75" customHeight="1" x14ac:dyDescent="0.15">
      <c r="AAL391" s="37"/>
      <c r="AAM391" s="37"/>
      <c r="AAN391" s="37"/>
      <c r="AAO391" s="37"/>
      <c r="AAP391" s="37"/>
      <c r="AAQ391" s="37"/>
      <c r="AAR391" s="37"/>
      <c r="AAS391" s="37"/>
      <c r="AAT391" s="37"/>
      <c r="AAU391" s="37"/>
      <c r="AAV391" s="37"/>
    </row>
    <row r="392" spans="714:724" ht="9.75" customHeight="1" x14ac:dyDescent="0.15">
      <c r="AAL392" s="37"/>
      <c r="AAM392" s="37"/>
      <c r="AAN392" s="37"/>
      <c r="AAO392" s="37"/>
      <c r="AAP392" s="37"/>
      <c r="AAQ392" s="37"/>
      <c r="AAR392" s="37"/>
      <c r="AAS392" s="37"/>
      <c r="AAT392" s="37"/>
      <c r="AAU392" s="37"/>
      <c r="AAV392" s="37"/>
    </row>
    <row r="393" spans="714:724" ht="9.75" customHeight="1" x14ac:dyDescent="0.15">
      <c r="AAL393" s="37"/>
      <c r="AAM393" s="37"/>
      <c r="AAN393" s="37"/>
      <c r="AAO393" s="37"/>
      <c r="AAP393" s="37"/>
      <c r="AAQ393" s="37"/>
      <c r="AAR393" s="37"/>
      <c r="AAS393" s="37"/>
      <c r="AAT393" s="37"/>
      <c r="AAU393" s="37"/>
      <c r="AAV393" s="37"/>
    </row>
    <row r="394" spans="714:724" ht="9.75" customHeight="1" x14ac:dyDescent="0.15">
      <c r="AAL394" s="37"/>
      <c r="AAM394" s="37"/>
      <c r="AAN394" s="37"/>
      <c r="AAO394" s="37"/>
      <c r="AAP394" s="37"/>
      <c r="AAQ394" s="37"/>
      <c r="AAR394" s="37"/>
      <c r="AAS394" s="37"/>
      <c r="AAT394" s="37"/>
      <c r="AAU394" s="37"/>
      <c r="AAV394" s="37"/>
    </row>
    <row r="395" spans="714:724" ht="9.75" customHeight="1" x14ac:dyDescent="0.15">
      <c r="AAL395" s="37"/>
      <c r="AAM395" s="37"/>
      <c r="AAN395" s="37"/>
      <c r="AAO395" s="37"/>
      <c r="AAP395" s="37"/>
      <c r="AAQ395" s="37"/>
      <c r="AAR395" s="37"/>
      <c r="AAS395" s="37"/>
      <c r="AAT395" s="37"/>
      <c r="AAU395" s="37"/>
      <c r="AAV395" s="37"/>
    </row>
    <row r="396" spans="714:724" ht="9.75" customHeight="1" x14ac:dyDescent="0.15">
      <c r="AAL396" s="37"/>
      <c r="AAM396" s="37"/>
      <c r="AAN396" s="37"/>
      <c r="AAO396" s="37"/>
      <c r="AAP396" s="37"/>
      <c r="AAQ396" s="37"/>
      <c r="AAR396" s="37"/>
      <c r="AAS396" s="37"/>
      <c r="AAT396" s="37"/>
      <c r="AAU396" s="37"/>
      <c r="AAV396" s="37"/>
    </row>
    <row r="397" spans="714:724" ht="9.75" customHeight="1" x14ac:dyDescent="0.15">
      <c r="AAL397" s="37"/>
      <c r="AAM397" s="37"/>
      <c r="AAN397" s="37"/>
      <c r="AAO397" s="37"/>
      <c r="AAP397" s="37"/>
      <c r="AAQ397" s="37"/>
      <c r="AAR397" s="37"/>
      <c r="AAS397" s="37"/>
      <c r="AAT397" s="37"/>
      <c r="AAU397" s="37"/>
      <c r="AAV397" s="37"/>
    </row>
    <row r="398" spans="714:724" ht="9.75" customHeight="1" x14ac:dyDescent="0.15">
      <c r="AAL398" s="37"/>
      <c r="AAM398" s="37"/>
      <c r="AAN398" s="37"/>
      <c r="AAO398" s="37"/>
      <c r="AAP398" s="37"/>
      <c r="AAQ398" s="37"/>
      <c r="AAR398" s="37"/>
      <c r="AAS398" s="37"/>
      <c r="AAT398" s="37"/>
      <c r="AAU398" s="37"/>
      <c r="AAV398" s="37"/>
    </row>
    <row r="399" spans="714:724" ht="9.75" customHeight="1" x14ac:dyDescent="0.15">
      <c r="AAL399" s="37"/>
      <c r="AAM399" s="37"/>
      <c r="AAN399" s="37"/>
      <c r="AAO399" s="37"/>
      <c r="AAP399" s="37"/>
      <c r="AAQ399" s="37"/>
      <c r="AAR399" s="37"/>
      <c r="AAS399" s="37"/>
      <c r="AAT399" s="37"/>
      <c r="AAU399" s="37"/>
      <c r="AAV399" s="37"/>
    </row>
    <row r="400" spans="714:724" ht="9.75" customHeight="1" x14ac:dyDescent="0.15">
      <c r="AAL400" s="37"/>
      <c r="AAM400" s="37"/>
      <c r="AAN400" s="37"/>
      <c r="AAO400" s="37"/>
      <c r="AAP400" s="37"/>
      <c r="AAQ400" s="37"/>
      <c r="AAR400" s="37"/>
      <c r="AAS400" s="37"/>
      <c r="AAT400" s="37"/>
      <c r="AAU400" s="37"/>
      <c r="AAV400" s="37"/>
    </row>
    <row r="401" spans="714:724" ht="9.75" customHeight="1" x14ac:dyDescent="0.15">
      <c r="AAL401" s="37"/>
      <c r="AAM401" s="37"/>
      <c r="AAN401" s="37"/>
      <c r="AAO401" s="37"/>
      <c r="AAP401" s="37"/>
      <c r="AAQ401" s="37"/>
      <c r="AAR401" s="37"/>
      <c r="AAS401" s="37"/>
      <c r="AAT401" s="37"/>
      <c r="AAU401" s="37"/>
      <c r="AAV401" s="37"/>
    </row>
    <row r="402" spans="714:724" ht="9.75" customHeight="1" x14ac:dyDescent="0.15">
      <c r="AAL402" s="37"/>
      <c r="AAM402" s="37"/>
      <c r="AAN402" s="37"/>
      <c r="AAO402" s="37"/>
      <c r="AAP402" s="37"/>
      <c r="AAQ402" s="37"/>
      <c r="AAR402" s="37"/>
      <c r="AAS402" s="37"/>
      <c r="AAT402" s="37"/>
      <c r="AAU402" s="37"/>
      <c r="AAV402" s="37"/>
    </row>
    <row r="403" spans="714:724" ht="9.75" customHeight="1" x14ac:dyDescent="0.15">
      <c r="AAL403" s="37"/>
      <c r="AAM403" s="37"/>
      <c r="AAN403" s="37"/>
      <c r="AAO403" s="37"/>
      <c r="AAP403" s="37"/>
      <c r="AAQ403" s="37"/>
      <c r="AAR403" s="37"/>
      <c r="AAS403" s="37"/>
      <c r="AAT403" s="37"/>
      <c r="AAU403" s="37"/>
      <c r="AAV403" s="37"/>
    </row>
    <row r="404" spans="714:724" ht="9.75" customHeight="1" x14ac:dyDescent="0.15">
      <c r="AAL404" s="37"/>
      <c r="AAM404" s="37"/>
      <c r="AAN404" s="37"/>
      <c r="AAO404" s="37"/>
      <c r="AAP404" s="37"/>
      <c r="AAQ404" s="37"/>
      <c r="AAR404" s="37"/>
      <c r="AAS404" s="37"/>
      <c r="AAT404" s="37"/>
      <c r="AAU404" s="37"/>
      <c r="AAV404" s="37"/>
    </row>
    <row r="405" spans="714:724" ht="9.75" customHeight="1" x14ac:dyDescent="0.15">
      <c r="AAL405" s="37"/>
      <c r="AAM405" s="37"/>
      <c r="AAN405" s="37"/>
      <c r="AAO405" s="37"/>
      <c r="AAP405" s="37"/>
      <c r="AAQ405" s="37"/>
      <c r="AAR405" s="37"/>
      <c r="AAS405" s="37"/>
      <c r="AAT405" s="37"/>
      <c r="AAU405" s="37"/>
      <c r="AAV405" s="37"/>
    </row>
    <row r="406" spans="714:724" ht="9.75" customHeight="1" x14ac:dyDescent="0.15">
      <c r="AAL406" s="37"/>
      <c r="AAM406" s="37"/>
      <c r="AAN406" s="37"/>
      <c r="AAO406" s="37"/>
      <c r="AAP406" s="37"/>
      <c r="AAQ406" s="37"/>
      <c r="AAR406" s="37"/>
      <c r="AAS406" s="37"/>
      <c r="AAT406" s="37"/>
      <c r="AAU406" s="37"/>
      <c r="AAV406" s="37"/>
    </row>
    <row r="407" spans="714:724" ht="9.75" customHeight="1" x14ac:dyDescent="0.15">
      <c r="AAL407" s="37"/>
      <c r="AAM407" s="37"/>
      <c r="AAN407" s="37"/>
      <c r="AAO407" s="37"/>
      <c r="AAP407" s="37"/>
      <c r="AAQ407" s="37"/>
      <c r="AAR407" s="37"/>
      <c r="AAS407" s="37"/>
      <c r="AAT407" s="37"/>
      <c r="AAU407" s="37"/>
      <c r="AAV407" s="37"/>
    </row>
    <row r="408" spans="714:724" ht="9.75" customHeight="1" x14ac:dyDescent="0.15">
      <c r="AAL408" s="37"/>
      <c r="AAM408" s="37"/>
      <c r="AAN408" s="37"/>
      <c r="AAO408" s="37"/>
      <c r="AAP408" s="37"/>
      <c r="AAQ408" s="37"/>
      <c r="AAR408" s="37"/>
      <c r="AAS408" s="37"/>
      <c r="AAT408" s="37"/>
      <c r="AAU408" s="37"/>
      <c r="AAV408" s="37"/>
    </row>
    <row r="409" spans="714:724" ht="9.75" customHeight="1" x14ac:dyDescent="0.15">
      <c r="AAL409" s="37"/>
      <c r="AAM409" s="37"/>
      <c r="AAN409" s="37"/>
      <c r="AAO409" s="37"/>
      <c r="AAP409" s="37"/>
      <c r="AAQ409" s="37"/>
      <c r="AAR409" s="37"/>
      <c r="AAS409" s="37"/>
      <c r="AAT409" s="37"/>
      <c r="AAU409" s="37"/>
      <c r="AAV409" s="37"/>
    </row>
    <row r="410" spans="714:724" ht="9.75" customHeight="1" x14ac:dyDescent="0.15">
      <c r="AAL410" s="37"/>
      <c r="AAM410" s="37"/>
      <c r="AAN410" s="37"/>
      <c r="AAO410" s="37"/>
      <c r="AAP410" s="37"/>
      <c r="AAQ410" s="37"/>
      <c r="AAR410" s="37"/>
      <c r="AAS410" s="37"/>
      <c r="AAT410" s="37"/>
      <c r="AAU410" s="37"/>
      <c r="AAV410" s="37"/>
    </row>
    <row r="411" spans="714:724" ht="9.75" customHeight="1" x14ac:dyDescent="0.15">
      <c r="AAL411" s="37"/>
      <c r="AAM411" s="37"/>
      <c r="AAN411" s="37"/>
      <c r="AAO411" s="37"/>
      <c r="AAP411" s="37"/>
      <c r="AAQ411" s="37"/>
      <c r="AAR411" s="37"/>
      <c r="AAS411" s="37"/>
      <c r="AAT411" s="37"/>
      <c r="AAU411" s="37"/>
      <c r="AAV411" s="37"/>
    </row>
    <row r="412" spans="714:724" ht="9.75" customHeight="1" x14ac:dyDescent="0.15">
      <c r="AAL412" s="37"/>
      <c r="AAM412" s="37"/>
      <c r="AAN412" s="37"/>
      <c r="AAO412" s="37"/>
      <c r="AAP412" s="37"/>
      <c r="AAQ412" s="37"/>
      <c r="AAR412" s="37"/>
      <c r="AAS412" s="37"/>
      <c r="AAT412" s="37"/>
      <c r="AAU412" s="37"/>
      <c r="AAV412" s="37"/>
    </row>
    <row r="413" spans="714:724" ht="9.75" customHeight="1" x14ac:dyDescent="0.15">
      <c r="AAL413" s="37"/>
      <c r="AAM413" s="37"/>
      <c r="AAN413" s="37"/>
      <c r="AAO413" s="37"/>
      <c r="AAP413" s="37"/>
      <c r="AAQ413" s="37"/>
      <c r="AAR413" s="37"/>
      <c r="AAS413" s="37"/>
      <c r="AAT413" s="37"/>
      <c r="AAU413" s="37"/>
      <c r="AAV413" s="37"/>
    </row>
    <row r="414" spans="714:724" ht="9.75" customHeight="1" x14ac:dyDescent="0.15">
      <c r="AAL414" s="37"/>
      <c r="AAM414" s="37"/>
      <c r="AAN414" s="37"/>
      <c r="AAO414" s="37"/>
      <c r="AAP414" s="37"/>
      <c r="AAQ414" s="37"/>
      <c r="AAR414" s="37"/>
      <c r="AAS414" s="37"/>
      <c r="AAT414" s="37"/>
      <c r="AAU414" s="37"/>
      <c r="AAV414" s="37"/>
    </row>
    <row r="415" spans="714:724" ht="9.75" customHeight="1" x14ac:dyDescent="0.15">
      <c r="AAL415" s="37"/>
      <c r="AAM415" s="37"/>
      <c r="AAN415" s="37"/>
      <c r="AAO415" s="37"/>
      <c r="AAP415" s="37"/>
      <c r="AAQ415" s="37"/>
      <c r="AAR415" s="37"/>
      <c r="AAS415" s="37"/>
      <c r="AAT415" s="37"/>
      <c r="AAU415" s="37"/>
      <c r="AAV415" s="37"/>
    </row>
    <row r="416" spans="714:724" ht="9.75" customHeight="1" x14ac:dyDescent="0.15">
      <c r="AAL416" s="37"/>
      <c r="AAM416" s="37"/>
      <c r="AAN416" s="37"/>
      <c r="AAO416" s="37"/>
      <c r="AAP416" s="37"/>
      <c r="AAQ416" s="37"/>
      <c r="AAR416" s="37"/>
      <c r="AAS416" s="37"/>
      <c r="AAT416" s="37"/>
      <c r="AAU416" s="37"/>
      <c r="AAV416" s="37"/>
    </row>
    <row r="417" spans="714:724" ht="9.75" customHeight="1" x14ac:dyDescent="0.15">
      <c r="AAL417" s="37"/>
      <c r="AAM417" s="37"/>
      <c r="AAN417" s="37"/>
      <c r="AAO417" s="37"/>
      <c r="AAP417" s="37"/>
      <c r="AAQ417" s="37"/>
      <c r="AAR417" s="37"/>
      <c r="AAS417" s="37"/>
      <c r="AAT417" s="37"/>
      <c r="AAU417" s="37"/>
      <c r="AAV417" s="37"/>
    </row>
    <row r="418" spans="714:724" ht="9.75" customHeight="1" x14ac:dyDescent="0.15">
      <c r="AAL418" s="37"/>
      <c r="AAM418" s="37"/>
      <c r="AAN418" s="37"/>
      <c r="AAO418" s="37"/>
      <c r="AAP418" s="37"/>
      <c r="AAQ418" s="37"/>
      <c r="AAR418" s="37"/>
      <c r="AAS418" s="37"/>
      <c r="AAT418" s="37"/>
      <c r="AAU418" s="37"/>
      <c r="AAV418" s="37"/>
    </row>
    <row r="419" spans="714:724" ht="9.75" customHeight="1" x14ac:dyDescent="0.15">
      <c r="AAL419" s="37"/>
      <c r="AAM419" s="37"/>
      <c r="AAN419" s="37"/>
      <c r="AAO419" s="37"/>
      <c r="AAP419" s="37"/>
      <c r="AAQ419" s="37"/>
      <c r="AAR419" s="37"/>
      <c r="AAS419" s="37"/>
      <c r="AAT419" s="37"/>
      <c r="AAU419" s="37"/>
      <c r="AAV419" s="37"/>
    </row>
    <row r="420" spans="714:724" ht="9.75" customHeight="1" x14ac:dyDescent="0.15">
      <c r="AAL420" s="37"/>
      <c r="AAM420" s="37"/>
      <c r="AAN420" s="37"/>
      <c r="AAO420" s="37"/>
      <c r="AAP420" s="37"/>
      <c r="AAQ420" s="37"/>
      <c r="AAR420" s="37"/>
      <c r="AAS420" s="37"/>
      <c r="AAT420" s="37"/>
      <c r="AAU420" s="37"/>
      <c r="AAV420" s="37"/>
    </row>
    <row r="421" spans="714:724" ht="9.75" customHeight="1" x14ac:dyDescent="0.15">
      <c r="AAL421" s="37"/>
      <c r="AAM421" s="37"/>
      <c r="AAN421" s="37"/>
      <c r="AAO421" s="37"/>
      <c r="AAP421" s="37"/>
      <c r="AAQ421" s="37"/>
      <c r="AAR421" s="37"/>
      <c r="AAS421" s="37"/>
      <c r="AAT421" s="37"/>
      <c r="AAU421" s="37"/>
      <c r="AAV421" s="37"/>
    </row>
    <row r="422" spans="714:724" ht="9.75" customHeight="1" x14ac:dyDescent="0.15">
      <c r="AAL422" s="37"/>
      <c r="AAM422" s="37"/>
      <c r="AAN422" s="37"/>
      <c r="AAO422" s="37"/>
      <c r="AAP422" s="37"/>
      <c r="AAQ422" s="37"/>
      <c r="AAR422" s="37"/>
      <c r="AAS422" s="37"/>
      <c r="AAT422" s="37"/>
      <c r="AAU422" s="37"/>
      <c r="AAV422" s="37"/>
    </row>
    <row r="423" spans="714:724" ht="9.75" customHeight="1" x14ac:dyDescent="0.15">
      <c r="AAL423" s="37"/>
      <c r="AAM423" s="37"/>
      <c r="AAN423" s="37"/>
      <c r="AAO423" s="37"/>
      <c r="AAP423" s="37"/>
      <c r="AAQ423" s="37"/>
      <c r="AAR423" s="37"/>
      <c r="AAS423" s="37"/>
      <c r="AAT423" s="37"/>
      <c r="AAU423" s="37"/>
      <c r="AAV423" s="37"/>
    </row>
    <row r="424" spans="714:724" ht="9.75" customHeight="1" x14ac:dyDescent="0.15">
      <c r="AAL424" s="37"/>
      <c r="AAM424" s="37"/>
      <c r="AAN424" s="37"/>
      <c r="AAO424" s="37"/>
      <c r="AAP424" s="37"/>
      <c r="AAQ424" s="37"/>
      <c r="AAR424" s="37"/>
      <c r="AAS424" s="37"/>
      <c r="AAT424" s="37"/>
      <c r="AAU424" s="37"/>
      <c r="AAV424" s="37"/>
    </row>
    <row r="425" spans="714:724" ht="9.75" customHeight="1" x14ac:dyDescent="0.15">
      <c r="AAL425" s="37"/>
      <c r="AAM425" s="37"/>
      <c r="AAN425" s="37"/>
      <c r="AAO425" s="37"/>
      <c r="AAP425" s="37"/>
      <c r="AAQ425" s="37"/>
      <c r="AAR425" s="37"/>
      <c r="AAS425" s="37"/>
      <c r="AAT425" s="37"/>
      <c r="AAU425" s="37"/>
      <c r="AAV425" s="37"/>
    </row>
    <row r="426" spans="714:724" ht="9.75" customHeight="1" x14ac:dyDescent="0.15">
      <c r="AAL426" s="37"/>
      <c r="AAM426" s="37"/>
      <c r="AAN426" s="37"/>
      <c r="AAO426" s="37"/>
      <c r="AAP426" s="37"/>
      <c r="AAQ426" s="37"/>
      <c r="AAR426" s="37"/>
      <c r="AAS426" s="37"/>
      <c r="AAT426" s="37"/>
      <c r="AAU426" s="37"/>
      <c r="AAV426" s="37"/>
    </row>
    <row r="427" spans="714:724" ht="9.75" customHeight="1" x14ac:dyDescent="0.15">
      <c r="AAL427" s="37"/>
      <c r="AAM427" s="37"/>
      <c r="AAN427" s="37"/>
      <c r="AAO427" s="37"/>
      <c r="AAP427" s="37"/>
      <c r="AAQ427" s="37"/>
      <c r="AAR427" s="37"/>
      <c r="AAS427" s="37"/>
      <c r="AAT427" s="37"/>
      <c r="AAU427" s="37"/>
      <c r="AAV427" s="37"/>
    </row>
    <row r="428" spans="714:724" ht="9.75" customHeight="1" x14ac:dyDescent="0.15">
      <c r="AAL428" s="37"/>
      <c r="AAM428" s="37"/>
      <c r="AAN428" s="37"/>
      <c r="AAO428" s="37"/>
      <c r="AAP428" s="37"/>
      <c r="AAQ428" s="37"/>
      <c r="AAR428" s="37"/>
      <c r="AAS428" s="37"/>
      <c r="AAT428" s="37"/>
      <c r="AAU428" s="37"/>
      <c r="AAV428" s="37"/>
    </row>
    <row r="429" spans="714:724" ht="9.75" customHeight="1" x14ac:dyDescent="0.15">
      <c r="AAL429" s="37"/>
      <c r="AAM429" s="37"/>
      <c r="AAN429" s="37"/>
      <c r="AAO429" s="37"/>
      <c r="AAP429" s="37"/>
      <c r="AAQ429" s="37"/>
      <c r="AAR429" s="37"/>
      <c r="AAS429" s="37"/>
      <c r="AAT429" s="37"/>
      <c r="AAU429" s="37"/>
      <c r="AAV429" s="37"/>
    </row>
    <row r="430" spans="714:724" ht="9.75" customHeight="1" x14ac:dyDescent="0.15">
      <c r="AAL430" s="37"/>
      <c r="AAM430" s="37"/>
      <c r="AAN430" s="37"/>
      <c r="AAO430" s="37"/>
      <c r="AAP430" s="37"/>
      <c r="AAQ430" s="37"/>
      <c r="AAR430" s="37"/>
      <c r="AAS430" s="37"/>
      <c r="AAT430" s="37"/>
      <c r="AAU430" s="37"/>
      <c r="AAV430" s="37"/>
    </row>
    <row r="431" spans="714:724" ht="9.75" customHeight="1" x14ac:dyDescent="0.15">
      <c r="AAL431" s="37"/>
      <c r="AAM431" s="37"/>
      <c r="AAN431" s="37"/>
      <c r="AAO431" s="37"/>
      <c r="AAP431" s="37"/>
      <c r="AAQ431" s="37"/>
      <c r="AAR431" s="37"/>
      <c r="AAS431" s="37"/>
      <c r="AAT431" s="37"/>
      <c r="AAU431" s="37"/>
      <c r="AAV431" s="37"/>
    </row>
    <row r="432" spans="714:724" ht="9.75" customHeight="1" x14ac:dyDescent="0.15">
      <c r="AAL432" s="37"/>
      <c r="AAM432" s="37"/>
      <c r="AAN432" s="37"/>
      <c r="AAO432" s="37"/>
      <c r="AAP432" s="37"/>
      <c r="AAQ432" s="37"/>
      <c r="AAR432" s="37"/>
      <c r="AAS432" s="37"/>
      <c r="AAT432" s="37"/>
      <c r="AAU432" s="37"/>
      <c r="AAV432" s="37"/>
    </row>
    <row r="433" spans="714:724" ht="9.75" customHeight="1" x14ac:dyDescent="0.15">
      <c r="AAL433" s="37"/>
      <c r="AAM433" s="37"/>
      <c r="AAN433" s="37"/>
      <c r="AAO433" s="37"/>
      <c r="AAP433" s="37"/>
      <c r="AAQ433" s="37"/>
      <c r="AAR433" s="37"/>
      <c r="AAS433" s="37"/>
      <c r="AAT433" s="37"/>
      <c r="AAU433" s="37"/>
      <c r="AAV433" s="37"/>
    </row>
    <row r="434" spans="714:724" ht="9.75" customHeight="1" x14ac:dyDescent="0.15">
      <c r="AAL434" s="37"/>
      <c r="AAM434" s="37"/>
      <c r="AAN434" s="37"/>
      <c r="AAO434" s="37"/>
      <c r="AAP434" s="37"/>
      <c r="AAQ434" s="37"/>
      <c r="AAR434" s="37"/>
      <c r="AAS434" s="37"/>
      <c r="AAT434" s="37"/>
      <c r="AAU434" s="37"/>
      <c r="AAV434" s="37"/>
    </row>
    <row r="435" spans="714:724" ht="9.75" customHeight="1" x14ac:dyDescent="0.15">
      <c r="AAL435" s="37"/>
      <c r="AAM435" s="37"/>
      <c r="AAN435" s="37"/>
      <c r="AAO435" s="37"/>
      <c r="AAP435" s="37"/>
      <c r="AAQ435" s="37"/>
      <c r="AAR435" s="37"/>
      <c r="AAS435" s="37"/>
      <c r="AAT435" s="37"/>
      <c r="AAU435" s="37"/>
      <c r="AAV435" s="37"/>
    </row>
    <row r="436" spans="714:724" ht="9.75" customHeight="1" x14ac:dyDescent="0.15">
      <c r="AAL436" s="37"/>
      <c r="AAM436" s="37"/>
      <c r="AAN436" s="37"/>
      <c r="AAO436" s="37"/>
      <c r="AAP436" s="37"/>
      <c r="AAQ436" s="37"/>
      <c r="AAR436" s="37"/>
      <c r="AAS436" s="37"/>
      <c r="AAT436" s="37"/>
      <c r="AAU436" s="37"/>
      <c r="AAV436" s="37"/>
    </row>
    <row r="437" spans="714:724" ht="9.75" customHeight="1" x14ac:dyDescent="0.15">
      <c r="AAL437" s="37"/>
      <c r="AAM437" s="37"/>
      <c r="AAN437" s="37"/>
      <c r="AAO437" s="37"/>
      <c r="AAP437" s="37"/>
      <c r="AAQ437" s="37"/>
      <c r="AAR437" s="37"/>
      <c r="AAS437" s="37"/>
      <c r="AAT437" s="37"/>
      <c r="AAU437" s="37"/>
      <c r="AAV437" s="37"/>
    </row>
    <row r="438" spans="714:724" ht="9.75" customHeight="1" x14ac:dyDescent="0.15">
      <c r="AAL438" s="37"/>
      <c r="AAM438" s="37"/>
      <c r="AAN438" s="37"/>
      <c r="AAO438" s="37"/>
      <c r="AAP438" s="37"/>
      <c r="AAQ438" s="37"/>
      <c r="AAR438" s="37"/>
      <c r="AAS438" s="37"/>
      <c r="AAT438" s="37"/>
      <c r="AAU438" s="37"/>
      <c r="AAV438" s="37"/>
    </row>
    <row r="439" spans="714:724" ht="9.75" customHeight="1" x14ac:dyDescent="0.15">
      <c r="AAL439" s="37"/>
      <c r="AAM439" s="37"/>
      <c r="AAN439" s="37"/>
      <c r="AAO439" s="37"/>
      <c r="AAP439" s="37"/>
      <c r="AAQ439" s="37"/>
      <c r="AAR439" s="37"/>
      <c r="AAS439" s="37"/>
      <c r="AAT439" s="37"/>
      <c r="AAU439" s="37"/>
      <c r="AAV439" s="37"/>
    </row>
    <row r="440" spans="714:724" ht="9.75" customHeight="1" x14ac:dyDescent="0.15">
      <c r="AAL440" s="37"/>
      <c r="AAM440" s="37"/>
      <c r="AAN440" s="37"/>
      <c r="AAO440" s="37"/>
      <c r="AAP440" s="37"/>
      <c r="AAQ440" s="37"/>
      <c r="AAR440" s="37"/>
      <c r="AAS440" s="37"/>
      <c r="AAT440" s="37"/>
      <c r="AAU440" s="37"/>
      <c r="AAV440" s="37"/>
    </row>
    <row r="441" spans="714:724" ht="9.75" customHeight="1" x14ac:dyDescent="0.15">
      <c r="AAL441" s="37"/>
      <c r="AAM441" s="37"/>
      <c r="AAN441" s="37"/>
      <c r="AAO441" s="37"/>
      <c r="AAP441" s="37"/>
      <c r="AAQ441" s="37"/>
      <c r="AAR441" s="37"/>
      <c r="AAS441" s="37"/>
      <c r="AAT441" s="37"/>
      <c r="AAU441" s="37"/>
      <c r="AAV441" s="37"/>
    </row>
    <row r="442" spans="714:724" ht="9.75" customHeight="1" x14ac:dyDescent="0.15">
      <c r="AAL442" s="37"/>
      <c r="AAM442" s="37"/>
      <c r="AAN442" s="37"/>
      <c r="AAO442" s="37"/>
      <c r="AAP442" s="37"/>
      <c r="AAQ442" s="37"/>
      <c r="AAR442" s="37"/>
      <c r="AAS442" s="37"/>
      <c r="AAT442" s="37"/>
      <c r="AAU442" s="37"/>
      <c r="AAV442" s="37"/>
    </row>
    <row r="443" spans="714:724" ht="9.75" customHeight="1" x14ac:dyDescent="0.15">
      <c r="AAL443" s="37"/>
      <c r="AAM443" s="37"/>
      <c r="AAN443" s="37"/>
      <c r="AAO443" s="37"/>
      <c r="AAP443" s="37"/>
      <c r="AAQ443" s="37"/>
      <c r="AAR443" s="37"/>
      <c r="AAS443" s="37"/>
      <c r="AAT443" s="37"/>
      <c r="AAU443" s="37"/>
      <c r="AAV443" s="37"/>
    </row>
    <row r="444" spans="714:724" ht="9.75" customHeight="1" x14ac:dyDescent="0.15">
      <c r="AAL444" s="37"/>
      <c r="AAM444" s="37"/>
      <c r="AAN444" s="37"/>
      <c r="AAO444" s="37"/>
      <c r="AAP444" s="37"/>
      <c r="AAQ444" s="37"/>
      <c r="AAR444" s="37"/>
      <c r="AAS444" s="37"/>
      <c r="AAT444" s="37"/>
      <c r="AAU444" s="37"/>
      <c r="AAV444" s="37"/>
    </row>
    <row r="445" spans="714:724" ht="9.75" customHeight="1" x14ac:dyDescent="0.15">
      <c r="AAL445" s="37"/>
      <c r="AAM445" s="37"/>
      <c r="AAN445" s="37"/>
      <c r="AAO445" s="37"/>
      <c r="AAP445" s="37"/>
      <c r="AAQ445" s="37"/>
      <c r="AAR445" s="37"/>
      <c r="AAS445" s="37"/>
      <c r="AAT445" s="37"/>
      <c r="AAU445" s="37"/>
      <c r="AAV445" s="37"/>
    </row>
    <row r="446" spans="714:724" ht="9.75" customHeight="1" x14ac:dyDescent="0.15">
      <c r="AAL446" s="37"/>
      <c r="AAM446" s="37"/>
      <c r="AAN446" s="37"/>
      <c r="AAO446" s="37"/>
      <c r="AAP446" s="37"/>
      <c r="AAQ446" s="37"/>
      <c r="AAR446" s="37"/>
      <c r="AAS446" s="37"/>
      <c r="AAT446" s="37"/>
      <c r="AAU446" s="37"/>
      <c r="AAV446" s="37"/>
    </row>
    <row r="447" spans="714:724" ht="9.75" customHeight="1" x14ac:dyDescent="0.15">
      <c r="AAL447" s="37"/>
      <c r="AAM447" s="37"/>
      <c r="AAN447" s="37"/>
      <c r="AAO447" s="37"/>
      <c r="AAP447" s="37"/>
      <c r="AAQ447" s="37"/>
      <c r="AAR447" s="37"/>
      <c r="AAS447" s="37"/>
      <c r="AAT447" s="37"/>
      <c r="AAU447" s="37"/>
      <c r="AAV447" s="37"/>
    </row>
    <row r="448" spans="714:724" ht="9.75" customHeight="1" x14ac:dyDescent="0.15">
      <c r="AAL448" s="37"/>
      <c r="AAM448" s="37"/>
      <c r="AAN448" s="37"/>
      <c r="AAO448" s="37"/>
      <c r="AAP448" s="37"/>
      <c r="AAQ448" s="37"/>
      <c r="AAR448" s="37"/>
      <c r="AAS448" s="37"/>
      <c r="AAT448" s="37"/>
      <c r="AAU448" s="37"/>
      <c r="AAV448" s="37"/>
    </row>
    <row r="449" spans="714:724" ht="9.75" customHeight="1" x14ac:dyDescent="0.15">
      <c r="AAL449" s="37"/>
      <c r="AAM449" s="37"/>
      <c r="AAN449" s="37"/>
      <c r="AAO449" s="37"/>
      <c r="AAP449" s="37"/>
      <c r="AAQ449" s="37"/>
      <c r="AAR449" s="37"/>
      <c r="AAS449" s="37"/>
      <c r="AAT449" s="37"/>
      <c r="AAU449" s="37"/>
      <c r="AAV449" s="37"/>
    </row>
    <row r="450" spans="714:724" ht="9.75" customHeight="1" x14ac:dyDescent="0.15">
      <c r="AAL450" s="37"/>
      <c r="AAM450" s="37"/>
      <c r="AAN450" s="37"/>
      <c r="AAO450" s="37"/>
      <c r="AAP450" s="37"/>
      <c r="AAQ450" s="37"/>
      <c r="AAR450" s="37"/>
      <c r="AAS450" s="37"/>
      <c r="AAT450" s="37"/>
      <c r="AAU450" s="37"/>
      <c r="AAV450" s="37"/>
    </row>
    <row r="451" spans="714:724" ht="9.75" customHeight="1" x14ac:dyDescent="0.15">
      <c r="AAL451" s="37"/>
      <c r="AAM451" s="37"/>
      <c r="AAN451" s="37"/>
      <c r="AAO451" s="37"/>
      <c r="AAP451" s="37"/>
      <c r="AAQ451" s="37"/>
      <c r="AAR451" s="37"/>
      <c r="AAS451" s="37"/>
      <c r="AAT451" s="37"/>
      <c r="AAU451" s="37"/>
      <c r="AAV451" s="37"/>
    </row>
    <row r="452" spans="714:724" ht="9.75" customHeight="1" x14ac:dyDescent="0.15">
      <c r="AAL452" s="37"/>
      <c r="AAM452" s="37"/>
      <c r="AAN452" s="37"/>
      <c r="AAO452" s="37"/>
      <c r="AAP452" s="37"/>
      <c r="AAQ452" s="37"/>
      <c r="AAR452" s="37"/>
      <c r="AAS452" s="37"/>
      <c r="AAT452" s="37"/>
      <c r="AAU452" s="37"/>
      <c r="AAV452" s="37"/>
    </row>
    <row r="453" spans="714:724" ht="9.75" customHeight="1" x14ac:dyDescent="0.15">
      <c r="AAL453" s="37"/>
      <c r="AAM453" s="37"/>
      <c r="AAN453" s="37"/>
      <c r="AAO453" s="37"/>
      <c r="AAP453" s="37"/>
      <c r="AAQ453" s="37"/>
      <c r="AAR453" s="37"/>
      <c r="AAS453" s="37"/>
      <c r="AAT453" s="37"/>
      <c r="AAU453" s="37"/>
      <c r="AAV453" s="37"/>
    </row>
    <row r="454" spans="714:724" ht="9.75" customHeight="1" x14ac:dyDescent="0.15">
      <c r="AAL454" s="37"/>
      <c r="AAM454" s="37"/>
      <c r="AAN454" s="37"/>
      <c r="AAO454" s="37"/>
      <c r="AAP454" s="37"/>
      <c r="AAQ454" s="37"/>
      <c r="AAR454" s="37"/>
      <c r="AAS454" s="37"/>
      <c r="AAT454" s="37"/>
      <c r="AAU454" s="37"/>
      <c r="AAV454" s="37"/>
    </row>
    <row r="455" spans="714:724" ht="9.75" customHeight="1" x14ac:dyDescent="0.15">
      <c r="AAL455" s="37"/>
      <c r="AAM455" s="37"/>
      <c r="AAN455" s="37"/>
      <c r="AAO455" s="37"/>
      <c r="AAP455" s="37"/>
      <c r="AAQ455" s="37"/>
      <c r="AAR455" s="37"/>
      <c r="AAS455" s="37"/>
      <c r="AAT455" s="37"/>
      <c r="AAU455" s="37"/>
      <c r="AAV455" s="37"/>
    </row>
    <row r="456" spans="714:724" ht="9.75" customHeight="1" x14ac:dyDescent="0.15">
      <c r="AAL456" s="37"/>
      <c r="AAM456" s="37"/>
      <c r="AAN456" s="37"/>
      <c r="AAO456" s="37"/>
      <c r="AAP456" s="37"/>
      <c r="AAQ456" s="37"/>
      <c r="AAR456" s="37"/>
      <c r="AAS456" s="37"/>
      <c r="AAT456" s="37"/>
      <c r="AAU456" s="37"/>
      <c r="AAV456" s="37"/>
    </row>
    <row r="457" spans="714:724" ht="9.75" customHeight="1" x14ac:dyDescent="0.15">
      <c r="AAL457" s="37"/>
      <c r="AAM457" s="37"/>
      <c r="AAN457" s="37"/>
      <c r="AAO457" s="37"/>
      <c r="AAP457" s="37"/>
      <c r="AAQ457" s="37"/>
      <c r="AAR457" s="37"/>
      <c r="AAS457" s="37"/>
      <c r="AAT457" s="37"/>
      <c r="AAU457" s="37"/>
      <c r="AAV457" s="37"/>
    </row>
    <row r="458" spans="714:724" ht="9.75" customHeight="1" x14ac:dyDescent="0.15">
      <c r="AAL458" s="37"/>
      <c r="AAM458" s="37"/>
      <c r="AAN458" s="37"/>
      <c r="AAO458" s="37"/>
      <c r="AAP458" s="37"/>
      <c r="AAQ458" s="37"/>
      <c r="AAR458" s="37"/>
      <c r="AAS458" s="37"/>
      <c r="AAT458" s="37"/>
      <c r="AAU458" s="37"/>
      <c r="AAV458" s="37"/>
    </row>
    <row r="459" spans="714:724" ht="9.75" customHeight="1" x14ac:dyDescent="0.15">
      <c r="AAL459" s="37"/>
      <c r="AAM459" s="37"/>
      <c r="AAN459" s="37"/>
      <c r="AAO459" s="37"/>
      <c r="AAP459" s="37"/>
      <c r="AAQ459" s="37"/>
      <c r="AAR459" s="37"/>
      <c r="AAS459" s="37"/>
      <c r="AAT459" s="37"/>
      <c r="AAU459" s="37"/>
      <c r="AAV459" s="37"/>
    </row>
    <row r="460" spans="714:724" ht="9.75" customHeight="1" x14ac:dyDescent="0.15">
      <c r="AAL460" s="37"/>
      <c r="AAM460" s="37"/>
      <c r="AAN460" s="37"/>
      <c r="AAO460" s="37"/>
      <c r="AAP460" s="37"/>
      <c r="AAQ460" s="37"/>
      <c r="AAR460" s="37"/>
      <c r="AAS460" s="37"/>
      <c r="AAT460" s="37"/>
      <c r="AAU460" s="37"/>
      <c r="AAV460" s="37"/>
    </row>
    <row r="461" spans="714:724" ht="9.75" customHeight="1" x14ac:dyDescent="0.15">
      <c r="AAL461" s="37"/>
      <c r="AAM461" s="37"/>
      <c r="AAN461" s="37"/>
      <c r="AAO461" s="37"/>
      <c r="AAP461" s="37"/>
      <c r="AAQ461" s="37"/>
      <c r="AAR461" s="37"/>
      <c r="AAS461" s="37"/>
      <c r="AAT461" s="37"/>
      <c r="AAU461" s="37"/>
      <c r="AAV461" s="37"/>
    </row>
    <row r="462" spans="714:724" ht="9.75" customHeight="1" x14ac:dyDescent="0.15">
      <c r="AAL462" s="37"/>
      <c r="AAM462" s="37"/>
      <c r="AAN462" s="37"/>
      <c r="AAO462" s="37"/>
      <c r="AAP462" s="37"/>
      <c r="AAQ462" s="37"/>
      <c r="AAR462" s="37"/>
      <c r="AAS462" s="37"/>
      <c r="AAT462" s="37"/>
      <c r="AAU462" s="37"/>
      <c r="AAV462" s="37"/>
    </row>
    <row r="463" spans="714:724" ht="9.75" customHeight="1" x14ac:dyDescent="0.15">
      <c r="AAL463" s="37"/>
      <c r="AAM463" s="37"/>
      <c r="AAN463" s="37"/>
      <c r="AAO463" s="37"/>
      <c r="AAP463" s="37"/>
      <c r="AAQ463" s="37"/>
      <c r="AAR463" s="37"/>
      <c r="AAS463" s="37"/>
      <c r="AAT463" s="37"/>
      <c r="AAU463" s="37"/>
      <c r="AAV463" s="37"/>
    </row>
    <row r="464" spans="714:724" ht="9.75" customHeight="1" x14ac:dyDescent="0.15">
      <c r="AAL464" s="37"/>
      <c r="AAM464" s="37"/>
      <c r="AAN464" s="37"/>
      <c r="AAO464" s="37"/>
      <c r="AAP464" s="37"/>
      <c r="AAQ464" s="37"/>
      <c r="AAR464" s="37"/>
      <c r="AAS464" s="37"/>
      <c r="AAT464" s="37"/>
      <c r="AAU464" s="37"/>
      <c r="AAV464" s="37"/>
    </row>
    <row r="465" spans="714:724" ht="9.75" customHeight="1" x14ac:dyDescent="0.15">
      <c r="AAL465" s="37"/>
      <c r="AAM465" s="37"/>
      <c r="AAN465" s="37"/>
      <c r="AAO465" s="37"/>
      <c r="AAP465" s="37"/>
      <c r="AAQ465" s="37"/>
      <c r="AAR465" s="37"/>
      <c r="AAS465" s="37"/>
      <c r="AAT465" s="37"/>
      <c r="AAU465" s="37"/>
      <c r="AAV465" s="37"/>
    </row>
    <row r="466" spans="714:724" ht="9.75" customHeight="1" x14ac:dyDescent="0.15">
      <c r="AAL466" s="37"/>
      <c r="AAM466" s="37"/>
      <c r="AAN466" s="37"/>
      <c r="AAO466" s="37"/>
      <c r="AAP466" s="37"/>
      <c r="AAQ466" s="37"/>
      <c r="AAR466" s="37"/>
      <c r="AAS466" s="37"/>
      <c r="AAT466" s="37"/>
      <c r="AAU466" s="37"/>
      <c r="AAV466" s="37"/>
    </row>
    <row r="467" spans="714:724" ht="9.75" customHeight="1" x14ac:dyDescent="0.15">
      <c r="AAL467" s="37"/>
      <c r="AAM467" s="37"/>
      <c r="AAN467" s="37"/>
      <c r="AAO467" s="37"/>
      <c r="AAP467" s="37"/>
      <c r="AAQ467" s="37"/>
      <c r="AAR467" s="37"/>
      <c r="AAS467" s="37"/>
      <c r="AAT467" s="37"/>
      <c r="AAU467" s="37"/>
      <c r="AAV467" s="37"/>
    </row>
    <row r="468" spans="714:724" ht="9.75" customHeight="1" x14ac:dyDescent="0.15">
      <c r="AAL468" s="37"/>
      <c r="AAM468" s="37"/>
      <c r="AAN468" s="37"/>
      <c r="AAO468" s="37"/>
      <c r="AAP468" s="37"/>
      <c r="AAQ468" s="37"/>
      <c r="AAR468" s="37"/>
      <c r="AAS468" s="37"/>
      <c r="AAT468" s="37"/>
      <c r="AAU468" s="37"/>
      <c r="AAV468" s="37"/>
    </row>
    <row r="469" spans="714:724" ht="9.75" customHeight="1" x14ac:dyDescent="0.15">
      <c r="AAL469" s="37"/>
      <c r="AAM469" s="37"/>
      <c r="AAN469" s="37"/>
      <c r="AAO469" s="37"/>
      <c r="AAP469" s="37"/>
      <c r="AAQ469" s="37"/>
      <c r="AAR469" s="37"/>
      <c r="AAS469" s="37"/>
      <c r="AAT469" s="37"/>
      <c r="AAU469" s="37"/>
      <c r="AAV469" s="37"/>
    </row>
    <row r="470" spans="714:724" ht="9.75" customHeight="1" x14ac:dyDescent="0.15">
      <c r="AAL470" s="37"/>
      <c r="AAM470" s="37"/>
      <c r="AAN470" s="37"/>
      <c r="AAO470" s="37"/>
      <c r="AAP470" s="37"/>
      <c r="AAQ470" s="37"/>
      <c r="AAR470" s="37"/>
      <c r="AAS470" s="37"/>
      <c r="AAT470" s="37"/>
      <c r="AAU470" s="37"/>
      <c r="AAV470" s="37"/>
    </row>
    <row r="471" spans="714:724" ht="9.75" customHeight="1" x14ac:dyDescent="0.15">
      <c r="AAL471" s="37"/>
      <c r="AAM471" s="37"/>
      <c r="AAN471" s="37"/>
      <c r="AAO471" s="37"/>
      <c r="AAP471" s="37"/>
      <c r="AAQ471" s="37"/>
      <c r="AAR471" s="37"/>
      <c r="AAS471" s="37"/>
      <c r="AAT471" s="37"/>
      <c r="AAU471" s="37"/>
      <c r="AAV471" s="37"/>
    </row>
    <row r="472" spans="714:724" ht="9.75" customHeight="1" x14ac:dyDescent="0.15">
      <c r="AAL472" s="37"/>
      <c r="AAM472" s="37"/>
      <c r="AAN472" s="37"/>
      <c r="AAO472" s="37"/>
      <c r="AAP472" s="37"/>
      <c r="AAQ472" s="37"/>
      <c r="AAR472" s="37"/>
      <c r="AAS472" s="37"/>
      <c r="AAT472" s="37"/>
      <c r="AAU472" s="37"/>
      <c r="AAV472" s="37"/>
    </row>
    <row r="473" spans="714:724" ht="9.75" customHeight="1" x14ac:dyDescent="0.15">
      <c r="AAL473" s="37"/>
      <c r="AAM473" s="37"/>
      <c r="AAN473" s="37"/>
      <c r="AAO473" s="37"/>
      <c r="AAP473" s="37"/>
      <c r="AAQ473" s="37"/>
      <c r="AAR473" s="37"/>
      <c r="AAS473" s="37"/>
      <c r="AAT473" s="37"/>
      <c r="AAU473" s="37"/>
      <c r="AAV473" s="37"/>
    </row>
    <row r="474" spans="714:724" ht="9.75" customHeight="1" x14ac:dyDescent="0.15">
      <c r="AAL474" s="37"/>
      <c r="AAM474" s="37"/>
      <c r="AAN474" s="37"/>
      <c r="AAO474" s="37"/>
      <c r="AAP474" s="37"/>
      <c r="AAQ474" s="37"/>
      <c r="AAR474" s="37"/>
      <c r="AAS474" s="37"/>
      <c r="AAT474" s="37"/>
      <c r="AAU474" s="37"/>
      <c r="AAV474" s="37"/>
    </row>
    <row r="475" spans="714:724" ht="9.75" customHeight="1" x14ac:dyDescent="0.15">
      <c r="AAL475" s="37"/>
      <c r="AAM475" s="37"/>
      <c r="AAN475" s="37"/>
      <c r="AAO475" s="37"/>
      <c r="AAP475" s="37"/>
      <c r="AAQ475" s="37"/>
      <c r="AAR475" s="37"/>
      <c r="AAS475" s="37"/>
      <c r="AAT475" s="37"/>
      <c r="AAU475" s="37"/>
      <c r="AAV475" s="37"/>
    </row>
    <row r="476" spans="714:724" ht="9.75" customHeight="1" x14ac:dyDescent="0.15">
      <c r="AAL476" s="37"/>
      <c r="AAM476" s="37"/>
      <c r="AAN476" s="37"/>
      <c r="AAO476" s="37"/>
      <c r="AAP476" s="37"/>
      <c r="AAQ476" s="37"/>
      <c r="AAR476" s="37"/>
      <c r="AAS476" s="37"/>
      <c r="AAT476" s="37"/>
      <c r="AAU476" s="37"/>
      <c r="AAV476" s="37"/>
    </row>
    <row r="477" spans="714:724" ht="9.75" customHeight="1" x14ac:dyDescent="0.15">
      <c r="AAL477" s="37"/>
      <c r="AAM477" s="37"/>
      <c r="AAN477" s="37"/>
      <c r="AAO477" s="37"/>
      <c r="AAP477" s="37"/>
      <c r="AAQ477" s="37"/>
      <c r="AAR477" s="37"/>
      <c r="AAS477" s="37"/>
      <c r="AAT477" s="37"/>
      <c r="AAU477" s="37"/>
      <c r="AAV477" s="37"/>
    </row>
    <row r="478" spans="714:724" ht="9.75" customHeight="1" x14ac:dyDescent="0.15">
      <c r="AAL478" s="37"/>
      <c r="AAM478" s="37"/>
      <c r="AAN478" s="37"/>
      <c r="AAO478" s="37"/>
      <c r="AAP478" s="37"/>
      <c r="AAQ478" s="37"/>
      <c r="AAR478" s="37"/>
      <c r="AAS478" s="37"/>
      <c r="AAT478" s="37"/>
      <c r="AAU478" s="37"/>
      <c r="AAV478" s="37"/>
    </row>
    <row r="479" spans="714:724" ht="9.75" customHeight="1" x14ac:dyDescent="0.15">
      <c r="AAL479" s="37"/>
      <c r="AAM479" s="37"/>
      <c r="AAN479" s="37"/>
      <c r="AAO479" s="37"/>
      <c r="AAP479" s="37"/>
      <c r="AAQ479" s="37"/>
      <c r="AAR479" s="37"/>
      <c r="AAS479" s="37"/>
      <c r="AAT479" s="37"/>
      <c r="AAU479" s="37"/>
      <c r="AAV479" s="37"/>
    </row>
    <row r="480" spans="714:724" ht="9.75" customHeight="1" x14ac:dyDescent="0.15">
      <c r="AAL480" s="37"/>
      <c r="AAM480" s="37"/>
      <c r="AAN480" s="37"/>
      <c r="AAO480" s="37"/>
      <c r="AAP480" s="37"/>
      <c r="AAQ480" s="37"/>
      <c r="AAR480" s="37"/>
      <c r="AAS480" s="37"/>
      <c r="AAT480" s="37"/>
      <c r="AAU480" s="37"/>
      <c r="AAV480" s="37"/>
    </row>
    <row r="481" spans="714:724" ht="9.75" customHeight="1" x14ac:dyDescent="0.15">
      <c r="AAL481" s="37"/>
      <c r="AAM481" s="37"/>
      <c r="AAN481" s="37"/>
      <c r="AAO481" s="37"/>
      <c r="AAP481" s="37"/>
      <c r="AAQ481" s="37"/>
      <c r="AAR481" s="37"/>
      <c r="AAS481" s="37"/>
      <c r="AAT481" s="37"/>
      <c r="AAU481" s="37"/>
      <c r="AAV481" s="37"/>
    </row>
    <row r="482" spans="714:724" ht="9.75" customHeight="1" x14ac:dyDescent="0.15">
      <c r="AAL482" s="37"/>
      <c r="AAM482" s="37"/>
      <c r="AAN482" s="37"/>
      <c r="AAO482" s="37"/>
      <c r="AAP482" s="37"/>
      <c r="AAQ482" s="37"/>
      <c r="AAR482" s="37"/>
      <c r="AAS482" s="37"/>
      <c r="AAT482" s="37"/>
      <c r="AAU482" s="37"/>
      <c r="AAV482" s="37"/>
    </row>
    <row r="483" spans="714:724" ht="9.75" customHeight="1" x14ac:dyDescent="0.15">
      <c r="AAL483" s="37"/>
      <c r="AAM483" s="37"/>
      <c r="AAN483" s="37"/>
      <c r="AAO483" s="37"/>
      <c r="AAP483" s="37"/>
      <c r="AAQ483" s="37"/>
      <c r="AAR483" s="37"/>
      <c r="AAS483" s="37"/>
      <c r="AAT483" s="37"/>
      <c r="AAU483" s="37"/>
      <c r="AAV483" s="37"/>
    </row>
    <row r="484" spans="714:724" ht="9.75" customHeight="1" x14ac:dyDescent="0.15">
      <c r="AAL484" s="37"/>
      <c r="AAM484" s="37"/>
      <c r="AAN484" s="37"/>
      <c r="AAO484" s="37"/>
      <c r="AAP484" s="37"/>
      <c r="AAQ484" s="37"/>
      <c r="AAR484" s="37"/>
      <c r="AAS484" s="37"/>
      <c r="AAT484" s="37"/>
      <c r="AAU484" s="37"/>
      <c r="AAV484" s="37"/>
    </row>
    <row r="485" spans="714:724" ht="9.75" customHeight="1" x14ac:dyDescent="0.15">
      <c r="AAL485" s="37"/>
      <c r="AAM485" s="37"/>
      <c r="AAN485" s="37"/>
      <c r="AAO485" s="37"/>
      <c r="AAP485" s="37"/>
      <c r="AAQ485" s="37"/>
      <c r="AAR485" s="37"/>
      <c r="AAS485" s="37"/>
      <c r="AAT485" s="37"/>
      <c r="AAU485" s="37"/>
      <c r="AAV485" s="37"/>
    </row>
    <row r="486" spans="714:724" ht="9.75" customHeight="1" x14ac:dyDescent="0.15">
      <c r="AAL486" s="37"/>
      <c r="AAM486" s="37"/>
      <c r="AAN486" s="37"/>
      <c r="AAO486" s="37"/>
      <c r="AAP486" s="37"/>
      <c r="AAQ486" s="37"/>
      <c r="AAR486" s="37"/>
      <c r="AAS486" s="37"/>
      <c r="AAT486" s="37"/>
      <c r="AAU486" s="37"/>
      <c r="AAV486" s="37"/>
    </row>
    <row r="487" spans="714:724" ht="9.75" customHeight="1" x14ac:dyDescent="0.15">
      <c r="AAL487" s="37"/>
      <c r="AAM487" s="37"/>
      <c r="AAN487" s="37"/>
      <c r="AAO487" s="37"/>
      <c r="AAP487" s="37"/>
      <c r="AAQ487" s="37"/>
      <c r="AAR487" s="37"/>
      <c r="AAS487" s="37"/>
      <c r="AAT487" s="37"/>
      <c r="AAU487" s="37"/>
      <c r="AAV487" s="37"/>
    </row>
    <row r="488" spans="714:724" ht="9.75" customHeight="1" x14ac:dyDescent="0.15">
      <c r="AAL488" s="37"/>
      <c r="AAM488" s="37"/>
      <c r="AAN488" s="37"/>
      <c r="AAO488" s="37"/>
      <c r="AAP488" s="37"/>
      <c r="AAQ488" s="37"/>
      <c r="AAR488" s="37"/>
      <c r="AAS488" s="37"/>
      <c r="AAT488" s="37"/>
      <c r="AAU488" s="37"/>
      <c r="AAV488" s="37"/>
    </row>
    <row r="489" spans="714:724" ht="9.75" customHeight="1" x14ac:dyDescent="0.15">
      <c r="AAL489" s="37"/>
      <c r="AAM489" s="37"/>
      <c r="AAN489" s="37"/>
      <c r="AAO489" s="37"/>
      <c r="AAP489" s="37"/>
      <c r="AAQ489" s="37"/>
      <c r="AAR489" s="37"/>
      <c r="AAS489" s="37"/>
      <c r="AAT489" s="37"/>
      <c r="AAU489" s="37"/>
      <c r="AAV489" s="37"/>
    </row>
    <row r="490" spans="714:724" ht="9.75" customHeight="1" x14ac:dyDescent="0.15">
      <c r="AAL490" s="37"/>
      <c r="AAM490" s="37"/>
      <c r="AAN490" s="37"/>
      <c r="AAO490" s="37"/>
      <c r="AAP490" s="37"/>
      <c r="AAQ490" s="37"/>
      <c r="AAR490" s="37"/>
      <c r="AAS490" s="37"/>
      <c r="AAT490" s="37"/>
      <c r="AAU490" s="37"/>
      <c r="AAV490" s="37"/>
    </row>
    <row r="491" spans="714:724" ht="9.75" customHeight="1" x14ac:dyDescent="0.15">
      <c r="AAL491" s="37"/>
      <c r="AAM491" s="37"/>
      <c r="AAN491" s="37"/>
      <c r="AAO491" s="37"/>
      <c r="AAP491" s="37"/>
      <c r="AAQ491" s="37"/>
      <c r="AAR491" s="37"/>
      <c r="AAS491" s="37"/>
      <c r="AAT491" s="37"/>
      <c r="AAU491" s="37"/>
      <c r="AAV491" s="37"/>
    </row>
    <row r="492" spans="714:724" ht="9.75" customHeight="1" x14ac:dyDescent="0.15">
      <c r="AAL492" s="37"/>
      <c r="AAM492" s="37"/>
      <c r="AAN492" s="37"/>
      <c r="AAO492" s="37"/>
      <c r="AAP492" s="37"/>
      <c r="AAQ492" s="37"/>
      <c r="AAR492" s="37"/>
      <c r="AAS492" s="37"/>
      <c r="AAT492" s="37"/>
      <c r="AAU492" s="37"/>
      <c r="AAV492" s="37"/>
    </row>
    <row r="493" spans="714:724" ht="9.75" customHeight="1" x14ac:dyDescent="0.15">
      <c r="AAL493" s="37"/>
      <c r="AAM493" s="37"/>
      <c r="AAN493" s="37"/>
      <c r="AAO493" s="37"/>
      <c r="AAP493" s="37"/>
      <c r="AAQ493" s="37"/>
      <c r="AAR493" s="37"/>
      <c r="AAS493" s="37"/>
      <c r="AAT493" s="37"/>
      <c r="AAU493" s="37"/>
      <c r="AAV493" s="37"/>
    </row>
    <row r="494" spans="714:724" ht="9.75" customHeight="1" x14ac:dyDescent="0.15">
      <c r="AAL494" s="37"/>
      <c r="AAM494" s="37"/>
      <c r="AAN494" s="37"/>
      <c r="AAO494" s="37"/>
      <c r="AAP494" s="37"/>
      <c r="AAQ494" s="37"/>
      <c r="AAR494" s="37"/>
      <c r="AAS494" s="37"/>
      <c r="AAT494" s="37"/>
      <c r="AAU494" s="37"/>
      <c r="AAV494" s="37"/>
    </row>
    <row r="495" spans="714:724" ht="9.75" customHeight="1" x14ac:dyDescent="0.15">
      <c r="AAL495" s="37"/>
      <c r="AAM495" s="37"/>
      <c r="AAN495" s="37"/>
      <c r="AAO495" s="37"/>
      <c r="AAP495" s="37"/>
      <c r="AAQ495" s="37"/>
      <c r="AAR495" s="37"/>
      <c r="AAS495" s="37"/>
      <c r="AAT495" s="37"/>
      <c r="AAU495" s="37"/>
      <c r="AAV495" s="37"/>
    </row>
    <row r="496" spans="714:724" ht="9.75" customHeight="1" x14ac:dyDescent="0.15">
      <c r="AAL496" s="37"/>
      <c r="AAM496" s="37"/>
      <c r="AAN496" s="37"/>
      <c r="AAO496" s="37"/>
      <c r="AAP496" s="37"/>
      <c r="AAQ496" s="37"/>
      <c r="AAR496" s="37"/>
      <c r="AAS496" s="37"/>
      <c r="AAT496" s="37"/>
      <c r="AAU496" s="37"/>
      <c r="AAV496" s="37"/>
    </row>
    <row r="497" spans="714:724" ht="9.75" customHeight="1" x14ac:dyDescent="0.15">
      <c r="AAL497" s="37"/>
      <c r="AAM497" s="37"/>
      <c r="AAN497" s="37"/>
      <c r="AAO497" s="37"/>
      <c r="AAP497" s="37"/>
      <c r="AAQ497" s="37"/>
      <c r="AAR497" s="37"/>
      <c r="AAS497" s="37"/>
      <c r="AAT497" s="37"/>
      <c r="AAU497" s="37"/>
      <c r="AAV497" s="37"/>
    </row>
    <row r="498" spans="714:724" ht="9.75" customHeight="1" x14ac:dyDescent="0.15">
      <c r="AAL498" s="37"/>
      <c r="AAM498" s="37"/>
      <c r="AAN498" s="37"/>
      <c r="AAO498" s="37"/>
      <c r="AAP498" s="37"/>
      <c r="AAQ498" s="37"/>
      <c r="AAR498" s="37"/>
      <c r="AAS498" s="37"/>
      <c r="AAT498" s="37"/>
      <c r="AAU498" s="37"/>
      <c r="AAV498" s="37"/>
    </row>
    <row r="499" spans="714:724" ht="9.75" customHeight="1" x14ac:dyDescent="0.15">
      <c r="AAL499" s="37"/>
      <c r="AAM499" s="37"/>
      <c r="AAN499" s="37"/>
      <c r="AAO499" s="37"/>
      <c r="AAP499" s="37"/>
      <c r="AAQ499" s="37"/>
      <c r="AAR499" s="37"/>
      <c r="AAS499" s="37"/>
      <c r="AAT499" s="37"/>
      <c r="AAU499" s="37"/>
      <c r="AAV499" s="37"/>
    </row>
    <row r="500" spans="714:724" ht="9.75" customHeight="1" x14ac:dyDescent="0.15">
      <c r="AAL500" s="37"/>
      <c r="AAM500" s="37"/>
      <c r="AAN500" s="37"/>
      <c r="AAO500" s="37"/>
      <c r="AAP500" s="37"/>
      <c r="AAQ500" s="37"/>
      <c r="AAR500" s="37"/>
      <c r="AAS500" s="37"/>
      <c r="AAT500" s="37"/>
      <c r="AAU500" s="37"/>
      <c r="AAV500" s="37"/>
    </row>
    <row r="501" spans="714:724" ht="9.75" customHeight="1" x14ac:dyDescent="0.15">
      <c r="AAL501" s="37"/>
      <c r="AAM501" s="37"/>
      <c r="AAN501" s="37"/>
      <c r="AAO501" s="37"/>
      <c r="AAP501" s="37"/>
      <c r="AAQ501" s="37"/>
      <c r="AAR501" s="37"/>
      <c r="AAS501" s="37"/>
      <c r="AAT501" s="37"/>
      <c r="AAU501" s="37"/>
      <c r="AAV501" s="37"/>
    </row>
    <row r="502" spans="714:724" ht="9.75" customHeight="1" x14ac:dyDescent="0.15">
      <c r="AAL502" s="37"/>
      <c r="AAM502" s="37"/>
      <c r="AAN502" s="37"/>
      <c r="AAO502" s="37"/>
      <c r="AAP502" s="37"/>
      <c r="AAQ502" s="37"/>
      <c r="AAR502" s="37"/>
      <c r="AAS502" s="37"/>
      <c r="AAT502" s="37"/>
      <c r="AAU502" s="37"/>
      <c r="AAV502" s="37"/>
    </row>
    <row r="503" spans="714:724" ht="9.75" customHeight="1" x14ac:dyDescent="0.15">
      <c r="AAL503" s="37"/>
      <c r="AAM503" s="37"/>
      <c r="AAN503" s="37"/>
      <c r="AAO503" s="37"/>
      <c r="AAP503" s="37"/>
      <c r="AAQ503" s="37"/>
      <c r="AAR503" s="37"/>
      <c r="AAS503" s="37"/>
      <c r="AAT503" s="37"/>
      <c r="AAU503" s="37"/>
      <c r="AAV503" s="37"/>
    </row>
    <row r="504" spans="714:724" ht="9.75" customHeight="1" x14ac:dyDescent="0.15">
      <c r="AAL504" s="37"/>
      <c r="AAM504" s="37"/>
      <c r="AAN504" s="37"/>
      <c r="AAO504" s="37"/>
      <c r="AAP504" s="37"/>
      <c r="AAQ504" s="37"/>
      <c r="AAR504" s="37"/>
      <c r="AAS504" s="37"/>
      <c r="AAT504" s="37"/>
      <c r="AAU504" s="37"/>
      <c r="AAV504" s="37"/>
    </row>
    <row r="505" spans="714:724" ht="9.75" customHeight="1" x14ac:dyDescent="0.15">
      <c r="AAL505" s="37"/>
      <c r="AAM505" s="37"/>
      <c r="AAN505" s="37"/>
      <c r="AAO505" s="37"/>
      <c r="AAP505" s="37"/>
      <c r="AAQ505" s="37"/>
      <c r="AAR505" s="37"/>
      <c r="AAS505" s="37"/>
      <c r="AAT505" s="37"/>
      <c r="AAU505" s="37"/>
      <c r="AAV505" s="37"/>
    </row>
    <row r="506" spans="714:724" ht="9.75" customHeight="1" x14ac:dyDescent="0.15">
      <c r="AAL506" s="37"/>
      <c r="AAM506" s="37"/>
      <c r="AAN506" s="37"/>
      <c r="AAO506" s="37"/>
      <c r="AAP506" s="37"/>
      <c r="AAQ506" s="37"/>
      <c r="AAR506" s="37"/>
      <c r="AAS506" s="37"/>
      <c r="AAT506" s="37"/>
      <c r="AAU506" s="37"/>
      <c r="AAV506" s="37"/>
    </row>
    <row r="507" spans="714:724" ht="9.75" customHeight="1" x14ac:dyDescent="0.15">
      <c r="AAL507" s="37"/>
      <c r="AAM507" s="37"/>
      <c r="AAN507" s="37"/>
      <c r="AAO507" s="37"/>
      <c r="AAP507" s="37"/>
      <c r="AAQ507" s="37"/>
      <c r="AAR507" s="37"/>
      <c r="AAS507" s="37"/>
      <c r="AAT507" s="37"/>
      <c r="AAU507" s="37"/>
      <c r="AAV507" s="37"/>
    </row>
    <row r="508" spans="714:724" ht="9.75" customHeight="1" x14ac:dyDescent="0.15">
      <c r="AAL508" s="37"/>
      <c r="AAM508" s="37"/>
      <c r="AAN508" s="37"/>
      <c r="AAO508" s="37"/>
      <c r="AAP508" s="37"/>
      <c r="AAQ508" s="37"/>
      <c r="AAR508" s="37"/>
      <c r="AAS508" s="37"/>
      <c r="AAT508" s="37"/>
      <c r="AAU508" s="37"/>
      <c r="AAV508" s="37"/>
    </row>
    <row r="509" spans="714:724" ht="9.75" customHeight="1" x14ac:dyDescent="0.15">
      <c r="AAL509" s="37"/>
      <c r="AAM509" s="37"/>
      <c r="AAN509" s="37"/>
      <c r="AAO509" s="37"/>
      <c r="AAP509" s="37"/>
      <c r="AAQ509" s="37"/>
      <c r="AAR509" s="37"/>
      <c r="AAS509" s="37"/>
      <c r="AAT509" s="37"/>
      <c r="AAU509" s="37"/>
      <c r="AAV509" s="37"/>
    </row>
    <row r="510" spans="714:724" ht="9.75" customHeight="1" x14ac:dyDescent="0.15">
      <c r="AAL510" s="37"/>
      <c r="AAM510" s="37"/>
      <c r="AAN510" s="37"/>
      <c r="AAO510" s="37"/>
      <c r="AAP510" s="37"/>
      <c r="AAQ510" s="37"/>
      <c r="AAR510" s="37"/>
      <c r="AAS510" s="37"/>
      <c r="AAT510" s="37"/>
      <c r="AAU510" s="37"/>
      <c r="AAV510" s="37"/>
    </row>
    <row r="511" spans="714:724" ht="9.75" customHeight="1" x14ac:dyDescent="0.15">
      <c r="AAL511" s="37"/>
      <c r="AAM511" s="37"/>
      <c r="AAN511" s="37"/>
      <c r="AAO511" s="37"/>
      <c r="AAP511" s="37"/>
      <c r="AAQ511" s="37"/>
      <c r="AAR511" s="37"/>
      <c r="AAS511" s="37"/>
      <c r="AAT511" s="37"/>
      <c r="AAU511" s="37"/>
      <c r="AAV511" s="37"/>
    </row>
    <row r="512" spans="714:724" ht="9.75" customHeight="1" x14ac:dyDescent="0.15">
      <c r="AAL512" s="37"/>
      <c r="AAM512" s="37"/>
      <c r="AAN512" s="37"/>
      <c r="AAO512" s="37"/>
      <c r="AAP512" s="37"/>
      <c r="AAQ512" s="37"/>
      <c r="AAR512" s="37"/>
      <c r="AAS512" s="37"/>
      <c r="AAT512" s="37"/>
      <c r="AAU512" s="37"/>
      <c r="AAV512" s="37"/>
    </row>
    <row r="513" spans="714:724" ht="9.75" customHeight="1" x14ac:dyDescent="0.15">
      <c r="AAL513" s="37"/>
      <c r="AAM513" s="37"/>
      <c r="AAN513" s="37"/>
      <c r="AAO513" s="37"/>
      <c r="AAP513" s="37"/>
      <c r="AAQ513" s="37"/>
      <c r="AAR513" s="37"/>
      <c r="AAS513" s="37"/>
      <c r="AAT513" s="37"/>
      <c r="AAU513" s="37"/>
      <c r="AAV513" s="37"/>
    </row>
    <row r="514" spans="714:724" ht="9.75" customHeight="1" x14ac:dyDescent="0.15">
      <c r="AAL514" s="37"/>
      <c r="AAM514" s="37"/>
      <c r="AAN514" s="37"/>
      <c r="AAO514" s="37"/>
      <c r="AAP514" s="37"/>
      <c r="AAQ514" s="37"/>
      <c r="AAR514" s="37"/>
      <c r="AAS514" s="37"/>
      <c r="AAT514" s="37"/>
      <c r="AAU514" s="37"/>
      <c r="AAV514" s="37"/>
    </row>
    <row r="515" spans="714:724" ht="9.75" customHeight="1" x14ac:dyDescent="0.15">
      <c r="AAL515" s="37"/>
      <c r="AAM515" s="37"/>
      <c r="AAN515" s="37"/>
      <c r="AAO515" s="37"/>
      <c r="AAP515" s="37"/>
      <c r="AAQ515" s="37"/>
      <c r="AAR515" s="37"/>
      <c r="AAS515" s="37"/>
      <c r="AAT515" s="37"/>
      <c r="AAU515" s="37"/>
      <c r="AAV515" s="37"/>
    </row>
    <row r="516" spans="714:724" ht="9.75" customHeight="1" x14ac:dyDescent="0.15">
      <c r="AAL516" s="37"/>
      <c r="AAM516" s="37"/>
      <c r="AAN516" s="37"/>
      <c r="AAO516" s="37"/>
      <c r="AAP516" s="37"/>
      <c r="AAQ516" s="37"/>
      <c r="AAR516" s="37"/>
      <c r="AAS516" s="37"/>
      <c r="AAT516" s="37"/>
      <c r="AAU516" s="37"/>
      <c r="AAV516" s="37"/>
    </row>
    <row r="517" spans="714:724" ht="9.75" customHeight="1" x14ac:dyDescent="0.15">
      <c r="AAL517" s="37"/>
      <c r="AAM517" s="37"/>
      <c r="AAN517" s="37"/>
      <c r="AAO517" s="37"/>
      <c r="AAP517" s="37"/>
      <c r="AAQ517" s="37"/>
      <c r="AAR517" s="37"/>
      <c r="AAS517" s="37"/>
      <c r="AAT517" s="37"/>
      <c r="AAU517" s="37"/>
      <c r="AAV517" s="37"/>
    </row>
    <row r="518" spans="714:724" ht="9.75" customHeight="1" x14ac:dyDescent="0.15">
      <c r="AAL518" s="37"/>
      <c r="AAM518" s="37"/>
      <c r="AAN518" s="37"/>
      <c r="AAO518" s="37"/>
      <c r="AAP518" s="37"/>
      <c r="AAQ518" s="37"/>
      <c r="AAR518" s="37"/>
      <c r="AAS518" s="37"/>
      <c r="AAT518" s="37"/>
      <c r="AAU518" s="37"/>
      <c r="AAV518" s="37"/>
    </row>
    <row r="519" spans="714:724" ht="9.75" customHeight="1" x14ac:dyDescent="0.15">
      <c r="AAL519" s="37"/>
      <c r="AAM519" s="37"/>
      <c r="AAN519" s="37"/>
      <c r="AAO519" s="37"/>
      <c r="AAP519" s="37"/>
      <c r="AAQ519" s="37"/>
      <c r="AAR519" s="37"/>
      <c r="AAS519" s="37"/>
      <c r="AAT519" s="37"/>
      <c r="AAU519" s="37"/>
      <c r="AAV519" s="37"/>
    </row>
    <row r="520" spans="714:724" ht="9.75" customHeight="1" x14ac:dyDescent="0.15">
      <c r="AAL520" s="37"/>
      <c r="AAM520" s="37"/>
      <c r="AAN520" s="37"/>
      <c r="AAO520" s="37"/>
      <c r="AAP520" s="37"/>
      <c r="AAQ520" s="37"/>
      <c r="AAR520" s="37"/>
      <c r="AAS520" s="37"/>
      <c r="AAT520" s="37"/>
      <c r="AAU520" s="37"/>
      <c r="AAV520" s="37"/>
    </row>
    <row r="521" spans="714:724" ht="9.75" customHeight="1" x14ac:dyDescent="0.15">
      <c r="AAL521" s="37"/>
      <c r="AAM521" s="37"/>
      <c r="AAN521" s="37"/>
      <c r="AAO521" s="37"/>
      <c r="AAP521" s="37"/>
      <c r="AAQ521" s="37"/>
      <c r="AAR521" s="37"/>
      <c r="AAS521" s="37"/>
      <c r="AAT521" s="37"/>
      <c r="AAU521" s="37"/>
      <c r="AAV521" s="37"/>
    </row>
    <row r="522" spans="714:724" ht="9.75" customHeight="1" x14ac:dyDescent="0.15">
      <c r="AAL522" s="37"/>
      <c r="AAM522" s="37"/>
      <c r="AAN522" s="37"/>
      <c r="AAO522" s="37"/>
      <c r="AAP522" s="37"/>
      <c r="AAQ522" s="37"/>
      <c r="AAR522" s="37"/>
      <c r="AAS522" s="37"/>
      <c r="AAT522" s="37"/>
      <c r="AAU522" s="37"/>
      <c r="AAV522" s="37"/>
    </row>
    <row r="523" spans="714:724" ht="9.75" customHeight="1" x14ac:dyDescent="0.15">
      <c r="AAL523" s="37"/>
      <c r="AAM523" s="37"/>
      <c r="AAN523" s="37"/>
      <c r="AAO523" s="37"/>
      <c r="AAP523" s="37"/>
      <c r="AAQ523" s="37"/>
      <c r="AAR523" s="37"/>
      <c r="AAS523" s="37"/>
      <c r="AAT523" s="37"/>
      <c r="AAU523" s="37"/>
      <c r="AAV523" s="37"/>
    </row>
    <row r="524" spans="714:724" ht="9.75" customHeight="1" x14ac:dyDescent="0.15">
      <c r="AAL524" s="37"/>
      <c r="AAM524" s="37"/>
      <c r="AAN524" s="37"/>
      <c r="AAO524" s="37"/>
      <c r="AAP524" s="37"/>
      <c r="AAQ524" s="37"/>
      <c r="AAR524" s="37"/>
      <c r="AAS524" s="37"/>
      <c r="AAT524" s="37"/>
      <c r="AAU524" s="37"/>
      <c r="AAV524" s="37"/>
    </row>
    <row r="525" spans="714:724" ht="9.75" customHeight="1" x14ac:dyDescent="0.15">
      <c r="AAL525" s="37"/>
      <c r="AAM525" s="37"/>
      <c r="AAN525" s="37"/>
      <c r="AAO525" s="37"/>
      <c r="AAP525" s="37"/>
      <c r="AAQ525" s="37"/>
      <c r="AAR525" s="37"/>
      <c r="AAS525" s="37"/>
      <c r="AAT525" s="37"/>
      <c r="AAU525" s="37"/>
      <c r="AAV525" s="37"/>
    </row>
    <row r="526" spans="714:724" ht="9.75" customHeight="1" x14ac:dyDescent="0.15">
      <c r="AAL526" s="37"/>
      <c r="AAM526" s="37"/>
      <c r="AAN526" s="37"/>
      <c r="AAO526" s="37"/>
      <c r="AAP526" s="37"/>
      <c r="AAQ526" s="37"/>
      <c r="AAR526" s="37"/>
      <c r="AAS526" s="37"/>
      <c r="AAT526" s="37"/>
      <c r="AAU526" s="37"/>
      <c r="AAV526" s="37"/>
    </row>
    <row r="527" spans="714:724" ht="9.75" customHeight="1" x14ac:dyDescent="0.15">
      <c r="AAL527" s="37"/>
      <c r="AAM527" s="37"/>
      <c r="AAN527" s="37"/>
      <c r="AAO527" s="37"/>
      <c r="AAP527" s="37"/>
      <c r="AAQ527" s="37"/>
      <c r="AAR527" s="37"/>
      <c r="AAS527" s="37"/>
      <c r="AAT527" s="37"/>
      <c r="AAU527" s="37"/>
      <c r="AAV527" s="37"/>
    </row>
    <row r="528" spans="714:724" ht="9.75" customHeight="1" x14ac:dyDescent="0.15">
      <c r="AAL528" s="37"/>
      <c r="AAM528" s="37"/>
      <c r="AAN528" s="37"/>
      <c r="AAO528" s="37"/>
      <c r="AAP528" s="37"/>
      <c r="AAQ528" s="37"/>
      <c r="AAR528" s="37"/>
      <c r="AAS528" s="37"/>
      <c r="AAT528" s="37"/>
      <c r="AAU528" s="37"/>
      <c r="AAV528" s="37"/>
    </row>
    <row r="529" spans="714:724" ht="9.75" customHeight="1" x14ac:dyDescent="0.15">
      <c r="AAL529" s="37"/>
      <c r="AAM529" s="37"/>
      <c r="AAN529" s="37"/>
      <c r="AAO529" s="37"/>
      <c r="AAP529" s="37"/>
      <c r="AAQ529" s="37"/>
      <c r="AAR529" s="37"/>
      <c r="AAS529" s="37"/>
      <c r="AAT529" s="37"/>
      <c r="AAU529" s="37"/>
      <c r="AAV529" s="37"/>
    </row>
    <row r="530" spans="714:724" ht="9.75" customHeight="1" x14ac:dyDescent="0.15">
      <c r="AAL530" s="37"/>
      <c r="AAM530" s="37"/>
      <c r="AAN530" s="37"/>
      <c r="AAO530" s="37"/>
      <c r="AAP530" s="37"/>
      <c r="AAQ530" s="37"/>
      <c r="AAR530" s="37"/>
      <c r="AAS530" s="37"/>
      <c r="AAT530" s="37"/>
      <c r="AAU530" s="37"/>
      <c r="AAV530" s="37"/>
    </row>
    <row r="531" spans="714:724" ht="9.75" customHeight="1" x14ac:dyDescent="0.15">
      <c r="AAL531" s="37"/>
      <c r="AAM531" s="37"/>
      <c r="AAN531" s="37"/>
      <c r="AAO531" s="37"/>
      <c r="AAP531" s="37"/>
      <c r="AAQ531" s="37"/>
      <c r="AAR531" s="37"/>
      <c r="AAS531" s="37"/>
      <c r="AAT531" s="37"/>
      <c r="AAU531" s="37"/>
      <c r="AAV531" s="37"/>
    </row>
    <row r="532" spans="714:724" ht="9.75" customHeight="1" x14ac:dyDescent="0.15">
      <c r="AAL532" s="37"/>
      <c r="AAM532" s="37"/>
      <c r="AAN532" s="37"/>
      <c r="AAO532" s="37"/>
      <c r="AAP532" s="37"/>
      <c r="AAQ532" s="37"/>
      <c r="AAR532" s="37"/>
      <c r="AAS532" s="37"/>
      <c r="AAT532" s="37"/>
      <c r="AAU532" s="37"/>
      <c r="AAV532" s="37"/>
    </row>
    <row r="533" spans="714:724" ht="9.75" customHeight="1" x14ac:dyDescent="0.15">
      <c r="AAL533" s="37"/>
      <c r="AAM533" s="37"/>
      <c r="AAN533" s="37"/>
      <c r="AAO533" s="37"/>
      <c r="AAP533" s="37"/>
      <c r="AAQ533" s="37"/>
      <c r="AAR533" s="37"/>
      <c r="AAS533" s="37"/>
      <c r="AAT533" s="37"/>
      <c r="AAU533" s="37"/>
      <c r="AAV533" s="37"/>
    </row>
    <row r="534" spans="714:724" ht="9.75" customHeight="1" x14ac:dyDescent="0.15">
      <c r="AAL534" s="37"/>
      <c r="AAM534" s="37"/>
      <c r="AAN534" s="37"/>
      <c r="AAO534" s="37"/>
      <c r="AAP534" s="37"/>
      <c r="AAQ534" s="37"/>
      <c r="AAR534" s="37"/>
      <c r="AAS534" s="37"/>
      <c r="AAT534" s="37"/>
      <c r="AAU534" s="37"/>
      <c r="AAV534" s="37"/>
    </row>
    <row r="535" spans="714:724" ht="9.75" customHeight="1" x14ac:dyDescent="0.15">
      <c r="AAL535" s="37"/>
      <c r="AAM535" s="37"/>
      <c r="AAN535" s="37"/>
      <c r="AAO535" s="37"/>
      <c r="AAP535" s="37"/>
      <c r="AAQ535" s="37"/>
      <c r="AAR535" s="37"/>
      <c r="AAS535" s="37"/>
      <c r="AAT535" s="37"/>
      <c r="AAU535" s="37"/>
      <c r="AAV535" s="37"/>
    </row>
    <row r="536" spans="714:724" ht="9.75" customHeight="1" x14ac:dyDescent="0.15">
      <c r="AAL536" s="37"/>
      <c r="AAM536" s="37"/>
      <c r="AAN536" s="37"/>
      <c r="AAO536" s="37"/>
      <c r="AAP536" s="37"/>
      <c r="AAQ536" s="37"/>
      <c r="AAR536" s="37"/>
      <c r="AAS536" s="37"/>
      <c r="AAT536" s="37"/>
      <c r="AAU536" s="37"/>
      <c r="AAV536" s="37"/>
    </row>
    <row r="537" spans="714:724" ht="9.75" customHeight="1" x14ac:dyDescent="0.15">
      <c r="AAL537" s="37"/>
      <c r="AAM537" s="37"/>
      <c r="AAN537" s="37"/>
      <c r="AAO537" s="37"/>
      <c r="AAP537" s="37"/>
      <c r="AAQ537" s="37"/>
      <c r="AAR537" s="37"/>
      <c r="AAS537" s="37"/>
      <c r="AAT537" s="37"/>
      <c r="AAU537" s="37"/>
      <c r="AAV537" s="37"/>
    </row>
    <row r="538" spans="714:724" ht="9.75" customHeight="1" x14ac:dyDescent="0.15">
      <c r="AAL538" s="37"/>
      <c r="AAM538" s="37"/>
      <c r="AAN538" s="37"/>
      <c r="AAO538" s="37"/>
      <c r="AAP538" s="37"/>
      <c r="AAQ538" s="37"/>
      <c r="AAR538" s="37"/>
      <c r="AAS538" s="37"/>
      <c r="AAT538" s="37"/>
      <c r="AAU538" s="37"/>
      <c r="AAV538" s="37"/>
    </row>
    <row r="539" spans="714:724" ht="9.75" customHeight="1" x14ac:dyDescent="0.15">
      <c r="AAL539" s="37"/>
      <c r="AAM539" s="37"/>
      <c r="AAN539" s="37"/>
      <c r="AAO539" s="37"/>
      <c r="AAP539" s="37"/>
      <c r="AAQ539" s="37"/>
      <c r="AAR539" s="37"/>
      <c r="AAS539" s="37"/>
      <c r="AAT539" s="37"/>
      <c r="AAU539" s="37"/>
      <c r="AAV539" s="37"/>
    </row>
    <row r="540" spans="714:724" ht="9.75" customHeight="1" x14ac:dyDescent="0.15">
      <c r="AAL540" s="37"/>
      <c r="AAM540" s="37"/>
      <c r="AAN540" s="37"/>
      <c r="AAO540" s="37"/>
      <c r="AAP540" s="37"/>
      <c r="AAQ540" s="37"/>
      <c r="AAR540" s="37"/>
      <c r="AAS540" s="37"/>
      <c r="AAT540" s="37"/>
      <c r="AAU540" s="37"/>
      <c r="AAV540" s="37"/>
    </row>
    <row r="541" spans="714:724" ht="9.75" customHeight="1" x14ac:dyDescent="0.15">
      <c r="AAL541" s="37"/>
      <c r="AAM541" s="37"/>
      <c r="AAN541" s="37"/>
      <c r="AAO541" s="37"/>
      <c r="AAP541" s="37"/>
      <c r="AAQ541" s="37"/>
      <c r="AAR541" s="37"/>
      <c r="AAS541" s="37"/>
      <c r="AAT541" s="37"/>
      <c r="AAU541" s="37"/>
      <c r="AAV541" s="37"/>
    </row>
    <row r="542" spans="714:724" ht="9.75" customHeight="1" x14ac:dyDescent="0.15">
      <c r="AAL542" s="37"/>
      <c r="AAM542" s="37"/>
      <c r="AAN542" s="37"/>
      <c r="AAO542" s="37"/>
      <c r="AAP542" s="37"/>
      <c r="AAQ542" s="37"/>
      <c r="AAR542" s="37"/>
      <c r="AAS542" s="37"/>
      <c r="AAT542" s="37"/>
      <c r="AAU542" s="37"/>
      <c r="AAV542" s="37"/>
    </row>
    <row r="543" spans="714:724" ht="9.75" customHeight="1" x14ac:dyDescent="0.15">
      <c r="AAL543" s="37"/>
      <c r="AAM543" s="37"/>
      <c r="AAN543" s="37"/>
      <c r="AAO543" s="37"/>
      <c r="AAP543" s="37"/>
      <c r="AAQ543" s="37"/>
      <c r="AAR543" s="37"/>
      <c r="AAS543" s="37"/>
      <c r="AAT543" s="37"/>
      <c r="AAU543" s="37"/>
      <c r="AAV543" s="37"/>
    </row>
    <row r="544" spans="714:724" ht="9.75" customHeight="1" x14ac:dyDescent="0.15">
      <c r="AAL544" s="37"/>
      <c r="AAM544" s="37"/>
      <c r="AAN544" s="37"/>
      <c r="AAO544" s="37"/>
      <c r="AAP544" s="37"/>
      <c r="AAQ544" s="37"/>
      <c r="AAR544" s="37"/>
      <c r="AAS544" s="37"/>
      <c r="AAT544" s="37"/>
      <c r="AAU544" s="37"/>
      <c r="AAV544" s="37"/>
    </row>
    <row r="545" spans="714:724" ht="9.75" customHeight="1" x14ac:dyDescent="0.15">
      <c r="AAL545" s="37"/>
      <c r="AAM545" s="37"/>
      <c r="AAN545" s="37"/>
      <c r="AAO545" s="37"/>
      <c r="AAP545" s="37"/>
      <c r="AAQ545" s="37"/>
      <c r="AAR545" s="37"/>
      <c r="AAS545" s="37"/>
      <c r="AAT545" s="37"/>
      <c r="AAU545" s="37"/>
      <c r="AAV545" s="37"/>
    </row>
    <row r="546" spans="714:724" ht="9.75" customHeight="1" x14ac:dyDescent="0.15">
      <c r="AAL546" s="37"/>
      <c r="AAM546" s="37"/>
      <c r="AAN546" s="37"/>
      <c r="AAO546" s="37"/>
      <c r="AAP546" s="37"/>
      <c r="AAQ546" s="37"/>
      <c r="AAR546" s="37"/>
      <c r="AAS546" s="37"/>
      <c r="AAT546" s="37"/>
      <c r="AAU546" s="37"/>
      <c r="AAV546" s="37"/>
    </row>
    <row r="547" spans="714:724" ht="9.75" customHeight="1" x14ac:dyDescent="0.15">
      <c r="AAL547" s="37"/>
      <c r="AAM547" s="37"/>
      <c r="AAN547" s="37"/>
      <c r="AAO547" s="37"/>
      <c r="AAP547" s="37"/>
      <c r="AAQ547" s="37"/>
      <c r="AAR547" s="37"/>
      <c r="AAS547" s="37"/>
      <c r="AAT547" s="37"/>
      <c r="AAU547" s="37"/>
      <c r="AAV547" s="37"/>
    </row>
    <row r="548" spans="714:724" ht="9.75" customHeight="1" x14ac:dyDescent="0.15">
      <c r="AAL548" s="37"/>
      <c r="AAM548" s="37"/>
      <c r="AAN548" s="37"/>
      <c r="AAO548" s="37"/>
      <c r="AAP548" s="37"/>
      <c r="AAQ548" s="37"/>
      <c r="AAR548" s="37"/>
      <c r="AAS548" s="37"/>
      <c r="AAT548" s="37"/>
      <c r="AAU548" s="37"/>
      <c r="AAV548" s="37"/>
    </row>
    <row r="549" spans="714:724" ht="9.75" customHeight="1" x14ac:dyDescent="0.15">
      <c r="AAL549" s="37"/>
      <c r="AAM549" s="37"/>
      <c r="AAN549" s="37"/>
      <c r="AAO549" s="37"/>
      <c r="AAP549" s="37"/>
      <c r="AAQ549" s="37"/>
      <c r="AAR549" s="37"/>
      <c r="AAS549" s="37"/>
      <c r="AAT549" s="37"/>
      <c r="AAU549" s="37"/>
      <c r="AAV549" s="37"/>
    </row>
    <row r="550" spans="714:724" ht="9.75" customHeight="1" x14ac:dyDescent="0.15">
      <c r="AAL550" s="37"/>
      <c r="AAM550" s="37"/>
      <c r="AAN550" s="37"/>
      <c r="AAO550" s="37"/>
      <c r="AAP550" s="37"/>
      <c r="AAQ550" s="37"/>
      <c r="AAR550" s="37"/>
      <c r="AAS550" s="37"/>
      <c r="AAT550" s="37"/>
      <c r="AAU550" s="37"/>
      <c r="AAV550" s="37"/>
    </row>
    <row r="551" spans="714:724" ht="9.75" customHeight="1" x14ac:dyDescent="0.15">
      <c r="AAL551" s="37"/>
      <c r="AAM551" s="37"/>
      <c r="AAN551" s="37"/>
      <c r="AAO551" s="37"/>
      <c r="AAP551" s="37"/>
      <c r="AAQ551" s="37"/>
      <c r="AAR551" s="37"/>
      <c r="AAS551" s="37"/>
      <c r="AAT551" s="37"/>
      <c r="AAU551" s="37"/>
      <c r="AAV551" s="37"/>
    </row>
    <row r="552" spans="714:724" ht="9.75" customHeight="1" x14ac:dyDescent="0.15">
      <c r="AAL552" s="37"/>
      <c r="AAM552" s="37"/>
      <c r="AAN552" s="37"/>
      <c r="AAO552" s="37"/>
      <c r="AAP552" s="37"/>
      <c r="AAQ552" s="37"/>
      <c r="AAR552" s="37"/>
      <c r="AAS552" s="37"/>
      <c r="AAT552" s="37"/>
      <c r="AAU552" s="37"/>
      <c r="AAV552" s="37"/>
    </row>
    <row r="553" spans="714:724" ht="9.75" customHeight="1" x14ac:dyDescent="0.15">
      <c r="AAL553" s="37"/>
      <c r="AAM553" s="37"/>
      <c r="AAN553" s="37"/>
      <c r="AAO553" s="37"/>
      <c r="AAP553" s="37"/>
      <c r="AAQ553" s="37"/>
      <c r="AAR553" s="37"/>
      <c r="AAS553" s="37"/>
      <c r="AAT553" s="37"/>
      <c r="AAU553" s="37"/>
      <c r="AAV553" s="37"/>
    </row>
    <row r="554" spans="714:724" ht="9.75" customHeight="1" x14ac:dyDescent="0.15">
      <c r="AAL554" s="37"/>
      <c r="AAM554" s="37"/>
      <c r="AAN554" s="37"/>
      <c r="AAO554" s="37"/>
      <c r="AAP554" s="37"/>
      <c r="AAQ554" s="37"/>
      <c r="AAR554" s="37"/>
      <c r="AAS554" s="37"/>
      <c r="AAT554" s="37"/>
      <c r="AAU554" s="37"/>
      <c r="AAV554" s="37"/>
    </row>
    <row r="555" spans="714:724" ht="9.75" customHeight="1" x14ac:dyDescent="0.15">
      <c r="AAL555" s="37"/>
      <c r="AAM555" s="37"/>
      <c r="AAN555" s="37"/>
      <c r="AAO555" s="37"/>
      <c r="AAP555" s="37"/>
      <c r="AAQ555" s="37"/>
      <c r="AAR555" s="37"/>
      <c r="AAS555" s="37"/>
      <c r="AAT555" s="37"/>
      <c r="AAU555" s="37"/>
      <c r="AAV555" s="37"/>
    </row>
    <row r="556" spans="714:724" ht="9.75" customHeight="1" x14ac:dyDescent="0.15">
      <c r="AAL556" s="37"/>
      <c r="AAM556" s="37"/>
      <c r="AAN556" s="37"/>
      <c r="AAO556" s="37"/>
      <c r="AAP556" s="37"/>
      <c r="AAQ556" s="37"/>
      <c r="AAR556" s="37"/>
      <c r="AAS556" s="37"/>
      <c r="AAT556" s="37"/>
      <c r="AAU556" s="37"/>
      <c r="AAV556" s="37"/>
    </row>
    <row r="557" spans="714:724" ht="9.75" customHeight="1" x14ac:dyDescent="0.15">
      <c r="AAL557" s="37"/>
      <c r="AAM557" s="37"/>
      <c r="AAN557" s="37"/>
      <c r="AAO557" s="37"/>
      <c r="AAP557" s="37"/>
      <c r="AAQ557" s="37"/>
      <c r="AAR557" s="37"/>
      <c r="AAS557" s="37"/>
      <c r="AAT557" s="37"/>
      <c r="AAU557" s="37"/>
      <c r="AAV557" s="37"/>
    </row>
    <row r="558" spans="714:724" ht="9.75" customHeight="1" x14ac:dyDescent="0.15">
      <c r="AAL558" s="37"/>
      <c r="AAM558" s="37"/>
      <c r="AAN558" s="37"/>
      <c r="AAO558" s="37"/>
      <c r="AAP558" s="37"/>
      <c r="AAQ558" s="37"/>
      <c r="AAR558" s="37"/>
      <c r="AAS558" s="37"/>
      <c r="AAT558" s="37"/>
      <c r="AAU558" s="37"/>
      <c r="AAV558" s="37"/>
    </row>
    <row r="559" spans="714:724" ht="9.75" customHeight="1" x14ac:dyDescent="0.15">
      <c r="AAL559" s="37"/>
      <c r="AAM559" s="37"/>
      <c r="AAN559" s="37"/>
      <c r="AAO559" s="37"/>
      <c r="AAP559" s="37"/>
      <c r="AAQ559" s="37"/>
      <c r="AAR559" s="37"/>
      <c r="AAS559" s="37"/>
      <c r="AAT559" s="37"/>
      <c r="AAU559" s="37"/>
      <c r="AAV559" s="37"/>
    </row>
    <row r="560" spans="714:724" ht="9.75" customHeight="1" x14ac:dyDescent="0.15">
      <c r="AAL560" s="37"/>
      <c r="AAM560" s="37"/>
      <c r="AAN560" s="37"/>
      <c r="AAO560" s="37"/>
      <c r="AAP560" s="37"/>
      <c r="AAQ560" s="37"/>
      <c r="AAR560" s="37"/>
      <c r="AAS560" s="37"/>
      <c r="AAT560" s="37"/>
      <c r="AAU560" s="37"/>
      <c r="AAV560" s="37"/>
    </row>
    <row r="561" spans="714:724" ht="9.75" customHeight="1" x14ac:dyDescent="0.15">
      <c r="AAL561" s="37"/>
      <c r="AAM561" s="37"/>
      <c r="AAN561" s="37"/>
      <c r="AAO561" s="37"/>
      <c r="AAP561" s="37"/>
      <c r="AAQ561" s="37"/>
      <c r="AAR561" s="37"/>
      <c r="AAS561" s="37"/>
      <c r="AAT561" s="37"/>
      <c r="AAU561" s="37"/>
      <c r="AAV561" s="37"/>
    </row>
    <row r="562" spans="714:724" ht="9.75" customHeight="1" x14ac:dyDescent="0.15">
      <c r="AAL562" s="37"/>
      <c r="AAM562" s="37"/>
      <c r="AAN562" s="37"/>
      <c r="AAO562" s="37"/>
      <c r="AAP562" s="37"/>
      <c r="AAQ562" s="37"/>
      <c r="AAR562" s="37"/>
      <c r="AAS562" s="37"/>
      <c r="AAT562" s="37"/>
      <c r="AAU562" s="37"/>
      <c r="AAV562" s="37"/>
    </row>
    <row r="563" spans="714:724" ht="9.75" customHeight="1" x14ac:dyDescent="0.15">
      <c r="AAL563" s="37"/>
      <c r="AAM563" s="37"/>
      <c r="AAN563" s="37"/>
      <c r="AAO563" s="37"/>
      <c r="AAP563" s="37"/>
      <c r="AAQ563" s="37"/>
      <c r="AAR563" s="37"/>
      <c r="AAS563" s="37"/>
      <c r="AAT563" s="37"/>
      <c r="AAU563" s="37"/>
      <c r="AAV563" s="37"/>
    </row>
    <row r="564" spans="714:724" ht="9.75" customHeight="1" x14ac:dyDescent="0.15">
      <c r="AAL564" s="37"/>
      <c r="AAM564" s="37"/>
      <c r="AAN564" s="37"/>
      <c r="AAO564" s="37"/>
      <c r="AAP564" s="37"/>
      <c r="AAQ564" s="37"/>
      <c r="AAR564" s="37"/>
      <c r="AAS564" s="37"/>
      <c r="AAT564" s="37"/>
      <c r="AAU564" s="37"/>
      <c r="AAV564" s="37"/>
    </row>
    <row r="565" spans="714:724" ht="9.75" customHeight="1" x14ac:dyDescent="0.15">
      <c r="AAL565" s="37"/>
      <c r="AAM565" s="37"/>
      <c r="AAN565" s="37"/>
      <c r="AAO565" s="37"/>
      <c r="AAP565" s="37"/>
      <c r="AAQ565" s="37"/>
      <c r="AAR565" s="37"/>
      <c r="AAS565" s="37"/>
      <c r="AAT565" s="37"/>
      <c r="AAU565" s="37"/>
      <c r="AAV565" s="37"/>
    </row>
    <row r="566" spans="714:724" ht="9.75" customHeight="1" x14ac:dyDescent="0.15">
      <c r="AAL566" s="37"/>
      <c r="AAM566" s="37"/>
      <c r="AAN566" s="37"/>
      <c r="AAO566" s="37"/>
      <c r="AAP566" s="37"/>
      <c r="AAQ566" s="37"/>
      <c r="AAR566" s="37"/>
      <c r="AAS566" s="37"/>
      <c r="AAT566" s="37"/>
      <c r="AAU566" s="37"/>
      <c r="AAV566" s="37"/>
    </row>
    <row r="567" spans="714:724" ht="9.75" customHeight="1" x14ac:dyDescent="0.15">
      <c r="AAL567" s="37"/>
      <c r="AAM567" s="37"/>
      <c r="AAN567" s="37"/>
      <c r="AAO567" s="37"/>
      <c r="AAP567" s="37"/>
      <c r="AAQ567" s="37"/>
      <c r="AAR567" s="37"/>
      <c r="AAS567" s="37"/>
      <c r="AAT567" s="37"/>
      <c r="AAU567" s="37"/>
      <c r="AAV567" s="37"/>
    </row>
    <row r="568" spans="714:724" ht="9.75" customHeight="1" x14ac:dyDescent="0.15">
      <c r="AAL568" s="37"/>
      <c r="AAM568" s="37"/>
      <c r="AAN568" s="37"/>
      <c r="AAO568" s="37"/>
      <c r="AAP568" s="37"/>
      <c r="AAQ568" s="37"/>
      <c r="AAR568" s="37"/>
      <c r="AAS568" s="37"/>
      <c r="AAT568" s="37"/>
      <c r="AAU568" s="37"/>
      <c r="AAV568" s="37"/>
    </row>
    <row r="569" spans="714:724" ht="9.75" customHeight="1" x14ac:dyDescent="0.15">
      <c r="AAL569" s="37"/>
      <c r="AAM569" s="37"/>
      <c r="AAN569" s="37"/>
      <c r="AAO569" s="37"/>
      <c r="AAP569" s="37"/>
      <c r="AAQ569" s="37"/>
      <c r="AAR569" s="37"/>
      <c r="AAS569" s="37"/>
      <c r="AAT569" s="37"/>
      <c r="AAU569" s="37"/>
      <c r="AAV569" s="37"/>
    </row>
    <row r="570" spans="714:724" ht="9.75" customHeight="1" x14ac:dyDescent="0.15">
      <c r="AAL570" s="37"/>
      <c r="AAM570" s="37"/>
      <c r="AAN570" s="37"/>
      <c r="AAO570" s="37"/>
      <c r="AAP570" s="37"/>
      <c r="AAQ570" s="37"/>
      <c r="AAR570" s="37"/>
      <c r="AAS570" s="37"/>
      <c r="AAT570" s="37"/>
      <c r="AAU570" s="37"/>
      <c r="AAV570" s="37"/>
    </row>
    <row r="571" spans="714:724" ht="9.75" customHeight="1" x14ac:dyDescent="0.15">
      <c r="AAL571" s="37"/>
      <c r="AAM571" s="37"/>
      <c r="AAN571" s="37"/>
      <c r="AAO571" s="37"/>
      <c r="AAP571" s="37"/>
      <c r="AAQ571" s="37"/>
      <c r="AAR571" s="37"/>
      <c r="AAS571" s="37"/>
      <c r="AAT571" s="37"/>
      <c r="AAU571" s="37"/>
      <c r="AAV571" s="37"/>
    </row>
    <row r="572" spans="714:724" ht="9.75" customHeight="1" x14ac:dyDescent="0.15">
      <c r="AAL572" s="37"/>
      <c r="AAM572" s="37"/>
      <c r="AAN572" s="37"/>
      <c r="AAO572" s="37"/>
      <c r="AAP572" s="37"/>
      <c r="AAQ572" s="37"/>
      <c r="AAR572" s="37"/>
      <c r="AAS572" s="37"/>
      <c r="AAT572" s="37"/>
      <c r="AAU572" s="37"/>
      <c r="AAV572" s="37"/>
    </row>
    <row r="573" spans="714:724" ht="9.75" customHeight="1" x14ac:dyDescent="0.15">
      <c r="AAL573" s="37"/>
      <c r="AAM573" s="37"/>
      <c r="AAN573" s="37"/>
      <c r="AAO573" s="37"/>
      <c r="AAP573" s="37"/>
      <c r="AAQ573" s="37"/>
      <c r="AAR573" s="37"/>
      <c r="AAS573" s="37"/>
      <c r="AAT573" s="37"/>
      <c r="AAU573" s="37"/>
      <c r="AAV573" s="37"/>
    </row>
    <row r="574" spans="714:724" ht="9.75" customHeight="1" x14ac:dyDescent="0.15">
      <c r="AAL574" s="37"/>
      <c r="AAM574" s="37"/>
      <c r="AAN574" s="37"/>
      <c r="AAO574" s="37"/>
      <c r="AAP574" s="37"/>
      <c r="AAQ574" s="37"/>
      <c r="AAR574" s="37"/>
      <c r="AAS574" s="37"/>
      <c r="AAT574" s="37"/>
      <c r="AAU574" s="37"/>
      <c r="AAV574" s="37"/>
    </row>
    <row r="575" spans="714:724" ht="9.75" customHeight="1" x14ac:dyDescent="0.15">
      <c r="AAL575" s="37"/>
      <c r="AAM575" s="37"/>
      <c r="AAN575" s="37"/>
      <c r="AAO575" s="37"/>
      <c r="AAP575" s="37"/>
      <c r="AAQ575" s="37"/>
      <c r="AAR575" s="37"/>
      <c r="AAS575" s="37"/>
      <c r="AAT575" s="37"/>
      <c r="AAU575" s="37"/>
      <c r="AAV575" s="37"/>
    </row>
    <row r="576" spans="714:724" ht="9.75" customHeight="1" x14ac:dyDescent="0.15">
      <c r="AAL576" s="37"/>
      <c r="AAM576" s="37"/>
      <c r="AAN576" s="37"/>
      <c r="AAO576" s="37"/>
      <c r="AAP576" s="37"/>
      <c r="AAQ576" s="37"/>
      <c r="AAR576" s="37"/>
      <c r="AAS576" s="37"/>
      <c r="AAT576" s="37"/>
      <c r="AAU576" s="37"/>
      <c r="AAV576" s="37"/>
    </row>
    <row r="577" spans="714:724" ht="9.75" customHeight="1" x14ac:dyDescent="0.15">
      <c r="AAL577" s="37"/>
      <c r="AAM577" s="37"/>
      <c r="AAN577" s="37"/>
      <c r="AAO577" s="37"/>
      <c r="AAP577" s="37"/>
      <c r="AAQ577" s="37"/>
      <c r="AAR577" s="37"/>
      <c r="AAS577" s="37"/>
      <c r="AAT577" s="37"/>
      <c r="AAU577" s="37"/>
      <c r="AAV577" s="37"/>
    </row>
    <row r="578" spans="714:724" ht="9.75" customHeight="1" x14ac:dyDescent="0.15">
      <c r="AAL578" s="37"/>
      <c r="AAM578" s="37"/>
      <c r="AAN578" s="37"/>
      <c r="AAO578" s="37"/>
      <c r="AAP578" s="37"/>
      <c r="AAQ578" s="37"/>
      <c r="AAR578" s="37"/>
      <c r="AAS578" s="37"/>
      <c r="AAT578" s="37"/>
      <c r="AAU578" s="37"/>
      <c r="AAV578" s="37"/>
    </row>
    <row r="579" spans="714:724" ht="9.75" customHeight="1" x14ac:dyDescent="0.15">
      <c r="AAL579" s="37"/>
      <c r="AAM579" s="37"/>
      <c r="AAN579" s="37"/>
      <c r="AAO579" s="37"/>
      <c r="AAP579" s="37"/>
      <c r="AAQ579" s="37"/>
      <c r="AAR579" s="37"/>
      <c r="AAS579" s="37"/>
      <c r="AAT579" s="37"/>
      <c r="AAU579" s="37"/>
      <c r="AAV579" s="37"/>
    </row>
    <row r="580" spans="714:724" ht="9.75" customHeight="1" x14ac:dyDescent="0.15">
      <c r="AAL580" s="37"/>
      <c r="AAM580" s="37"/>
      <c r="AAN580" s="37"/>
      <c r="AAO580" s="37"/>
      <c r="AAP580" s="37"/>
      <c r="AAQ580" s="37"/>
      <c r="AAR580" s="37"/>
      <c r="AAS580" s="37"/>
      <c r="AAT580" s="37"/>
      <c r="AAU580" s="37"/>
      <c r="AAV580" s="37"/>
    </row>
    <row r="581" spans="714:724" ht="9.75" customHeight="1" x14ac:dyDescent="0.15">
      <c r="AAL581" s="37"/>
      <c r="AAM581" s="37"/>
      <c r="AAN581" s="37"/>
      <c r="AAO581" s="37"/>
      <c r="AAP581" s="37"/>
      <c r="AAQ581" s="37"/>
      <c r="AAR581" s="37"/>
      <c r="AAS581" s="37"/>
      <c r="AAT581" s="37"/>
      <c r="AAU581" s="37"/>
      <c r="AAV581" s="37"/>
    </row>
    <row r="582" spans="714:724" ht="9.75" customHeight="1" x14ac:dyDescent="0.15">
      <c r="AAL582" s="37"/>
      <c r="AAM582" s="37"/>
      <c r="AAN582" s="37"/>
      <c r="AAO582" s="37"/>
      <c r="AAP582" s="37"/>
      <c r="AAQ582" s="37"/>
      <c r="AAR582" s="37"/>
      <c r="AAS582" s="37"/>
      <c r="AAT582" s="37"/>
      <c r="AAU582" s="37"/>
      <c r="AAV582" s="37"/>
    </row>
    <row r="583" spans="714:724" ht="9.75" customHeight="1" x14ac:dyDescent="0.15">
      <c r="AAL583" s="37"/>
      <c r="AAM583" s="37"/>
      <c r="AAN583" s="37"/>
      <c r="AAO583" s="37"/>
      <c r="AAP583" s="37"/>
      <c r="AAQ583" s="37"/>
      <c r="AAR583" s="37"/>
      <c r="AAS583" s="37"/>
      <c r="AAT583" s="37"/>
      <c r="AAU583" s="37"/>
      <c r="AAV583" s="37"/>
    </row>
    <row r="584" spans="714:724" ht="9.75" customHeight="1" x14ac:dyDescent="0.15">
      <c r="AAL584" s="37"/>
      <c r="AAM584" s="37"/>
      <c r="AAN584" s="37"/>
      <c r="AAO584" s="37"/>
      <c r="AAP584" s="37"/>
      <c r="AAQ584" s="37"/>
      <c r="AAR584" s="37"/>
      <c r="AAS584" s="37"/>
      <c r="AAT584" s="37"/>
      <c r="AAU584" s="37"/>
      <c r="AAV584" s="37"/>
    </row>
    <row r="585" spans="714:724" ht="9.75" customHeight="1" x14ac:dyDescent="0.15">
      <c r="AAL585" s="37"/>
      <c r="AAM585" s="37"/>
      <c r="AAN585" s="37"/>
      <c r="AAO585" s="37"/>
      <c r="AAP585" s="37"/>
      <c r="AAQ585" s="37"/>
      <c r="AAR585" s="37"/>
      <c r="AAS585" s="37"/>
      <c r="AAT585" s="37"/>
      <c r="AAU585" s="37"/>
      <c r="AAV585" s="37"/>
    </row>
    <row r="586" spans="714:724" ht="9.75" customHeight="1" x14ac:dyDescent="0.15">
      <c r="AAL586" s="37"/>
      <c r="AAM586" s="37"/>
      <c r="AAN586" s="37"/>
      <c r="AAO586" s="37"/>
      <c r="AAP586" s="37"/>
      <c r="AAQ586" s="37"/>
      <c r="AAR586" s="37"/>
      <c r="AAS586" s="37"/>
      <c r="AAT586" s="37"/>
      <c r="AAU586" s="37"/>
      <c r="AAV586" s="37"/>
    </row>
    <row r="587" spans="714:724" ht="9.75" customHeight="1" x14ac:dyDescent="0.15">
      <c r="AAL587" s="37"/>
      <c r="AAM587" s="37"/>
      <c r="AAN587" s="37"/>
      <c r="AAO587" s="37"/>
      <c r="AAP587" s="37"/>
      <c r="AAQ587" s="37"/>
      <c r="AAR587" s="37"/>
      <c r="AAS587" s="37"/>
      <c r="AAT587" s="37"/>
      <c r="AAU587" s="37"/>
      <c r="AAV587" s="37"/>
    </row>
    <row r="588" spans="714:724" ht="9.75" customHeight="1" x14ac:dyDescent="0.15">
      <c r="AAL588" s="37"/>
      <c r="AAM588" s="37"/>
      <c r="AAN588" s="37"/>
      <c r="AAO588" s="37"/>
      <c r="AAP588" s="37"/>
      <c r="AAQ588" s="37"/>
      <c r="AAR588" s="37"/>
      <c r="AAS588" s="37"/>
      <c r="AAT588" s="37"/>
      <c r="AAU588" s="37"/>
      <c r="AAV588" s="37"/>
    </row>
    <row r="589" spans="714:724" ht="9.75" customHeight="1" x14ac:dyDescent="0.15">
      <c r="AAL589" s="37"/>
      <c r="AAM589" s="37"/>
      <c r="AAN589" s="37"/>
      <c r="AAO589" s="37"/>
      <c r="AAP589" s="37"/>
      <c r="AAQ589" s="37"/>
      <c r="AAR589" s="37"/>
      <c r="AAS589" s="37"/>
      <c r="AAT589" s="37"/>
      <c r="AAU589" s="37"/>
      <c r="AAV589" s="37"/>
    </row>
    <row r="590" spans="714:724" ht="9.75" customHeight="1" x14ac:dyDescent="0.15">
      <c r="AAL590" s="37"/>
      <c r="AAM590" s="37"/>
      <c r="AAN590" s="37"/>
      <c r="AAO590" s="37"/>
      <c r="AAP590" s="37"/>
      <c r="AAQ590" s="37"/>
      <c r="AAR590" s="37"/>
      <c r="AAS590" s="37"/>
      <c r="AAT590" s="37"/>
      <c r="AAU590" s="37"/>
      <c r="AAV590" s="37"/>
    </row>
    <row r="591" spans="714:724" ht="9.75" customHeight="1" x14ac:dyDescent="0.15">
      <c r="AAL591" s="37"/>
      <c r="AAM591" s="37"/>
      <c r="AAN591" s="37"/>
      <c r="AAO591" s="37"/>
      <c r="AAP591" s="37"/>
      <c r="AAQ591" s="37"/>
      <c r="AAR591" s="37"/>
      <c r="AAS591" s="37"/>
      <c r="AAT591" s="37"/>
      <c r="AAU591" s="37"/>
      <c r="AAV591" s="37"/>
    </row>
    <row r="592" spans="714:724" ht="9.75" customHeight="1" x14ac:dyDescent="0.15">
      <c r="AAL592" s="37"/>
      <c r="AAM592" s="37"/>
      <c r="AAN592" s="37"/>
      <c r="AAO592" s="37"/>
      <c r="AAP592" s="37"/>
      <c r="AAQ592" s="37"/>
      <c r="AAR592" s="37"/>
      <c r="AAS592" s="37"/>
      <c r="AAT592" s="37"/>
      <c r="AAU592" s="37"/>
      <c r="AAV592" s="37"/>
    </row>
    <row r="593" spans="714:724" ht="9.75" customHeight="1" x14ac:dyDescent="0.15">
      <c r="AAL593" s="37"/>
      <c r="AAM593" s="37"/>
      <c r="AAN593" s="37"/>
      <c r="AAO593" s="37"/>
      <c r="AAP593" s="37"/>
      <c r="AAQ593" s="37"/>
      <c r="AAR593" s="37"/>
      <c r="AAS593" s="37"/>
      <c r="AAT593" s="37"/>
      <c r="AAU593" s="37"/>
      <c r="AAV593" s="37"/>
    </row>
    <row r="594" spans="714:724" ht="9.75" customHeight="1" x14ac:dyDescent="0.15">
      <c r="AAL594" s="37"/>
      <c r="AAM594" s="37"/>
      <c r="AAN594" s="37"/>
      <c r="AAO594" s="37"/>
      <c r="AAP594" s="37"/>
      <c r="AAQ594" s="37"/>
      <c r="AAR594" s="37"/>
      <c r="AAS594" s="37"/>
      <c r="AAT594" s="37"/>
      <c r="AAU594" s="37"/>
      <c r="AAV594" s="37"/>
    </row>
    <row r="595" spans="714:724" ht="9.75" customHeight="1" x14ac:dyDescent="0.15">
      <c r="AAL595" s="37"/>
      <c r="AAM595" s="37"/>
      <c r="AAN595" s="37"/>
      <c r="AAO595" s="37"/>
      <c r="AAP595" s="37"/>
      <c r="AAQ595" s="37"/>
      <c r="AAR595" s="37"/>
      <c r="AAS595" s="37"/>
      <c r="AAT595" s="37"/>
      <c r="AAU595" s="37"/>
      <c r="AAV595" s="37"/>
    </row>
    <row r="596" spans="714:724" ht="9.75" customHeight="1" x14ac:dyDescent="0.15">
      <c r="AAL596" s="37"/>
      <c r="AAM596" s="37"/>
      <c r="AAN596" s="37"/>
      <c r="AAO596" s="37"/>
      <c r="AAP596" s="37"/>
      <c r="AAQ596" s="37"/>
      <c r="AAR596" s="37"/>
      <c r="AAS596" s="37"/>
      <c r="AAT596" s="37"/>
      <c r="AAU596" s="37"/>
      <c r="AAV596" s="37"/>
    </row>
    <row r="597" spans="714:724" ht="9.75" customHeight="1" x14ac:dyDescent="0.15">
      <c r="AAL597" s="37"/>
      <c r="AAM597" s="37"/>
      <c r="AAN597" s="37"/>
      <c r="AAO597" s="37"/>
      <c r="AAP597" s="37"/>
      <c r="AAQ597" s="37"/>
      <c r="AAR597" s="37"/>
      <c r="AAS597" s="37"/>
      <c r="AAT597" s="37"/>
      <c r="AAU597" s="37"/>
      <c r="AAV597" s="37"/>
    </row>
    <row r="598" spans="714:724" ht="9.75" customHeight="1" x14ac:dyDescent="0.15">
      <c r="AAL598" s="37"/>
      <c r="AAM598" s="37"/>
      <c r="AAN598" s="37"/>
      <c r="AAO598" s="37"/>
      <c r="AAP598" s="37"/>
      <c r="AAQ598" s="37"/>
      <c r="AAR598" s="37"/>
      <c r="AAS598" s="37"/>
      <c r="AAT598" s="37"/>
      <c r="AAU598" s="37"/>
      <c r="AAV598" s="37"/>
    </row>
    <row r="599" spans="714:724" ht="9.75" customHeight="1" x14ac:dyDescent="0.15">
      <c r="AAL599" s="37"/>
      <c r="AAM599" s="37"/>
      <c r="AAN599" s="37"/>
      <c r="AAO599" s="37"/>
      <c r="AAP599" s="37"/>
      <c r="AAQ599" s="37"/>
      <c r="AAR599" s="37"/>
      <c r="AAS599" s="37"/>
      <c r="AAT599" s="37"/>
      <c r="AAU599" s="37"/>
      <c r="AAV599" s="37"/>
    </row>
    <row r="600" spans="714:724" ht="9.75" customHeight="1" x14ac:dyDescent="0.15">
      <c r="AAL600" s="37"/>
      <c r="AAM600" s="37"/>
      <c r="AAN600" s="37"/>
      <c r="AAO600" s="37"/>
      <c r="AAP600" s="37"/>
      <c r="AAQ600" s="37"/>
      <c r="AAR600" s="37"/>
      <c r="AAS600" s="37"/>
      <c r="AAT600" s="37"/>
      <c r="AAU600" s="37"/>
      <c r="AAV600" s="37"/>
    </row>
    <row r="601" spans="714:724" ht="9.75" customHeight="1" x14ac:dyDescent="0.15">
      <c r="AAL601" s="37"/>
      <c r="AAM601" s="37"/>
      <c r="AAN601" s="37"/>
      <c r="AAO601" s="37"/>
      <c r="AAP601" s="37"/>
      <c r="AAQ601" s="37"/>
      <c r="AAR601" s="37"/>
      <c r="AAS601" s="37"/>
      <c r="AAT601" s="37"/>
      <c r="AAU601" s="37"/>
      <c r="AAV601" s="37"/>
    </row>
    <row r="602" spans="714:724" ht="9.75" customHeight="1" x14ac:dyDescent="0.15">
      <c r="AAL602" s="37"/>
      <c r="AAM602" s="37"/>
      <c r="AAN602" s="37"/>
      <c r="AAO602" s="37"/>
      <c r="AAP602" s="37"/>
      <c r="AAQ602" s="37"/>
      <c r="AAR602" s="37"/>
      <c r="AAS602" s="37"/>
      <c r="AAT602" s="37"/>
      <c r="AAU602" s="37"/>
      <c r="AAV602" s="37"/>
    </row>
    <row r="603" spans="714:724" ht="9.75" customHeight="1" x14ac:dyDescent="0.15">
      <c r="AAL603" s="37"/>
      <c r="AAM603" s="37"/>
      <c r="AAN603" s="37"/>
      <c r="AAO603" s="37"/>
      <c r="AAP603" s="37"/>
      <c r="AAQ603" s="37"/>
      <c r="AAR603" s="37"/>
      <c r="AAS603" s="37"/>
      <c r="AAT603" s="37"/>
      <c r="AAU603" s="37"/>
      <c r="AAV603" s="37"/>
    </row>
    <row r="604" spans="714:724" ht="9.75" customHeight="1" x14ac:dyDescent="0.15">
      <c r="AAL604" s="37"/>
      <c r="AAM604" s="37"/>
      <c r="AAN604" s="37"/>
      <c r="AAO604" s="37"/>
      <c r="AAP604" s="37"/>
      <c r="AAQ604" s="37"/>
      <c r="AAR604" s="37"/>
      <c r="AAS604" s="37"/>
      <c r="AAT604" s="37"/>
      <c r="AAU604" s="37"/>
      <c r="AAV604" s="37"/>
    </row>
    <row r="605" spans="714:724" ht="9.75" customHeight="1" x14ac:dyDescent="0.15">
      <c r="AAL605" s="37"/>
      <c r="AAM605" s="37"/>
      <c r="AAN605" s="37"/>
      <c r="AAO605" s="37"/>
      <c r="AAP605" s="37"/>
      <c r="AAQ605" s="37"/>
      <c r="AAR605" s="37"/>
      <c r="AAS605" s="37"/>
      <c r="AAT605" s="37"/>
      <c r="AAU605" s="37"/>
      <c r="AAV605" s="37"/>
    </row>
    <row r="606" spans="714:724" ht="9.75" customHeight="1" x14ac:dyDescent="0.15">
      <c r="AAL606" s="37"/>
      <c r="AAM606" s="37"/>
      <c r="AAN606" s="37"/>
      <c r="AAO606" s="37"/>
      <c r="AAP606" s="37"/>
      <c r="AAQ606" s="37"/>
      <c r="AAR606" s="37"/>
      <c r="AAS606" s="37"/>
      <c r="AAT606" s="37"/>
      <c r="AAU606" s="37"/>
      <c r="AAV606" s="37"/>
    </row>
    <row r="607" spans="714:724" ht="9.75" customHeight="1" x14ac:dyDescent="0.15">
      <c r="AAL607" s="37"/>
      <c r="AAM607" s="37"/>
      <c r="AAN607" s="37"/>
      <c r="AAO607" s="37"/>
      <c r="AAP607" s="37"/>
      <c r="AAQ607" s="37"/>
      <c r="AAR607" s="37"/>
      <c r="AAS607" s="37"/>
      <c r="AAT607" s="37"/>
      <c r="AAU607" s="37"/>
      <c r="AAV607" s="37"/>
    </row>
    <row r="608" spans="714:724" ht="9.75" customHeight="1" x14ac:dyDescent="0.15">
      <c r="AAL608" s="37"/>
      <c r="AAM608" s="37"/>
      <c r="AAN608" s="37"/>
      <c r="AAO608" s="37"/>
      <c r="AAP608" s="37"/>
      <c r="AAQ608" s="37"/>
      <c r="AAR608" s="37"/>
      <c r="AAS608" s="37"/>
      <c r="AAT608" s="37"/>
      <c r="AAU608" s="37"/>
      <c r="AAV608" s="37"/>
    </row>
    <row r="609" spans="714:724" ht="9.75" customHeight="1" x14ac:dyDescent="0.15">
      <c r="AAL609" s="37"/>
      <c r="AAM609" s="37"/>
      <c r="AAN609" s="37"/>
      <c r="AAO609" s="37"/>
      <c r="AAP609" s="37"/>
      <c r="AAQ609" s="37"/>
      <c r="AAR609" s="37"/>
      <c r="AAS609" s="37"/>
      <c r="AAT609" s="37"/>
      <c r="AAU609" s="37"/>
      <c r="AAV609" s="37"/>
    </row>
    <row r="610" spans="714:724" ht="9.75" customHeight="1" x14ac:dyDescent="0.15">
      <c r="AAL610" s="37"/>
      <c r="AAM610" s="37"/>
      <c r="AAN610" s="37"/>
      <c r="AAO610" s="37"/>
      <c r="AAP610" s="37"/>
      <c r="AAQ610" s="37"/>
      <c r="AAR610" s="37"/>
      <c r="AAS610" s="37"/>
      <c r="AAT610" s="37"/>
      <c r="AAU610" s="37"/>
      <c r="AAV610" s="37"/>
    </row>
    <row r="611" spans="714:724" ht="9.75" customHeight="1" x14ac:dyDescent="0.15">
      <c r="AAL611" s="37"/>
      <c r="AAM611" s="37"/>
      <c r="AAN611" s="37"/>
      <c r="AAO611" s="37"/>
      <c r="AAP611" s="37"/>
      <c r="AAQ611" s="37"/>
      <c r="AAR611" s="37"/>
      <c r="AAS611" s="37"/>
      <c r="AAT611" s="37"/>
      <c r="AAU611" s="37"/>
      <c r="AAV611" s="37"/>
    </row>
    <row r="612" spans="714:724" ht="9.75" customHeight="1" x14ac:dyDescent="0.15">
      <c r="AAL612" s="37"/>
      <c r="AAM612" s="37"/>
      <c r="AAN612" s="37"/>
      <c r="AAO612" s="37"/>
      <c r="AAP612" s="37"/>
      <c r="AAQ612" s="37"/>
      <c r="AAR612" s="37"/>
      <c r="AAS612" s="37"/>
      <c r="AAT612" s="37"/>
      <c r="AAU612" s="37"/>
      <c r="AAV612" s="37"/>
    </row>
    <row r="613" spans="714:724" ht="9.75" customHeight="1" x14ac:dyDescent="0.15">
      <c r="AAL613" s="37"/>
      <c r="AAM613" s="37"/>
      <c r="AAN613" s="37"/>
      <c r="AAO613" s="37"/>
      <c r="AAP613" s="37"/>
      <c r="AAQ613" s="37"/>
      <c r="AAR613" s="37"/>
      <c r="AAS613" s="37"/>
      <c r="AAT613" s="37"/>
      <c r="AAU613" s="37"/>
      <c r="AAV613" s="37"/>
    </row>
    <row r="614" spans="714:724" ht="9.75" customHeight="1" x14ac:dyDescent="0.15">
      <c r="AAL614" s="37"/>
      <c r="AAM614" s="37"/>
      <c r="AAN614" s="37"/>
      <c r="AAO614" s="37"/>
      <c r="AAP614" s="37"/>
      <c r="AAQ614" s="37"/>
      <c r="AAR614" s="37"/>
      <c r="AAS614" s="37"/>
      <c r="AAT614" s="37"/>
      <c r="AAU614" s="37"/>
      <c r="AAV614" s="37"/>
    </row>
    <row r="615" spans="714:724" ht="9.75" customHeight="1" x14ac:dyDescent="0.15">
      <c r="AAL615" s="37"/>
      <c r="AAM615" s="37"/>
      <c r="AAN615" s="37"/>
      <c r="AAO615" s="37"/>
      <c r="AAP615" s="37"/>
      <c r="AAQ615" s="37"/>
      <c r="AAR615" s="37"/>
      <c r="AAS615" s="37"/>
      <c r="AAT615" s="37"/>
      <c r="AAU615" s="37"/>
      <c r="AAV615" s="37"/>
    </row>
    <row r="616" spans="714:724" ht="9.75" customHeight="1" x14ac:dyDescent="0.15">
      <c r="AAL616" s="37"/>
      <c r="AAM616" s="37"/>
      <c r="AAN616" s="37"/>
      <c r="AAO616" s="37"/>
      <c r="AAP616" s="37"/>
      <c r="AAQ616" s="37"/>
      <c r="AAR616" s="37"/>
      <c r="AAS616" s="37"/>
      <c r="AAT616" s="37"/>
      <c r="AAU616" s="37"/>
      <c r="AAV616" s="37"/>
    </row>
    <row r="617" spans="714:724" ht="9.75" customHeight="1" x14ac:dyDescent="0.15">
      <c r="AAL617" s="37"/>
      <c r="AAM617" s="37"/>
      <c r="AAN617" s="37"/>
      <c r="AAO617" s="37"/>
      <c r="AAP617" s="37"/>
      <c r="AAQ617" s="37"/>
      <c r="AAR617" s="37"/>
      <c r="AAS617" s="37"/>
      <c r="AAT617" s="37"/>
      <c r="AAU617" s="37"/>
      <c r="AAV617" s="37"/>
    </row>
    <row r="618" spans="714:724" ht="9.75" customHeight="1" x14ac:dyDescent="0.15">
      <c r="AAL618" s="37"/>
      <c r="AAM618" s="37"/>
      <c r="AAN618" s="37"/>
      <c r="AAO618" s="37"/>
      <c r="AAP618" s="37"/>
      <c r="AAQ618" s="37"/>
      <c r="AAR618" s="37"/>
      <c r="AAS618" s="37"/>
      <c r="AAT618" s="37"/>
      <c r="AAU618" s="37"/>
      <c r="AAV618" s="37"/>
    </row>
    <row r="619" spans="714:724" ht="9.75" customHeight="1" x14ac:dyDescent="0.15">
      <c r="AAL619" s="37"/>
      <c r="AAM619" s="37"/>
      <c r="AAN619" s="37"/>
      <c r="AAO619" s="37"/>
      <c r="AAP619" s="37"/>
      <c r="AAQ619" s="37"/>
      <c r="AAR619" s="37"/>
      <c r="AAS619" s="37"/>
      <c r="AAT619" s="37"/>
      <c r="AAU619" s="37"/>
      <c r="AAV619" s="37"/>
    </row>
    <row r="620" spans="714:724" ht="9.75" customHeight="1" x14ac:dyDescent="0.15">
      <c r="AAL620" s="37"/>
      <c r="AAM620" s="37"/>
      <c r="AAN620" s="37"/>
      <c r="AAO620" s="37"/>
      <c r="AAP620" s="37"/>
      <c r="AAQ620" s="37"/>
      <c r="AAR620" s="37"/>
      <c r="AAS620" s="37"/>
      <c r="AAT620" s="37"/>
      <c r="AAU620" s="37"/>
      <c r="AAV620" s="37"/>
    </row>
    <row r="621" spans="714:724" ht="9.75" customHeight="1" x14ac:dyDescent="0.15">
      <c r="AAL621" s="37"/>
      <c r="AAM621" s="37"/>
      <c r="AAN621" s="37"/>
      <c r="AAO621" s="37"/>
      <c r="AAP621" s="37"/>
      <c r="AAQ621" s="37"/>
      <c r="AAR621" s="37"/>
      <c r="AAS621" s="37"/>
      <c r="AAT621" s="37"/>
      <c r="AAU621" s="37"/>
      <c r="AAV621" s="37"/>
    </row>
    <row r="622" spans="714:724" ht="9.75" customHeight="1" x14ac:dyDescent="0.15">
      <c r="AAL622" s="37"/>
      <c r="AAM622" s="37"/>
      <c r="AAN622" s="37"/>
      <c r="AAO622" s="37"/>
      <c r="AAP622" s="37"/>
      <c r="AAQ622" s="37"/>
      <c r="AAR622" s="37"/>
      <c r="AAS622" s="37"/>
      <c r="AAT622" s="37"/>
      <c r="AAU622" s="37"/>
      <c r="AAV622" s="37"/>
    </row>
    <row r="623" spans="714:724" ht="9.75" customHeight="1" x14ac:dyDescent="0.15">
      <c r="AAL623" s="37"/>
      <c r="AAM623" s="37"/>
      <c r="AAN623" s="37"/>
      <c r="AAO623" s="37"/>
      <c r="AAP623" s="37"/>
      <c r="AAQ623" s="37"/>
      <c r="AAR623" s="37"/>
      <c r="AAS623" s="37"/>
      <c r="AAT623" s="37"/>
      <c r="AAU623" s="37"/>
      <c r="AAV623" s="37"/>
    </row>
    <row r="624" spans="714:724" ht="9.75" customHeight="1" x14ac:dyDescent="0.15">
      <c r="AAL624" s="37"/>
      <c r="AAM624" s="37"/>
      <c r="AAN624" s="37"/>
      <c r="AAO624" s="37"/>
      <c r="AAP624" s="37"/>
      <c r="AAQ624" s="37"/>
      <c r="AAR624" s="37"/>
      <c r="AAS624" s="37"/>
      <c r="AAT624" s="37"/>
      <c r="AAU624" s="37"/>
      <c r="AAV624" s="37"/>
    </row>
    <row r="625" spans="714:724" ht="9.75" customHeight="1" x14ac:dyDescent="0.15">
      <c r="AAL625" s="37"/>
      <c r="AAM625" s="37"/>
      <c r="AAN625" s="37"/>
      <c r="AAO625" s="37"/>
      <c r="AAP625" s="37"/>
      <c r="AAQ625" s="37"/>
      <c r="AAR625" s="37"/>
      <c r="AAS625" s="37"/>
      <c r="AAT625" s="37"/>
      <c r="AAU625" s="37"/>
      <c r="AAV625" s="37"/>
    </row>
    <row r="626" spans="714:724" ht="9.75" customHeight="1" x14ac:dyDescent="0.15">
      <c r="AAL626" s="37"/>
      <c r="AAM626" s="37"/>
      <c r="AAN626" s="37"/>
      <c r="AAO626" s="37"/>
      <c r="AAP626" s="37"/>
      <c r="AAQ626" s="37"/>
      <c r="AAR626" s="37"/>
      <c r="AAS626" s="37"/>
      <c r="AAT626" s="37"/>
      <c r="AAU626" s="37"/>
      <c r="AAV626" s="37"/>
    </row>
    <row r="627" spans="714:724" ht="9.75" customHeight="1" x14ac:dyDescent="0.15">
      <c r="AAL627" s="37"/>
      <c r="AAM627" s="37"/>
      <c r="AAN627" s="37"/>
      <c r="AAO627" s="37"/>
      <c r="AAP627" s="37"/>
      <c r="AAQ627" s="37"/>
      <c r="AAR627" s="37"/>
      <c r="AAS627" s="37"/>
      <c r="AAT627" s="37"/>
      <c r="AAU627" s="37"/>
      <c r="AAV627" s="37"/>
    </row>
    <row r="628" spans="714:724" ht="9.75" customHeight="1" x14ac:dyDescent="0.15">
      <c r="AAL628" s="37"/>
      <c r="AAM628" s="37"/>
      <c r="AAN628" s="37"/>
      <c r="AAO628" s="37"/>
      <c r="AAP628" s="37"/>
      <c r="AAQ628" s="37"/>
      <c r="AAR628" s="37"/>
      <c r="AAS628" s="37"/>
      <c r="AAT628" s="37"/>
      <c r="AAU628" s="37"/>
      <c r="AAV628" s="37"/>
    </row>
    <row r="629" spans="714:724" ht="9.75" customHeight="1" x14ac:dyDescent="0.15">
      <c r="AAL629" s="37"/>
      <c r="AAM629" s="37"/>
      <c r="AAN629" s="37"/>
      <c r="AAO629" s="37"/>
      <c r="AAP629" s="37"/>
      <c r="AAQ629" s="37"/>
      <c r="AAR629" s="37"/>
      <c r="AAS629" s="37"/>
      <c r="AAT629" s="37"/>
      <c r="AAU629" s="37"/>
      <c r="AAV629" s="37"/>
    </row>
    <row r="630" spans="714:724" ht="9.75" customHeight="1" x14ac:dyDescent="0.15">
      <c r="AAL630" s="37"/>
      <c r="AAM630" s="37"/>
      <c r="AAN630" s="37"/>
      <c r="AAO630" s="37"/>
      <c r="AAP630" s="37"/>
      <c r="AAQ630" s="37"/>
      <c r="AAR630" s="37"/>
      <c r="AAS630" s="37"/>
      <c r="AAT630" s="37"/>
      <c r="AAU630" s="37"/>
      <c r="AAV630" s="37"/>
    </row>
    <row r="631" spans="714:724" ht="9.75" customHeight="1" x14ac:dyDescent="0.15">
      <c r="AAL631" s="37"/>
      <c r="AAM631" s="37"/>
      <c r="AAN631" s="37"/>
      <c r="AAO631" s="37"/>
      <c r="AAP631" s="37"/>
      <c r="AAQ631" s="37"/>
      <c r="AAR631" s="37"/>
      <c r="AAS631" s="37"/>
      <c r="AAT631" s="37"/>
      <c r="AAU631" s="37"/>
      <c r="AAV631" s="37"/>
    </row>
    <row r="632" spans="714:724" ht="9.75" customHeight="1" x14ac:dyDescent="0.15">
      <c r="AAL632" s="37"/>
      <c r="AAM632" s="37"/>
      <c r="AAN632" s="37"/>
      <c r="AAO632" s="37"/>
      <c r="AAP632" s="37"/>
      <c r="AAQ632" s="37"/>
      <c r="AAR632" s="37"/>
      <c r="AAS632" s="37"/>
      <c r="AAT632" s="37"/>
      <c r="AAU632" s="37"/>
      <c r="AAV632" s="37"/>
    </row>
    <row r="633" spans="714:724" ht="9.75" customHeight="1" x14ac:dyDescent="0.15">
      <c r="AAL633" s="37"/>
      <c r="AAM633" s="37"/>
      <c r="AAN633" s="37"/>
      <c r="AAO633" s="37"/>
      <c r="AAP633" s="37"/>
      <c r="AAQ633" s="37"/>
      <c r="AAR633" s="37"/>
      <c r="AAS633" s="37"/>
      <c r="AAT633" s="37"/>
      <c r="AAU633" s="37"/>
      <c r="AAV633" s="37"/>
    </row>
    <row r="634" spans="714:724" ht="9.75" customHeight="1" x14ac:dyDescent="0.15">
      <c r="AAL634" s="37"/>
      <c r="AAM634" s="37"/>
      <c r="AAN634" s="37"/>
      <c r="AAO634" s="37"/>
      <c r="AAP634" s="37"/>
      <c r="AAQ634" s="37"/>
      <c r="AAR634" s="37"/>
      <c r="AAS634" s="37"/>
      <c r="AAT634" s="37"/>
      <c r="AAU634" s="37"/>
      <c r="AAV634" s="37"/>
    </row>
    <row r="635" spans="714:724" ht="9.75" customHeight="1" x14ac:dyDescent="0.15">
      <c r="AAL635" s="37"/>
      <c r="AAM635" s="37"/>
      <c r="AAN635" s="37"/>
      <c r="AAO635" s="37"/>
      <c r="AAP635" s="37"/>
      <c r="AAQ635" s="37"/>
      <c r="AAR635" s="37"/>
      <c r="AAS635" s="37"/>
      <c r="AAT635" s="37"/>
      <c r="AAU635" s="37"/>
      <c r="AAV635" s="37"/>
    </row>
    <row r="636" spans="714:724" ht="9.75" customHeight="1" x14ac:dyDescent="0.15">
      <c r="AAL636" s="37"/>
      <c r="AAM636" s="37"/>
      <c r="AAN636" s="37"/>
      <c r="AAO636" s="37"/>
      <c r="AAP636" s="37"/>
      <c r="AAQ636" s="37"/>
      <c r="AAR636" s="37"/>
      <c r="AAS636" s="37"/>
      <c r="AAT636" s="37"/>
      <c r="AAU636" s="37"/>
      <c r="AAV636" s="37"/>
    </row>
    <row r="637" spans="714:724" ht="9.75" customHeight="1" x14ac:dyDescent="0.15">
      <c r="AAL637" s="37"/>
      <c r="AAM637" s="37"/>
      <c r="AAN637" s="37"/>
      <c r="AAO637" s="37"/>
      <c r="AAP637" s="37"/>
      <c r="AAQ637" s="37"/>
      <c r="AAR637" s="37"/>
      <c r="AAS637" s="37"/>
      <c r="AAT637" s="37"/>
      <c r="AAU637" s="37"/>
      <c r="AAV637" s="37"/>
    </row>
    <row r="638" spans="714:724" ht="9.75" customHeight="1" x14ac:dyDescent="0.15">
      <c r="AAL638" s="37"/>
      <c r="AAM638" s="37"/>
      <c r="AAN638" s="37"/>
      <c r="AAO638" s="37"/>
      <c r="AAP638" s="37"/>
      <c r="AAQ638" s="37"/>
      <c r="AAR638" s="37"/>
      <c r="AAS638" s="37"/>
      <c r="AAT638" s="37"/>
      <c r="AAU638" s="37"/>
      <c r="AAV638" s="37"/>
    </row>
    <row r="639" spans="714:724" ht="9.75" customHeight="1" x14ac:dyDescent="0.15">
      <c r="AAL639" s="37"/>
      <c r="AAM639" s="37"/>
      <c r="AAN639" s="37"/>
      <c r="AAO639" s="37"/>
      <c r="AAP639" s="37"/>
      <c r="AAQ639" s="37"/>
      <c r="AAR639" s="37"/>
      <c r="AAS639" s="37"/>
      <c r="AAT639" s="37"/>
      <c r="AAU639" s="37"/>
      <c r="AAV639" s="37"/>
    </row>
    <row r="640" spans="714:724" ht="9.75" customHeight="1" x14ac:dyDescent="0.15">
      <c r="AAL640" s="37"/>
      <c r="AAM640" s="37"/>
      <c r="AAN640" s="37"/>
      <c r="AAO640" s="37"/>
      <c r="AAP640" s="37"/>
      <c r="AAQ640" s="37"/>
      <c r="AAR640" s="37"/>
      <c r="AAS640" s="37"/>
      <c r="AAT640" s="37"/>
      <c r="AAU640" s="37"/>
      <c r="AAV640" s="37"/>
    </row>
    <row r="641" spans="714:724" ht="9.75" customHeight="1" x14ac:dyDescent="0.15">
      <c r="AAL641" s="37"/>
      <c r="AAM641" s="37"/>
      <c r="AAN641" s="37"/>
      <c r="AAO641" s="37"/>
      <c r="AAP641" s="37"/>
      <c r="AAQ641" s="37"/>
      <c r="AAR641" s="37"/>
      <c r="AAS641" s="37"/>
      <c r="AAT641" s="37"/>
      <c r="AAU641" s="37"/>
      <c r="AAV641" s="37"/>
    </row>
    <row r="642" spans="714:724" ht="9.75" customHeight="1" x14ac:dyDescent="0.15">
      <c r="AAL642" s="37"/>
      <c r="AAM642" s="37"/>
      <c r="AAN642" s="37"/>
      <c r="AAO642" s="37"/>
      <c r="AAP642" s="37"/>
      <c r="AAQ642" s="37"/>
      <c r="AAR642" s="37"/>
      <c r="AAS642" s="37"/>
      <c r="AAT642" s="37"/>
      <c r="AAU642" s="37"/>
      <c r="AAV642" s="37"/>
    </row>
    <row r="643" spans="714:724" ht="9.75" customHeight="1" x14ac:dyDescent="0.15">
      <c r="AAL643" s="37"/>
      <c r="AAM643" s="37"/>
      <c r="AAN643" s="37"/>
      <c r="AAO643" s="37"/>
      <c r="AAP643" s="37"/>
      <c r="AAQ643" s="37"/>
      <c r="AAR643" s="37"/>
      <c r="AAS643" s="37"/>
      <c r="AAT643" s="37"/>
      <c r="AAU643" s="37"/>
      <c r="AAV643" s="37"/>
    </row>
    <row r="644" spans="714:724" ht="9.75" customHeight="1" x14ac:dyDescent="0.15">
      <c r="AAL644" s="37"/>
      <c r="AAM644" s="37"/>
      <c r="AAN644" s="37"/>
      <c r="AAO644" s="37"/>
      <c r="AAP644" s="37"/>
      <c r="AAQ644" s="37"/>
      <c r="AAR644" s="37"/>
      <c r="AAS644" s="37"/>
      <c r="AAT644" s="37"/>
      <c r="AAU644" s="37"/>
      <c r="AAV644" s="37"/>
    </row>
    <row r="645" spans="714:724" ht="9.75" customHeight="1" x14ac:dyDescent="0.15">
      <c r="AAL645" s="37"/>
      <c r="AAM645" s="37"/>
      <c r="AAN645" s="37"/>
      <c r="AAO645" s="37"/>
      <c r="AAP645" s="37"/>
      <c r="AAQ645" s="37"/>
      <c r="AAR645" s="37"/>
      <c r="AAS645" s="37"/>
      <c r="AAT645" s="37"/>
      <c r="AAU645" s="37"/>
      <c r="AAV645" s="37"/>
    </row>
    <row r="646" spans="714:724" ht="9.75" customHeight="1" x14ac:dyDescent="0.15">
      <c r="AAL646" s="37"/>
      <c r="AAM646" s="37"/>
      <c r="AAN646" s="37"/>
      <c r="AAO646" s="37"/>
      <c r="AAP646" s="37"/>
      <c r="AAQ646" s="37"/>
      <c r="AAR646" s="37"/>
      <c r="AAS646" s="37"/>
      <c r="AAT646" s="37"/>
      <c r="AAU646" s="37"/>
      <c r="AAV646" s="37"/>
    </row>
    <row r="647" spans="714:724" ht="9.75" customHeight="1" x14ac:dyDescent="0.15">
      <c r="AAL647" s="37"/>
      <c r="AAM647" s="37"/>
      <c r="AAN647" s="37"/>
      <c r="AAO647" s="37"/>
      <c r="AAP647" s="37"/>
      <c r="AAQ647" s="37"/>
      <c r="AAR647" s="37"/>
      <c r="AAS647" s="37"/>
      <c r="AAT647" s="37"/>
      <c r="AAU647" s="37"/>
      <c r="AAV647" s="37"/>
    </row>
    <row r="648" spans="714:724" ht="9.75" customHeight="1" x14ac:dyDescent="0.15">
      <c r="AAL648" s="37"/>
      <c r="AAM648" s="37"/>
      <c r="AAN648" s="37"/>
      <c r="AAO648" s="37"/>
      <c r="AAP648" s="37"/>
      <c r="AAQ648" s="37"/>
      <c r="AAR648" s="37"/>
      <c r="AAS648" s="37"/>
      <c r="AAT648" s="37"/>
      <c r="AAU648" s="37"/>
      <c r="AAV648" s="37"/>
    </row>
    <row r="649" spans="714:724" ht="9.75" customHeight="1" x14ac:dyDescent="0.15">
      <c r="AAL649" s="37"/>
      <c r="AAM649" s="37"/>
      <c r="AAN649" s="37"/>
      <c r="AAO649" s="37"/>
      <c r="AAP649" s="37"/>
      <c r="AAQ649" s="37"/>
      <c r="AAR649" s="37"/>
      <c r="AAS649" s="37"/>
      <c r="AAT649" s="37"/>
      <c r="AAU649" s="37"/>
      <c r="AAV649" s="37"/>
    </row>
    <row r="650" spans="714:724" ht="9.75" customHeight="1" x14ac:dyDescent="0.15">
      <c r="AAL650" s="37"/>
      <c r="AAM650" s="37"/>
      <c r="AAN650" s="37"/>
      <c r="AAO650" s="37"/>
      <c r="AAP650" s="37"/>
      <c r="AAQ650" s="37"/>
      <c r="AAR650" s="37"/>
      <c r="AAS650" s="37"/>
      <c r="AAT650" s="37"/>
      <c r="AAU650" s="37"/>
      <c r="AAV650" s="37"/>
    </row>
    <row r="651" spans="714:724" ht="9.75" customHeight="1" x14ac:dyDescent="0.15">
      <c r="AAL651" s="37"/>
      <c r="AAM651" s="37"/>
      <c r="AAN651" s="37"/>
      <c r="AAO651" s="37"/>
      <c r="AAP651" s="37"/>
      <c r="AAQ651" s="37"/>
      <c r="AAR651" s="37"/>
      <c r="AAS651" s="37"/>
      <c r="AAT651" s="37"/>
      <c r="AAU651" s="37"/>
      <c r="AAV651" s="37"/>
    </row>
    <row r="652" spans="714:724" ht="9.75" customHeight="1" x14ac:dyDescent="0.15">
      <c r="AAL652" s="37"/>
      <c r="AAM652" s="37"/>
      <c r="AAN652" s="37"/>
      <c r="AAO652" s="37"/>
      <c r="AAP652" s="37"/>
      <c r="AAQ652" s="37"/>
      <c r="AAR652" s="37"/>
      <c r="AAS652" s="37"/>
      <c r="AAT652" s="37"/>
      <c r="AAU652" s="37"/>
      <c r="AAV652" s="37"/>
    </row>
    <row r="653" spans="714:724" ht="9.75" customHeight="1" x14ac:dyDescent="0.15">
      <c r="AAL653" s="37"/>
      <c r="AAM653" s="37"/>
      <c r="AAN653" s="37"/>
      <c r="AAO653" s="37"/>
      <c r="AAP653" s="37"/>
      <c r="AAQ653" s="37"/>
      <c r="AAR653" s="37"/>
      <c r="AAS653" s="37"/>
      <c r="AAT653" s="37"/>
      <c r="AAU653" s="37"/>
      <c r="AAV653" s="37"/>
    </row>
    <row r="654" spans="714:724" ht="9.75" customHeight="1" x14ac:dyDescent="0.15">
      <c r="AAL654" s="37"/>
      <c r="AAM654" s="37"/>
      <c r="AAN654" s="37"/>
      <c r="AAO654" s="37"/>
      <c r="AAP654" s="37"/>
      <c r="AAQ654" s="37"/>
      <c r="AAR654" s="37"/>
      <c r="AAS654" s="37"/>
      <c r="AAT654" s="37"/>
      <c r="AAU654" s="37"/>
      <c r="AAV654" s="37"/>
    </row>
    <row r="655" spans="714:724" ht="9.75" customHeight="1" x14ac:dyDescent="0.15">
      <c r="AAL655" s="37"/>
      <c r="AAM655" s="37"/>
      <c r="AAN655" s="37"/>
      <c r="AAO655" s="37"/>
      <c r="AAP655" s="37"/>
      <c r="AAQ655" s="37"/>
      <c r="AAR655" s="37"/>
      <c r="AAS655" s="37"/>
      <c r="AAT655" s="37"/>
      <c r="AAU655" s="37"/>
      <c r="AAV655" s="37"/>
    </row>
    <row r="656" spans="714:724" ht="9.75" customHeight="1" x14ac:dyDescent="0.15">
      <c r="AAL656" s="37"/>
      <c r="AAM656" s="37"/>
      <c r="AAN656" s="37"/>
      <c r="AAO656" s="37"/>
      <c r="AAP656" s="37"/>
      <c r="AAQ656" s="37"/>
      <c r="AAR656" s="37"/>
      <c r="AAS656" s="37"/>
      <c r="AAT656" s="37"/>
      <c r="AAU656" s="37"/>
      <c r="AAV656" s="37"/>
    </row>
    <row r="657" spans="714:724" ht="9.75" customHeight="1" x14ac:dyDescent="0.15">
      <c r="AAL657" s="37"/>
      <c r="AAM657" s="37"/>
      <c r="AAN657" s="37"/>
      <c r="AAO657" s="37"/>
      <c r="AAP657" s="37"/>
      <c r="AAQ657" s="37"/>
      <c r="AAR657" s="37"/>
      <c r="AAS657" s="37"/>
      <c r="AAT657" s="37"/>
      <c r="AAU657" s="37"/>
      <c r="AAV657" s="37"/>
    </row>
    <row r="658" spans="714:724" ht="9.75" customHeight="1" x14ac:dyDescent="0.15">
      <c r="AAL658" s="37"/>
      <c r="AAM658" s="37"/>
      <c r="AAN658" s="37"/>
      <c r="AAO658" s="37"/>
      <c r="AAP658" s="37"/>
      <c r="AAQ658" s="37"/>
      <c r="AAR658" s="37"/>
      <c r="AAS658" s="37"/>
      <c r="AAT658" s="37"/>
      <c r="AAU658" s="37"/>
      <c r="AAV658" s="37"/>
    </row>
    <row r="659" spans="714:724" ht="9.75" customHeight="1" x14ac:dyDescent="0.15">
      <c r="AAL659" s="37"/>
      <c r="AAM659" s="37"/>
      <c r="AAN659" s="37"/>
      <c r="AAO659" s="37"/>
      <c r="AAP659" s="37"/>
      <c r="AAQ659" s="37"/>
      <c r="AAR659" s="37"/>
      <c r="AAS659" s="37"/>
      <c r="AAT659" s="37"/>
      <c r="AAU659" s="37"/>
      <c r="AAV659" s="37"/>
    </row>
    <row r="660" spans="714:724" ht="9.75" customHeight="1" x14ac:dyDescent="0.15">
      <c r="AAL660" s="37"/>
      <c r="AAM660" s="37"/>
      <c r="AAN660" s="37"/>
      <c r="AAO660" s="37"/>
      <c r="AAP660" s="37"/>
      <c r="AAQ660" s="37"/>
      <c r="AAR660" s="37"/>
      <c r="AAS660" s="37"/>
      <c r="AAT660" s="37"/>
      <c r="AAU660" s="37"/>
      <c r="AAV660" s="37"/>
    </row>
    <row r="661" spans="714:724" ht="9.75" customHeight="1" x14ac:dyDescent="0.15">
      <c r="AAL661" s="37"/>
      <c r="AAM661" s="37"/>
      <c r="AAN661" s="37"/>
      <c r="AAO661" s="37"/>
      <c r="AAP661" s="37"/>
      <c r="AAQ661" s="37"/>
      <c r="AAR661" s="37"/>
      <c r="AAS661" s="37"/>
      <c r="AAT661" s="37"/>
      <c r="AAU661" s="37"/>
      <c r="AAV661" s="37"/>
    </row>
    <row r="662" spans="714:724" ht="9.75" customHeight="1" x14ac:dyDescent="0.15">
      <c r="AAL662" s="37"/>
      <c r="AAM662" s="37"/>
      <c r="AAN662" s="37"/>
      <c r="AAO662" s="37"/>
      <c r="AAP662" s="37"/>
      <c r="AAQ662" s="37"/>
      <c r="AAR662" s="37"/>
      <c r="AAS662" s="37"/>
      <c r="AAT662" s="37"/>
      <c r="AAU662" s="37"/>
      <c r="AAV662" s="37"/>
    </row>
    <row r="663" spans="714:724" ht="9.75" customHeight="1" x14ac:dyDescent="0.15">
      <c r="AAL663" s="37"/>
      <c r="AAM663" s="37"/>
      <c r="AAN663" s="37"/>
      <c r="AAO663" s="37"/>
      <c r="AAP663" s="37"/>
      <c r="AAQ663" s="37"/>
      <c r="AAR663" s="37"/>
      <c r="AAS663" s="37"/>
      <c r="AAT663" s="37"/>
      <c r="AAU663" s="37"/>
      <c r="AAV663" s="37"/>
    </row>
    <row r="664" spans="714:724" ht="9.75" customHeight="1" x14ac:dyDescent="0.15">
      <c r="AAL664" s="37"/>
      <c r="AAM664" s="37"/>
      <c r="AAN664" s="37"/>
      <c r="AAO664" s="37"/>
      <c r="AAP664" s="37"/>
      <c r="AAQ664" s="37"/>
      <c r="AAR664" s="37"/>
      <c r="AAS664" s="37"/>
      <c r="AAT664" s="37"/>
      <c r="AAU664" s="37"/>
      <c r="AAV664" s="37"/>
    </row>
    <row r="665" spans="714:724" ht="9.75" customHeight="1" x14ac:dyDescent="0.15">
      <c r="AAL665" s="37"/>
      <c r="AAM665" s="37"/>
      <c r="AAN665" s="37"/>
      <c r="AAO665" s="37"/>
      <c r="AAP665" s="37"/>
      <c r="AAQ665" s="37"/>
      <c r="AAR665" s="37"/>
      <c r="AAS665" s="37"/>
      <c r="AAT665" s="37"/>
      <c r="AAU665" s="37"/>
      <c r="AAV665" s="37"/>
    </row>
    <row r="666" spans="714:724" ht="9.75" customHeight="1" x14ac:dyDescent="0.15">
      <c r="AAL666" s="37"/>
      <c r="AAM666" s="37"/>
      <c r="AAN666" s="37"/>
      <c r="AAO666" s="37"/>
      <c r="AAP666" s="37"/>
      <c r="AAQ666" s="37"/>
      <c r="AAR666" s="37"/>
      <c r="AAS666" s="37"/>
      <c r="AAT666" s="37"/>
      <c r="AAU666" s="37"/>
      <c r="AAV666" s="37"/>
    </row>
    <row r="667" spans="714:724" ht="9.75" customHeight="1" x14ac:dyDescent="0.15">
      <c r="AAL667" s="37"/>
      <c r="AAM667" s="37"/>
      <c r="AAN667" s="37"/>
      <c r="AAO667" s="37"/>
      <c r="AAP667" s="37"/>
      <c r="AAQ667" s="37"/>
      <c r="AAR667" s="37"/>
      <c r="AAS667" s="37"/>
      <c r="AAT667" s="37"/>
      <c r="AAU667" s="37"/>
      <c r="AAV667" s="37"/>
    </row>
    <row r="668" spans="714:724" ht="9.75" customHeight="1" x14ac:dyDescent="0.15">
      <c r="AAL668" s="37"/>
      <c r="AAM668" s="37"/>
      <c r="AAN668" s="37"/>
      <c r="AAO668" s="37"/>
      <c r="AAP668" s="37"/>
      <c r="AAQ668" s="37"/>
      <c r="AAR668" s="37"/>
      <c r="AAS668" s="37"/>
      <c r="AAT668" s="37"/>
      <c r="AAU668" s="37"/>
      <c r="AAV668" s="37"/>
    </row>
    <row r="669" spans="714:724" ht="9.75" customHeight="1" x14ac:dyDescent="0.15">
      <c r="AAL669" s="37"/>
      <c r="AAM669" s="37"/>
      <c r="AAN669" s="37"/>
      <c r="AAO669" s="37"/>
      <c r="AAP669" s="37"/>
      <c r="AAQ669" s="37"/>
      <c r="AAR669" s="37"/>
      <c r="AAS669" s="37"/>
      <c r="AAT669" s="37"/>
      <c r="AAU669" s="37"/>
      <c r="AAV669" s="37"/>
    </row>
    <row r="670" spans="714:724" ht="9.75" customHeight="1" x14ac:dyDescent="0.15">
      <c r="AAL670" s="37"/>
      <c r="AAM670" s="37"/>
      <c r="AAN670" s="37"/>
      <c r="AAO670" s="37"/>
      <c r="AAP670" s="37"/>
      <c r="AAQ670" s="37"/>
      <c r="AAR670" s="37"/>
      <c r="AAS670" s="37"/>
      <c r="AAT670" s="37"/>
      <c r="AAU670" s="37"/>
      <c r="AAV670" s="37"/>
    </row>
    <row r="671" spans="714:724" ht="9.75" customHeight="1" x14ac:dyDescent="0.15">
      <c r="AAL671" s="37"/>
      <c r="AAM671" s="37"/>
      <c r="AAN671" s="37"/>
      <c r="AAO671" s="37"/>
      <c r="AAP671" s="37"/>
      <c r="AAQ671" s="37"/>
      <c r="AAR671" s="37"/>
      <c r="AAS671" s="37"/>
      <c r="AAT671" s="37"/>
      <c r="AAU671" s="37"/>
      <c r="AAV671" s="37"/>
    </row>
    <row r="672" spans="714:724" ht="9.75" customHeight="1" x14ac:dyDescent="0.15">
      <c r="AAL672" s="37"/>
      <c r="AAM672" s="37"/>
      <c r="AAN672" s="37"/>
      <c r="AAO672" s="37"/>
      <c r="AAP672" s="37"/>
      <c r="AAQ672" s="37"/>
      <c r="AAR672" s="37"/>
      <c r="AAS672" s="37"/>
      <c r="AAT672" s="37"/>
      <c r="AAU672" s="37"/>
      <c r="AAV672" s="37"/>
    </row>
    <row r="673" spans="714:724" ht="9.75" customHeight="1" x14ac:dyDescent="0.15">
      <c r="AAL673" s="37"/>
      <c r="AAM673" s="37"/>
      <c r="AAN673" s="37"/>
      <c r="AAO673" s="37"/>
      <c r="AAP673" s="37"/>
      <c r="AAQ673" s="37"/>
      <c r="AAR673" s="37"/>
      <c r="AAS673" s="37"/>
      <c r="AAT673" s="37"/>
      <c r="AAU673" s="37"/>
      <c r="AAV673" s="37"/>
    </row>
    <row r="674" spans="714:724" ht="9.75" customHeight="1" x14ac:dyDescent="0.15">
      <c r="AAL674" s="37"/>
      <c r="AAM674" s="37"/>
      <c r="AAN674" s="37"/>
      <c r="AAO674" s="37"/>
      <c r="AAP674" s="37"/>
      <c r="AAQ674" s="37"/>
      <c r="AAR674" s="37"/>
      <c r="AAS674" s="37"/>
      <c r="AAT674" s="37"/>
      <c r="AAU674" s="37"/>
      <c r="AAV674" s="37"/>
    </row>
    <row r="675" spans="714:724" ht="9.75" customHeight="1" x14ac:dyDescent="0.15">
      <c r="AAL675" s="37"/>
      <c r="AAM675" s="37"/>
      <c r="AAN675" s="37"/>
      <c r="AAO675" s="37"/>
      <c r="AAP675" s="37"/>
      <c r="AAQ675" s="37"/>
      <c r="AAR675" s="37"/>
      <c r="AAS675" s="37"/>
      <c r="AAT675" s="37"/>
      <c r="AAU675" s="37"/>
      <c r="AAV675" s="37"/>
    </row>
    <row r="676" spans="714:724" ht="9.75" customHeight="1" x14ac:dyDescent="0.15">
      <c r="AAL676" s="37"/>
      <c r="AAM676" s="37"/>
      <c r="AAN676" s="37"/>
      <c r="AAO676" s="37"/>
      <c r="AAP676" s="37"/>
      <c r="AAQ676" s="37"/>
      <c r="AAR676" s="37"/>
      <c r="AAS676" s="37"/>
      <c r="AAT676" s="37"/>
      <c r="AAU676" s="37"/>
      <c r="AAV676" s="37"/>
    </row>
    <row r="677" spans="714:724" ht="9.75" customHeight="1" x14ac:dyDescent="0.15">
      <c r="AAL677" s="37"/>
      <c r="AAM677" s="37"/>
      <c r="AAN677" s="37"/>
      <c r="AAO677" s="37"/>
      <c r="AAP677" s="37"/>
      <c r="AAQ677" s="37"/>
      <c r="AAR677" s="37"/>
      <c r="AAS677" s="37"/>
      <c r="AAT677" s="37"/>
      <c r="AAU677" s="37"/>
      <c r="AAV677" s="37"/>
    </row>
    <row r="678" spans="714:724" ht="9.75" customHeight="1" x14ac:dyDescent="0.15">
      <c r="AAL678" s="37"/>
      <c r="AAM678" s="37"/>
      <c r="AAN678" s="37"/>
      <c r="AAO678" s="37"/>
      <c r="AAP678" s="37"/>
      <c r="AAQ678" s="37"/>
      <c r="AAR678" s="37"/>
      <c r="AAS678" s="37"/>
      <c r="AAT678" s="37"/>
      <c r="AAU678" s="37"/>
      <c r="AAV678" s="37"/>
    </row>
    <row r="679" spans="714:724" ht="9.75" customHeight="1" x14ac:dyDescent="0.15">
      <c r="AAL679" s="37"/>
      <c r="AAM679" s="37"/>
      <c r="AAN679" s="37"/>
      <c r="AAO679" s="37"/>
      <c r="AAP679" s="37"/>
      <c r="AAQ679" s="37"/>
      <c r="AAR679" s="37"/>
      <c r="AAS679" s="37"/>
      <c r="AAT679" s="37"/>
      <c r="AAU679" s="37"/>
      <c r="AAV679" s="37"/>
    </row>
    <row r="680" spans="714:724" ht="9.75" customHeight="1" x14ac:dyDescent="0.15">
      <c r="AAL680" s="37"/>
      <c r="AAM680" s="37"/>
      <c r="AAN680" s="37"/>
      <c r="AAO680" s="37"/>
      <c r="AAP680" s="37"/>
      <c r="AAQ680" s="37"/>
      <c r="AAR680" s="37"/>
      <c r="AAS680" s="37"/>
      <c r="AAT680" s="37"/>
      <c r="AAU680" s="37"/>
      <c r="AAV680" s="37"/>
    </row>
    <row r="681" spans="714:724" ht="9.75" customHeight="1" x14ac:dyDescent="0.15">
      <c r="AAL681" s="37"/>
      <c r="AAM681" s="37"/>
      <c r="AAN681" s="37"/>
      <c r="AAO681" s="37"/>
      <c r="AAP681" s="37"/>
      <c r="AAQ681" s="37"/>
      <c r="AAR681" s="37"/>
      <c r="AAS681" s="37"/>
      <c r="AAT681" s="37"/>
      <c r="AAU681" s="37"/>
      <c r="AAV681" s="37"/>
    </row>
    <row r="682" spans="714:724" ht="9.75" customHeight="1" x14ac:dyDescent="0.15">
      <c r="AAL682" s="37"/>
      <c r="AAM682" s="37"/>
      <c r="AAN682" s="37"/>
      <c r="AAO682" s="37"/>
      <c r="AAP682" s="37"/>
      <c r="AAQ682" s="37"/>
      <c r="AAR682" s="37"/>
      <c r="AAS682" s="37"/>
      <c r="AAT682" s="37"/>
      <c r="AAU682" s="37"/>
      <c r="AAV682" s="37"/>
    </row>
    <row r="683" spans="714:724" ht="9.75" customHeight="1" x14ac:dyDescent="0.15">
      <c r="AAL683" s="37"/>
      <c r="AAM683" s="37"/>
      <c r="AAN683" s="37"/>
      <c r="AAO683" s="37"/>
      <c r="AAP683" s="37"/>
      <c r="AAQ683" s="37"/>
      <c r="AAR683" s="37"/>
      <c r="AAS683" s="37"/>
      <c r="AAT683" s="37"/>
      <c r="AAU683" s="37"/>
      <c r="AAV683" s="37"/>
    </row>
    <row r="684" spans="714:724" ht="9.75" customHeight="1" x14ac:dyDescent="0.15">
      <c r="AAL684" s="37"/>
      <c r="AAM684" s="37"/>
      <c r="AAN684" s="37"/>
      <c r="AAO684" s="37"/>
      <c r="AAP684" s="37"/>
      <c r="AAQ684" s="37"/>
      <c r="AAR684" s="37"/>
      <c r="AAS684" s="37"/>
      <c r="AAT684" s="37"/>
      <c r="AAU684" s="37"/>
      <c r="AAV684" s="37"/>
    </row>
    <row r="685" spans="714:724" ht="9.75" customHeight="1" x14ac:dyDescent="0.15">
      <c r="AAL685" s="37"/>
      <c r="AAM685" s="37"/>
      <c r="AAN685" s="37"/>
      <c r="AAO685" s="37"/>
      <c r="AAP685" s="37"/>
      <c r="AAQ685" s="37"/>
      <c r="AAR685" s="37"/>
      <c r="AAS685" s="37"/>
      <c r="AAT685" s="37"/>
      <c r="AAU685" s="37"/>
      <c r="AAV685" s="37"/>
    </row>
    <row r="686" spans="714:724" ht="9.75" customHeight="1" x14ac:dyDescent="0.15">
      <c r="AAL686" s="37"/>
      <c r="AAM686" s="37"/>
      <c r="AAN686" s="37"/>
      <c r="AAO686" s="37"/>
      <c r="AAP686" s="37"/>
      <c r="AAQ686" s="37"/>
      <c r="AAR686" s="37"/>
      <c r="AAS686" s="37"/>
      <c r="AAT686" s="37"/>
      <c r="AAU686" s="37"/>
      <c r="AAV686" s="37"/>
    </row>
    <row r="687" spans="714:724" ht="9.75" customHeight="1" x14ac:dyDescent="0.15">
      <c r="AAL687" s="37"/>
      <c r="AAM687" s="37"/>
      <c r="AAN687" s="37"/>
      <c r="AAO687" s="37"/>
      <c r="AAP687" s="37"/>
      <c r="AAQ687" s="37"/>
      <c r="AAR687" s="37"/>
      <c r="AAS687" s="37"/>
      <c r="AAT687" s="37"/>
      <c r="AAU687" s="37"/>
      <c r="AAV687" s="37"/>
    </row>
    <row r="688" spans="714:724" ht="9.75" customHeight="1" x14ac:dyDescent="0.15">
      <c r="AAL688" s="37"/>
      <c r="AAM688" s="37"/>
      <c r="AAN688" s="37"/>
      <c r="AAO688" s="37"/>
      <c r="AAP688" s="37"/>
      <c r="AAQ688" s="37"/>
      <c r="AAR688" s="37"/>
      <c r="AAS688" s="37"/>
      <c r="AAT688" s="37"/>
      <c r="AAU688" s="37"/>
      <c r="AAV688" s="37"/>
    </row>
    <row r="689" spans="714:724" ht="9.75" customHeight="1" x14ac:dyDescent="0.15">
      <c r="AAL689" s="37"/>
      <c r="AAM689" s="37"/>
      <c r="AAN689" s="37"/>
      <c r="AAO689" s="37"/>
      <c r="AAP689" s="37"/>
      <c r="AAQ689" s="37"/>
      <c r="AAR689" s="37"/>
      <c r="AAS689" s="37"/>
      <c r="AAT689" s="37"/>
      <c r="AAU689" s="37"/>
      <c r="AAV689" s="37"/>
    </row>
    <row r="690" spans="714:724" ht="9.75" customHeight="1" x14ac:dyDescent="0.15">
      <c r="AAL690" s="37"/>
      <c r="AAM690" s="37"/>
      <c r="AAN690" s="37"/>
      <c r="AAO690" s="37"/>
      <c r="AAP690" s="37"/>
      <c r="AAQ690" s="37"/>
      <c r="AAR690" s="37"/>
      <c r="AAS690" s="37"/>
      <c r="AAT690" s="37"/>
      <c r="AAU690" s="37"/>
      <c r="AAV690" s="37"/>
    </row>
    <row r="691" spans="714:724" ht="9.75" customHeight="1" x14ac:dyDescent="0.15">
      <c r="AAL691" s="37"/>
      <c r="AAM691" s="37"/>
      <c r="AAN691" s="37"/>
      <c r="AAO691" s="37"/>
      <c r="AAP691" s="37"/>
      <c r="AAQ691" s="37"/>
      <c r="AAR691" s="37"/>
      <c r="AAS691" s="37"/>
      <c r="AAT691" s="37"/>
      <c r="AAU691" s="37"/>
      <c r="AAV691" s="37"/>
    </row>
    <row r="692" spans="714:724" ht="9.75" customHeight="1" x14ac:dyDescent="0.15">
      <c r="AAL692" s="37"/>
      <c r="AAM692" s="37"/>
      <c r="AAN692" s="37"/>
      <c r="AAO692" s="37"/>
      <c r="AAP692" s="37"/>
      <c r="AAQ692" s="37"/>
      <c r="AAR692" s="37"/>
      <c r="AAS692" s="37"/>
      <c r="AAT692" s="37"/>
      <c r="AAU692" s="37"/>
      <c r="AAV692" s="37"/>
    </row>
    <row r="693" spans="714:724" ht="9.75" customHeight="1" x14ac:dyDescent="0.15">
      <c r="AAL693" s="37"/>
      <c r="AAM693" s="37"/>
      <c r="AAN693" s="37"/>
      <c r="AAO693" s="37"/>
      <c r="AAP693" s="37"/>
      <c r="AAQ693" s="37"/>
      <c r="AAR693" s="37"/>
      <c r="AAS693" s="37"/>
      <c r="AAT693" s="37"/>
      <c r="AAU693" s="37"/>
      <c r="AAV693" s="37"/>
    </row>
    <row r="694" spans="714:724" ht="9.75" customHeight="1" x14ac:dyDescent="0.15">
      <c r="AAL694" s="37"/>
      <c r="AAM694" s="37"/>
      <c r="AAN694" s="37"/>
      <c r="AAO694" s="37"/>
      <c r="AAP694" s="37"/>
      <c r="AAQ694" s="37"/>
      <c r="AAR694" s="37"/>
      <c r="AAS694" s="37"/>
      <c r="AAT694" s="37"/>
      <c r="AAU694" s="37"/>
      <c r="AAV694" s="37"/>
    </row>
    <row r="695" spans="714:724" ht="9.75" customHeight="1" x14ac:dyDescent="0.15">
      <c r="AAL695" s="37"/>
      <c r="AAM695" s="37"/>
      <c r="AAN695" s="37"/>
      <c r="AAO695" s="37"/>
      <c r="AAP695" s="37"/>
      <c r="AAQ695" s="37"/>
      <c r="AAR695" s="37"/>
      <c r="AAS695" s="37"/>
      <c r="AAT695" s="37"/>
      <c r="AAU695" s="37"/>
      <c r="AAV695" s="37"/>
    </row>
    <row r="696" spans="714:724" ht="9.75" customHeight="1" x14ac:dyDescent="0.15">
      <c r="AAL696" s="37"/>
      <c r="AAM696" s="37"/>
      <c r="AAN696" s="37"/>
      <c r="AAO696" s="37"/>
      <c r="AAP696" s="37"/>
      <c r="AAQ696" s="37"/>
      <c r="AAR696" s="37"/>
      <c r="AAS696" s="37"/>
      <c r="AAT696" s="37"/>
      <c r="AAU696" s="37"/>
      <c r="AAV696" s="37"/>
    </row>
    <row r="697" spans="714:724" ht="9.75" customHeight="1" x14ac:dyDescent="0.15">
      <c r="AAL697" s="37"/>
      <c r="AAM697" s="37"/>
      <c r="AAN697" s="37"/>
      <c r="AAO697" s="37"/>
      <c r="AAP697" s="37"/>
      <c r="AAQ697" s="37"/>
      <c r="AAR697" s="37"/>
      <c r="AAS697" s="37"/>
      <c r="AAT697" s="37"/>
      <c r="AAU697" s="37"/>
      <c r="AAV697" s="37"/>
    </row>
    <row r="698" spans="714:724" ht="9.75" customHeight="1" x14ac:dyDescent="0.15">
      <c r="AAL698" s="37"/>
      <c r="AAM698" s="37"/>
      <c r="AAN698" s="37"/>
      <c r="AAO698" s="37"/>
      <c r="AAP698" s="37"/>
      <c r="AAQ698" s="37"/>
      <c r="AAR698" s="37"/>
      <c r="AAS698" s="37"/>
      <c r="AAT698" s="37"/>
      <c r="AAU698" s="37"/>
      <c r="AAV698" s="37"/>
    </row>
    <row r="699" spans="714:724" ht="9.75" customHeight="1" x14ac:dyDescent="0.15">
      <c r="AAL699" s="37"/>
      <c r="AAM699" s="37"/>
      <c r="AAN699" s="37"/>
      <c r="AAO699" s="37"/>
      <c r="AAP699" s="37"/>
      <c r="AAQ699" s="37"/>
      <c r="AAR699" s="37"/>
      <c r="AAS699" s="37"/>
      <c r="AAT699" s="37"/>
      <c r="AAU699" s="37"/>
      <c r="AAV699" s="37"/>
    </row>
    <row r="700" spans="714:724" ht="9.75" customHeight="1" x14ac:dyDescent="0.15">
      <c r="AAL700" s="37"/>
      <c r="AAM700" s="37"/>
      <c r="AAN700" s="37"/>
      <c r="AAO700" s="37"/>
      <c r="AAP700" s="37"/>
      <c r="AAQ700" s="37"/>
      <c r="AAR700" s="37"/>
      <c r="AAS700" s="37"/>
      <c r="AAT700" s="37"/>
      <c r="AAU700" s="37"/>
      <c r="AAV700" s="37"/>
    </row>
    <row r="701" spans="714:724" ht="9.75" customHeight="1" x14ac:dyDescent="0.15">
      <c r="AAL701" s="37"/>
      <c r="AAM701" s="37"/>
      <c r="AAN701" s="37"/>
      <c r="AAO701" s="37"/>
      <c r="AAP701" s="37"/>
      <c r="AAQ701" s="37"/>
      <c r="AAR701" s="37"/>
      <c r="AAS701" s="37"/>
      <c r="AAT701" s="37"/>
      <c r="AAU701" s="37"/>
      <c r="AAV701" s="37"/>
    </row>
    <row r="702" spans="714:724" ht="9.75" customHeight="1" x14ac:dyDescent="0.15">
      <c r="AAL702" s="37"/>
      <c r="AAM702" s="37"/>
      <c r="AAN702" s="37"/>
      <c r="AAO702" s="37"/>
      <c r="AAP702" s="37"/>
      <c r="AAQ702" s="37"/>
      <c r="AAR702" s="37"/>
      <c r="AAS702" s="37"/>
      <c r="AAT702" s="37"/>
      <c r="AAU702" s="37"/>
      <c r="AAV702" s="37"/>
    </row>
    <row r="703" spans="714:724" ht="9.75" customHeight="1" x14ac:dyDescent="0.15">
      <c r="AAL703" s="37"/>
      <c r="AAM703" s="37"/>
      <c r="AAN703" s="37"/>
      <c r="AAO703" s="37"/>
      <c r="AAP703" s="37"/>
      <c r="AAQ703" s="37"/>
      <c r="AAR703" s="37"/>
      <c r="AAS703" s="37"/>
      <c r="AAT703" s="37"/>
      <c r="AAU703" s="37"/>
      <c r="AAV703" s="37"/>
    </row>
    <row r="704" spans="714:724" ht="9.75" customHeight="1" x14ac:dyDescent="0.15">
      <c r="AAL704" s="37"/>
      <c r="AAM704" s="37"/>
      <c r="AAN704" s="37"/>
      <c r="AAO704" s="37"/>
      <c r="AAP704" s="37"/>
      <c r="AAQ704" s="37"/>
      <c r="AAR704" s="37"/>
      <c r="AAS704" s="37"/>
      <c r="AAT704" s="37"/>
      <c r="AAU704" s="37"/>
      <c r="AAV704" s="37"/>
    </row>
    <row r="705" spans="714:724" ht="9.75" customHeight="1" x14ac:dyDescent="0.15">
      <c r="AAL705" s="37"/>
      <c r="AAM705" s="37"/>
      <c r="AAN705" s="37"/>
      <c r="AAO705" s="37"/>
      <c r="AAP705" s="37"/>
      <c r="AAQ705" s="37"/>
      <c r="AAR705" s="37"/>
      <c r="AAS705" s="37"/>
      <c r="AAT705" s="37"/>
      <c r="AAU705" s="37"/>
      <c r="AAV705" s="37"/>
    </row>
    <row r="706" spans="714:724" ht="9.75" customHeight="1" x14ac:dyDescent="0.15">
      <c r="AAL706" s="37"/>
      <c r="AAM706" s="37"/>
      <c r="AAN706" s="37"/>
      <c r="AAO706" s="37"/>
      <c r="AAP706" s="37"/>
      <c r="AAQ706" s="37"/>
      <c r="AAR706" s="37"/>
      <c r="AAS706" s="37"/>
      <c r="AAT706" s="37"/>
      <c r="AAU706" s="37"/>
      <c r="AAV706" s="37"/>
    </row>
    <row r="707" spans="714:724" ht="9.75" customHeight="1" x14ac:dyDescent="0.15">
      <c r="AAL707" s="37"/>
      <c r="AAM707" s="37"/>
      <c r="AAN707" s="37"/>
      <c r="AAO707" s="37"/>
      <c r="AAP707" s="37"/>
      <c r="AAQ707" s="37"/>
      <c r="AAR707" s="37"/>
      <c r="AAS707" s="37"/>
      <c r="AAT707" s="37"/>
      <c r="AAU707" s="37"/>
      <c r="AAV707" s="37"/>
    </row>
    <row r="708" spans="714:724" ht="9.75" customHeight="1" x14ac:dyDescent="0.15">
      <c r="AAL708" s="37"/>
      <c r="AAM708" s="37"/>
      <c r="AAN708" s="37"/>
      <c r="AAO708" s="37"/>
      <c r="AAP708" s="37"/>
      <c r="AAQ708" s="37"/>
      <c r="AAR708" s="37"/>
      <c r="AAS708" s="37"/>
      <c r="AAT708" s="37"/>
      <c r="AAU708" s="37"/>
      <c r="AAV708" s="37"/>
    </row>
    <row r="709" spans="714:724" ht="9.75" customHeight="1" x14ac:dyDescent="0.15">
      <c r="AAL709" s="37"/>
      <c r="AAM709" s="37"/>
      <c r="AAN709" s="37"/>
      <c r="AAO709" s="37"/>
      <c r="AAP709" s="37"/>
      <c r="AAQ709" s="37"/>
      <c r="AAR709" s="37"/>
      <c r="AAS709" s="37"/>
      <c r="AAT709" s="37"/>
      <c r="AAU709" s="37"/>
      <c r="AAV709" s="37"/>
    </row>
    <row r="710" spans="714:724" ht="9.75" customHeight="1" x14ac:dyDescent="0.15">
      <c r="AAL710" s="37"/>
      <c r="AAM710" s="37"/>
      <c r="AAN710" s="37"/>
      <c r="AAO710" s="37"/>
      <c r="AAP710" s="37"/>
      <c r="AAQ710" s="37"/>
      <c r="AAR710" s="37"/>
      <c r="AAS710" s="37"/>
      <c r="AAT710" s="37"/>
      <c r="AAU710" s="37"/>
      <c r="AAV710" s="37"/>
    </row>
    <row r="711" spans="714:724" ht="9.75" customHeight="1" x14ac:dyDescent="0.15">
      <c r="AAL711" s="37"/>
      <c r="AAM711" s="37"/>
      <c r="AAN711" s="37"/>
      <c r="AAO711" s="37"/>
      <c r="AAP711" s="37"/>
      <c r="AAQ711" s="37"/>
      <c r="AAR711" s="37"/>
      <c r="AAS711" s="37"/>
      <c r="AAT711" s="37"/>
      <c r="AAU711" s="37"/>
      <c r="AAV711" s="37"/>
    </row>
    <row r="712" spans="714:724" ht="9.75" customHeight="1" x14ac:dyDescent="0.15">
      <c r="AAL712" s="37"/>
      <c r="AAM712" s="37"/>
      <c r="AAN712" s="37"/>
      <c r="AAO712" s="37"/>
      <c r="AAP712" s="37"/>
      <c r="AAQ712" s="37"/>
      <c r="AAR712" s="37"/>
      <c r="AAS712" s="37"/>
      <c r="AAT712" s="37"/>
      <c r="AAU712" s="37"/>
      <c r="AAV712" s="37"/>
    </row>
    <row r="713" spans="714:724" ht="9.75" customHeight="1" x14ac:dyDescent="0.15">
      <c r="AAL713" s="37"/>
      <c r="AAM713" s="37"/>
      <c r="AAN713" s="37"/>
      <c r="AAO713" s="37"/>
      <c r="AAP713" s="37"/>
      <c r="AAQ713" s="37"/>
      <c r="AAR713" s="37"/>
      <c r="AAS713" s="37"/>
      <c r="AAT713" s="37"/>
      <c r="AAU713" s="37"/>
      <c r="AAV713" s="37"/>
    </row>
    <row r="714" spans="714:724" ht="9.75" customHeight="1" x14ac:dyDescent="0.15">
      <c r="AAL714" s="37"/>
      <c r="AAM714" s="37"/>
      <c r="AAN714" s="37"/>
      <c r="AAO714" s="37"/>
      <c r="AAP714" s="37"/>
      <c r="AAQ714" s="37"/>
      <c r="AAR714" s="37"/>
      <c r="AAS714" s="37"/>
      <c r="AAT714" s="37"/>
      <c r="AAU714" s="37"/>
      <c r="AAV714" s="37"/>
    </row>
    <row r="715" spans="714:724" ht="9.75" customHeight="1" x14ac:dyDescent="0.15">
      <c r="AAL715" s="37"/>
      <c r="AAM715" s="37"/>
      <c r="AAN715" s="37"/>
      <c r="AAO715" s="37"/>
      <c r="AAP715" s="37"/>
      <c r="AAQ715" s="37"/>
      <c r="AAR715" s="37"/>
      <c r="AAS715" s="37"/>
      <c r="AAT715" s="37"/>
      <c r="AAU715" s="37"/>
      <c r="AAV715" s="37"/>
    </row>
    <row r="716" spans="714:724" ht="9.75" customHeight="1" x14ac:dyDescent="0.15">
      <c r="AAL716" s="37"/>
      <c r="AAM716" s="37"/>
      <c r="AAN716" s="37"/>
      <c r="AAO716" s="37"/>
      <c r="AAP716" s="37"/>
      <c r="AAQ716" s="37"/>
      <c r="AAR716" s="37"/>
      <c r="AAS716" s="37"/>
      <c r="AAT716" s="37"/>
      <c r="AAU716" s="37"/>
      <c r="AAV716" s="37"/>
    </row>
    <row r="717" spans="714:724" ht="9.75" customHeight="1" x14ac:dyDescent="0.15">
      <c r="AAL717" s="37"/>
      <c r="AAM717" s="37"/>
      <c r="AAN717" s="37"/>
      <c r="AAO717" s="37"/>
      <c r="AAP717" s="37"/>
      <c r="AAQ717" s="37"/>
      <c r="AAR717" s="37"/>
      <c r="AAS717" s="37"/>
      <c r="AAT717" s="37"/>
      <c r="AAU717" s="37"/>
      <c r="AAV717" s="37"/>
    </row>
    <row r="718" spans="714:724" ht="9.75" customHeight="1" x14ac:dyDescent="0.15">
      <c r="AAL718" s="37"/>
      <c r="AAM718" s="37"/>
      <c r="AAN718" s="37"/>
      <c r="AAO718" s="37"/>
      <c r="AAP718" s="37"/>
      <c r="AAQ718" s="37"/>
      <c r="AAR718" s="37"/>
      <c r="AAS718" s="37"/>
      <c r="AAT718" s="37"/>
      <c r="AAU718" s="37"/>
      <c r="AAV718" s="37"/>
    </row>
    <row r="719" spans="714:724" ht="9.75" customHeight="1" x14ac:dyDescent="0.15">
      <c r="AAL719" s="37"/>
      <c r="AAM719" s="37"/>
      <c r="AAN719" s="37"/>
      <c r="AAO719" s="37"/>
      <c r="AAP719" s="37"/>
      <c r="AAQ719" s="37"/>
      <c r="AAR719" s="37"/>
      <c r="AAS719" s="37"/>
      <c r="AAT719" s="37"/>
      <c r="AAU719" s="37"/>
      <c r="AAV719" s="37"/>
    </row>
    <row r="720" spans="714:724" ht="9.75" customHeight="1" x14ac:dyDescent="0.15">
      <c r="AAL720" s="37"/>
      <c r="AAM720" s="37"/>
      <c r="AAN720" s="37"/>
      <c r="AAO720" s="37"/>
      <c r="AAP720" s="37"/>
      <c r="AAQ720" s="37"/>
      <c r="AAR720" s="37"/>
      <c r="AAS720" s="37"/>
      <c r="AAT720" s="37"/>
      <c r="AAU720" s="37"/>
      <c r="AAV720" s="37"/>
    </row>
    <row r="721" spans="714:724" ht="9.75" customHeight="1" x14ac:dyDescent="0.15">
      <c r="AAL721" s="37"/>
      <c r="AAM721" s="37"/>
      <c r="AAN721" s="37"/>
      <c r="AAO721" s="37"/>
      <c r="AAP721" s="37"/>
      <c r="AAQ721" s="37"/>
      <c r="AAR721" s="37"/>
      <c r="AAS721" s="37"/>
      <c r="AAT721" s="37"/>
      <c r="AAU721" s="37"/>
      <c r="AAV721" s="37"/>
    </row>
    <row r="722" spans="714:724" ht="9.75" customHeight="1" x14ac:dyDescent="0.15">
      <c r="AAL722" s="37"/>
      <c r="AAM722" s="37"/>
      <c r="AAN722" s="37"/>
      <c r="AAO722" s="37"/>
      <c r="AAP722" s="37"/>
      <c r="AAQ722" s="37"/>
      <c r="AAR722" s="37"/>
      <c r="AAS722" s="37"/>
      <c r="AAT722" s="37"/>
      <c r="AAU722" s="37"/>
      <c r="AAV722" s="37"/>
    </row>
    <row r="723" spans="714:724" ht="9.75" customHeight="1" x14ac:dyDescent="0.15">
      <c r="AAL723" s="37"/>
      <c r="AAM723" s="37"/>
      <c r="AAN723" s="37"/>
      <c r="AAO723" s="37"/>
      <c r="AAP723" s="37"/>
      <c r="AAQ723" s="37"/>
      <c r="AAR723" s="37"/>
      <c r="AAS723" s="37"/>
      <c r="AAT723" s="37"/>
      <c r="AAU723" s="37"/>
      <c r="AAV723" s="37"/>
    </row>
    <row r="724" spans="714:724" ht="9.75" customHeight="1" x14ac:dyDescent="0.15">
      <c r="AAL724" s="37"/>
      <c r="AAM724" s="37"/>
      <c r="AAN724" s="37"/>
      <c r="AAO724" s="37"/>
      <c r="AAP724" s="37"/>
      <c r="AAQ724" s="37"/>
      <c r="AAR724" s="37"/>
      <c r="AAS724" s="37"/>
      <c r="AAT724" s="37"/>
      <c r="AAU724" s="37"/>
      <c r="AAV724" s="37"/>
    </row>
    <row r="725" spans="714:724" ht="9.75" customHeight="1" x14ac:dyDescent="0.15">
      <c r="AAL725" s="37"/>
      <c r="AAM725" s="37"/>
      <c r="AAN725" s="37"/>
      <c r="AAO725" s="37"/>
      <c r="AAP725" s="37"/>
      <c r="AAQ725" s="37"/>
      <c r="AAR725" s="37"/>
      <c r="AAS725" s="37"/>
      <c r="AAT725" s="37"/>
      <c r="AAU725" s="37"/>
      <c r="AAV725" s="37"/>
    </row>
    <row r="726" spans="714:724" ht="9.75" customHeight="1" x14ac:dyDescent="0.15">
      <c r="AAL726" s="37"/>
      <c r="AAM726" s="37"/>
      <c r="AAN726" s="37"/>
      <c r="AAO726" s="37"/>
      <c r="AAP726" s="37"/>
      <c r="AAQ726" s="37"/>
      <c r="AAR726" s="37"/>
      <c r="AAS726" s="37"/>
      <c r="AAT726" s="37"/>
      <c r="AAU726" s="37"/>
      <c r="AAV726" s="37"/>
    </row>
    <row r="727" spans="714:724" ht="9.75" customHeight="1" x14ac:dyDescent="0.15">
      <c r="AAL727" s="37"/>
      <c r="AAM727" s="37"/>
      <c r="AAN727" s="37"/>
      <c r="AAO727" s="37"/>
      <c r="AAP727" s="37"/>
      <c r="AAQ727" s="37"/>
      <c r="AAR727" s="37"/>
      <c r="AAS727" s="37"/>
      <c r="AAT727" s="37"/>
      <c r="AAU727" s="37"/>
      <c r="AAV727" s="37"/>
    </row>
    <row r="728" spans="714:724" ht="9.75" customHeight="1" x14ac:dyDescent="0.15">
      <c r="AAL728" s="37"/>
      <c r="AAM728" s="37"/>
      <c r="AAN728" s="37"/>
      <c r="AAO728" s="37"/>
      <c r="AAP728" s="37"/>
      <c r="AAQ728" s="37"/>
      <c r="AAR728" s="37"/>
      <c r="AAS728" s="37"/>
      <c r="AAT728" s="37"/>
      <c r="AAU728" s="37"/>
      <c r="AAV728" s="37"/>
    </row>
    <row r="729" spans="714:724" ht="9.75" customHeight="1" x14ac:dyDescent="0.15">
      <c r="AAL729" s="37"/>
      <c r="AAM729" s="37"/>
      <c r="AAN729" s="37"/>
      <c r="AAO729" s="37"/>
      <c r="AAP729" s="37"/>
      <c r="AAQ729" s="37"/>
      <c r="AAR729" s="37"/>
      <c r="AAS729" s="37"/>
      <c r="AAT729" s="37"/>
      <c r="AAU729" s="37"/>
      <c r="AAV729" s="37"/>
    </row>
    <row r="730" spans="714:724" ht="9.75" customHeight="1" x14ac:dyDescent="0.15">
      <c r="AAL730" s="37"/>
      <c r="AAM730" s="37"/>
      <c r="AAN730" s="37"/>
      <c r="AAO730" s="37"/>
      <c r="AAP730" s="37"/>
      <c r="AAQ730" s="37"/>
      <c r="AAR730" s="37"/>
      <c r="AAS730" s="37"/>
      <c r="AAT730" s="37"/>
      <c r="AAU730" s="37"/>
      <c r="AAV730" s="37"/>
    </row>
    <row r="731" spans="714:724" ht="9.75" customHeight="1" x14ac:dyDescent="0.15">
      <c r="AAL731" s="37"/>
      <c r="AAM731" s="37"/>
      <c r="AAN731" s="37"/>
      <c r="AAO731" s="37"/>
      <c r="AAP731" s="37"/>
      <c r="AAQ731" s="37"/>
      <c r="AAR731" s="37"/>
      <c r="AAS731" s="37"/>
      <c r="AAT731" s="37"/>
      <c r="AAU731" s="37"/>
      <c r="AAV731" s="37"/>
    </row>
    <row r="732" spans="714:724" ht="9.75" customHeight="1" x14ac:dyDescent="0.15">
      <c r="AAL732" s="37"/>
      <c r="AAM732" s="37"/>
      <c r="AAN732" s="37"/>
      <c r="AAO732" s="37"/>
      <c r="AAP732" s="37"/>
      <c r="AAQ732" s="37"/>
      <c r="AAR732" s="37"/>
      <c r="AAS732" s="37"/>
      <c r="AAT732" s="37"/>
      <c r="AAU732" s="37"/>
      <c r="AAV732" s="37"/>
    </row>
    <row r="733" spans="714:724" ht="9.75" customHeight="1" x14ac:dyDescent="0.15">
      <c r="AAL733" s="37"/>
      <c r="AAM733" s="37"/>
      <c r="AAN733" s="37"/>
      <c r="AAO733" s="37"/>
      <c r="AAP733" s="37"/>
      <c r="AAQ733" s="37"/>
      <c r="AAR733" s="37"/>
      <c r="AAS733" s="37"/>
      <c r="AAT733" s="37"/>
      <c r="AAU733" s="37"/>
      <c r="AAV733" s="37"/>
    </row>
    <row r="734" spans="714:724" ht="9.75" customHeight="1" x14ac:dyDescent="0.15">
      <c r="AAL734" s="37"/>
      <c r="AAM734" s="37"/>
      <c r="AAN734" s="37"/>
      <c r="AAO734" s="37"/>
      <c r="AAP734" s="37"/>
      <c r="AAQ734" s="37"/>
      <c r="AAR734" s="37"/>
      <c r="AAS734" s="37"/>
      <c r="AAT734" s="37"/>
      <c r="AAU734" s="37"/>
      <c r="AAV734" s="37"/>
    </row>
    <row r="735" spans="714:724" ht="9.75" customHeight="1" x14ac:dyDescent="0.15">
      <c r="AAL735" s="37"/>
      <c r="AAM735" s="37"/>
      <c r="AAN735" s="37"/>
      <c r="AAO735" s="37"/>
      <c r="AAP735" s="37"/>
      <c r="AAQ735" s="37"/>
      <c r="AAR735" s="37"/>
      <c r="AAS735" s="37"/>
      <c r="AAT735" s="37"/>
      <c r="AAU735" s="37"/>
      <c r="AAV735" s="37"/>
    </row>
    <row r="736" spans="714:724" ht="9.75" customHeight="1" x14ac:dyDescent="0.15">
      <c r="AAL736" s="37"/>
      <c r="AAM736" s="37"/>
      <c r="AAN736" s="37"/>
      <c r="AAO736" s="37"/>
      <c r="AAP736" s="37"/>
      <c r="AAQ736" s="37"/>
      <c r="AAR736" s="37"/>
      <c r="AAS736" s="37"/>
      <c r="AAT736" s="37"/>
      <c r="AAU736" s="37"/>
      <c r="AAV736" s="37"/>
    </row>
    <row r="737" spans="714:724" ht="9.75" customHeight="1" x14ac:dyDescent="0.15">
      <c r="AAL737" s="37"/>
      <c r="AAM737" s="37"/>
      <c r="AAN737" s="37"/>
      <c r="AAO737" s="37"/>
      <c r="AAP737" s="37"/>
      <c r="AAQ737" s="37"/>
      <c r="AAR737" s="37"/>
      <c r="AAS737" s="37"/>
      <c r="AAT737" s="37"/>
      <c r="AAU737" s="37"/>
      <c r="AAV737" s="37"/>
    </row>
    <row r="738" spans="714:724" ht="9.75" customHeight="1" x14ac:dyDescent="0.15">
      <c r="AAL738" s="37"/>
      <c r="AAM738" s="37"/>
      <c r="AAN738" s="37"/>
      <c r="AAO738" s="37"/>
      <c r="AAP738" s="37"/>
      <c r="AAQ738" s="37"/>
      <c r="AAR738" s="37"/>
      <c r="AAS738" s="37"/>
      <c r="AAT738" s="37"/>
      <c r="AAU738" s="37"/>
      <c r="AAV738" s="37"/>
    </row>
    <row r="739" spans="714:724" ht="9.75" customHeight="1" x14ac:dyDescent="0.15">
      <c r="AAL739" s="37"/>
      <c r="AAM739" s="37"/>
      <c r="AAN739" s="37"/>
      <c r="AAO739" s="37"/>
      <c r="AAP739" s="37"/>
      <c r="AAQ739" s="37"/>
      <c r="AAR739" s="37"/>
      <c r="AAS739" s="37"/>
      <c r="AAT739" s="37"/>
      <c r="AAU739" s="37"/>
      <c r="AAV739" s="37"/>
    </row>
    <row r="740" spans="714:724" ht="9.75" customHeight="1" x14ac:dyDescent="0.15">
      <c r="AAL740" s="37"/>
      <c r="AAM740" s="37"/>
      <c r="AAN740" s="37"/>
      <c r="AAO740" s="37"/>
      <c r="AAP740" s="37"/>
      <c r="AAQ740" s="37"/>
      <c r="AAR740" s="37"/>
      <c r="AAS740" s="37"/>
      <c r="AAT740" s="37"/>
      <c r="AAU740" s="37"/>
      <c r="AAV740" s="37"/>
    </row>
    <row r="741" spans="714:724" ht="9.75" customHeight="1" x14ac:dyDescent="0.15">
      <c r="AAL741" s="37"/>
      <c r="AAM741" s="37"/>
      <c r="AAN741" s="37"/>
      <c r="AAO741" s="37"/>
      <c r="AAP741" s="37"/>
      <c r="AAQ741" s="37"/>
      <c r="AAR741" s="37"/>
      <c r="AAS741" s="37"/>
      <c r="AAT741" s="37"/>
      <c r="AAU741" s="37"/>
      <c r="AAV741" s="37"/>
    </row>
    <row r="742" spans="714:724" ht="9.75" customHeight="1" x14ac:dyDescent="0.15">
      <c r="AAL742" s="37"/>
      <c r="AAM742" s="37"/>
      <c r="AAN742" s="37"/>
      <c r="AAO742" s="37"/>
      <c r="AAP742" s="37"/>
      <c r="AAQ742" s="37"/>
      <c r="AAR742" s="37"/>
      <c r="AAS742" s="37"/>
      <c r="AAT742" s="37"/>
      <c r="AAU742" s="37"/>
      <c r="AAV742" s="37"/>
    </row>
    <row r="743" spans="714:724" ht="9.75" customHeight="1" x14ac:dyDescent="0.15">
      <c r="AAL743" s="37"/>
      <c r="AAM743" s="37"/>
      <c r="AAN743" s="37"/>
      <c r="AAO743" s="37"/>
      <c r="AAP743" s="37"/>
      <c r="AAQ743" s="37"/>
      <c r="AAR743" s="37"/>
      <c r="AAS743" s="37"/>
      <c r="AAT743" s="37"/>
      <c r="AAU743" s="37"/>
      <c r="AAV743" s="37"/>
    </row>
    <row r="744" spans="714:724" ht="9.75" customHeight="1" x14ac:dyDescent="0.15">
      <c r="AAL744" s="37"/>
      <c r="AAM744" s="37"/>
      <c r="AAN744" s="37"/>
      <c r="AAO744" s="37"/>
      <c r="AAP744" s="37"/>
      <c r="AAQ744" s="37"/>
      <c r="AAR744" s="37"/>
      <c r="AAS744" s="37"/>
      <c r="AAT744" s="37"/>
      <c r="AAU744" s="37"/>
      <c r="AAV744" s="37"/>
    </row>
    <row r="745" spans="714:724" ht="9.75" customHeight="1" x14ac:dyDescent="0.15">
      <c r="AAL745" s="37"/>
      <c r="AAM745" s="37"/>
      <c r="AAN745" s="37"/>
      <c r="AAO745" s="37"/>
      <c r="AAP745" s="37"/>
      <c r="AAQ745" s="37"/>
      <c r="AAR745" s="37"/>
      <c r="AAS745" s="37"/>
      <c r="AAT745" s="37"/>
      <c r="AAU745" s="37"/>
      <c r="AAV745" s="37"/>
    </row>
    <row r="746" spans="714:724" ht="9.75" customHeight="1" x14ac:dyDescent="0.15">
      <c r="AAL746" s="37"/>
      <c r="AAM746" s="37"/>
      <c r="AAN746" s="37"/>
      <c r="AAO746" s="37"/>
      <c r="AAP746" s="37"/>
      <c r="AAQ746" s="37"/>
      <c r="AAR746" s="37"/>
      <c r="AAS746" s="37"/>
      <c r="AAT746" s="37"/>
      <c r="AAU746" s="37"/>
      <c r="AAV746" s="37"/>
    </row>
    <row r="747" spans="714:724" ht="9.75" customHeight="1" x14ac:dyDescent="0.15">
      <c r="AAL747" s="37"/>
      <c r="AAM747" s="37"/>
      <c r="AAN747" s="37"/>
      <c r="AAO747" s="37"/>
      <c r="AAP747" s="37"/>
      <c r="AAQ747" s="37"/>
      <c r="AAR747" s="37"/>
      <c r="AAS747" s="37"/>
      <c r="AAT747" s="37"/>
      <c r="AAU747" s="37"/>
      <c r="AAV747" s="37"/>
    </row>
    <row r="748" spans="714:724" ht="9.75" customHeight="1" x14ac:dyDescent="0.15">
      <c r="AAL748" s="37"/>
      <c r="AAM748" s="37"/>
      <c r="AAN748" s="37"/>
      <c r="AAO748" s="37"/>
      <c r="AAP748" s="37"/>
      <c r="AAQ748" s="37"/>
      <c r="AAR748" s="37"/>
      <c r="AAS748" s="37"/>
      <c r="AAT748" s="37"/>
      <c r="AAU748" s="37"/>
      <c r="AAV748" s="37"/>
    </row>
    <row r="749" spans="714:724" ht="9.75" customHeight="1" x14ac:dyDescent="0.15">
      <c r="AAL749" s="37"/>
      <c r="AAM749" s="37"/>
      <c r="AAN749" s="37"/>
      <c r="AAO749" s="37"/>
      <c r="AAP749" s="37"/>
      <c r="AAQ749" s="37"/>
      <c r="AAR749" s="37"/>
      <c r="AAS749" s="37"/>
      <c r="AAT749" s="37"/>
      <c r="AAU749" s="37"/>
      <c r="AAV749" s="37"/>
    </row>
    <row r="750" spans="714:724" ht="9.75" customHeight="1" x14ac:dyDescent="0.15">
      <c r="AAL750" s="37"/>
      <c r="AAM750" s="37"/>
      <c r="AAN750" s="37"/>
      <c r="AAO750" s="37"/>
      <c r="AAP750" s="37"/>
      <c r="AAQ750" s="37"/>
      <c r="AAR750" s="37"/>
      <c r="AAS750" s="37"/>
      <c r="AAT750" s="37"/>
      <c r="AAU750" s="37"/>
      <c r="AAV750" s="37"/>
    </row>
    <row r="751" spans="714:724" ht="9.75" customHeight="1" x14ac:dyDescent="0.15">
      <c r="AAL751" s="37"/>
      <c r="AAM751" s="37"/>
      <c r="AAN751" s="37"/>
      <c r="AAO751" s="37"/>
      <c r="AAP751" s="37"/>
      <c r="AAQ751" s="37"/>
      <c r="AAR751" s="37"/>
      <c r="AAS751" s="37"/>
      <c r="AAT751" s="37"/>
      <c r="AAU751" s="37"/>
      <c r="AAV751" s="37"/>
    </row>
    <row r="752" spans="714:724" ht="9.75" customHeight="1" x14ac:dyDescent="0.15">
      <c r="AAL752" s="37"/>
      <c r="AAM752" s="37"/>
      <c r="AAN752" s="37"/>
      <c r="AAO752" s="37"/>
      <c r="AAP752" s="37"/>
      <c r="AAQ752" s="37"/>
      <c r="AAR752" s="37"/>
      <c r="AAS752" s="37"/>
      <c r="AAT752" s="37"/>
      <c r="AAU752" s="37"/>
      <c r="AAV752" s="37"/>
    </row>
    <row r="753" spans="714:724" ht="9.75" customHeight="1" x14ac:dyDescent="0.15">
      <c r="AAL753" s="37"/>
      <c r="AAM753" s="37"/>
      <c r="AAN753" s="37"/>
      <c r="AAO753" s="37"/>
      <c r="AAP753" s="37"/>
      <c r="AAQ753" s="37"/>
      <c r="AAR753" s="37"/>
      <c r="AAS753" s="37"/>
      <c r="AAT753" s="37"/>
      <c r="AAU753" s="37"/>
      <c r="AAV753" s="37"/>
    </row>
    <row r="754" spans="714:724" ht="9.75" customHeight="1" x14ac:dyDescent="0.15">
      <c r="AAL754" s="37"/>
      <c r="AAM754" s="37"/>
      <c r="AAN754" s="37"/>
      <c r="AAO754" s="37"/>
      <c r="AAP754" s="37"/>
      <c r="AAQ754" s="37"/>
      <c r="AAR754" s="37"/>
      <c r="AAS754" s="37"/>
      <c r="AAT754" s="37"/>
      <c r="AAU754" s="37"/>
      <c r="AAV754" s="37"/>
    </row>
    <row r="755" spans="714:724" ht="9.75" customHeight="1" x14ac:dyDescent="0.15">
      <c r="AAL755" s="37"/>
      <c r="AAM755" s="37"/>
      <c r="AAN755" s="37"/>
      <c r="AAO755" s="37"/>
      <c r="AAP755" s="37"/>
      <c r="AAQ755" s="37"/>
      <c r="AAR755" s="37"/>
      <c r="AAS755" s="37"/>
      <c r="AAT755" s="37"/>
      <c r="AAU755" s="37"/>
      <c r="AAV755" s="37"/>
    </row>
    <row r="756" spans="714:724" ht="9.75" customHeight="1" x14ac:dyDescent="0.15">
      <c r="AAL756" s="37"/>
      <c r="AAM756" s="37"/>
      <c r="AAN756" s="37"/>
      <c r="AAO756" s="37"/>
      <c r="AAP756" s="37"/>
      <c r="AAQ756" s="37"/>
      <c r="AAR756" s="37"/>
      <c r="AAS756" s="37"/>
      <c r="AAT756" s="37"/>
      <c r="AAU756" s="37"/>
      <c r="AAV756" s="37"/>
    </row>
    <row r="757" spans="714:724" ht="9.75" customHeight="1" x14ac:dyDescent="0.15">
      <c r="AAL757" s="37"/>
      <c r="AAM757" s="37"/>
      <c r="AAN757" s="37"/>
      <c r="AAO757" s="37"/>
      <c r="AAP757" s="37"/>
      <c r="AAQ757" s="37"/>
      <c r="AAR757" s="37"/>
      <c r="AAS757" s="37"/>
      <c r="AAT757" s="37"/>
      <c r="AAU757" s="37"/>
      <c r="AAV757" s="37"/>
    </row>
    <row r="758" spans="714:724" ht="9.75" customHeight="1" x14ac:dyDescent="0.15">
      <c r="AAL758" s="37"/>
      <c r="AAM758" s="37"/>
      <c r="AAN758" s="37"/>
      <c r="AAO758" s="37"/>
      <c r="AAP758" s="37"/>
      <c r="AAQ758" s="37"/>
      <c r="AAR758" s="37"/>
      <c r="AAS758" s="37"/>
      <c r="AAT758" s="37"/>
      <c r="AAU758" s="37"/>
      <c r="AAV758" s="37"/>
    </row>
    <row r="759" spans="714:724" ht="9.75" customHeight="1" x14ac:dyDescent="0.15">
      <c r="AAL759" s="37"/>
      <c r="AAM759" s="37"/>
      <c r="AAN759" s="37"/>
      <c r="AAO759" s="37"/>
      <c r="AAP759" s="37"/>
      <c r="AAQ759" s="37"/>
      <c r="AAR759" s="37"/>
      <c r="AAS759" s="37"/>
      <c r="AAT759" s="37"/>
      <c r="AAU759" s="37"/>
      <c r="AAV759" s="37"/>
    </row>
    <row r="760" spans="714:724" ht="9.75" customHeight="1" x14ac:dyDescent="0.15">
      <c r="AAL760" s="37"/>
      <c r="AAM760" s="37"/>
      <c r="AAN760" s="37"/>
      <c r="AAO760" s="37"/>
      <c r="AAP760" s="37"/>
      <c r="AAQ760" s="37"/>
      <c r="AAR760" s="37"/>
      <c r="AAS760" s="37"/>
      <c r="AAT760" s="37"/>
      <c r="AAU760" s="37"/>
      <c r="AAV760" s="37"/>
    </row>
    <row r="761" spans="714:724" ht="9.75" customHeight="1" x14ac:dyDescent="0.15">
      <c r="AAL761" s="37"/>
      <c r="AAM761" s="37"/>
      <c r="AAN761" s="37"/>
      <c r="AAO761" s="37"/>
      <c r="AAP761" s="37"/>
      <c r="AAQ761" s="37"/>
      <c r="AAR761" s="37"/>
      <c r="AAS761" s="37"/>
      <c r="AAT761" s="37"/>
      <c r="AAU761" s="37"/>
      <c r="AAV761" s="37"/>
    </row>
    <row r="762" spans="714:724" ht="9.75" customHeight="1" x14ac:dyDescent="0.15">
      <c r="AAL762" s="37"/>
      <c r="AAM762" s="37"/>
      <c r="AAN762" s="37"/>
      <c r="AAO762" s="37"/>
      <c r="AAP762" s="37"/>
      <c r="AAQ762" s="37"/>
      <c r="AAR762" s="37"/>
      <c r="AAS762" s="37"/>
      <c r="AAT762" s="37"/>
      <c r="AAU762" s="37"/>
      <c r="AAV762" s="37"/>
    </row>
    <row r="763" spans="714:724" ht="9.75" customHeight="1" x14ac:dyDescent="0.15">
      <c r="AAL763" s="37"/>
      <c r="AAM763" s="37"/>
      <c r="AAN763" s="37"/>
      <c r="AAO763" s="37"/>
      <c r="AAP763" s="37"/>
      <c r="AAQ763" s="37"/>
      <c r="AAR763" s="37"/>
      <c r="AAS763" s="37"/>
      <c r="AAT763" s="37"/>
      <c r="AAU763" s="37"/>
      <c r="AAV763" s="37"/>
    </row>
    <row r="764" spans="714:724" ht="9.75" customHeight="1" x14ac:dyDescent="0.15">
      <c r="AAL764" s="37"/>
      <c r="AAM764" s="37"/>
      <c r="AAN764" s="37"/>
      <c r="AAO764" s="37"/>
      <c r="AAP764" s="37"/>
      <c r="AAQ764" s="37"/>
      <c r="AAR764" s="37"/>
      <c r="AAS764" s="37"/>
      <c r="AAT764" s="37"/>
      <c r="AAU764" s="37"/>
      <c r="AAV764" s="37"/>
    </row>
    <row r="765" spans="714:724" ht="9.75" customHeight="1" x14ac:dyDescent="0.15">
      <c r="AAL765" s="37"/>
      <c r="AAM765" s="37"/>
      <c r="AAN765" s="37"/>
      <c r="AAO765" s="37"/>
      <c r="AAP765" s="37"/>
      <c r="AAQ765" s="37"/>
      <c r="AAR765" s="37"/>
      <c r="AAS765" s="37"/>
      <c r="AAT765" s="37"/>
      <c r="AAU765" s="37"/>
      <c r="AAV765" s="37"/>
    </row>
    <row r="766" spans="714:724" ht="9.75" customHeight="1" x14ac:dyDescent="0.15">
      <c r="AAL766" s="37"/>
      <c r="AAM766" s="37"/>
      <c r="AAN766" s="37"/>
      <c r="AAO766" s="37"/>
      <c r="AAP766" s="37"/>
      <c r="AAQ766" s="37"/>
      <c r="AAR766" s="37"/>
      <c r="AAS766" s="37"/>
      <c r="AAT766" s="37"/>
      <c r="AAU766" s="37"/>
      <c r="AAV766" s="37"/>
    </row>
    <row r="767" spans="714:724" ht="9.75" customHeight="1" x14ac:dyDescent="0.15">
      <c r="AAL767" s="37"/>
      <c r="AAM767" s="37"/>
      <c r="AAN767" s="37"/>
      <c r="AAO767" s="37"/>
      <c r="AAP767" s="37"/>
      <c r="AAQ767" s="37"/>
      <c r="AAR767" s="37"/>
      <c r="AAS767" s="37"/>
      <c r="AAT767" s="37"/>
      <c r="AAU767" s="37"/>
      <c r="AAV767" s="37"/>
    </row>
    <row r="768" spans="714:724" ht="9.75" customHeight="1" x14ac:dyDescent="0.15">
      <c r="AAL768" s="37"/>
      <c r="AAM768" s="37"/>
      <c r="AAN768" s="37"/>
      <c r="AAO768" s="37"/>
      <c r="AAP768" s="37"/>
      <c r="AAQ768" s="37"/>
      <c r="AAR768" s="37"/>
      <c r="AAS768" s="37"/>
      <c r="AAT768" s="37"/>
      <c r="AAU768" s="37"/>
      <c r="AAV768" s="37"/>
    </row>
    <row r="769" spans="714:724" ht="9.75" customHeight="1" x14ac:dyDescent="0.15">
      <c r="AAL769" s="37"/>
      <c r="AAM769" s="37"/>
      <c r="AAN769" s="37"/>
      <c r="AAO769" s="37"/>
      <c r="AAP769" s="37"/>
      <c r="AAQ769" s="37"/>
      <c r="AAR769" s="37"/>
      <c r="AAS769" s="37"/>
      <c r="AAT769" s="37"/>
      <c r="AAU769" s="37"/>
      <c r="AAV769" s="37"/>
    </row>
    <row r="770" spans="714:724" ht="9.75" customHeight="1" x14ac:dyDescent="0.15">
      <c r="AAL770" s="37"/>
      <c r="AAM770" s="37"/>
      <c r="AAN770" s="37"/>
      <c r="AAO770" s="37"/>
      <c r="AAP770" s="37"/>
      <c r="AAQ770" s="37"/>
      <c r="AAR770" s="37"/>
      <c r="AAS770" s="37"/>
      <c r="AAT770" s="37"/>
      <c r="AAU770" s="37"/>
      <c r="AAV770" s="37"/>
    </row>
    <row r="771" spans="714:724" ht="9.75" customHeight="1" x14ac:dyDescent="0.15">
      <c r="AAL771" s="37"/>
      <c r="AAM771" s="37"/>
      <c r="AAN771" s="37"/>
      <c r="AAO771" s="37"/>
      <c r="AAP771" s="37"/>
      <c r="AAQ771" s="37"/>
      <c r="AAR771" s="37"/>
      <c r="AAS771" s="37"/>
      <c r="AAT771" s="37"/>
      <c r="AAU771" s="37"/>
      <c r="AAV771" s="37"/>
    </row>
    <row r="772" spans="714:724" ht="9.75" customHeight="1" x14ac:dyDescent="0.15">
      <c r="AAL772" s="37"/>
      <c r="AAM772" s="37"/>
      <c r="AAN772" s="37"/>
      <c r="AAO772" s="37"/>
      <c r="AAP772" s="37"/>
      <c r="AAQ772" s="37"/>
      <c r="AAR772" s="37"/>
      <c r="AAS772" s="37"/>
      <c r="AAT772" s="37"/>
      <c r="AAU772" s="37"/>
      <c r="AAV772" s="37"/>
    </row>
    <row r="773" spans="714:724" ht="9.75" customHeight="1" x14ac:dyDescent="0.15">
      <c r="AAL773" s="37"/>
      <c r="AAM773" s="37"/>
      <c r="AAN773" s="37"/>
      <c r="AAO773" s="37"/>
      <c r="AAP773" s="37"/>
      <c r="AAQ773" s="37"/>
      <c r="AAR773" s="37"/>
      <c r="AAS773" s="37"/>
      <c r="AAT773" s="37"/>
      <c r="AAU773" s="37"/>
      <c r="AAV773" s="37"/>
    </row>
    <row r="774" spans="714:724" ht="9.75" customHeight="1" x14ac:dyDescent="0.15">
      <c r="AAL774" s="37"/>
      <c r="AAM774" s="37"/>
      <c r="AAN774" s="37"/>
      <c r="AAO774" s="37"/>
      <c r="AAP774" s="37"/>
      <c r="AAQ774" s="37"/>
      <c r="AAR774" s="37"/>
      <c r="AAS774" s="37"/>
      <c r="AAT774" s="37"/>
      <c r="AAU774" s="37"/>
      <c r="AAV774" s="37"/>
    </row>
    <row r="775" spans="714:724" ht="9.75" customHeight="1" x14ac:dyDescent="0.15">
      <c r="AAL775" s="37"/>
      <c r="AAM775" s="37"/>
      <c r="AAN775" s="37"/>
      <c r="AAO775" s="37"/>
      <c r="AAP775" s="37"/>
      <c r="AAQ775" s="37"/>
      <c r="AAR775" s="37"/>
      <c r="AAS775" s="37"/>
      <c r="AAT775" s="37"/>
      <c r="AAU775" s="37"/>
      <c r="AAV775" s="37"/>
    </row>
    <row r="776" spans="714:724" ht="9.75" customHeight="1" x14ac:dyDescent="0.15">
      <c r="AAL776" s="37"/>
      <c r="AAM776" s="37"/>
      <c r="AAN776" s="37"/>
      <c r="AAO776" s="37"/>
      <c r="AAP776" s="37"/>
      <c r="AAQ776" s="37"/>
      <c r="AAR776" s="37"/>
      <c r="AAS776" s="37"/>
      <c r="AAT776" s="37"/>
      <c r="AAU776" s="37"/>
      <c r="AAV776" s="37"/>
    </row>
    <row r="777" spans="714:724" ht="9.75" customHeight="1" x14ac:dyDescent="0.15">
      <c r="AAL777" s="37"/>
      <c r="AAM777" s="37"/>
      <c r="AAN777" s="37"/>
      <c r="AAO777" s="37"/>
      <c r="AAP777" s="37"/>
      <c r="AAQ777" s="37"/>
      <c r="AAR777" s="37"/>
      <c r="AAS777" s="37"/>
      <c r="AAT777" s="37"/>
      <c r="AAU777" s="37"/>
      <c r="AAV777" s="37"/>
    </row>
    <row r="778" spans="714:724" ht="9.75" customHeight="1" x14ac:dyDescent="0.15">
      <c r="AAL778" s="37"/>
      <c r="AAM778" s="37"/>
      <c r="AAN778" s="37"/>
      <c r="AAO778" s="37"/>
      <c r="AAP778" s="37"/>
      <c r="AAQ778" s="37"/>
      <c r="AAR778" s="37"/>
      <c r="AAS778" s="37"/>
      <c r="AAT778" s="37"/>
      <c r="AAU778" s="37"/>
      <c r="AAV778" s="37"/>
    </row>
    <row r="779" spans="714:724" ht="9.75" customHeight="1" x14ac:dyDescent="0.15">
      <c r="AAL779" s="37"/>
      <c r="AAM779" s="37"/>
      <c r="AAN779" s="37"/>
      <c r="AAO779" s="37"/>
      <c r="AAP779" s="37"/>
      <c r="AAQ779" s="37"/>
      <c r="AAR779" s="37"/>
      <c r="AAS779" s="37"/>
      <c r="AAT779" s="37"/>
      <c r="AAU779" s="37"/>
      <c r="AAV779" s="37"/>
    </row>
    <row r="780" spans="714:724" ht="9.75" customHeight="1" x14ac:dyDescent="0.15">
      <c r="AAL780" s="37"/>
      <c r="AAM780" s="37"/>
      <c r="AAN780" s="37"/>
      <c r="AAO780" s="37"/>
      <c r="AAP780" s="37"/>
      <c r="AAQ780" s="37"/>
      <c r="AAR780" s="37"/>
      <c r="AAS780" s="37"/>
      <c r="AAT780" s="37"/>
      <c r="AAU780" s="37"/>
      <c r="AAV780" s="37"/>
    </row>
    <row r="781" spans="714:724" ht="9.75" customHeight="1" x14ac:dyDescent="0.15">
      <c r="AAL781" s="37"/>
      <c r="AAM781" s="37"/>
      <c r="AAN781" s="37"/>
      <c r="AAO781" s="37"/>
      <c r="AAP781" s="37"/>
      <c r="AAQ781" s="37"/>
      <c r="AAR781" s="37"/>
      <c r="AAS781" s="37"/>
      <c r="AAT781" s="37"/>
      <c r="AAU781" s="37"/>
      <c r="AAV781" s="37"/>
    </row>
    <row r="782" spans="714:724" ht="9.75" customHeight="1" x14ac:dyDescent="0.15">
      <c r="AAL782" s="37"/>
      <c r="AAM782" s="37"/>
      <c r="AAN782" s="37"/>
      <c r="AAO782" s="37"/>
      <c r="AAP782" s="37"/>
      <c r="AAQ782" s="37"/>
      <c r="AAR782" s="37"/>
      <c r="AAS782" s="37"/>
      <c r="AAT782" s="37"/>
      <c r="AAU782" s="37"/>
      <c r="AAV782" s="37"/>
    </row>
    <row r="783" spans="714:724" ht="9.75" customHeight="1" x14ac:dyDescent="0.15">
      <c r="AAL783" s="37"/>
      <c r="AAM783" s="37"/>
      <c r="AAN783" s="37"/>
      <c r="AAO783" s="37"/>
      <c r="AAP783" s="37"/>
      <c r="AAQ783" s="37"/>
      <c r="AAR783" s="37"/>
      <c r="AAS783" s="37"/>
      <c r="AAT783" s="37"/>
      <c r="AAU783" s="37"/>
      <c r="AAV783" s="37"/>
    </row>
    <row r="784" spans="714:724" ht="9.75" customHeight="1" x14ac:dyDescent="0.15">
      <c r="AAL784" s="37"/>
      <c r="AAM784" s="37"/>
      <c r="AAN784" s="37"/>
      <c r="AAO784" s="37"/>
      <c r="AAP784" s="37"/>
      <c r="AAQ784" s="37"/>
      <c r="AAR784" s="37"/>
      <c r="AAS784" s="37"/>
      <c r="AAT784" s="37"/>
      <c r="AAU784" s="37"/>
      <c r="AAV784" s="37"/>
    </row>
    <row r="785" spans="714:724" ht="9.75" customHeight="1" x14ac:dyDescent="0.15">
      <c r="AAL785" s="37"/>
      <c r="AAM785" s="37"/>
      <c r="AAN785" s="37"/>
      <c r="AAO785" s="37"/>
      <c r="AAP785" s="37"/>
      <c r="AAQ785" s="37"/>
      <c r="AAR785" s="37"/>
      <c r="AAS785" s="37"/>
      <c r="AAT785" s="37"/>
      <c r="AAU785" s="37"/>
      <c r="AAV785" s="37"/>
    </row>
    <row r="786" spans="714:724" ht="9.75" customHeight="1" x14ac:dyDescent="0.15">
      <c r="AAL786" s="37"/>
      <c r="AAM786" s="37"/>
      <c r="AAN786" s="37"/>
      <c r="AAO786" s="37"/>
      <c r="AAP786" s="37"/>
      <c r="AAQ786" s="37"/>
      <c r="AAR786" s="37"/>
      <c r="AAS786" s="37"/>
      <c r="AAT786" s="37"/>
      <c r="AAU786" s="37"/>
      <c r="AAV786" s="37"/>
    </row>
    <row r="787" spans="714:724" ht="9.75" customHeight="1" x14ac:dyDescent="0.15">
      <c r="AAL787" s="37"/>
      <c r="AAM787" s="37"/>
      <c r="AAN787" s="37"/>
      <c r="AAO787" s="37"/>
      <c r="AAP787" s="37"/>
      <c r="AAQ787" s="37"/>
      <c r="AAR787" s="37"/>
      <c r="AAS787" s="37"/>
      <c r="AAT787" s="37"/>
      <c r="AAU787" s="37"/>
      <c r="AAV787" s="37"/>
    </row>
    <row r="788" spans="714:724" ht="9.75" customHeight="1" x14ac:dyDescent="0.15">
      <c r="AAL788" s="37"/>
      <c r="AAM788" s="37"/>
      <c r="AAN788" s="37"/>
      <c r="AAO788" s="37"/>
      <c r="AAP788" s="37"/>
      <c r="AAQ788" s="37"/>
      <c r="AAR788" s="37"/>
      <c r="AAS788" s="37"/>
      <c r="AAT788" s="37"/>
      <c r="AAU788" s="37"/>
      <c r="AAV788" s="37"/>
    </row>
    <row r="789" spans="714:724" ht="9.75" customHeight="1" x14ac:dyDescent="0.15">
      <c r="AAL789" s="37"/>
      <c r="AAM789" s="37"/>
      <c r="AAN789" s="37"/>
      <c r="AAO789" s="37"/>
      <c r="AAP789" s="37"/>
      <c r="AAQ789" s="37"/>
      <c r="AAR789" s="37"/>
      <c r="AAS789" s="37"/>
      <c r="AAT789" s="37"/>
      <c r="AAU789" s="37"/>
      <c r="AAV789" s="37"/>
    </row>
    <row r="790" spans="714:724" ht="9.75" customHeight="1" x14ac:dyDescent="0.15">
      <c r="AAL790" s="37"/>
      <c r="AAM790" s="37"/>
      <c r="AAN790" s="37"/>
      <c r="AAO790" s="37"/>
      <c r="AAP790" s="37"/>
      <c r="AAQ790" s="37"/>
      <c r="AAR790" s="37"/>
      <c r="AAS790" s="37"/>
      <c r="AAT790" s="37"/>
      <c r="AAU790" s="37"/>
      <c r="AAV790" s="37"/>
    </row>
    <row r="791" spans="714:724" ht="9.75" customHeight="1" x14ac:dyDescent="0.15">
      <c r="AAL791" s="37"/>
      <c r="AAM791" s="37"/>
      <c r="AAN791" s="37"/>
      <c r="AAO791" s="37"/>
      <c r="AAP791" s="37"/>
      <c r="AAQ791" s="37"/>
      <c r="AAR791" s="37"/>
      <c r="AAS791" s="37"/>
      <c r="AAT791" s="37"/>
      <c r="AAU791" s="37"/>
      <c r="AAV791" s="37"/>
    </row>
    <row r="792" spans="714:724" ht="9.75" customHeight="1" x14ac:dyDescent="0.15">
      <c r="AAL792" s="37"/>
      <c r="AAM792" s="37"/>
      <c r="AAN792" s="37"/>
      <c r="AAO792" s="37"/>
      <c r="AAP792" s="37"/>
      <c r="AAQ792" s="37"/>
      <c r="AAR792" s="37"/>
      <c r="AAS792" s="37"/>
      <c r="AAT792" s="37"/>
      <c r="AAU792" s="37"/>
      <c r="AAV792" s="37"/>
    </row>
    <row r="793" spans="714:724" ht="9.75" customHeight="1" x14ac:dyDescent="0.15">
      <c r="AAL793" s="37"/>
      <c r="AAM793" s="37"/>
      <c r="AAN793" s="37"/>
      <c r="AAO793" s="37"/>
      <c r="AAP793" s="37"/>
      <c r="AAQ793" s="37"/>
      <c r="AAR793" s="37"/>
      <c r="AAS793" s="37"/>
      <c r="AAT793" s="37"/>
      <c r="AAU793" s="37"/>
      <c r="AAV793" s="37"/>
    </row>
    <row r="794" spans="714:724" ht="9.75" customHeight="1" x14ac:dyDescent="0.15">
      <c r="AAL794" s="37"/>
      <c r="AAM794" s="37"/>
      <c r="AAN794" s="37"/>
      <c r="AAO794" s="37"/>
      <c r="AAP794" s="37"/>
      <c r="AAQ794" s="37"/>
      <c r="AAR794" s="37"/>
      <c r="AAS794" s="37"/>
      <c r="AAT794" s="37"/>
      <c r="AAU794" s="37"/>
      <c r="AAV794" s="37"/>
    </row>
    <row r="795" spans="714:724" ht="9.75" customHeight="1" x14ac:dyDescent="0.15">
      <c r="AAL795" s="37"/>
      <c r="AAM795" s="37"/>
      <c r="AAN795" s="37"/>
      <c r="AAO795" s="37"/>
      <c r="AAP795" s="37"/>
      <c r="AAQ795" s="37"/>
      <c r="AAR795" s="37"/>
      <c r="AAS795" s="37"/>
      <c r="AAT795" s="37"/>
      <c r="AAU795" s="37"/>
      <c r="AAV795" s="37"/>
    </row>
    <row r="796" spans="714:724" ht="9.75" customHeight="1" x14ac:dyDescent="0.15">
      <c r="AAL796" s="37"/>
      <c r="AAM796" s="37"/>
      <c r="AAN796" s="37"/>
      <c r="AAO796" s="37"/>
      <c r="AAP796" s="37"/>
      <c r="AAQ796" s="37"/>
      <c r="AAR796" s="37"/>
      <c r="AAS796" s="37"/>
      <c r="AAT796" s="37"/>
      <c r="AAU796" s="37"/>
      <c r="AAV796" s="37"/>
    </row>
    <row r="797" spans="714:724" ht="9.75" customHeight="1" x14ac:dyDescent="0.15">
      <c r="AAL797" s="37"/>
      <c r="AAM797" s="37"/>
      <c r="AAN797" s="37"/>
      <c r="AAO797" s="37"/>
      <c r="AAP797" s="37"/>
      <c r="AAQ797" s="37"/>
      <c r="AAR797" s="37"/>
      <c r="AAS797" s="37"/>
      <c r="AAT797" s="37"/>
      <c r="AAU797" s="37"/>
      <c r="AAV797" s="37"/>
    </row>
    <row r="798" spans="714:724" ht="9.75" customHeight="1" x14ac:dyDescent="0.15">
      <c r="AAL798" s="37"/>
      <c r="AAM798" s="37"/>
      <c r="AAN798" s="37"/>
      <c r="AAO798" s="37"/>
      <c r="AAP798" s="37"/>
      <c r="AAQ798" s="37"/>
      <c r="AAR798" s="37"/>
      <c r="AAS798" s="37"/>
      <c r="AAT798" s="37"/>
      <c r="AAU798" s="37"/>
      <c r="AAV798" s="37"/>
    </row>
    <row r="799" spans="714:724" ht="9.75" customHeight="1" x14ac:dyDescent="0.15">
      <c r="AAL799" s="37"/>
      <c r="AAM799" s="37"/>
      <c r="AAN799" s="37"/>
      <c r="AAO799" s="37"/>
      <c r="AAP799" s="37"/>
      <c r="AAQ799" s="37"/>
      <c r="AAR799" s="37"/>
      <c r="AAS799" s="37"/>
      <c r="AAT799" s="37"/>
      <c r="AAU799" s="37"/>
      <c r="AAV799" s="37"/>
    </row>
    <row r="800" spans="714:724" ht="9.75" customHeight="1" x14ac:dyDescent="0.15">
      <c r="AAL800" s="37"/>
      <c r="AAM800" s="37"/>
      <c r="AAN800" s="37"/>
      <c r="AAO800" s="37"/>
      <c r="AAP800" s="37"/>
      <c r="AAQ800" s="37"/>
      <c r="AAR800" s="37"/>
      <c r="AAS800" s="37"/>
      <c r="AAT800" s="37"/>
      <c r="AAU800" s="37"/>
      <c r="AAV800" s="37"/>
    </row>
    <row r="801" spans="714:724" ht="9.75" customHeight="1" x14ac:dyDescent="0.15">
      <c r="AAL801" s="37"/>
      <c r="AAM801" s="37"/>
      <c r="AAN801" s="37"/>
      <c r="AAO801" s="37"/>
      <c r="AAP801" s="37"/>
      <c r="AAQ801" s="37"/>
      <c r="AAR801" s="37"/>
      <c r="AAS801" s="37"/>
      <c r="AAT801" s="37"/>
      <c r="AAU801" s="37"/>
      <c r="AAV801" s="37"/>
    </row>
    <row r="802" spans="714:724" ht="9.75" customHeight="1" x14ac:dyDescent="0.15">
      <c r="AAL802" s="37"/>
      <c r="AAM802" s="37"/>
      <c r="AAN802" s="37"/>
      <c r="AAO802" s="37"/>
      <c r="AAP802" s="37"/>
      <c r="AAQ802" s="37"/>
      <c r="AAR802" s="37"/>
      <c r="AAS802" s="37"/>
      <c r="AAT802" s="37"/>
      <c r="AAU802" s="37"/>
      <c r="AAV802" s="37"/>
    </row>
    <row r="803" spans="714:724" ht="9.75" customHeight="1" x14ac:dyDescent="0.15">
      <c r="AAL803" s="37"/>
      <c r="AAM803" s="37"/>
      <c r="AAN803" s="37"/>
      <c r="AAO803" s="37"/>
      <c r="AAP803" s="37"/>
      <c r="AAQ803" s="37"/>
      <c r="AAR803" s="37"/>
      <c r="AAS803" s="37"/>
      <c r="AAT803" s="37"/>
      <c r="AAU803" s="37"/>
      <c r="AAV803" s="37"/>
    </row>
    <row r="804" spans="714:724" ht="9.75" customHeight="1" x14ac:dyDescent="0.15">
      <c r="AAL804" s="37"/>
      <c r="AAM804" s="37"/>
      <c r="AAN804" s="37"/>
      <c r="AAO804" s="37"/>
      <c r="AAP804" s="37"/>
      <c r="AAQ804" s="37"/>
      <c r="AAR804" s="37"/>
      <c r="AAS804" s="37"/>
      <c r="AAT804" s="37"/>
      <c r="AAU804" s="37"/>
      <c r="AAV804" s="37"/>
    </row>
    <row r="805" spans="714:724" ht="9.75" customHeight="1" x14ac:dyDescent="0.15">
      <c r="AAL805" s="37"/>
      <c r="AAM805" s="37"/>
      <c r="AAN805" s="37"/>
      <c r="AAO805" s="37"/>
      <c r="AAP805" s="37"/>
      <c r="AAQ805" s="37"/>
      <c r="AAR805" s="37"/>
      <c r="AAS805" s="37"/>
      <c r="AAT805" s="37"/>
      <c r="AAU805" s="37"/>
      <c r="AAV805" s="37"/>
    </row>
    <row r="806" spans="714:724" ht="9.75" customHeight="1" x14ac:dyDescent="0.15">
      <c r="AAL806" s="37"/>
      <c r="AAM806" s="37"/>
      <c r="AAN806" s="37"/>
      <c r="AAO806" s="37"/>
      <c r="AAP806" s="37"/>
      <c r="AAQ806" s="37"/>
      <c r="AAR806" s="37"/>
      <c r="AAS806" s="37"/>
      <c r="AAT806" s="37"/>
      <c r="AAU806" s="37"/>
      <c r="AAV806" s="37"/>
    </row>
    <row r="807" spans="714:724" ht="9.75" customHeight="1" x14ac:dyDescent="0.15">
      <c r="AAL807" s="37"/>
      <c r="AAM807" s="37"/>
      <c r="AAN807" s="37"/>
      <c r="AAO807" s="37"/>
      <c r="AAP807" s="37"/>
      <c r="AAQ807" s="37"/>
      <c r="AAR807" s="37"/>
      <c r="AAS807" s="37"/>
      <c r="AAT807" s="37"/>
      <c r="AAU807" s="37"/>
      <c r="AAV807" s="37"/>
    </row>
    <row r="808" spans="714:724" ht="9.75" customHeight="1" x14ac:dyDescent="0.15">
      <c r="AAL808" s="37"/>
      <c r="AAM808" s="37"/>
      <c r="AAN808" s="37"/>
      <c r="AAO808" s="37"/>
      <c r="AAP808" s="37"/>
      <c r="AAQ808" s="37"/>
      <c r="AAR808" s="37"/>
      <c r="AAS808" s="37"/>
      <c r="AAT808" s="37"/>
      <c r="AAU808" s="37"/>
      <c r="AAV808" s="37"/>
    </row>
    <row r="809" spans="714:724" ht="9.75" customHeight="1" x14ac:dyDescent="0.15">
      <c r="AAL809" s="37"/>
      <c r="AAM809" s="37"/>
      <c r="AAN809" s="37"/>
      <c r="AAO809" s="37"/>
      <c r="AAP809" s="37"/>
      <c r="AAQ809" s="37"/>
      <c r="AAR809" s="37"/>
      <c r="AAS809" s="37"/>
      <c r="AAT809" s="37"/>
      <c r="AAU809" s="37"/>
      <c r="AAV809" s="37"/>
    </row>
    <row r="810" spans="714:724" ht="9.75" customHeight="1" x14ac:dyDescent="0.15">
      <c r="AAL810" s="37"/>
      <c r="AAM810" s="37"/>
      <c r="AAN810" s="37"/>
      <c r="AAO810" s="37"/>
      <c r="AAP810" s="37"/>
      <c r="AAQ810" s="37"/>
      <c r="AAR810" s="37"/>
      <c r="AAS810" s="37"/>
      <c r="AAT810" s="37"/>
      <c r="AAU810" s="37"/>
      <c r="AAV810" s="37"/>
    </row>
    <row r="811" spans="714:724" ht="9.75" customHeight="1" x14ac:dyDescent="0.15">
      <c r="AAL811" s="37"/>
      <c r="AAM811" s="37"/>
      <c r="AAN811" s="37"/>
      <c r="AAO811" s="37"/>
      <c r="AAP811" s="37"/>
      <c r="AAQ811" s="37"/>
      <c r="AAR811" s="37"/>
      <c r="AAS811" s="37"/>
      <c r="AAT811" s="37"/>
      <c r="AAU811" s="37"/>
      <c r="AAV811" s="37"/>
    </row>
    <row r="812" spans="714:724" ht="9.75" customHeight="1" x14ac:dyDescent="0.15">
      <c r="AAL812" s="37"/>
      <c r="AAM812" s="37"/>
      <c r="AAN812" s="37"/>
      <c r="AAO812" s="37"/>
      <c r="AAP812" s="37"/>
      <c r="AAQ812" s="37"/>
      <c r="AAR812" s="37"/>
      <c r="AAS812" s="37"/>
      <c r="AAT812" s="37"/>
      <c r="AAU812" s="37"/>
      <c r="AAV812" s="37"/>
    </row>
    <row r="813" spans="714:724" ht="9.75" customHeight="1" x14ac:dyDescent="0.15">
      <c r="AAL813" s="37"/>
      <c r="AAM813" s="37"/>
      <c r="AAN813" s="37"/>
      <c r="AAO813" s="37"/>
      <c r="AAP813" s="37"/>
      <c r="AAQ813" s="37"/>
      <c r="AAR813" s="37"/>
      <c r="AAS813" s="37"/>
      <c r="AAT813" s="37"/>
      <c r="AAU813" s="37"/>
      <c r="AAV813" s="37"/>
    </row>
    <row r="814" spans="714:724" ht="9.75" customHeight="1" x14ac:dyDescent="0.15">
      <c r="AAL814" s="37"/>
      <c r="AAM814" s="37"/>
      <c r="AAN814" s="37"/>
      <c r="AAO814" s="37"/>
      <c r="AAP814" s="37"/>
      <c r="AAQ814" s="37"/>
      <c r="AAR814" s="37"/>
      <c r="AAS814" s="37"/>
      <c r="AAT814" s="37"/>
      <c r="AAU814" s="37"/>
      <c r="AAV814" s="37"/>
    </row>
    <row r="815" spans="714:724" ht="9.75" customHeight="1" x14ac:dyDescent="0.15">
      <c r="AAL815" s="37"/>
      <c r="AAM815" s="37"/>
      <c r="AAN815" s="37"/>
      <c r="AAO815" s="37"/>
      <c r="AAP815" s="37"/>
      <c r="AAQ815" s="37"/>
      <c r="AAR815" s="37"/>
      <c r="AAS815" s="37"/>
      <c r="AAT815" s="37"/>
      <c r="AAU815" s="37"/>
      <c r="AAV815" s="37"/>
    </row>
    <row r="816" spans="714:724" ht="9.75" customHeight="1" x14ac:dyDescent="0.15">
      <c r="AAL816" s="37"/>
      <c r="AAM816" s="37"/>
      <c r="AAN816" s="37"/>
      <c r="AAO816" s="37"/>
      <c r="AAP816" s="37"/>
      <c r="AAQ816" s="37"/>
      <c r="AAR816" s="37"/>
      <c r="AAS816" s="37"/>
      <c r="AAT816" s="37"/>
      <c r="AAU816" s="37"/>
      <c r="AAV816" s="37"/>
    </row>
    <row r="817" spans="714:724" ht="9.75" customHeight="1" x14ac:dyDescent="0.15">
      <c r="AAL817" s="37"/>
      <c r="AAM817" s="37"/>
      <c r="AAN817" s="37"/>
      <c r="AAO817" s="37"/>
      <c r="AAP817" s="37"/>
      <c r="AAQ817" s="37"/>
      <c r="AAR817" s="37"/>
      <c r="AAS817" s="37"/>
      <c r="AAT817" s="37"/>
      <c r="AAU817" s="37"/>
      <c r="AAV817" s="37"/>
    </row>
    <row r="818" spans="714:724" ht="9.75" customHeight="1" x14ac:dyDescent="0.15">
      <c r="AAL818" s="37"/>
      <c r="AAM818" s="37"/>
      <c r="AAN818" s="37"/>
      <c r="AAO818" s="37"/>
      <c r="AAP818" s="37"/>
      <c r="AAQ818" s="37"/>
      <c r="AAR818" s="37"/>
      <c r="AAS818" s="37"/>
      <c r="AAT818" s="37"/>
      <c r="AAU818" s="37"/>
      <c r="AAV818" s="37"/>
    </row>
    <row r="819" spans="714:724" ht="9.75" customHeight="1" x14ac:dyDescent="0.15">
      <c r="AAL819" s="37"/>
      <c r="AAM819" s="37"/>
      <c r="AAN819" s="37"/>
      <c r="AAO819" s="37"/>
      <c r="AAP819" s="37"/>
      <c r="AAQ819" s="37"/>
      <c r="AAR819" s="37"/>
      <c r="AAS819" s="37"/>
      <c r="AAT819" s="37"/>
      <c r="AAU819" s="37"/>
      <c r="AAV819" s="37"/>
    </row>
    <row r="820" spans="714:724" ht="9.75" customHeight="1" x14ac:dyDescent="0.15">
      <c r="AAL820" s="37"/>
      <c r="AAM820" s="37"/>
      <c r="AAN820" s="37"/>
      <c r="AAO820" s="37"/>
      <c r="AAP820" s="37"/>
      <c r="AAQ820" s="37"/>
      <c r="AAR820" s="37"/>
      <c r="AAS820" s="37"/>
      <c r="AAT820" s="37"/>
      <c r="AAU820" s="37"/>
      <c r="AAV820" s="37"/>
    </row>
    <row r="821" spans="714:724" ht="9.75" customHeight="1" x14ac:dyDescent="0.15">
      <c r="AAL821" s="37"/>
      <c r="AAM821" s="37"/>
      <c r="AAN821" s="37"/>
      <c r="AAO821" s="37"/>
      <c r="AAP821" s="37"/>
      <c r="AAQ821" s="37"/>
      <c r="AAR821" s="37"/>
      <c r="AAS821" s="37"/>
      <c r="AAT821" s="37"/>
      <c r="AAU821" s="37"/>
      <c r="AAV821" s="37"/>
    </row>
    <row r="822" spans="714:724" ht="9.75" customHeight="1" x14ac:dyDescent="0.15">
      <c r="AAL822" s="37"/>
      <c r="AAM822" s="37"/>
      <c r="AAN822" s="37"/>
      <c r="AAO822" s="37"/>
      <c r="AAP822" s="37"/>
      <c r="AAQ822" s="37"/>
      <c r="AAR822" s="37"/>
      <c r="AAS822" s="37"/>
      <c r="AAT822" s="37"/>
      <c r="AAU822" s="37"/>
      <c r="AAV822" s="37"/>
    </row>
    <row r="823" spans="714:724" ht="9.75" customHeight="1" x14ac:dyDescent="0.15">
      <c r="AAL823" s="37"/>
      <c r="AAM823" s="37"/>
      <c r="AAN823" s="37"/>
      <c r="AAO823" s="37"/>
      <c r="AAP823" s="37"/>
      <c r="AAQ823" s="37"/>
      <c r="AAR823" s="37"/>
      <c r="AAS823" s="37"/>
      <c r="AAT823" s="37"/>
      <c r="AAU823" s="37"/>
      <c r="AAV823" s="37"/>
    </row>
    <row r="824" spans="714:724" ht="9.75" customHeight="1" x14ac:dyDescent="0.15">
      <c r="AAL824" s="37"/>
      <c r="AAM824" s="37"/>
      <c r="AAN824" s="37"/>
      <c r="AAO824" s="37"/>
      <c r="AAP824" s="37"/>
      <c r="AAQ824" s="37"/>
      <c r="AAR824" s="37"/>
      <c r="AAS824" s="37"/>
      <c r="AAT824" s="37"/>
      <c r="AAU824" s="37"/>
      <c r="AAV824" s="37"/>
    </row>
    <row r="825" spans="714:724" ht="9.75" customHeight="1" x14ac:dyDescent="0.15">
      <c r="AAL825" s="37"/>
      <c r="AAM825" s="37"/>
      <c r="AAN825" s="37"/>
      <c r="AAO825" s="37"/>
      <c r="AAP825" s="37"/>
      <c r="AAQ825" s="37"/>
      <c r="AAR825" s="37"/>
      <c r="AAS825" s="37"/>
      <c r="AAT825" s="37"/>
      <c r="AAU825" s="37"/>
      <c r="AAV825" s="37"/>
    </row>
    <row r="826" spans="714:724" ht="9.75" customHeight="1" x14ac:dyDescent="0.15">
      <c r="AAL826" s="37"/>
      <c r="AAM826" s="37"/>
      <c r="AAN826" s="37"/>
      <c r="AAO826" s="37"/>
      <c r="AAP826" s="37"/>
      <c r="AAQ826" s="37"/>
      <c r="AAR826" s="37"/>
      <c r="AAS826" s="37"/>
      <c r="AAT826" s="37"/>
      <c r="AAU826" s="37"/>
      <c r="AAV826" s="37"/>
    </row>
    <row r="827" spans="714:724" ht="9.75" customHeight="1" x14ac:dyDescent="0.15">
      <c r="AAL827" s="37"/>
      <c r="AAM827" s="37"/>
      <c r="AAN827" s="37"/>
      <c r="AAO827" s="37"/>
      <c r="AAP827" s="37"/>
      <c r="AAQ827" s="37"/>
      <c r="AAR827" s="37"/>
      <c r="AAS827" s="37"/>
      <c r="AAT827" s="37"/>
      <c r="AAU827" s="37"/>
      <c r="AAV827" s="37"/>
    </row>
    <row r="828" spans="714:724" ht="9.75" customHeight="1" x14ac:dyDescent="0.15">
      <c r="AAL828" s="37"/>
      <c r="AAM828" s="37"/>
      <c r="AAN828" s="37"/>
      <c r="AAO828" s="37"/>
      <c r="AAP828" s="37"/>
      <c r="AAQ828" s="37"/>
      <c r="AAR828" s="37"/>
      <c r="AAS828" s="37"/>
      <c r="AAT828" s="37"/>
      <c r="AAU828" s="37"/>
      <c r="AAV828" s="37"/>
    </row>
    <row r="829" spans="714:724" ht="9.75" customHeight="1" x14ac:dyDescent="0.15">
      <c r="AAL829" s="37"/>
      <c r="AAM829" s="37"/>
      <c r="AAN829" s="37"/>
      <c r="AAO829" s="37"/>
      <c r="AAP829" s="37"/>
      <c r="AAQ829" s="37"/>
      <c r="AAR829" s="37"/>
      <c r="AAS829" s="37"/>
      <c r="AAT829" s="37"/>
      <c r="AAU829" s="37"/>
      <c r="AAV829" s="37"/>
    </row>
    <row r="830" spans="714:724" ht="9.75" customHeight="1" x14ac:dyDescent="0.15">
      <c r="AAL830" s="37"/>
      <c r="AAM830" s="37"/>
      <c r="AAN830" s="37"/>
      <c r="AAO830" s="37"/>
      <c r="AAP830" s="37"/>
      <c r="AAQ830" s="37"/>
      <c r="AAR830" s="37"/>
      <c r="AAS830" s="37"/>
      <c r="AAT830" s="37"/>
      <c r="AAU830" s="37"/>
      <c r="AAV830" s="37"/>
    </row>
    <row r="831" spans="714:724" ht="9.75" customHeight="1" x14ac:dyDescent="0.15">
      <c r="AAL831" s="37"/>
      <c r="AAM831" s="37"/>
      <c r="AAN831" s="37"/>
      <c r="AAO831" s="37"/>
      <c r="AAP831" s="37"/>
      <c r="AAQ831" s="37"/>
      <c r="AAR831" s="37"/>
      <c r="AAS831" s="37"/>
      <c r="AAT831" s="37"/>
      <c r="AAU831" s="37"/>
      <c r="AAV831" s="37"/>
    </row>
    <row r="832" spans="714:724" ht="9.75" customHeight="1" x14ac:dyDescent="0.15">
      <c r="AAL832" s="37"/>
      <c r="AAM832" s="37"/>
      <c r="AAN832" s="37"/>
      <c r="AAO832" s="37"/>
      <c r="AAP832" s="37"/>
      <c r="AAQ832" s="37"/>
      <c r="AAR832" s="37"/>
      <c r="AAS832" s="37"/>
      <c r="AAT832" s="37"/>
      <c r="AAU832" s="37"/>
      <c r="AAV832" s="37"/>
    </row>
    <row r="833" spans="714:724" ht="9.75" customHeight="1" x14ac:dyDescent="0.15">
      <c r="AAL833" s="37"/>
      <c r="AAM833" s="37"/>
      <c r="AAN833" s="37"/>
      <c r="AAO833" s="37"/>
      <c r="AAP833" s="37"/>
      <c r="AAQ833" s="37"/>
      <c r="AAR833" s="37"/>
      <c r="AAS833" s="37"/>
      <c r="AAT833" s="37"/>
      <c r="AAU833" s="37"/>
      <c r="AAV833" s="37"/>
    </row>
    <row r="834" spans="714:724" ht="9.75" customHeight="1" x14ac:dyDescent="0.15">
      <c r="AAL834" s="37"/>
      <c r="AAM834" s="37"/>
      <c r="AAN834" s="37"/>
      <c r="AAO834" s="37"/>
      <c r="AAP834" s="37"/>
      <c r="AAQ834" s="37"/>
      <c r="AAR834" s="37"/>
      <c r="AAS834" s="37"/>
      <c r="AAT834" s="37"/>
      <c r="AAU834" s="37"/>
      <c r="AAV834" s="37"/>
    </row>
    <row r="835" spans="714:724" ht="9.75" customHeight="1" x14ac:dyDescent="0.15">
      <c r="AAL835" s="37"/>
      <c r="AAM835" s="37"/>
      <c r="AAN835" s="37"/>
      <c r="AAO835" s="37"/>
      <c r="AAP835" s="37"/>
      <c r="AAQ835" s="37"/>
      <c r="AAR835" s="37"/>
      <c r="AAS835" s="37"/>
      <c r="AAT835" s="37"/>
      <c r="AAU835" s="37"/>
      <c r="AAV835" s="37"/>
    </row>
    <row r="836" spans="714:724" ht="9.75" customHeight="1" x14ac:dyDescent="0.15">
      <c r="AAL836" s="37"/>
      <c r="AAM836" s="37"/>
      <c r="AAN836" s="37"/>
      <c r="AAO836" s="37"/>
      <c r="AAP836" s="37"/>
      <c r="AAQ836" s="37"/>
      <c r="AAR836" s="37"/>
      <c r="AAS836" s="37"/>
      <c r="AAT836" s="37"/>
      <c r="AAU836" s="37"/>
      <c r="AAV836" s="37"/>
    </row>
    <row r="837" spans="714:724" ht="9.75" customHeight="1" x14ac:dyDescent="0.15">
      <c r="AAL837" s="37"/>
      <c r="AAM837" s="37"/>
      <c r="AAN837" s="37"/>
      <c r="AAO837" s="37"/>
      <c r="AAP837" s="37"/>
      <c r="AAQ837" s="37"/>
      <c r="AAR837" s="37"/>
      <c r="AAS837" s="37"/>
      <c r="AAT837" s="37"/>
      <c r="AAU837" s="37"/>
      <c r="AAV837" s="37"/>
    </row>
    <row r="838" spans="714:724" ht="9.75" customHeight="1" x14ac:dyDescent="0.15">
      <c r="AAL838" s="37"/>
      <c r="AAM838" s="37"/>
      <c r="AAN838" s="37"/>
      <c r="AAO838" s="37"/>
      <c r="AAP838" s="37"/>
      <c r="AAQ838" s="37"/>
      <c r="AAR838" s="37"/>
      <c r="AAS838" s="37"/>
      <c r="AAT838" s="37"/>
      <c r="AAU838" s="37"/>
      <c r="AAV838" s="37"/>
    </row>
    <row r="839" spans="714:724" ht="9.75" customHeight="1" x14ac:dyDescent="0.15">
      <c r="AAL839" s="37"/>
      <c r="AAM839" s="37"/>
      <c r="AAN839" s="37"/>
      <c r="AAO839" s="37"/>
      <c r="AAP839" s="37"/>
      <c r="AAQ839" s="37"/>
      <c r="AAR839" s="37"/>
      <c r="AAS839" s="37"/>
      <c r="AAT839" s="37"/>
      <c r="AAU839" s="37"/>
      <c r="AAV839" s="37"/>
    </row>
    <row r="840" spans="714:724" ht="9.75" customHeight="1" x14ac:dyDescent="0.15">
      <c r="AAL840" s="37"/>
      <c r="AAM840" s="37"/>
      <c r="AAN840" s="37"/>
      <c r="AAO840" s="37"/>
      <c r="AAP840" s="37"/>
      <c r="AAQ840" s="37"/>
      <c r="AAR840" s="37"/>
      <c r="AAS840" s="37"/>
      <c r="AAT840" s="37"/>
      <c r="AAU840" s="37"/>
      <c r="AAV840" s="37"/>
    </row>
    <row r="841" spans="714:724" ht="9.75" customHeight="1" x14ac:dyDescent="0.15">
      <c r="AAL841" s="37"/>
      <c r="AAM841" s="37"/>
      <c r="AAN841" s="37"/>
      <c r="AAO841" s="37"/>
      <c r="AAP841" s="37"/>
      <c r="AAQ841" s="37"/>
      <c r="AAR841" s="37"/>
      <c r="AAS841" s="37"/>
      <c r="AAT841" s="37"/>
      <c r="AAU841" s="37"/>
      <c r="AAV841" s="37"/>
    </row>
    <row r="842" spans="714:724" ht="9.75" customHeight="1" x14ac:dyDescent="0.15">
      <c r="AAL842" s="37"/>
      <c r="AAM842" s="37"/>
      <c r="AAN842" s="37"/>
      <c r="AAO842" s="37"/>
      <c r="AAP842" s="37"/>
      <c r="AAQ842" s="37"/>
      <c r="AAR842" s="37"/>
      <c r="AAS842" s="37"/>
      <c r="AAT842" s="37"/>
      <c r="AAU842" s="37"/>
      <c r="AAV842" s="37"/>
    </row>
    <row r="843" spans="714:724" ht="9.75" customHeight="1" x14ac:dyDescent="0.15">
      <c r="AAL843" s="37"/>
      <c r="AAM843" s="37"/>
      <c r="AAN843" s="37"/>
      <c r="AAO843" s="37"/>
      <c r="AAP843" s="37"/>
      <c r="AAQ843" s="37"/>
      <c r="AAR843" s="37"/>
      <c r="AAS843" s="37"/>
      <c r="AAT843" s="37"/>
      <c r="AAU843" s="37"/>
      <c r="AAV843" s="37"/>
    </row>
    <row r="844" spans="714:724" ht="9.75" customHeight="1" x14ac:dyDescent="0.15">
      <c r="AAL844" s="37"/>
      <c r="AAM844" s="37"/>
      <c r="AAN844" s="37"/>
      <c r="AAO844" s="37"/>
      <c r="AAP844" s="37"/>
      <c r="AAQ844" s="37"/>
      <c r="AAR844" s="37"/>
      <c r="AAS844" s="37"/>
      <c r="AAT844" s="37"/>
      <c r="AAU844" s="37"/>
      <c r="AAV844" s="37"/>
    </row>
    <row r="845" spans="714:724" ht="9.75" customHeight="1" x14ac:dyDescent="0.15">
      <c r="AAL845" s="37"/>
      <c r="AAM845" s="37"/>
      <c r="AAN845" s="37"/>
      <c r="AAO845" s="37"/>
      <c r="AAP845" s="37"/>
      <c r="AAQ845" s="37"/>
      <c r="AAR845" s="37"/>
      <c r="AAS845" s="37"/>
      <c r="AAT845" s="37"/>
      <c r="AAU845" s="37"/>
      <c r="AAV845" s="37"/>
    </row>
    <row r="846" spans="714:724" ht="9.75" customHeight="1" x14ac:dyDescent="0.15">
      <c r="AAL846" s="37"/>
      <c r="AAM846" s="37"/>
      <c r="AAN846" s="37"/>
      <c r="AAO846" s="37"/>
      <c r="AAP846" s="37"/>
      <c r="AAQ846" s="37"/>
      <c r="AAR846" s="37"/>
      <c r="AAS846" s="37"/>
      <c r="AAT846" s="37"/>
      <c r="AAU846" s="37"/>
      <c r="AAV846" s="37"/>
    </row>
    <row r="847" spans="714:724" ht="9.75" customHeight="1" x14ac:dyDescent="0.15">
      <c r="AAL847" s="37"/>
      <c r="AAM847" s="37"/>
      <c r="AAN847" s="37"/>
      <c r="AAO847" s="37"/>
      <c r="AAP847" s="37"/>
      <c r="AAQ847" s="37"/>
      <c r="AAR847" s="37"/>
      <c r="AAS847" s="37"/>
      <c r="AAT847" s="37"/>
      <c r="AAU847" s="37"/>
      <c r="AAV847" s="37"/>
    </row>
    <row r="848" spans="714:724" ht="9.75" customHeight="1" x14ac:dyDescent="0.15">
      <c r="AAL848" s="37"/>
      <c r="AAM848" s="37"/>
      <c r="AAN848" s="37"/>
      <c r="AAO848" s="37"/>
      <c r="AAP848" s="37"/>
      <c r="AAQ848" s="37"/>
      <c r="AAR848" s="37"/>
      <c r="AAS848" s="37"/>
      <c r="AAT848" s="37"/>
      <c r="AAU848" s="37"/>
      <c r="AAV848" s="37"/>
    </row>
    <row r="849" spans="714:724" ht="9.75" customHeight="1" x14ac:dyDescent="0.15">
      <c r="AAL849" s="37"/>
      <c r="AAM849" s="37"/>
      <c r="AAN849" s="37"/>
      <c r="AAO849" s="37"/>
      <c r="AAP849" s="37"/>
      <c r="AAQ849" s="37"/>
      <c r="AAR849" s="37"/>
      <c r="AAS849" s="37"/>
      <c r="AAT849" s="37"/>
      <c r="AAU849" s="37"/>
      <c r="AAV849" s="37"/>
    </row>
    <row r="850" spans="714:724" ht="9.75" customHeight="1" x14ac:dyDescent="0.15">
      <c r="AAL850" s="37"/>
      <c r="AAM850" s="37"/>
      <c r="AAN850" s="37"/>
      <c r="AAO850" s="37"/>
      <c r="AAP850" s="37"/>
      <c r="AAQ850" s="37"/>
      <c r="AAR850" s="37"/>
      <c r="AAS850" s="37"/>
      <c r="AAT850" s="37"/>
      <c r="AAU850" s="37"/>
      <c r="AAV850" s="37"/>
    </row>
    <row r="851" spans="714:724" ht="9.75" customHeight="1" x14ac:dyDescent="0.15">
      <c r="AAL851" s="37"/>
      <c r="AAM851" s="37"/>
      <c r="AAN851" s="37"/>
      <c r="AAO851" s="37"/>
      <c r="AAP851" s="37"/>
      <c r="AAQ851" s="37"/>
      <c r="AAR851" s="37"/>
      <c r="AAS851" s="37"/>
      <c r="AAT851" s="37"/>
      <c r="AAU851" s="37"/>
      <c r="AAV851" s="37"/>
    </row>
    <row r="852" spans="714:724" ht="9.75" customHeight="1" x14ac:dyDescent="0.15">
      <c r="AAL852" s="37"/>
      <c r="AAM852" s="37"/>
      <c r="AAN852" s="37"/>
      <c r="AAO852" s="37"/>
      <c r="AAP852" s="37"/>
      <c r="AAQ852" s="37"/>
      <c r="AAR852" s="37"/>
      <c r="AAS852" s="37"/>
      <c r="AAT852" s="37"/>
      <c r="AAU852" s="37"/>
      <c r="AAV852" s="37"/>
    </row>
    <row r="853" spans="714:724" ht="9.75" customHeight="1" x14ac:dyDescent="0.15">
      <c r="AAL853" s="37"/>
      <c r="AAM853" s="37"/>
      <c r="AAN853" s="37"/>
      <c r="AAO853" s="37"/>
      <c r="AAP853" s="37"/>
      <c r="AAQ853" s="37"/>
      <c r="AAR853" s="37"/>
      <c r="AAS853" s="37"/>
      <c r="AAT853" s="37"/>
      <c r="AAU853" s="37"/>
      <c r="AAV853" s="37"/>
    </row>
    <row r="854" spans="714:724" ht="9.75" customHeight="1" x14ac:dyDescent="0.15">
      <c r="AAL854" s="37"/>
      <c r="AAM854" s="37"/>
      <c r="AAN854" s="37"/>
      <c r="AAO854" s="37"/>
      <c r="AAP854" s="37"/>
      <c r="AAQ854" s="37"/>
      <c r="AAR854" s="37"/>
      <c r="AAS854" s="37"/>
      <c r="AAT854" s="37"/>
      <c r="AAU854" s="37"/>
      <c r="AAV854" s="37"/>
    </row>
    <row r="855" spans="714:724" ht="9.75" customHeight="1" x14ac:dyDescent="0.15">
      <c r="AAL855" s="37"/>
      <c r="AAM855" s="37"/>
      <c r="AAN855" s="37"/>
      <c r="AAO855" s="37"/>
      <c r="AAP855" s="37"/>
      <c r="AAQ855" s="37"/>
      <c r="AAR855" s="37"/>
      <c r="AAS855" s="37"/>
      <c r="AAT855" s="37"/>
      <c r="AAU855" s="37"/>
      <c r="AAV855" s="37"/>
    </row>
    <row r="856" spans="714:724" ht="9.75" customHeight="1" x14ac:dyDescent="0.15">
      <c r="AAL856" s="37"/>
      <c r="AAM856" s="37"/>
      <c r="AAN856" s="37"/>
      <c r="AAO856" s="37"/>
      <c r="AAP856" s="37"/>
      <c r="AAQ856" s="37"/>
      <c r="AAR856" s="37"/>
      <c r="AAS856" s="37"/>
      <c r="AAT856" s="37"/>
      <c r="AAU856" s="37"/>
      <c r="AAV856" s="37"/>
    </row>
    <row r="857" spans="714:724" ht="9.75" customHeight="1" x14ac:dyDescent="0.15">
      <c r="AAL857" s="37"/>
      <c r="AAM857" s="37"/>
      <c r="AAN857" s="37"/>
      <c r="AAO857" s="37"/>
      <c r="AAP857" s="37"/>
      <c r="AAQ857" s="37"/>
      <c r="AAR857" s="37"/>
      <c r="AAS857" s="37"/>
      <c r="AAT857" s="37"/>
      <c r="AAU857" s="37"/>
      <c r="AAV857" s="37"/>
    </row>
    <row r="858" spans="714:724" ht="9.75" customHeight="1" x14ac:dyDescent="0.15">
      <c r="AAL858" s="37"/>
      <c r="AAM858" s="37"/>
      <c r="AAN858" s="37"/>
      <c r="AAO858" s="37"/>
      <c r="AAP858" s="37"/>
      <c r="AAQ858" s="37"/>
      <c r="AAR858" s="37"/>
      <c r="AAS858" s="37"/>
      <c r="AAT858" s="37"/>
      <c r="AAU858" s="37"/>
      <c r="AAV858" s="37"/>
    </row>
    <row r="859" spans="714:724" ht="9.75" customHeight="1" x14ac:dyDescent="0.15">
      <c r="AAL859" s="37"/>
      <c r="AAM859" s="37"/>
      <c r="AAN859" s="37"/>
      <c r="AAO859" s="37"/>
      <c r="AAP859" s="37"/>
      <c r="AAQ859" s="37"/>
      <c r="AAR859" s="37"/>
      <c r="AAS859" s="37"/>
      <c r="AAT859" s="37"/>
      <c r="AAU859" s="37"/>
      <c r="AAV859" s="37"/>
    </row>
    <row r="860" spans="714:724" ht="9.75" customHeight="1" x14ac:dyDescent="0.15">
      <c r="AAL860" s="37"/>
      <c r="AAM860" s="37"/>
      <c r="AAN860" s="37"/>
      <c r="AAO860" s="37"/>
      <c r="AAP860" s="37"/>
      <c r="AAQ860" s="37"/>
      <c r="AAR860" s="37"/>
      <c r="AAS860" s="37"/>
      <c r="AAT860" s="37"/>
      <c r="AAU860" s="37"/>
      <c r="AAV860" s="37"/>
    </row>
    <row r="861" spans="714:724" ht="9.75" customHeight="1" x14ac:dyDescent="0.15">
      <c r="AAL861" s="37"/>
      <c r="AAM861" s="37"/>
      <c r="AAN861" s="37"/>
      <c r="AAO861" s="37"/>
      <c r="AAP861" s="37"/>
      <c r="AAQ861" s="37"/>
      <c r="AAR861" s="37"/>
      <c r="AAS861" s="37"/>
      <c r="AAT861" s="37"/>
      <c r="AAU861" s="37"/>
      <c r="AAV861" s="37"/>
    </row>
    <row r="862" spans="714:724" ht="9.75" customHeight="1" x14ac:dyDescent="0.15">
      <c r="AAL862" s="37"/>
      <c r="AAM862" s="37"/>
      <c r="AAN862" s="37"/>
      <c r="AAO862" s="37"/>
      <c r="AAP862" s="37"/>
      <c r="AAQ862" s="37"/>
      <c r="AAR862" s="37"/>
      <c r="AAS862" s="37"/>
      <c r="AAT862" s="37"/>
      <c r="AAU862" s="37"/>
      <c r="AAV862" s="37"/>
    </row>
    <row r="863" spans="714:724" ht="9.75" customHeight="1" x14ac:dyDescent="0.15">
      <c r="AAL863" s="37"/>
      <c r="AAM863" s="37"/>
      <c r="AAN863" s="37"/>
      <c r="AAO863" s="37"/>
      <c r="AAP863" s="37"/>
      <c r="AAQ863" s="37"/>
      <c r="AAR863" s="37"/>
      <c r="AAS863" s="37"/>
      <c r="AAT863" s="37"/>
      <c r="AAU863" s="37"/>
      <c r="AAV863" s="37"/>
    </row>
    <row r="864" spans="714:724" ht="9.75" customHeight="1" x14ac:dyDescent="0.15">
      <c r="AAL864" s="37"/>
      <c r="AAM864" s="37"/>
      <c r="AAN864" s="37"/>
      <c r="AAO864" s="37"/>
      <c r="AAP864" s="37"/>
      <c r="AAQ864" s="37"/>
      <c r="AAR864" s="37"/>
      <c r="AAS864" s="37"/>
      <c r="AAT864" s="37"/>
      <c r="AAU864" s="37"/>
      <c r="AAV864" s="37"/>
    </row>
    <row r="865" spans="714:724" ht="9.75" customHeight="1" x14ac:dyDescent="0.15">
      <c r="AAL865" s="37"/>
      <c r="AAM865" s="37"/>
      <c r="AAN865" s="37"/>
      <c r="AAO865" s="37"/>
      <c r="AAP865" s="37"/>
      <c r="AAQ865" s="37"/>
      <c r="AAR865" s="37"/>
      <c r="AAS865" s="37"/>
      <c r="AAT865" s="37"/>
      <c r="AAU865" s="37"/>
      <c r="AAV865" s="37"/>
    </row>
    <row r="866" spans="714:724" ht="9.75" customHeight="1" x14ac:dyDescent="0.15">
      <c r="AAL866" s="37"/>
      <c r="AAM866" s="37"/>
      <c r="AAN866" s="37"/>
      <c r="AAO866" s="37"/>
      <c r="AAP866" s="37"/>
      <c r="AAQ866" s="37"/>
      <c r="AAR866" s="37"/>
      <c r="AAS866" s="37"/>
      <c r="AAT866" s="37"/>
      <c r="AAU866" s="37"/>
      <c r="AAV866" s="37"/>
    </row>
    <row r="867" spans="714:724" ht="9.75" customHeight="1" x14ac:dyDescent="0.15">
      <c r="AAL867" s="37"/>
      <c r="AAM867" s="37"/>
      <c r="AAN867" s="37"/>
      <c r="AAO867" s="37"/>
      <c r="AAP867" s="37"/>
      <c r="AAQ867" s="37"/>
      <c r="AAR867" s="37"/>
      <c r="AAS867" s="37"/>
      <c r="AAT867" s="37"/>
      <c r="AAU867" s="37"/>
      <c r="AAV867" s="37"/>
    </row>
    <row r="868" spans="714:724" ht="9.75" customHeight="1" x14ac:dyDescent="0.15">
      <c r="AAL868" s="37"/>
      <c r="AAM868" s="37"/>
      <c r="AAN868" s="37"/>
      <c r="AAO868" s="37"/>
      <c r="AAP868" s="37"/>
      <c r="AAQ868" s="37"/>
      <c r="AAR868" s="37"/>
      <c r="AAS868" s="37"/>
      <c r="AAT868" s="37"/>
      <c r="AAU868" s="37"/>
      <c r="AAV868" s="37"/>
    </row>
    <row r="869" spans="714:724" ht="9.75" customHeight="1" x14ac:dyDescent="0.15">
      <c r="AAL869" s="37"/>
      <c r="AAM869" s="37"/>
      <c r="AAN869" s="37"/>
      <c r="AAO869" s="37"/>
      <c r="AAP869" s="37"/>
      <c r="AAQ869" s="37"/>
      <c r="AAR869" s="37"/>
      <c r="AAS869" s="37"/>
      <c r="AAT869" s="37"/>
      <c r="AAU869" s="37"/>
      <c r="AAV869" s="37"/>
    </row>
    <row r="870" spans="714:724" ht="9.75" customHeight="1" x14ac:dyDescent="0.15">
      <c r="AAL870" s="37"/>
      <c r="AAM870" s="37"/>
      <c r="AAN870" s="37"/>
      <c r="AAO870" s="37"/>
      <c r="AAP870" s="37"/>
      <c r="AAQ870" s="37"/>
      <c r="AAR870" s="37"/>
      <c r="AAS870" s="37"/>
      <c r="AAT870" s="37"/>
      <c r="AAU870" s="37"/>
      <c r="AAV870" s="37"/>
    </row>
    <row r="871" spans="714:724" ht="9.75" customHeight="1" x14ac:dyDescent="0.15">
      <c r="AAL871" s="37"/>
      <c r="AAM871" s="37"/>
      <c r="AAN871" s="37"/>
      <c r="AAO871" s="37"/>
      <c r="AAP871" s="37"/>
      <c r="AAQ871" s="37"/>
      <c r="AAR871" s="37"/>
      <c r="AAS871" s="37"/>
      <c r="AAT871" s="37"/>
      <c r="AAU871" s="37"/>
      <c r="AAV871" s="37"/>
    </row>
    <row r="872" spans="714:724" ht="9.75" customHeight="1" x14ac:dyDescent="0.15">
      <c r="AAL872" s="37"/>
      <c r="AAM872" s="37"/>
      <c r="AAN872" s="37"/>
      <c r="AAO872" s="37"/>
      <c r="AAP872" s="37"/>
      <c r="AAQ872" s="37"/>
      <c r="AAR872" s="37"/>
      <c r="AAS872" s="37"/>
      <c r="AAT872" s="37"/>
      <c r="AAU872" s="37"/>
      <c r="AAV872" s="37"/>
    </row>
    <row r="873" spans="714:724" ht="9.75" customHeight="1" x14ac:dyDescent="0.15">
      <c r="AAL873" s="37"/>
      <c r="AAM873" s="37"/>
      <c r="AAN873" s="37"/>
      <c r="AAO873" s="37"/>
      <c r="AAP873" s="37"/>
      <c r="AAQ873" s="37"/>
      <c r="AAR873" s="37"/>
      <c r="AAS873" s="37"/>
      <c r="AAT873" s="37"/>
      <c r="AAU873" s="37"/>
      <c r="AAV873" s="37"/>
    </row>
    <row r="874" spans="714:724" ht="9.75" customHeight="1" x14ac:dyDescent="0.15">
      <c r="AAL874" s="37"/>
      <c r="AAM874" s="37"/>
      <c r="AAN874" s="37"/>
      <c r="AAO874" s="37"/>
      <c r="AAP874" s="37"/>
      <c r="AAQ874" s="37"/>
      <c r="AAR874" s="37"/>
      <c r="AAS874" s="37"/>
      <c r="AAT874" s="37"/>
      <c r="AAU874" s="37"/>
      <c r="AAV874" s="37"/>
    </row>
    <row r="875" spans="714:724" ht="9.75" customHeight="1" x14ac:dyDescent="0.15">
      <c r="AAL875" s="37"/>
      <c r="AAM875" s="37"/>
      <c r="AAN875" s="37"/>
      <c r="AAO875" s="37"/>
      <c r="AAP875" s="37"/>
      <c r="AAQ875" s="37"/>
      <c r="AAR875" s="37"/>
      <c r="AAS875" s="37"/>
      <c r="AAT875" s="37"/>
      <c r="AAU875" s="37"/>
      <c r="AAV875" s="37"/>
    </row>
    <row r="876" spans="714:724" ht="9.75" customHeight="1" x14ac:dyDescent="0.15">
      <c r="AAL876" s="37"/>
      <c r="AAM876" s="37"/>
      <c r="AAN876" s="37"/>
      <c r="AAO876" s="37"/>
      <c r="AAP876" s="37"/>
      <c r="AAQ876" s="37"/>
      <c r="AAR876" s="37"/>
      <c r="AAS876" s="37"/>
      <c r="AAT876" s="37"/>
      <c r="AAU876" s="37"/>
      <c r="AAV876" s="37"/>
    </row>
    <row r="877" spans="714:724" ht="9.75" customHeight="1" x14ac:dyDescent="0.15">
      <c r="AAL877" s="37"/>
      <c r="AAM877" s="37"/>
      <c r="AAN877" s="37"/>
      <c r="AAO877" s="37"/>
      <c r="AAP877" s="37"/>
      <c r="AAQ877" s="37"/>
      <c r="AAR877" s="37"/>
      <c r="AAS877" s="37"/>
      <c r="AAT877" s="37"/>
      <c r="AAU877" s="37"/>
      <c r="AAV877" s="37"/>
    </row>
    <row r="878" spans="714:724" ht="9.75" customHeight="1" x14ac:dyDescent="0.15">
      <c r="AAL878" s="37"/>
      <c r="AAM878" s="37"/>
      <c r="AAN878" s="37"/>
      <c r="AAO878" s="37"/>
      <c r="AAP878" s="37"/>
      <c r="AAQ878" s="37"/>
      <c r="AAR878" s="37"/>
      <c r="AAS878" s="37"/>
      <c r="AAT878" s="37"/>
      <c r="AAU878" s="37"/>
      <c r="AAV878" s="37"/>
    </row>
    <row r="879" spans="714:724" ht="9.75" customHeight="1" x14ac:dyDescent="0.15">
      <c r="AAL879" s="37"/>
      <c r="AAM879" s="37"/>
      <c r="AAN879" s="37"/>
      <c r="AAO879" s="37"/>
      <c r="AAP879" s="37"/>
      <c r="AAQ879" s="37"/>
      <c r="AAR879" s="37"/>
      <c r="AAS879" s="37"/>
      <c r="AAT879" s="37"/>
      <c r="AAU879" s="37"/>
      <c r="AAV879" s="37"/>
    </row>
    <row r="880" spans="714:724" ht="9.75" customHeight="1" x14ac:dyDescent="0.15">
      <c r="AAL880" s="37"/>
      <c r="AAM880" s="37"/>
      <c r="AAN880" s="37"/>
      <c r="AAO880" s="37"/>
      <c r="AAP880" s="37"/>
      <c r="AAQ880" s="37"/>
      <c r="AAR880" s="37"/>
      <c r="AAS880" s="37"/>
      <c r="AAT880" s="37"/>
      <c r="AAU880" s="37"/>
      <c r="AAV880" s="37"/>
    </row>
    <row r="881" spans="714:724" ht="9.75" customHeight="1" x14ac:dyDescent="0.15">
      <c r="AAL881" s="37"/>
      <c r="AAM881" s="37"/>
      <c r="AAN881" s="37"/>
      <c r="AAO881" s="37"/>
      <c r="AAP881" s="37"/>
      <c r="AAQ881" s="37"/>
      <c r="AAR881" s="37"/>
      <c r="AAS881" s="37"/>
      <c r="AAT881" s="37"/>
      <c r="AAU881" s="37"/>
      <c r="AAV881" s="37"/>
    </row>
    <row r="882" spans="714:724" ht="9.75" customHeight="1" x14ac:dyDescent="0.15">
      <c r="AAL882" s="37"/>
      <c r="AAM882" s="37"/>
      <c r="AAN882" s="37"/>
      <c r="AAO882" s="37"/>
      <c r="AAP882" s="37"/>
      <c r="AAQ882" s="37"/>
      <c r="AAR882" s="37"/>
      <c r="AAS882" s="37"/>
      <c r="AAT882" s="37"/>
      <c r="AAU882" s="37"/>
      <c r="AAV882" s="37"/>
    </row>
    <row r="883" spans="714:724" ht="9.75" customHeight="1" x14ac:dyDescent="0.15">
      <c r="AAL883" s="37"/>
      <c r="AAM883" s="37"/>
      <c r="AAN883" s="37"/>
      <c r="AAO883" s="37"/>
      <c r="AAP883" s="37"/>
      <c r="AAQ883" s="37"/>
      <c r="AAR883" s="37"/>
      <c r="AAS883" s="37"/>
      <c r="AAT883" s="37"/>
      <c r="AAU883" s="37"/>
      <c r="AAV883" s="37"/>
    </row>
    <row r="884" spans="714:724" ht="9.75" customHeight="1" x14ac:dyDescent="0.15">
      <c r="AAL884" s="37"/>
      <c r="AAM884" s="37"/>
      <c r="AAN884" s="37"/>
      <c r="AAO884" s="37"/>
      <c r="AAP884" s="37"/>
      <c r="AAQ884" s="37"/>
      <c r="AAR884" s="37"/>
      <c r="AAS884" s="37"/>
      <c r="AAT884" s="37"/>
      <c r="AAU884" s="37"/>
      <c r="AAV884" s="37"/>
    </row>
    <row r="885" spans="714:724" ht="9.75" customHeight="1" x14ac:dyDescent="0.15">
      <c r="AAL885" s="37"/>
      <c r="AAM885" s="37"/>
      <c r="AAN885" s="37"/>
      <c r="AAO885" s="37"/>
      <c r="AAP885" s="37"/>
      <c r="AAQ885" s="37"/>
      <c r="AAR885" s="37"/>
      <c r="AAS885" s="37"/>
      <c r="AAT885" s="37"/>
      <c r="AAU885" s="37"/>
      <c r="AAV885" s="37"/>
    </row>
    <row r="886" spans="714:724" ht="9.75" customHeight="1" x14ac:dyDescent="0.15">
      <c r="AAL886" s="37"/>
      <c r="AAM886" s="37"/>
      <c r="AAN886" s="37"/>
      <c r="AAO886" s="37"/>
      <c r="AAP886" s="37"/>
      <c r="AAQ886" s="37"/>
      <c r="AAR886" s="37"/>
      <c r="AAS886" s="37"/>
      <c r="AAT886" s="37"/>
      <c r="AAU886" s="37"/>
      <c r="AAV886" s="37"/>
    </row>
    <row r="887" spans="714:724" ht="9.75" customHeight="1" x14ac:dyDescent="0.15">
      <c r="AAL887" s="37"/>
      <c r="AAM887" s="37"/>
      <c r="AAN887" s="37"/>
      <c r="AAO887" s="37"/>
      <c r="AAP887" s="37"/>
      <c r="AAQ887" s="37"/>
      <c r="AAR887" s="37"/>
      <c r="AAS887" s="37"/>
      <c r="AAT887" s="37"/>
      <c r="AAU887" s="37"/>
      <c r="AAV887" s="37"/>
    </row>
    <row r="888" spans="714:724" ht="9.75" customHeight="1" x14ac:dyDescent="0.15">
      <c r="AAL888" s="37"/>
      <c r="AAM888" s="37"/>
      <c r="AAN888" s="37"/>
      <c r="AAO888" s="37"/>
      <c r="AAP888" s="37"/>
      <c r="AAQ888" s="37"/>
      <c r="AAR888" s="37"/>
      <c r="AAS888" s="37"/>
      <c r="AAT888" s="37"/>
      <c r="AAU888" s="37"/>
      <c r="AAV888" s="37"/>
    </row>
    <row r="889" spans="714:724" ht="9.75" customHeight="1" x14ac:dyDescent="0.15">
      <c r="AAL889" s="37"/>
      <c r="AAM889" s="37"/>
      <c r="AAN889" s="37"/>
      <c r="AAO889" s="37"/>
      <c r="AAP889" s="37"/>
      <c r="AAQ889" s="37"/>
      <c r="AAR889" s="37"/>
      <c r="AAS889" s="37"/>
      <c r="AAT889" s="37"/>
      <c r="AAU889" s="37"/>
      <c r="AAV889" s="37"/>
    </row>
    <row r="890" spans="714:724" ht="9.75" customHeight="1" x14ac:dyDescent="0.15">
      <c r="AAL890" s="37"/>
      <c r="AAM890" s="37"/>
      <c r="AAN890" s="37"/>
      <c r="AAO890" s="37"/>
      <c r="AAP890" s="37"/>
      <c r="AAQ890" s="37"/>
      <c r="AAR890" s="37"/>
      <c r="AAS890" s="37"/>
      <c r="AAT890" s="37"/>
      <c r="AAU890" s="37"/>
      <c r="AAV890" s="37"/>
    </row>
    <row r="891" spans="714:724" ht="9.75" customHeight="1" x14ac:dyDescent="0.15">
      <c r="AAL891" s="37"/>
      <c r="AAM891" s="37"/>
      <c r="AAN891" s="37"/>
      <c r="AAO891" s="37"/>
      <c r="AAP891" s="37"/>
      <c r="AAQ891" s="37"/>
      <c r="AAR891" s="37"/>
      <c r="AAS891" s="37"/>
      <c r="AAT891" s="37"/>
      <c r="AAU891" s="37"/>
      <c r="AAV891" s="37"/>
    </row>
    <row r="892" spans="714:724" ht="9.75" customHeight="1" x14ac:dyDescent="0.15">
      <c r="AAL892" s="37"/>
      <c r="AAM892" s="37"/>
      <c r="AAN892" s="37"/>
      <c r="AAO892" s="37"/>
      <c r="AAP892" s="37"/>
      <c r="AAQ892" s="37"/>
      <c r="AAR892" s="37"/>
      <c r="AAS892" s="37"/>
      <c r="AAT892" s="37"/>
      <c r="AAU892" s="37"/>
      <c r="AAV892" s="37"/>
    </row>
    <row r="893" spans="714:724" ht="9.75" customHeight="1" x14ac:dyDescent="0.15">
      <c r="AAL893" s="37"/>
      <c r="AAM893" s="37"/>
      <c r="AAN893" s="37"/>
      <c r="AAO893" s="37"/>
      <c r="AAP893" s="37"/>
      <c r="AAQ893" s="37"/>
      <c r="AAR893" s="37"/>
      <c r="AAS893" s="37"/>
      <c r="AAT893" s="37"/>
      <c r="AAU893" s="37"/>
      <c r="AAV893" s="37"/>
    </row>
    <row r="894" spans="714:724" ht="9.75" customHeight="1" x14ac:dyDescent="0.15">
      <c r="AAL894" s="37"/>
      <c r="AAM894" s="37"/>
      <c r="AAN894" s="37"/>
      <c r="AAO894" s="37"/>
      <c r="AAP894" s="37"/>
      <c r="AAQ894" s="37"/>
      <c r="AAR894" s="37"/>
      <c r="AAS894" s="37"/>
      <c r="AAT894" s="37"/>
      <c r="AAU894" s="37"/>
      <c r="AAV894" s="37"/>
    </row>
    <row r="895" spans="714:724" ht="9.75" customHeight="1" x14ac:dyDescent="0.15">
      <c r="AAL895" s="37"/>
      <c r="AAM895" s="37"/>
      <c r="AAN895" s="37"/>
      <c r="AAO895" s="37"/>
      <c r="AAP895" s="37"/>
      <c r="AAQ895" s="37"/>
      <c r="AAR895" s="37"/>
      <c r="AAS895" s="37"/>
      <c r="AAT895" s="37"/>
      <c r="AAU895" s="37"/>
      <c r="AAV895" s="37"/>
    </row>
    <row r="896" spans="714:724" ht="9.75" customHeight="1" x14ac:dyDescent="0.15">
      <c r="AAL896" s="37"/>
      <c r="AAM896" s="37"/>
      <c r="AAN896" s="37"/>
      <c r="AAO896" s="37"/>
      <c r="AAP896" s="37"/>
      <c r="AAQ896" s="37"/>
      <c r="AAR896" s="37"/>
      <c r="AAS896" s="37"/>
      <c r="AAT896" s="37"/>
      <c r="AAU896" s="37"/>
      <c r="AAV896" s="37"/>
    </row>
    <row r="897" spans="714:724" ht="9.75" customHeight="1" x14ac:dyDescent="0.15">
      <c r="AAL897" s="37"/>
      <c r="AAM897" s="37"/>
      <c r="AAN897" s="37"/>
      <c r="AAO897" s="37"/>
      <c r="AAP897" s="37"/>
      <c r="AAQ897" s="37"/>
      <c r="AAR897" s="37"/>
      <c r="AAS897" s="37"/>
      <c r="AAT897" s="37"/>
      <c r="AAU897" s="37"/>
      <c r="AAV897" s="37"/>
    </row>
    <row r="898" spans="714:724" ht="9.75" customHeight="1" x14ac:dyDescent="0.15">
      <c r="AAL898" s="37"/>
      <c r="AAM898" s="37"/>
      <c r="AAN898" s="37"/>
      <c r="AAO898" s="37"/>
      <c r="AAP898" s="37"/>
      <c r="AAQ898" s="37"/>
      <c r="AAR898" s="37"/>
      <c r="AAS898" s="37"/>
      <c r="AAT898" s="37"/>
      <c r="AAU898" s="37"/>
      <c r="AAV898" s="37"/>
    </row>
    <row r="899" spans="714:724" ht="9.75" customHeight="1" x14ac:dyDescent="0.15">
      <c r="AAL899" s="37"/>
      <c r="AAM899" s="37"/>
      <c r="AAN899" s="37"/>
      <c r="AAO899" s="37"/>
      <c r="AAP899" s="37"/>
      <c r="AAQ899" s="37"/>
      <c r="AAR899" s="37"/>
      <c r="AAS899" s="37"/>
      <c r="AAT899" s="37"/>
      <c r="AAU899" s="37"/>
      <c r="AAV899" s="37"/>
    </row>
    <row r="900" spans="714:724" ht="9.75" customHeight="1" x14ac:dyDescent="0.15">
      <c r="AAL900" s="37"/>
      <c r="AAM900" s="37"/>
      <c r="AAN900" s="37"/>
      <c r="AAO900" s="37"/>
      <c r="AAP900" s="37"/>
      <c r="AAQ900" s="37"/>
      <c r="AAR900" s="37"/>
      <c r="AAS900" s="37"/>
      <c r="AAT900" s="37"/>
      <c r="AAU900" s="37"/>
      <c r="AAV900" s="37"/>
    </row>
    <row r="901" spans="714:724" ht="9.75" customHeight="1" x14ac:dyDescent="0.15">
      <c r="AAL901" s="37"/>
      <c r="AAM901" s="37"/>
      <c r="AAN901" s="37"/>
      <c r="AAO901" s="37"/>
      <c r="AAP901" s="37"/>
      <c r="AAQ901" s="37"/>
      <c r="AAR901" s="37"/>
      <c r="AAS901" s="37"/>
      <c r="AAT901" s="37"/>
      <c r="AAU901" s="37"/>
      <c r="AAV901" s="37"/>
    </row>
    <row r="902" spans="714:724" ht="9.75" customHeight="1" x14ac:dyDescent="0.15">
      <c r="AAL902" s="37"/>
      <c r="AAM902" s="37"/>
      <c r="AAN902" s="37"/>
      <c r="AAO902" s="37"/>
      <c r="AAP902" s="37"/>
      <c r="AAQ902" s="37"/>
      <c r="AAR902" s="37"/>
      <c r="AAS902" s="37"/>
      <c r="AAT902" s="37"/>
      <c r="AAU902" s="37"/>
      <c r="AAV902" s="37"/>
    </row>
    <row r="903" spans="714:724" ht="9.75" customHeight="1" x14ac:dyDescent="0.15">
      <c r="AAL903" s="37"/>
      <c r="AAM903" s="37"/>
      <c r="AAN903" s="37"/>
      <c r="AAO903" s="37"/>
      <c r="AAP903" s="37"/>
      <c r="AAQ903" s="37"/>
      <c r="AAR903" s="37"/>
      <c r="AAS903" s="37"/>
      <c r="AAT903" s="37"/>
      <c r="AAU903" s="37"/>
      <c r="AAV903" s="37"/>
    </row>
    <row r="904" spans="714:724" ht="9.75" customHeight="1" x14ac:dyDescent="0.15">
      <c r="AAL904" s="37"/>
      <c r="AAM904" s="37"/>
      <c r="AAN904" s="37"/>
      <c r="AAO904" s="37"/>
      <c r="AAP904" s="37"/>
      <c r="AAQ904" s="37"/>
      <c r="AAR904" s="37"/>
      <c r="AAS904" s="37"/>
      <c r="AAT904" s="37"/>
      <c r="AAU904" s="37"/>
      <c r="AAV904" s="37"/>
    </row>
    <row r="905" spans="714:724" ht="9.75" customHeight="1" x14ac:dyDescent="0.15">
      <c r="AAL905" s="37"/>
      <c r="AAM905" s="37"/>
      <c r="AAN905" s="37"/>
      <c r="AAO905" s="37"/>
      <c r="AAP905" s="37"/>
      <c r="AAQ905" s="37"/>
      <c r="AAR905" s="37"/>
      <c r="AAS905" s="37"/>
      <c r="AAT905" s="37"/>
      <c r="AAU905" s="37"/>
      <c r="AAV905" s="37"/>
    </row>
    <row r="906" spans="714:724" ht="9.75" customHeight="1" x14ac:dyDescent="0.15">
      <c r="AAL906" s="37"/>
      <c r="AAM906" s="37"/>
      <c r="AAN906" s="37"/>
      <c r="AAO906" s="37"/>
      <c r="AAP906" s="37"/>
      <c r="AAQ906" s="37"/>
      <c r="AAR906" s="37"/>
      <c r="AAS906" s="37"/>
      <c r="AAT906" s="37"/>
      <c r="AAU906" s="37"/>
      <c r="AAV906" s="37"/>
    </row>
    <row r="907" spans="714:724" ht="9.75" customHeight="1" x14ac:dyDescent="0.15">
      <c r="AAL907" s="37"/>
      <c r="AAM907" s="37"/>
      <c r="AAN907" s="37"/>
      <c r="AAO907" s="37"/>
      <c r="AAP907" s="37"/>
      <c r="AAQ907" s="37"/>
      <c r="AAR907" s="37"/>
      <c r="AAS907" s="37"/>
      <c r="AAT907" s="37"/>
      <c r="AAU907" s="37"/>
      <c r="AAV907" s="37"/>
    </row>
    <row r="908" spans="714:724" ht="9.75" customHeight="1" x14ac:dyDescent="0.15">
      <c r="AAL908" s="37"/>
      <c r="AAM908" s="37"/>
      <c r="AAN908" s="37"/>
      <c r="AAO908" s="37"/>
      <c r="AAP908" s="37"/>
      <c r="AAQ908" s="37"/>
      <c r="AAR908" s="37"/>
      <c r="AAS908" s="37"/>
      <c r="AAT908" s="37"/>
      <c r="AAU908" s="37"/>
      <c r="AAV908" s="37"/>
    </row>
    <row r="909" spans="714:724" ht="9.75" customHeight="1" x14ac:dyDescent="0.15">
      <c r="AAL909" s="37"/>
      <c r="AAM909" s="37"/>
      <c r="AAN909" s="37"/>
      <c r="AAO909" s="37"/>
      <c r="AAP909" s="37"/>
      <c r="AAQ909" s="37"/>
      <c r="AAR909" s="37"/>
      <c r="AAS909" s="37"/>
      <c r="AAT909" s="37"/>
      <c r="AAU909" s="37"/>
      <c r="AAV909" s="37"/>
    </row>
    <row r="910" spans="714:724" ht="9.75" customHeight="1" x14ac:dyDescent="0.15">
      <c r="AAL910" s="37"/>
      <c r="AAM910" s="37"/>
      <c r="AAN910" s="37"/>
      <c r="AAO910" s="37"/>
      <c r="AAP910" s="37"/>
      <c r="AAQ910" s="37"/>
      <c r="AAR910" s="37"/>
      <c r="AAS910" s="37"/>
      <c r="AAT910" s="37"/>
      <c r="AAU910" s="37"/>
      <c r="AAV910" s="37"/>
    </row>
    <row r="911" spans="714:724" ht="9.75" customHeight="1" x14ac:dyDescent="0.15">
      <c r="AAL911" s="37"/>
      <c r="AAM911" s="37"/>
      <c r="AAN911" s="37"/>
      <c r="AAO911" s="37"/>
      <c r="AAP911" s="37"/>
      <c r="AAQ911" s="37"/>
      <c r="AAR911" s="37"/>
      <c r="AAS911" s="37"/>
      <c r="AAT911" s="37"/>
      <c r="AAU911" s="37"/>
      <c r="AAV911" s="37"/>
    </row>
    <row r="912" spans="714:724" ht="9.75" customHeight="1" x14ac:dyDescent="0.15">
      <c r="AAL912" s="37"/>
      <c r="AAM912" s="37"/>
      <c r="AAN912" s="37"/>
      <c r="AAO912" s="37"/>
      <c r="AAP912" s="37"/>
      <c r="AAQ912" s="37"/>
      <c r="AAR912" s="37"/>
      <c r="AAS912" s="37"/>
      <c r="AAT912" s="37"/>
      <c r="AAU912" s="37"/>
      <c r="AAV912" s="37"/>
    </row>
    <row r="913" spans="714:724" ht="9.75" customHeight="1" x14ac:dyDescent="0.15">
      <c r="AAL913" s="37"/>
      <c r="AAM913" s="37"/>
      <c r="AAN913" s="37"/>
      <c r="AAO913" s="37"/>
      <c r="AAP913" s="37"/>
      <c r="AAQ913" s="37"/>
      <c r="AAR913" s="37"/>
      <c r="AAS913" s="37"/>
      <c r="AAT913" s="37"/>
      <c r="AAU913" s="37"/>
      <c r="AAV913" s="37"/>
    </row>
    <row r="914" spans="714:724" ht="9.75" customHeight="1" x14ac:dyDescent="0.15">
      <c r="AAL914" s="37"/>
      <c r="AAM914" s="37"/>
      <c r="AAN914" s="37"/>
      <c r="AAO914" s="37"/>
      <c r="AAP914" s="37"/>
      <c r="AAQ914" s="37"/>
      <c r="AAR914" s="37"/>
      <c r="AAS914" s="37"/>
      <c r="AAT914" s="37"/>
      <c r="AAU914" s="37"/>
      <c r="AAV914" s="37"/>
    </row>
    <row r="915" spans="714:724" ht="9.75" customHeight="1" x14ac:dyDescent="0.15">
      <c r="AAL915" s="37"/>
      <c r="AAM915" s="37"/>
      <c r="AAN915" s="37"/>
      <c r="AAO915" s="37"/>
      <c r="AAP915" s="37"/>
      <c r="AAQ915" s="37"/>
      <c r="AAR915" s="37"/>
      <c r="AAS915" s="37"/>
      <c r="AAT915" s="37"/>
      <c r="AAU915" s="37"/>
      <c r="AAV915" s="37"/>
    </row>
    <row r="916" spans="714:724" ht="9.75" customHeight="1" x14ac:dyDescent="0.15">
      <c r="AAL916" s="37"/>
      <c r="AAM916" s="37"/>
      <c r="AAN916" s="37"/>
      <c r="AAO916" s="37"/>
      <c r="AAP916" s="37"/>
      <c r="AAQ916" s="37"/>
      <c r="AAR916" s="37"/>
      <c r="AAS916" s="37"/>
      <c r="AAT916" s="37"/>
      <c r="AAU916" s="37"/>
      <c r="AAV916" s="37"/>
    </row>
    <row r="917" spans="714:724" ht="9.75" customHeight="1" x14ac:dyDescent="0.15">
      <c r="AAL917" s="37"/>
      <c r="AAM917" s="37"/>
      <c r="AAN917" s="37"/>
      <c r="AAO917" s="37"/>
      <c r="AAP917" s="37"/>
      <c r="AAQ917" s="37"/>
      <c r="AAR917" s="37"/>
      <c r="AAS917" s="37"/>
      <c r="AAT917" s="37"/>
      <c r="AAU917" s="37"/>
      <c r="AAV917" s="37"/>
    </row>
    <row r="918" spans="714:724" ht="9.75" customHeight="1" x14ac:dyDescent="0.15">
      <c r="AAL918" s="37"/>
      <c r="AAM918" s="37"/>
      <c r="AAN918" s="37"/>
      <c r="AAO918" s="37"/>
      <c r="AAP918" s="37"/>
      <c r="AAQ918" s="37"/>
      <c r="AAR918" s="37"/>
      <c r="AAS918" s="37"/>
      <c r="AAT918" s="37"/>
      <c r="AAU918" s="37"/>
      <c r="AAV918" s="37"/>
    </row>
    <row r="919" spans="714:724" ht="9.75" customHeight="1" x14ac:dyDescent="0.15">
      <c r="AAL919" s="37"/>
      <c r="AAM919" s="37"/>
      <c r="AAN919" s="37"/>
      <c r="AAO919" s="37"/>
      <c r="AAP919" s="37"/>
      <c r="AAQ919" s="37"/>
      <c r="AAR919" s="37"/>
      <c r="AAS919" s="37"/>
      <c r="AAT919" s="37"/>
      <c r="AAU919" s="37"/>
      <c r="AAV919" s="37"/>
    </row>
    <row r="920" spans="714:724" ht="9.75" customHeight="1" x14ac:dyDescent="0.15">
      <c r="AAL920" s="37"/>
      <c r="AAM920" s="37"/>
      <c r="AAN920" s="37"/>
      <c r="AAO920" s="37"/>
      <c r="AAP920" s="37"/>
      <c r="AAQ920" s="37"/>
      <c r="AAR920" s="37"/>
      <c r="AAS920" s="37"/>
      <c r="AAT920" s="37"/>
      <c r="AAU920" s="37"/>
      <c r="AAV920" s="37"/>
    </row>
    <row r="921" spans="714:724" ht="9.75" customHeight="1" x14ac:dyDescent="0.15">
      <c r="AAL921" s="37"/>
      <c r="AAM921" s="37"/>
      <c r="AAN921" s="37"/>
      <c r="AAO921" s="37"/>
      <c r="AAP921" s="37"/>
      <c r="AAQ921" s="37"/>
      <c r="AAR921" s="37"/>
      <c r="AAS921" s="37"/>
      <c r="AAT921" s="37"/>
      <c r="AAU921" s="37"/>
      <c r="AAV921" s="37"/>
    </row>
    <row r="922" spans="714:724" ht="9.75" customHeight="1" x14ac:dyDescent="0.15">
      <c r="AAL922" s="37"/>
      <c r="AAM922" s="37"/>
      <c r="AAN922" s="37"/>
      <c r="AAO922" s="37"/>
      <c r="AAP922" s="37"/>
      <c r="AAQ922" s="37"/>
      <c r="AAR922" s="37"/>
      <c r="AAS922" s="37"/>
      <c r="AAT922" s="37"/>
      <c r="AAU922" s="37"/>
      <c r="AAV922" s="37"/>
    </row>
    <row r="923" spans="714:724" ht="9.75" customHeight="1" x14ac:dyDescent="0.15">
      <c r="AAL923" s="37"/>
      <c r="AAM923" s="37"/>
      <c r="AAN923" s="37"/>
      <c r="AAO923" s="37"/>
      <c r="AAP923" s="37"/>
      <c r="AAQ923" s="37"/>
      <c r="AAR923" s="37"/>
      <c r="AAS923" s="37"/>
      <c r="AAT923" s="37"/>
      <c r="AAU923" s="37"/>
      <c r="AAV923" s="37"/>
    </row>
    <row r="924" spans="714:724" ht="9.75" customHeight="1" x14ac:dyDescent="0.15">
      <c r="AAL924" s="37"/>
      <c r="AAM924" s="37"/>
      <c r="AAN924" s="37"/>
      <c r="AAO924" s="37"/>
      <c r="AAP924" s="37"/>
      <c r="AAQ924" s="37"/>
      <c r="AAR924" s="37"/>
      <c r="AAS924" s="37"/>
      <c r="AAT924" s="37"/>
      <c r="AAU924" s="37"/>
      <c r="AAV924" s="37"/>
    </row>
    <row r="925" spans="714:724" ht="9.75" customHeight="1" x14ac:dyDescent="0.15">
      <c r="AAL925" s="37"/>
      <c r="AAM925" s="37"/>
      <c r="AAN925" s="37"/>
      <c r="AAO925" s="37"/>
      <c r="AAP925" s="37"/>
      <c r="AAQ925" s="37"/>
      <c r="AAR925" s="37"/>
      <c r="AAS925" s="37"/>
      <c r="AAT925" s="37"/>
      <c r="AAU925" s="37"/>
      <c r="AAV925" s="37"/>
    </row>
    <row r="926" spans="714:724" ht="9.75" customHeight="1" x14ac:dyDescent="0.15">
      <c r="AAL926" s="37"/>
      <c r="AAM926" s="37"/>
      <c r="AAN926" s="37"/>
      <c r="AAO926" s="37"/>
      <c r="AAP926" s="37"/>
      <c r="AAQ926" s="37"/>
      <c r="AAR926" s="37"/>
      <c r="AAS926" s="37"/>
      <c r="AAT926" s="37"/>
      <c r="AAU926" s="37"/>
      <c r="AAV926" s="37"/>
    </row>
    <row r="927" spans="714:724" ht="9.75" customHeight="1" x14ac:dyDescent="0.15">
      <c r="AAL927" s="37"/>
      <c r="AAM927" s="37"/>
      <c r="AAN927" s="37"/>
      <c r="AAO927" s="37"/>
      <c r="AAP927" s="37"/>
      <c r="AAQ927" s="37"/>
      <c r="AAR927" s="37"/>
      <c r="AAS927" s="37"/>
      <c r="AAT927" s="37"/>
      <c r="AAU927" s="37"/>
      <c r="AAV927" s="37"/>
    </row>
    <row r="928" spans="714:724" ht="9.75" customHeight="1" x14ac:dyDescent="0.15">
      <c r="AAL928" s="37"/>
      <c r="AAM928" s="37"/>
      <c r="AAN928" s="37"/>
      <c r="AAO928" s="37"/>
      <c r="AAP928" s="37"/>
      <c r="AAQ928" s="37"/>
      <c r="AAR928" s="37"/>
      <c r="AAS928" s="37"/>
      <c r="AAT928" s="37"/>
      <c r="AAU928" s="37"/>
      <c r="AAV928" s="37"/>
    </row>
    <row r="929" spans="714:724" ht="9.75" customHeight="1" x14ac:dyDescent="0.15">
      <c r="AAL929" s="37"/>
      <c r="AAM929" s="37"/>
      <c r="AAN929" s="37"/>
      <c r="AAO929" s="37"/>
      <c r="AAP929" s="37"/>
      <c r="AAQ929" s="37"/>
      <c r="AAR929" s="37"/>
      <c r="AAS929" s="37"/>
      <c r="AAT929" s="37"/>
      <c r="AAU929" s="37"/>
      <c r="AAV929" s="37"/>
    </row>
    <row r="930" spans="714:724" ht="9.75" customHeight="1" x14ac:dyDescent="0.15">
      <c r="AAL930" s="37"/>
      <c r="AAM930" s="37"/>
      <c r="AAN930" s="37"/>
      <c r="AAO930" s="37"/>
      <c r="AAP930" s="37"/>
      <c r="AAQ930" s="37"/>
      <c r="AAR930" s="37"/>
      <c r="AAS930" s="37"/>
      <c r="AAT930" s="37"/>
      <c r="AAU930" s="37"/>
      <c r="AAV930" s="37"/>
    </row>
    <row r="931" spans="714:724" ht="9.75" customHeight="1" x14ac:dyDescent="0.15">
      <c r="AAL931" s="37"/>
      <c r="AAM931" s="37"/>
      <c r="AAN931" s="37"/>
      <c r="AAO931" s="37"/>
      <c r="AAP931" s="37"/>
      <c r="AAQ931" s="37"/>
      <c r="AAR931" s="37"/>
      <c r="AAS931" s="37"/>
      <c r="AAT931" s="37"/>
      <c r="AAU931" s="37"/>
      <c r="AAV931" s="37"/>
    </row>
    <row r="932" spans="714:724" ht="9.75" customHeight="1" x14ac:dyDescent="0.15">
      <c r="AAL932" s="37"/>
      <c r="AAM932" s="37"/>
      <c r="AAN932" s="37"/>
      <c r="AAO932" s="37"/>
      <c r="AAP932" s="37"/>
      <c r="AAQ932" s="37"/>
      <c r="AAR932" s="37"/>
      <c r="AAS932" s="37"/>
      <c r="AAT932" s="37"/>
      <c r="AAU932" s="37"/>
      <c r="AAV932" s="37"/>
    </row>
    <row r="933" spans="714:724" ht="9.75" customHeight="1" x14ac:dyDescent="0.15">
      <c r="AAL933" s="37"/>
      <c r="AAM933" s="37"/>
      <c r="AAN933" s="37"/>
      <c r="AAO933" s="37"/>
      <c r="AAP933" s="37"/>
      <c r="AAQ933" s="37"/>
      <c r="AAR933" s="37"/>
      <c r="AAS933" s="37"/>
      <c r="AAT933" s="37"/>
      <c r="AAU933" s="37"/>
      <c r="AAV933" s="37"/>
    </row>
    <row r="934" spans="714:724" ht="9.75" customHeight="1" x14ac:dyDescent="0.15">
      <c r="AAL934" s="37"/>
      <c r="AAM934" s="37"/>
      <c r="AAN934" s="37"/>
      <c r="AAO934" s="37"/>
      <c r="AAP934" s="37"/>
      <c r="AAQ934" s="37"/>
      <c r="AAR934" s="37"/>
      <c r="AAS934" s="37"/>
      <c r="AAT934" s="37"/>
      <c r="AAU934" s="37"/>
      <c r="AAV934" s="37"/>
    </row>
    <row r="935" spans="714:724" ht="9.75" customHeight="1" x14ac:dyDescent="0.15">
      <c r="AAL935" s="37"/>
      <c r="AAM935" s="37"/>
      <c r="AAN935" s="37"/>
      <c r="AAO935" s="37"/>
      <c r="AAP935" s="37"/>
      <c r="AAQ935" s="37"/>
      <c r="AAR935" s="37"/>
      <c r="AAS935" s="37"/>
      <c r="AAT935" s="37"/>
      <c r="AAU935" s="37"/>
      <c r="AAV935" s="37"/>
    </row>
    <row r="936" spans="714:724" ht="9.75" customHeight="1" x14ac:dyDescent="0.15">
      <c r="AAL936" s="37"/>
      <c r="AAM936" s="37"/>
      <c r="AAN936" s="37"/>
      <c r="AAO936" s="37"/>
      <c r="AAP936" s="37"/>
      <c r="AAQ936" s="37"/>
      <c r="AAR936" s="37"/>
      <c r="AAS936" s="37"/>
      <c r="AAT936" s="37"/>
      <c r="AAU936" s="37"/>
      <c r="AAV936" s="37"/>
    </row>
    <row r="937" spans="714:724" ht="9.75" customHeight="1" x14ac:dyDescent="0.15">
      <c r="AAL937" s="37"/>
      <c r="AAM937" s="37"/>
      <c r="AAN937" s="37"/>
      <c r="AAO937" s="37"/>
      <c r="AAP937" s="37"/>
      <c r="AAQ937" s="37"/>
      <c r="AAR937" s="37"/>
      <c r="AAS937" s="37"/>
      <c r="AAT937" s="37"/>
      <c r="AAU937" s="37"/>
      <c r="AAV937" s="37"/>
    </row>
    <row r="938" spans="714:724" ht="9.75" customHeight="1" x14ac:dyDescent="0.15">
      <c r="AAL938" s="37"/>
      <c r="AAM938" s="37"/>
      <c r="AAN938" s="37"/>
      <c r="AAO938" s="37"/>
      <c r="AAP938" s="37"/>
      <c r="AAQ938" s="37"/>
      <c r="AAR938" s="37"/>
      <c r="AAS938" s="37"/>
      <c r="AAT938" s="37"/>
      <c r="AAU938" s="37"/>
      <c r="AAV938" s="37"/>
    </row>
    <row r="939" spans="714:724" ht="9.75" customHeight="1" x14ac:dyDescent="0.15">
      <c r="AAL939" s="37"/>
      <c r="AAM939" s="37"/>
      <c r="AAN939" s="37"/>
      <c r="AAO939" s="37"/>
      <c r="AAP939" s="37"/>
      <c r="AAQ939" s="37"/>
      <c r="AAR939" s="37"/>
      <c r="AAS939" s="37"/>
      <c r="AAT939" s="37"/>
      <c r="AAU939" s="37"/>
      <c r="AAV939" s="37"/>
    </row>
    <row r="940" spans="714:724" ht="9.75" customHeight="1" x14ac:dyDescent="0.15">
      <c r="AAL940" s="37"/>
      <c r="AAM940" s="37"/>
      <c r="AAN940" s="37"/>
      <c r="AAO940" s="37"/>
      <c r="AAP940" s="37"/>
      <c r="AAQ940" s="37"/>
      <c r="AAR940" s="37"/>
      <c r="AAS940" s="37"/>
      <c r="AAT940" s="37"/>
      <c r="AAU940" s="37"/>
      <c r="AAV940" s="37"/>
    </row>
    <row r="941" spans="714:724" ht="9.75" customHeight="1" x14ac:dyDescent="0.15">
      <c r="AAL941" s="37"/>
      <c r="AAM941" s="37"/>
      <c r="AAN941" s="37"/>
      <c r="AAO941" s="37"/>
      <c r="AAP941" s="37"/>
      <c r="AAQ941" s="37"/>
      <c r="AAR941" s="37"/>
      <c r="AAS941" s="37"/>
      <c r="AAT941" s="37"/>
      <c r="AAU941" s="37"/>
      <c r="AAV941" s="37"/>
    </row>
    <row r="942" spans="714:724" ht="9.75" customHeight="1" x14ac:dyDescent="0.15">
      <c r="AAL942" s="37"/>
      <c r="AAM942" s="37"/>
      <c r="AAN942" s="37"/>
      <c r="AAO942" s="37"/>
      <c r="AAP942" s="37"/>
      <c r="AAQ942" s="37"/>
      <c r="AAR942" s="37"/>
      <c r="AAS942" s="37"/>
      <c r="AAT942" s="37"/>
      <c r="AAU942" s="37"/>
      <c r="AAV942" s="37"/>
    </row>
    <row r="943" spans="714:724" ht="9.75" customHeight="1" x14ac:dyDescent="0.15">
      <c r="AAL943" s="37"/>
      <c r="AAM943" s="37"/>
      <c r="AAN943" s="37"/>
      <c r="AAO943" s="37"/>
      <c r="AAP943" s="37"/>
      <c r="AAQ943" s="37"/>
      <c r="AAR943" s="37"/>
      <c r="AAS943" s="37"/>
      <c r="AAT943" s="37"/>
      <c r="AAU943" s="37"/>
      <c r="AAV943" s="37"/>
    </row>
    <row r="944" spans="714:724" ht="9.75" customHeight="1" x14ac:dyDescent="0.15">
      <c r="AAL944" s="37"/>
      <c r="AAM944" s="37"/>
      <c r="AAN944" s="37"/>
      <c r="AAO944" s="37"/>
      <c r="AAP944" s="37"/>
      <c r="AAQ944" s="37"/>
      <c r="AAR944" s="37"/>
      <c r="AAS944" s="37"/>
      <c r="AAT944" s="37"/>
      <c r="AAU944" s="37"/>
      <c r="AAV944" s="37"/>
    </row>
    <row r="945" spans="714:724" ht="9.75" customHeight="1" x14ac:dyDescent="0.15">
      <c r="AAL945" s="37"/>
      <c r="AAM945" s="37"/>
      <c r="AAN945" s="37"/>
      <c r="AAO945" s="37"/>
      <c r="AAP945" s="37"/>
      <c r="AAQ945" s="37"/>
      <c r="AAR945" s="37"/>
      <c r="AAS945" s="37"/>
      <c r="AAT945" s="37"/>
      <c r="AAU945" s="37"/>
      <c r="AAV945" s="37"/>
    </row>
    <row r="946" spans="714:724" ht="9.75" customHeight="1" x14ac:dyDescent="0.15">
      <c r="AAL946" s="37"/>
      <c r="AAM946" s="37"/>
      <c r="AAN946" s="37"/>
      <c r="AAO946" s="37"/>
      <c r="AAP946" s="37"/>
      <c r="AAQ946" s="37"/>
      <c r="AAR946" s="37"/>
      <c r="AAS946" s="37"/>
      <c r="AAT946" s="37"/>
      <c r="AAU946" s="37"/>
      <c r="AAV946" s="37"/>
    </row>
    <row r="947" spans="714:724" ht="9.75" customHeight="1" x14ac:dyDescent="0.15">
      <c r="AAL947" s="37"/>
      <c r="AAM947" s="37"/>
      <c r="AAN947" s="37"/>
      <c r="AAO947" s="37"/>
      <c r="AAP947" s="37"/>
      <c r="AAQ947" s="37"/>
      <c r="AAR947" s="37"/>
      <c r="AAS947" s="37"/>
      <c r="AAT947" s="37"/>
      <c r="AAU947" s="37"/>
      <c r="AAV947" s="37"/>
    </row>
    <row r="948" spans="714:724" ht="9.75" customHeight="1" x14ac:dyDescent="0.15">
      <c r="AAL948" s="37"/>
      <c r="AAM948" s="37"/>
      <c r="AAN948" s="37"/>
      <c r="AAO948" s="37"/>
      <c r="AAP948" s="37"/>
      <c r="AAQ948" s="37"/>
      <c r="AAR948" s="37"/>
      <c r="AAS948" s="37"/>
      <c r="AAT948" s="37"/>
      <c r="AAU948" s="37"/>
      <c r="AAV948" s="37"/>
    </row>
    <row r="949" spans="714:724" ht="9.75" customHeight="1" x14ac:dyDescent="0.15">
      <c r="AAL949" s="37"/>
      <c r="AAM949" s="37"/>
      <c r="AAN949" s="37"/>
      <c r="AAO949" s="37"/>
      <c r="AAP949" s="37"/>
      <c r="AAQ949" s="37"/>
      <c r="AAR949" s="37"/>
      <c r="AAS949" s="37"/>
      <c r="AAT949" s="37"/>
      <c r="AAU949" s="37"/>
      <c r="AAV949" s="37"/>
    </row>
    <row r="950" spans="714:724" ht="9.75" customHeight="1" x14ac:dyDescent="0.15">
      <c r="AAL950" s="37"/>
      <c r="AAM950" s="37"/>
      <c r="AAN950" s="37"/>
      <c r="AAO950" s="37"/>
      <c r="AAP950" s="37"/>
      <c r="AAQ950" s="37"/>
      <c r="AAR950" s="37"/>
      <c r="AAS950" s="37"/>
      <c r="AAT950" s="37"/>
      <c r="AAU950" s="37"/>
      <c r="AAV950" s="37"/>
    </row>
    <row r="951" spans="714:724" ht="9.75" customHeight="1" x14ac:dyDescent="0.15">
      <c r="AAL951" s="37"/>
      <c r="AAM951" s="37"/>
      <c r="AAN951" s="37"/>
      <c r="AAO951" s="37"/>
      <c r="AAP951" s="37"/>
      <c r="AAQ951" s="37"/>
      <c r="AAR951" s="37"/>
      <c r="AAS951" s="37"/>
      <c r="AAT951" s="37"/>
      <c r="AAU951" s="37"/>
      <c r="AAV951" s="37"/>
    </row>
    <row r="952" spans="714:724" ht="9.75" customHeight="1" x14ac:dyDescent="0.15">
      <c r="AAL952" s="37"/>
      <c r="AAM952" s="37"/>
      <c r="AAN952" s="37"/>
      <c r="AAO952" s="37"/>
      <c r="AAP952" s="37"/>
      <c r="AAQ952" s="37"/>
      <c r="AAR952" s="37"/>
      <c r="AAS952" s="37"/>
      <c r="AAT952" s="37"/>
      <c r="AAU952" s="37"/>
      <c r="AAV952" s="37"/>
    </row>
    <row r="953" spans="714:724" ht="9.75" customHeight="1" x14ac:dyDescent="0.15">
      <c r="AAL953" s="37"/>
      <c r="AAM953" s="37"/>
      <c r="AAN953" s="37"/>
      <c r="AAO953" s="37"/>
      <c r="AAP953" s="37"/>
      <c r="AAQ953" s="37"/>
      <c r="AAR953" s="37"/>
      <c r="AAS953" s="37"/>
      <c r="AAT953" s="37"/>
      <c r="AAU953" s="37"/>
      <c r="AAV953" s="37"/>
    </row>
    <row r="954" spans="714:724" ht="9.75" customHeight="1" x14ac:dyDescent="0.15">
      <c r="AAL954" s="37"/>
      <c r="AAM954" s="37"/>
      <c r="AAN954" s="37"/>
      <c r="AAO954" s="37"/>
      <c r="AAP954" s="37"/>
      <c r="AAQ954" s="37"/>
      <c r="AAR954" s="37"/>
      <c r="AAS954" s="37"/>
      <c r="AAT954" s="37"/>
      <c r="AAU954" s="37"/>
      <c r="AAV954" s="37"/>
    </row>
    <row r="955" spans="714:724" ht="9.75" customHeight="1" x14ac:dyDescent="0.15">
      <c r="AAL955" s="37"/>
      <c r="AAM955" s="37"/>
      <c r="AAN955" s="37"/>
      <c r="AAO955" s="37"/>
      <c r="AAP955" s="37"/>
      <c r="AAQ955" s="37"/>
      <c r="AAR955" s="37"/>
      <c r="AAS955" s="37"/>
      <c r="AAT955" s="37"/>
      <c r="AAU955" s="37"/>
      <c r="AAV955" s="37"/>
    </row>
    <row r="956" spans="714:724" ht="9.75" customHeight="1" x14ac:dyDescent="0.15">
      <c r="AAL956" s="37"/>
      <c r="AAM956" s="37"/>
      <c r="AAN956" s="37"/>
      <c r="AAO956" s="37"/>
      <c r="AAP956" s="37"/>
      <c r="AAQ956" s="37"/>
      <c r="AAR956" s="37"/>
      <c r="AAS956" s="37"/>
      <c r="AAT956" s="37"/>
      <c r="AAU956" s="37"/>
      <c r="AAV956" s="37"/>
    </row>
    <row r="957" spans="714:724" ht="9.75" customHeight="1" x14ac:dyDescent="0.15">
      <c r="AAL957" s="37"/>
      <c r="AAM957" s="37"/>
      <c r="AAN957" s="37"/>
      <c r="AAO957" s="37"/>
      <c r="AAP957" s="37"/>
      <c r="AAQ957" s="37"/>
      <c r="AAR957" s="37"/>
      <c r="AAS957" s="37"/>
      <c r="AAT957" s="37"/>
      <c r="AAU957" s="37"/>
      <c r="AAV957" s="37"/>
    </row>
    <row r="958" spans="714:724" ht="9.75" customHeight="1" x14ac:dyDescent="0.15">
      <c r="AAL958" s="37"/>
      <c r="AAM958" s="37"/>
      <c r="AAN958" s="37"/>
      <c r="AAO958" s="37"/>
      <c r="AAP958" s="37"/>
      <c r="AAQ958" s="37"/>
      <c r="AAR958" s="37"/>
      <c r="AAS958" s="37"/>
      <c r="AAT958" s="37"/>
      <c r="AAU958" s="37"/>
      <c r="AAV958" s="37"/>
    </row>
    <row r="959" spans="714:724" ht="9.75" customHeight="1" x14ac:dyDescent="0.15">
      <c r="AAL959" s="37"/>
      <c r="AAM959" s="37"/>
      <c r="AAN959" s="37"/>
      <c r="AAO959" s="37"/>
      <c r="AAP959" s="37"/>
      <c r="AAQ959" s="37"/>
      <c r="AAR959" s="37"/>
      <c r="AAS959" s="37"/>
      <c r="AAT959" s="37"/>
      <c r="AAU959" s="37"/>
      <c r="AAV959" s="37"/>
    </row>
    <row r="960" spans="714:724" ht="9.75" customHeight="1" x14ac:dyDescent="0.15">
      <c r="AAL960" s="37"/>
      <c r="AAM960" s="37"/>
      <c r="AAN960" s="37"/>
      <c r="AAO960" s="37"/>
      <c r="AAP960" s="37"/>
      <c r="AAQ960" s="37"/>
      <c r="AAR960" s="37"/>
      <c r="AAS960" s="37"/>
      <c r="AAT960" s="37"/>
      <c r="AAU960" s="37"/>
      <c r="AAV960" s="37"/>
    </row>
    <row r="961" spans="714:724" ht="9.75" customHeight="1" x14ac:dyDescent="0.15">
      <c r="AAL961" s="37"/>
      <c r="AAM961" s="37"/>
      <c r="AAN961" s="37"/>
      <c r="AAO961" s="37"/>
      <c r="AAP961" s="37"/>
      <c r="AAQ961" s="37"/>
      <c r="AAR961" s="37"/>
      <c r="AAS961" s="37"/>
      <c r="AAT961" s="37"/>
      <c r="AAU961" s="37"/>
      <c r="AAV961" s="37"/>
    </row>
    <row r="962" spans="714:724" ht="9.75" customHeight="1" x14ac:dyDescent="0.15">
      <c r="AAL962" s="37"/>
      <c r="AAM962" s="37"/>
      <c r="AAN962" s="37"/>
      <c r="AAO962" s="37"/>
      <c r="AAP962" s="37"/>
      <c r="AAQ962" s="37"/>
      <c r="AAR962" s="37"/>
      <c r="AAS962" s="37"/>
      <c r="AAT962" s="37"/>
      <c r="AAU962" s="37"/>
      <c r="AAV962" s="37"/>
    </row>
    <row r="963" spans="714:724" ht="9.75" customHeight="1" x14ac:dyDescent="0.15">
      <c r="AAL963" s="37"/>
      <c r="AAM963" s="37"/>
      <c r="AAN963" s="37"/>
      <c r="AAO963" s="37"/>
      <c r="AAP963" s="37"/>
      <c r="AAQ963" s="37"/>
      <c r="AAR963" s="37"/>
      <c r="AAS963" s="37"/>
      <c r="AAT963" s="37"/>
      <c r="AAU963" s="37"/>
      <c r="AAV963" s="37"/>
    </row>
    <row r="964" spans="714:724" ht="9.75" customHeight="1" x14ac:dyDescent="0.15">
      <c r="AAL964" s="37"/>
      <c r="AAM964" s="37"/>
      <c r="AAN964" s="37"/>
      <c r="AAO964" s="37"/>
      <c r="AAP964" s="37"/>
      <c r="AAQ964" s="37"/>
      <c r="AAR964" s="37"/>
      <c r="AAS964" s="37"/>
      <c r="AAT964" s="37"/>
      <c r="AAU964" s="37"/>
      <c r="AAV964" s="37"/>
    </row>
    <row r="965" spans="714:724" ht="9.75" customHeight="1" x14ac:dyDescent="0.15">
      <c r="AAL965" s="37"/>
      <c r="AAM965" s="37"/>
      <c r="AAN965" s="37"/>
      <c r="AAO965" s="37"/>
      <c r="AAP965" s="37"/>
      <c r="AAQ965" s="37"/>
      <c r="AAR965" s="37"/>
      <c r="AAS965" s="37"/>
      <c r="AAT965" s="37"/>
      <c r="AAU965" s="37"/>
      <c r="AAV965" s="37"/>
    </row>
    <row r="966" spans="714:724" ht="9.75" customHeight="1" x14ac:dyDescent="0.15">
      <c r="AAL966" s="37"/>
      <c r="AAM966" s="37"/>
      <c r="AAN966" s="37"/>
      <c r="AAO966" s="37"/>
      <c r="AAP966" s="37"/>
      <c r="AAQ966" s="37"/>
      <c r="AAR966" s="37"/>
      <c r="AAS966" s="37"/>
      <c r="AAT966" s="37"/>
      <c r="AAU966" s="37"/>
      <c r="AAV966" s="37"/>
    </row>
    <row r="967" spans="714:724" ht="9.75" customHeight="1" x14ac:dyDescent="0.15">
      <c r="AAL967" s="37"/>
      <c r="AAM967" s="37"/>
      <c r="AAN967" s="37"/>
      <c r="AAO967" s="37"/>
      <c r="AAP967" s="37"/>
      <c r="AAQ967" s="37"/>
      <c r="AAR967" s="37"/>
      <c r="AAS967" s="37"/>
      <c r="AAT967" s="37"/>
      <c r="AAU967" s="37"/>
      <c r="AAV967" s="37"/>
    </row>
    <row r="968" spans="714:724" ht="9.75" customHeight="1" x14ac:dyDescent="0.15">
      <c r="AAL968" s="37"/>
      <c r="AAM968" s="37"/>
      <c r="AAN968" s="37"/>
      <c r="AAO968" s="37"/>
      <c r="AAP968" s="37"/>
      <c r="AAQ968" s="37"/>
      <c r="AAR968" s="37"/>
      <c r="AAS968" s="37"/>
      <c r="AAT968" s="37"/>
      <c r="AAU968" s="37"/>
      <c r="AAV968" s="37"/>
    </row>
    <row r="969" spans="714:724" ht="9.75" customHeight="1" x14ac:dyDescent="0.15">
      <c r="AAL969" s="37"/>
      <c r="AAM969" s="37"/>
      <c r="AAN969" s="37"/>
      <c r="AAO969" s="37"/>
      <c r="AAP969" s="37"/>
      <c r="AAQ969" s="37"/>
      <c r="AAR969" s="37"/>
      <c r="AAS969" s="37"/>
      <c r="AAT969" s="37"/>
      <c r="AAU969" s="37"/>
      <c r="AAV969" s="37"/>
    </row>
    <row r="970" spans="714:724" ht="9.75" customHeight="1" x14ac:dyDescent="0.15">
      <c r="AAL970" s="37"/>
      <c r="AAM970" s="37"/>
      <c r="AAN970" s="37"/>
      <c r="AAO970" s="37"/>
      <c r="AAP970" s="37"/>
      <c r="AAQ970" s="37"/>
      <c r="AAR970" s="37"/>
      <c r="AAS970" s="37"/>
      <c r="AAT970" s="37"/>
      <c r="AAU970" s="37"/>
      <c r="AAV970" s="37"/>
    </row>
    <row r="971" spans="714:724" ht="9.75" customHeight="1" x14ac:dyDescent="0.15">
      <c r="AAL971" s="37"/>
      <c r="AAM971" s="37"/>
      <c r="AAN971" s="37"/>
      <c r="AAO971" s="37"/>
      <c r="AAP971" s="37"/>
      <c r="AAQ971" s="37"/>
      <c r="AAR971" s="37"/>
      <c r="AAS971" s="37"/>
      <c r="AAT971" s="37"/>
      <c r="AAU971" s="37"/>
      <c r="AAV971" s="37"/>
    </row>
    <row r="972" spans="714:724" ht="9.75" customHeight="1" x14ac:dyDescent="0.15">
      <c r="AAL972" s="37"/>
      <c r="AAM972" s="37"/>
      <c r="AAN972" s="37"/>
      <c r="AAO972" s="37"/>
      <c r="AAP972" s="37"/>
      <c r="AAQ972" s="37"/>
      <c r="AAR972" s="37"/>
      <c r="AAS972" s="37"/>
      <c r="AAT972" s="37"/>
      <c r="AAU972" s="37"/>
      <c r="AAV972" s="37"/>
    </row>
    <row r="973" spans="714:724" ht="9.75" customHeight="1" x14ac:dyDescent="0.15">
      <c r="AAL973" s="37"/>
      <c r="AAM973" s="37"/>
      <c r="AAN973" s="37"/>
      <c r="AAO973" s="37"/>
      <c r="AAP973" s="37"/>
      <c r="AAQ973" s="37"/>
      <c r="AAR973" s="37"/>
      <c r="AAS973" s="37"/>
      <c r="AAT973" s="37"/>
      <c r="AAU973" s="37"/>
      <c r="AAV973" s="37"/>
    </row>
    <row r="974" spans="714:724" ht="9.75" customHeight="1" x14ac:dyDescent="0.15">
      <c r="AAL974" s="37"/>
      <c r="AAM974" s="37"/>
      <c r="AAN974" s="37"/>
      <c r="AAO974" s="37"/>
      <c r="AAP974" s="37"/>
      <c r="AAQ974" s="37"/>
      <c r="AAR974" s="37"/>
      <c r="AAS974" s="37"/>
      <c r="AAT974" s="37"/>
      <c r="AAU974" s="37"/>
      <c r="AAV974" s="37"/>
    </row>
    <row r="975" spans="714:724" ht="9.75" customHeight="1" x14ac:dyDescent="0.15">
      <c r="AAL975" s="37"/>
      <c r="AAM975" s="37"/>
      <c r="AAN975" s="37"/>
      <c r="AAO975" s="37"/>
      <c r="AAP975" s="37"/>
      <c r="AAQ975" s="37"/>
      <c r="AAR975" s="37"/>
      <c r="AAS975" s="37"/>
      <c r="AAT975" s="37"/>
      <c r="AAU975" s="37"/>
      <c r="AAV975" s="37"/>
    </row>
    <row r="976" spans="714:724" ht="9.75" customHeight="1" x14ac:dyDescent="0.15">
      <c r="AAL976" s="37"/>
      <c r="AAM976" s="37"/>
      <c r="AAN976" s="37"/>
      <c r="AAO976" s="37"/>
      <c r="AAP976" s="37"/>
      <c r="AAQ976" s="37"/>
      <c r="AAR976" s="37"/>
      <c r="AAS976" s="37"/>
      <c r="AAT976" s="37"/>
      <c r="AAU976" s="37"/>
      <c r="AAV976" s="37"/>
    </row>
    <row r="977" spans="714:724" ht="9.75" customHeight="1" x14ac:dyDescent="0.15">
      <c r="AAL977" s="37"/>
      <c r="AAM977" s="37"/>
      <c r="AAN977" s="37"/>
      <c r="AAO977" s="37"/>
      <c r="AAP977" s="37"/>
      <c r="AAQ977" s="37"/>
      <c r="AAR977" s="37"/>
      <c r="AAS977" s="37"/>
      <c r="AAT977" s="37"/>
      <c r="AAU977" s="37"/>
      <c r="AAV977" s="37"/>
    </row>
    <row r="978" spans="714:724" ht="9.75" customHeight="1" x14ac:dyDescent="0.15">
      <c r="AAL978" s="37"/>
      <c r="AAM978" s="37"/>
      <c r="AAN978" s="37"/>
      <c r="AAO978" s="37"/>
      <c r="AAP978" s="37"/>
      <c r="AAQ978" s="37"/>
      <c r="AAR978" s="37"/>
      <c r="AAS978" s="37"/>
      <c r="AAT978" s="37"/>
      <c r="AAU978" s="37"/>
      <c r="AAV978" s="37"/>
    </row>
    <row r="979" spans="714:724" ht="9.75" customHeight="1" x14ac:dyDescent="0.15">
      <c r="AAL979" s="37"/>
      <c r="AAM979" s="37"/>
      <c r="AAN979" s="37"/>
      <c r="AAO979" s="37"/>
      <c r="AAP979" s="37"/>
      <c r="AAQ979" s="37"/>
      <c r="AAR979" s="37"/>
      <c r="AAS979" s="37"/>
      <c r="AAT979" s="37"/>
      <c r="AAU979" s="37"/>
      <c r="AAV979" s="37"/>
    </row>
    <row r="980" spans="714:724" ht="9.75" customHeight="1" x14ac:dyDescent="0.15">
      <c r="AAL980" s="37"/>
      <c r="AAM980" s="37"/>
      <c r="AAN980" s="37"/>
      <c r="AAO980" s="37"/>
      <c r="AAP980" s="37"/>
      <c r="AAQ980" s="37"/>
      <c r="AAR980" s="37"/>
      <c r="AAS980" s="37"/>
      <c r="AAT980" s="37"/>
      <c r="AAU980" s="37"/>
      <c r="AAV980" s="37"/>
    </row>
    <row r="981" spans="714:724" ht="9.75" customHeight="1" x14ac:dyDescent="0.15">
      <c r="AAL981" s="37"/>
      <c r="AAM981" s="37"/>
      <c r="AAN981" s="37"/>
      <c r="AAO981" s="37"/>
      <c r="AAP981" s="37"/>
      <c r="AAQ981" s="37"/>
      <c r="AAR981" s="37"/>
      <c r="AAS981" s="37"/>
      <c r="AAT981" s="37"/>
      <c r="AAU981" s="37"/>
      <c r="AAV981" s="37"/>
    </row>
    <row r="982" spans="714:724" ht="9.75" customHeight="1" x14ac:dyDescent="0.15">
      <c r="AAL982" s="37"/>
      <c r="AAM982" s="37"/>
      <c r="AAN982" s="37"/>
      <c r="AAO982" s="37"/>
      <c r="AAP982" s="37"/>
      <c r="AAQ982" s="37"/>
      <c r="AAR982" s="37"/>
      <c r="AAS982" s="37"/>
      <c r="AAT982" s="37"/>
      <c r="AAU982" s="37"/>
      <c r="AAV982" s="37"/>
    </row>
    <row r="983" spans="714:724" ht="9.75" customHeight="1" x14ac:dyDescent="0.15">
      <c r="AAL983" s="37"/>
      <c r="AAM983" s="37"/>
      <c r="AAN983" s="37"/>
      <c r="AAO983" s="37"/>
      <c r="AAP983" s="37"/>
      <c r="AAQ983" s="37"/>
      <c r="AAR983" s="37"/>
      <c r="AAS983" s="37"/>
      <c r="AAT983" s="37"/>
      <c r="AAU983" s="37"/>
      <c r="AAV983" s="37"/>
    </row>
    <row r="984" spans="714:724" ht="9.75" customHeight="1" x14ac:dyDescent="0.15">
      <c r="AAL984" s="37"/>
      <c r="AAM984" s="37"/>
      <c r="AAN984" s="37"/>
      <c r="AAO984" s="37"/>
      <c r="AAP984" s="37"/>
      <c r="AAQ984" s="37"/>
      <c r="AAR984" s="37"/>
      <c r="AAS984" s="37"/>
      <c r="AAT984" s="37"/>
      <c r="AAU984" s="37"/>
      <c r="AAV984" s="37"/>
    </row>
    <row r="985" spans="714:724" ht="9.75" customHeight="1" x14ac:dyDescent="0.15">
      <c r="AAL985" s="37"/>
      <c r="AAM985" s="37"/>
      <c r="AAN985" s="37"/>
      <c r="AAO985" s="37"/>
      <c r="AAP985" s="37"/>
      <c r="AAQ985" s="37"/>
      <c r="AAR985" s="37"/>
      <c r="AAS985" s="37"/>
      <c r="AAT985" s="37"/>
      <c r="AAU985" s="37"/>
      <c r="AAV985" s="37"/>
    </row>
    <row r="986" spans="714:724" ht="9.75" customHeight="1" x14ac:dyDescent="0.15">
      <c r="AAL986" s="37"/>
      <c r="AAM986" s="37"/>
      <c r="AAN986" s="37"/>
      <c r="AAO986" s="37"/>
      <c r="AAP986" s="37"/>
      <c r="AAQ986" s="37"/>
      <c r="AAR986" s="37"/>
      <c r="AAS986" s="37"/>
      <c r="AAT986" s="37"/>
      <c r="AAU986" s="37"/>
      <c r="AAV986" s="37"/>
    </row>
    <row r="987" spans="714:724" ht="9.75" customHeight="1" x14ac:dyDescent="0.15">
      <c r="AAL987" s="37"/>
      <c r="AAM987" s="37"/>
      <c r="AAN987" s="37"/>
      <c r="AAO987" s="37"/>
      <c r="AAP987" s="37"/>
      <c r="AAQ987" s="37"/>
      <c r="AAR987" s="37"/>
      <c r="AAS987" s="37"/>
      <c r="AAT987" s="37"/>
      <c r="AAU987" s="37"/>
      <c r="AAV987" s="37"/>
    </row>
    <row r="988" spans="714:724" ht="9.75" customHeight="1" x14ac:dyDescent="0.15">
      <c r="AAL988" s="37"/>
      <c r="AAM988" s="37"/>
      <c r="AAN988" s="37"/>
      <c r="AAO988" s="37"/>
      <c r="AAP988" s="37"/>
      <c r="AAQ988" s="37"/>
      <c r="AAR988" s="37"/>
      <c r="AAS988" s="37"/>
      <c r="AAT988" s="37"/>
      <c r="AAU988" s="37"/>
      <c r="AAV988" s="37"/>
    </row>
    <row r="989" spans="714:724" ht="9.75" customHeight="1" x14ac:dyDescent="0.15">
      <c r="AAL989" s="37"/>
      <c r="AAM989" s="37"/>
      <c r="AAN989" s="37"/>
      <c r="AAO989" s="37"/>
      <c r="AAP989" s="37"/>
      <c r="AAQ989" s="37"/>
      <c r="AAR989" s="37"/>
      <c r="AAS989" s="37"/>
      <c r="AAT989" s="37"/>
      <c r="AAU989" s="37"/>
      <c r="AAV989" s="37"/>
    </row>
    <row r="990" spans="714:724" ht="9.75" customHeight="1" x14ac:dyDescent="0.15">
      <c r="AAL990" s="37"/>
      <c r="AAM990" s="37"/>
      <c r="AAN990" s="37"/>
      <c r="AAO990" s="37"/>
      <c r="AAP990" s="37"/>
      <c r="AAQ990" s="37"/>
      <c r="AAR990" s="37"/>
      <c r="AAS990" s="37"/>
      <c r="AAT990" s="37"/>
      <c r="AAU990" s="37"/>
      <c r="AAV990" s="37"/>
    </row>
    <row r="991" spans="714:724" ht="9.75" customHeight="1" x14ac:dyDescent="0.15">
      <c r="AAL991" s="37"/>
      <c r="AAM991" s="37"/>
      <c r="AAN991" s="37"/>
      <c r="AAO991" s="37"/>
      <c r="AAP991" s="37"/>
      <c r="AAQ991" s="37"/>
      <c r="AAR991" s="37"/>
      <c r="AAS991" s="37"/>
      <c r="AAT991" s="37"/>
      <c r="AAU991" s="37"/>
      <c r="AAV991" s="37"/>
    </row>
    <row r="992" spans="714:724" ht="9.75" customHeight="1" x14ac:dyDescent="0.15">
      <c r="AAL992" s="37"/>
      <c r="AAM992" s="37"/>
      <c r="AAN992" s="37"/>
      <c r="AAO992" s="37"/>
      <c r="AAP992" s="37"/>
      <c r="AAQ992" s="37"/>
      <c r="AAR992" s="37"/>
      <c r="AAS992" s="37"/>
      <c r="AAT992" s="37"/>
      <c r="AAU992" s="37"/>
      <c r="AAV992" s="37"/>
    </row>
    <row r="993" spans="714:724" ht="9.75" customHeight="1" x14ac:dyDescent="0.15">
      <c r="AAL993" s="37"/>
      <c r="AAM993" s="37"/>
      <c r="AAN993" s="37"/>
      <c r="AAO993" s="37"/>
      <c r="AAP993" s="37"/>
      <c r="AAQ993" s="37"/>
      <c r="AAR993" s="37"/>
      <c r="AAS993" s="37"/>
      <c r="AAT993" s="37"/>
      <c r="AAU993" s="37"/>
      <c r="AAV993" s="37"/>
    </row>
    <row r="994" spans="714:724" ht="9.75" customHeight="1" x14ac:dyDescent="0.15">
      <c r="AAL994" s="37"/>
      <c r="AAM994" s="37"/>
      <c r="AAN994" s="37"/>
      <c r="AAO994" s="37"/>
      <c r="AAP994" s="37"/>
      <c r="AAQ994" s="37"/>
      <c r="AAR994" s="37"/>
      <c r="AAS994" s="37"/>
      <c r="AAT994" s="37"/>
      <c r="AAU994" s="37"/>
      <c r="AAV994" s="37"/>
    </row>
    <row r="995" spans="714:724" ht="9.75" customHeight="1" x14ac:dyDescent="0.15">
      <c r="AAL995" s="37"/>
      <c r="AAM995" s="37"/>
      <c r="AAN995" s="37"/>
      <c r="AAO995" s="37"/>
      <c r="AAP995" s="37"/>
      <c r="AAQ995" s="37"/>
      <c r="AAR995" s="37"/>
      <c r="AAS995" s="37"/>
      <c r="AAT995" s="37"/>
      <c r="AAU995" s="37"/>
      <c r="AAV995" s="37"/>
    </row>
    <row r="996" spans="714:724" ht="9.75" customHeight="1" x14ac:dyDescent="0.15">
      <c r="AAL996" s="37"/>
      <c r="AAM996" s="37"/>
      <c r="AAN996" s="37"/>
      <c r="AAO996" s="37"/>
      <c r="AAP996" s="37"/>
      <c r="AAQ996" s="37"/>
      <c r="AAR996" s="37"/>
      <c r="AAS996" s="37"/>
      <c r="AAT996" s="37"/>
      <c r="AAU996" s="37"/>
      <c r="AAV996" s="37"/>
    </row>
    <row r="997" spans="714:724" ht="9.75" customHeight="1" x14ac:dyDescent="0.15">
      <c r="AAL997" s="37"/>
      <c r="AAM997" s="37"/>
      <c r="AAN997" s="37"/>
      <c r="AAO997" s="37"/>
      <c r="AAP997" s="37"/>
      <c r="AAQ997" s="37"/>
      <c r="AAR997" s="37"/>
      <c r="AAS997" s="37"/>
      <c r="AAT997" s="37"/>
      <c r="AAU997" s="37"/>
      <c r="AAV997" s="37"/>
    </row>
    <row r="998" spans="714:724" ht="9.75" customHeight="1" x14ac:dyDescent="0.15">
      <c r="AAL998" s="37"/>
      <c r="AAM998" s="37"/>
      <c r="AAN998" s="37"/>
      <c r="AAO998" s="37"/>
      <c r="AAP998" s="37"/>
      <c r="AAQ998" s="37"/>
      <c r="AAR998" s="37"/>
      <c r="AAS998" s="37"/>
      <c r="AAT998" s="37"/>
      <c r="AAU998" s="37"/>
      <c r="AAV998" s="37"/>
    </row>
    <row r="999" spans="714:724" ht="9.75" customHeight="1" x14ac:dyDescent="0.15">
      <c r="AAL999" s="37"/>
      <c r="AAM999" s="37"/>
      <c r="AAN999" s="37"/>
      <c r="AAO999" s="37"/>
      <c r="AAP999" s="37"/>
      <c r="AAQ999" s="37"/>
      <c r="AAR999" s="37"/>
      <c r="AAS999" s="37"/>
      <c r="AAT999" s="37"/>
      <c r="AAU999" s="37"/>
      <c r="AAV999" s="37"/>
    </row>
    <row r="1000" spans="714:724" ht="9.75" customHeight="1" x14ac:dyDescent="0.15">
      <c r="AAL1000" s="37"/>
      <c r="AAM1000" s="37"/>
      <c r="AAN1000" s="37"/>
      <c r="AAO1000" s="37"/>
      <c r="AAP1000" s="37"/>
      <c r="AAQ1000" s="37"/>
      <c r="AAR1000" s="37"/>
      <c r="AAS1000" s="37"/>
      <c r="AAT1000" s="37"/>
      <c r="AAU1000" s="37"/>
      <c r="AAV1000" s="37"/>
    </row>
    <row r="1001" spans="714:724" ht="9.75" customHeight="1" x14ac:dyDescent="0.15">
      <c r="AAL1001" s="37"/>
      <c r="AAM1001" s="37"/>
      <c r="AAN1001" s="37"/>
      <c r="AAO1001" s="37"/>
      <c r="AAP1001" s="37"/>
      <c r="AAQ1001" s="37"/>
      <c r="AAR1001" s="37"/>
      <c r="AAS1001" s="37"/>
      <c r="AAT1001" s="37"/>
      <c r="AAU1001" s="37"/>
      <c r="AAV1001" s="37"/>
    </row>
    <row r="1002" spans="714:724" ht="9.75" customHeight="1" x14ac:dyDescent="0.15">
      <c r="AAL1002" s="37"/>
      <c r="AAM1002" s="37"/>
      <c r="AAN1002" s="37"/>
      <c r="AAO1002" s="37"/>
      <c r="AAP1002" s="37"/>
      <c r="AAQ1002" s="37"/>
      <c r="AAR1002" s="37"/>
      <c r="AAS1002" s="37"/>
      <c r="AAT1002" s="37"/>
      <c r="AAU1002" s="37"/>
      <c r="AAV1002" s="37"/>
    </row>
    <row r="1003" spans="714:724" ht="9.75" customHeight="1" x14ac:dyDescent="0.15">
      <c r="AAL1003" s="37"/>
      <c r="AAM1003" s="37"/>
      <c r="AAN1003" s="37"/>
      <c r="AAO1003" s="37"/>
      <c r="AAP1003" s="37"/>
      <c r="AAQ1003" s="37"/>
      <c r="AAR1003" s="37"/>
      <c r="AAS1003" s="37"/>
      <c r="AAT1003" s="37"/>
      <c r="AAU1003" s="37"/>
      <c r="AAV1003" s="37"/>
    </row>
    <row r="1004" spans="714:724" ht="9.75" customHeight="1" x14ac:dyDescent="0.15">
      <c r="AAL1004" s="37"/>
      <c r="AAM1004" s="37"/>
      <c r="AAN1004" s="37"/>
      <c r="AAO1004" s="37"/>
      <c r="AAP1004" s="37"/>
      <c r="AAQ1004" s="37"/>
      <c r="AAR1004" s="37"/>
      <c r="AAS1004" s="37"/>
      <c r="AAT1004" s="37"/>
      <c r="AAU1004" s="37"/>
      <c r="AAV1004" s="37"/>
    </row>
    <row r="1005" spans="714:724" ht="9.75" customHeight="1" x14ac:dyDescent="0.15">
      <c r="AAL1005" s="37"/>
      <c r="AAM1005" s="37"/>
      <c r="AAN1005" s="37"/>
      <c r="AAO1005" s="37"/>
      <c r="AAP1005" s="37"/>
      <c r="AAQ1005" s="37"/>
      <c r="AAR1005" s="37"/>
      <c r="AAS1005" s="37"/>
      <c r="AAT1005" s="37"/>
      <c r="AAU1005" s="37"/>
      <c r="AAV1005" s="37"/>
    </row>
    <row r="1006" spans="714:724" ht="9.75" customHeight="1" x14ac:dyDescent="0.15">
      <c r="AAL1006" s="37"/>
      <c r="AAM1006" s="37"/>
      <c r="AAN1006" s="37"/>
      <c r="AAO1006" s="37"/>
      <c r="AAP1006" s="37"/>
      <c r="AAQ1006" s="37"/>
      <c r="AAR1006" s="37"/>
      <c r="AAS1006" s="37"/>
      <c r="AAT1006" s="37"/>
      <c r="AAU1006" s="37"/>
      <c r="AAV1006" s="37"/>
    </row>
    <row r="1007" spans="714:724" ht="9.75" customHeight="1" x14ac:dyDescent="0.15">
      <c r="AAL1007" s="37"/>
      <c r="AAM1007" s="37"/>
      <c r="AAN1007" s="37"/>
      <c r="AAO1007" s="37"/>
      <c r="AAP1007" s="37"/>
      <c r="AAQ1007" s="37"/>
      <c r="AAR1007" s="37"/>
      <c r="AAS1007" s="37"/>
      <c r="AAT1007" s="37"/>
      <c r="AAU1007" s="37"/>
      <c r="AAV1007" s="37"/>
    </row>
    <row r="1008" spans="714:724" ht="9.75" customHeight="1" x14ac:dyDescent="0.15">
      <c r="AAL1008" s="37"/>
      <c r="AAM1008" s="37"/>
      <c r="AAN1008" s="37"/>
      <c r="AAO1008" s="37"/>
      <c r="AAP1008" s="37"/>
      <c r="AAQ1008" s="37"/>
      <c r="AAR1008" s="37"/>
      <c r="AAS1008" s="37"/>
      <c r="AAT1008" s="37"/>
      <c r="AAU1008" s="37"/>
      <c r="AAV1008" s="37"/>
    </row>
    <row r="1009" spans="714:724" ht="9.75" customHeight="1" x14ac:dyDescent="0.15">
      <c r="AAL1009" s="37"/>
      <c r="AAM1009" s="37"/>
      <c r="AAN1009" s="37"/>
      <c r="AAO1009" s="37"/>
      <c r="AAP1009" s="37"/>
      <c r="AAQ1009" s="37"/>
      <c r="AAR1009" s="37"/>
      <c r="AAS1009" s="37"/>
      <c r="AAT1009" s="37"/>
      <c r="AAU1009" s="37"/>
      <c r="AAV1009" s="37"/>
    </row>
    <row r="1010" spans="714:724" ht="9.75" customHeight="1" x14ac:dyDescent="0.15">
      <c r="AAL1010" s="37"/>
      <c r="AAM1010" s="37"/>
      <c r="AAN1010" s="37"/>
      <c r="AAO1010" s="37"/>
      <c r="AAP1010" s="37"/>
      <c r="AAQ1010" s="37"/>
      <c r="AAR1010" s="37"/>
      <c r="AAS1010" s="37"/>
      <c r="AAT1010" s="37"/>
      <c r="AAU1010" s="37"/>
      <c r="AAV1010" s="37"/>
    </row>
    <row r="1011" spans="714:724" ht="9.75" customHeight="1" x14ac:dyDescent="0.15">
      <c r="AAL1011" s="37"/>
      <c r="AAM1011" s="37"/>
      <c r="AAN1011" s="37"/>
      <c r="AAO1011" s="37"/>
      <c r="AAP1011" s="37"/>
      <c r="AAQ1011" s="37"/>
      <c r="AAR1011" s="37"/>
      <c r="AAS1011" s="37"/>
      <c r="AAT1011" s="37"/>
      <c r="AAU1011" s="37"/>
      <c r="AAV1011" s="37"/>
    </row>
    <row r="1012" spans="714:724" ht="9.75" customHeight="1" x14ac:dyDescent="0.15">
      <c r="AAL1012" s="37"/>
      <c r="AAM1012" s="37"/>
      <c r="AAN1012" s="37"/>
      <c r="AAO1012" s="37"/>
      <c r="AAP1012" s="37"/>
      <c r="AAQ1012" s="37"/>
      <c r="AAR1012" s="37"/>
      <c r="AAS1012" s="37"/>
      <c r="AAT1012" s="37"/>
      <c r="AAU1012" s="37"/>
      <c r="AAV1012" s="37"/>
    </row>
    <row r="1013" spans="714:724" ht="9.75" customHeight="1" x14ac:dyDescent="0.15">
      <c r="AAL1013" s="37"/>
      <c r="AAM1013" s="37"/>
      <c r="AAN1013" s="37"/>
      <c r="AAO1013" s="37"/>
      <c r="AAP1013" s="37"/>
      <c r="AAQ1013" s="37"/>
      <c r="AAR1013" s="37"/>
      <c r="AAS1013" s="37"/>
      <c r="AAT1013" s="37"/>
      <c r="AAU1013" s="37"/>
      <c r="AAV1013" s="37"/>
    </row>
    <row r="1014" spans="714:724" ht="9.75" customHeight="1" x14ac:dyDescent="0.15">
      <c r="AAL1014" s="37"/>
      <c r="AAM1014" s="37"/>
      <c r="AAN1014" s="37"/>
      <c r="AAO1014" s="37"/>
      <c r="AAP1014" s="37"/>
      <c r="AAQ1014" s="37"/>
      <c r="AAR1014" s="37"/>
      <c r="AAS1014" s="37"/>
      <c r="AAT1014" s="37"/>
      <c r="AAU1014" s="37"/>
      <c r="AAV1014" s="37"/>
    </row>
    <row r="1015" spans="714:724" ht="9.75" customHeight="1" x14ac:dyDescent="0.15">
      <c r="AAL1015" s="37"/>
      <c r="AAM1015" s="37"/>
      <c r="AAN1015" s="37"/>
      <c r="AAO1015" s="37"/>
      <c r="AAP1015" s="37"/>
      <c r="AAQ1015" s="37"/>
      <c r="AAR1015" s="37"/>
      <c r="AAS1015" s="37"/>
      <c r="AAT1015" s="37"/>
      <c r="AAU1015" s="37"/>
      <c r="AAV1015" s="37"/>
    </row>
    <row r="1016" spans="714:724" ht="9.75" customHeight="1" x14ac:dyDescent="0.15">
      <c r="AAL1016" s="37"/>
      <c r="AAM1016" s="37"/>
      <c r="AAN1016" s="37"/>
      <c r="AAO1016" s="37"/>
      <c r="AAP1016" s="37"/>
      <c r="AAQ1016" s="37"/>
      <c r="AAR1016" s="37"/>
      <c r="AAS1016" s="37"/>
      <c r="AAT1016" s="37"/>
      <c r="AAU1016" s="37"/>
      <c r="AAV1016" s="37"/>
    </row>
    <row r="1017" spans="714:724" ht="9.75" customHeight="1" x14ac:dyDescent="0.15">
      <c r="AAL1017" s="37"/>
      <c r="AAM1017" s="37"/>
      <c r="AAN1017" s="37"/>
      <c r="AAO1017" s="37"/>
      <c r="AAP1017" s="37"/>
      <c r="AAQ1017" s="37"/>
      <c r="AAR1017" s="37"/>
      <c r="AAS1017" s="37"/>
      <c r="AAT1017" s="37"/>
      <c r="AAU1017" s="37"/>
      <c r="AAV1017" s="37"/>
    </row>
    <row r="1018" spans="714:724" ht="9.75" customHeight="1" x14ac:dyDescent="0.15">
      <c r="AAL1018" s="37"/>
      <c r="AAM1018" s="37"/>
      <c r="AAN1018" s="37"/>
      <c r="AAO1018" s="37"/>
      <c r="AAP1018" s="37"/>
      <c r="AAQ1018" s="37"/>
      <c r="AAR1018" s="37"/>
      <c r="AAS1018" s="37"/>
      <c r="AAT1018" s="37"/>
      <c r="AAU1018" s="37"/>
      <c r="AAV1018" s="37"/>
    </row>
    <row r="1019" spans="714:724" ht="9.75" customHeight="1" x14ac:dyDescent="0.15">
      <c r="AAL1019" s="37"/>
      <c r="AAM1019" s="37"/>
      <c r="AAN1019" s="37"/>
      <c r="AAO1019" s="37"/>
      <c r="AAP1019" s="37"/>
      <c r="AAQ1019" s="37"/>
      <c r="AAR1019" s="37"/>
      <c r="AAS1019" s="37"/>
      <c r="AAT1019" s="37"/>
      <c r="AAU1019" s="37"/>
      <c r="AAV1019" s="37"/>
    </row>
    <row r="1020" spans="714:724" ht="9.75" customHeight="1" x14ac:dyDescent="0.15">
      <c r="AAL1020" s="37"/>
      <c r="AAM1020" s="37"/>
      <c r="AAN1020" s="37"/>
      <c r="AAO1020" s="37"/>
      <c r="AAP1020" s="37"/>
      <c r="AAQ1020" s="37"/>
      <c r="AAR1020" s="37"/>
      <c r="AAS1020" s="37"/>
      <c r="AAT1020" s="37"/>
      <c r="AAU1020" s="37"/>
      <c r="AAV1020" s="37"/>
    </row>
    <row r="1021" spans="714:724" ht="9.75" customHeight="1" x14ac:dyDescent="0.15">
      <c r="AAL1021" s="37"/>
      <c r="AAM1021" s="37"/>
      <c r="AAN1021" s="37"/>
      <c r="AAO1021" s="37"/>
      <c r="AAP1021" s="37"/>
      <c r="AAQ1021" s="37"/>
      <c r="AAR1021" s="37"/>
      <c r="AAS1021" s="37"/>
      <c r="AAT1021" s="37"/>
      <c r="AAU1021" s="37"/>
      <c r="AAV1021" s="37"/>
    </row>
    <row r="1022" spans="714:724" ht="9.75" customHeight="1" x14ac:dyDescent="0.15">
      <c r="AAL1022" s="37"/>
      <c r="AAM1022" s="37"/>
      <c r="AAN1022" s="37"/>
      <c r="AAO1022" s="37"/>
      <c r="AAP1022" s="37"/>
      <c r="AAQ1022" s="37"/>
      <c r="AAR1022" s="37"/>
      <c r="AAS1022" s="37"/>
      <c r="AAT1022" s="37"/>
      <c r="AAU1022" s="37"/>
      <c r="AAV1022" s="37"/>
    </row>
    <row r="1023" spans="714:724" ht="9.75" customHeight="1" x14ac:dyDescent="0.15">
      <c r="AAL1023" s="37"/>
      <c r="AAM1023" s="37"/>
      <c r="AAN1023" s="37"/>
      <c r="AAO1023" s="37"/>
      <c r="AAP1023" s="37"/>
      <c r="AAQ1023" s="37"/>
      <c r="AAR1023" s="37"/>
      <c r="AAS1023" s="37"/>
      <c r="AAT1023" s="37"/>
      <c r="AAU1023" s="37"/>
      <c r="AAV1023" s="37"/>
    </row>
    <row r="1024" spans="714:724" ht="9.75" customHeight="1" x14ac:dyDescent="0.15">
      <c r="AAL1024" s="37"/>
      <c r="AAM1024" s="37"/>
      <c r="AAN1024" s="37"/>
      <c r="AAO1024" s="37"/>
      <c r="AAP1024" s="37"/>
      <c r="AAQ1024" s="37"/>
      <c r="AAR1024" s="37"/>
      <c r="AAS1024" s="37"/>
      <c r="AAT1024" s="37"/>
      <c r="AAU1024" s="37"/>
      <c r="AAV1024" s="37"/>
    </row>
    <row r="1025" spans="714:724" ht="9.75" customHeight="1" x14ac:dyDescent="0.15">
      <c r="AAL1025" s="37"/>
      <c r="AAM1025" s="37"/>
      <c r="AAN1025" s="37"/>
      <c r="AAO1025" s="37"/>
      <c r="AAP1025" s="37"/>
      <c r="AAQ1025" s="37"/>
      <c r="AAR1025" s="37"/>
      <c r="AAS1025" s="37"/>
      <c r="AAT1025" s="37"/>
      <c r="AAU1025" s="37"/>
      <c r="AAV1025" s="37"/>
    </row>
    <row r="1026" spans="714:724" ht="9.75" customHeight="1" x14ac:dyDescent="0.15">
      <c r="AAL1026" s="37"/>
      <c r="AAM1026" s="37"/>
      <c r="AAN1026" s="37"/>
      <c r="AAO1026" s="37"/>
      <c r="AAP1026" s="37"/>
      <c r="AAQ1026" s="37"/>
      <c r="AAR1026" s="37"/>
      <c r="AAS1026" s="37"/>
      <c r="AAT1026" s="37"/>
      <c r="AAU1026" s="37"/>
      <c r="AAV1026" s="37"/>
    </row>
    <row r="1027" spans="714:724" ht="9.75" customHeight="1" x14ac:dyDescent="0.15">
      <c r="AAL1027" s="37"/>
      <c r="AAM1027" s="37"/>
      <c r="AAN1027" s="37"/>
      <c r="AAO1027" s="37"/>
      <c r="AAP1027" s="37"/>
      <c r="AAQ1027" s="37"/>
      <c r="AAR1027" s="37"/>
      <c r="AAS1027" s="37"/>
      <c r="AAT1027" s="37"/>
      <c r="AAU1027" s="37"/>
      <c r="AAV1027" s="37"/>
    </row>
    <row r="1028" spans="714:724" ht="9.75" customHeight="1" x14ac:dyDescent="0.15">
      <c r="AAL1028" s="37"/>
      <c r="AAM1028" s="37"/>
      <c r="AAN1028" s="37"/>
      <c r="AAO1028" s="37"/>
      <c r="AAP1028" s="37"/>
      <c r="AAQ1028" s="37"/>
      <c r="AAR1028" s="37"/>
      <c r="AAS1028" s="37"/>
      <c r="AAT1028" s="37"/>
      <c r="AAU1028" s="37"/>
      <c r="AAV1028" s="37"/>
    </row>
    <row r="1029" spans="714:724" ht="9.75" customHeight="1" x14ac:dyDescent="0.15">
      <c r="AAL1029" s="37"/>
      <c r="AAM1029" s="37"/>
      <c r="AAN1029" s="37"/>
      <c r="AAO1029" s="37"/>
      <c r="AAP1029" s="37"/>
      <c r="AAQ1029" s="37"/>
      <c r="AAR1029" s="37"/>
      <c r="AAS1029" s="37"/>
      <c r="AAT1029" s="37"/>
      <c r="AAU1029" s="37"/>
      <c r="AAV1029" s="37"/>
    </row>
    <row r="1030" spans="714:724" ht="9.75" customHeight="1" x14ac:dyDescent="0.15">
      <c r="AAL1030" s="37"/>
      <c r="AAM1030" s="37"/>
      <c r="AAN1030" s="37"/>
      <c r="AAO1030" s="37"/>
      <c r="AAP1030" s="37"/>
      <c r="AAQ1030" s="37"/>
      <c r="AAR1030" s="37"/>
      <c r="AAS1030" s="37"/>
      <c r="AAT1030" s="37"/>
      <c r="AAU1030" s="37"/>
      <c r="AAV1030" s="37"/>
    </row>
    <row r="1031" spans="714:724" ht="9.75" customHeight="1" x14ac:dyDescent="0.15">
      <c r="AAL1031" s="37"/>
      <c r="AAM1031" s="37"/>
      <c r="AAN1031" s="37"/>
      <c r="AAO1031" s="37"/>
      <c r="AAP1031" s="37"/>
      <c r="AAQ1031" s="37"/>
      <c r="AAR1031" s="37"/>
      <c r="AAS1031" s="37"/>
      <c r="AAT1031" s="37"/>
      <c r="AAU1031" s="37"/>
      <c r="AAV1031" s="37"/>
    </row>
    <row r="1032" spans="714:724" ht="9.75" customHeight="1" x14ac:dyDescent="0.15">
      <c r="AAL1032" s="37"/>
      <c r="AAM1032" s="37"/>
      <c r="AAN1032" s="37"/>
      <c r="AAO1032" s="37"/>
      <c r="AAP1032" s="37"/>
      <c r="AAQ1032" s="37"/>
      <c r="AAR1032" s="37"/>
      <c r="AAS1032" s="37"/>
      <c r="AAT1032" s="37"/>
      <c r="AAU1032" s="37"/>
      <c r="AAV1032" s="37"/>
    </row>
    <row r="1033" spans="714:724" ht="9.75" customHeight="1" x14ac:dyDescent="0.15">
      <c r="AAL1033" s="37"/>
      <c r="AAM1033" s="37"/>
      <c r="AAN1033" s="37"/>
      <c r="AAO1033" s="37"/>
      <c r="AAP1033" s="37"/>
      <c r="AAQ1033" s="37"/>
      <c r="AAR1033" s="37"/>
      <c r="AAS1033" s="37"/>
      <c r="AAT1033" s="37"/>
      <c r="AAU1033" s="37"/>
      <c r="AAV1033" s="37"/>
    </row>
    <row r="1034" spans="714:724" ht="9.75" customHeight="1" x14ac:dyDescent="0.15">
      <c r="AAL1034" s="37"/>
      <c r="AAM1034" s="37"/>
      <c r="AAN1034" s="37"/>
      <c r="AAO1034" s="37"/>
      <c r="AAP1034" s="37"/>
      <c r="AAQ1034" s="37"/>
      <c r="AAR1034" s="37"/>
      <c r="AAS1034" s="37"/>
      <c r="AAT1034" s="37"/>
      <c r="AAU1034" s="37"/>
      <c r="AAV1034" s="37"/>
    </row>
    <row r="1035" spans="714:724" ht="9.75" customHeight="1" x14ac:dyDescent="0.15">
      <c r="AAL1035" s="37"/>
      <c r="AAM1035" s="37"/>
      <c r="AAN1035" s="37"/>
      <c r="AAO1035" s="37"/>
      <c r="AAP1035" s="37"/>
      <c r="AAQ1035" s="37"/>
      <c r="AAR1035" s="37"/>
      <c r="AAS1035" s="37"/>
      <c r="AAT1035" s="37"/>
      <c r="AAU1035" s="37"/>
      <c r="AAV1035" s="37"/>
    </row>
    <row r="1036" spans="714:724" ht="9.75" customHeight="1" x14ac:dyDescent="0.15">
      <c r="AAL1036" s="37"/>
      <c r="AAM1036" s="37"/>
      <c r="AAN1036" s="37"/>
      <c r="AAO1036" s="37"/>
      <c r="AAP1036" s="37"/>
      <c r="AAQ1036" s="37"/>
      <c r="AAR1036" s="37"/>
      <c r="AAS1036" s="37"/>
      <c r="AAT1036" s="37"/>
      <c r="AAU1036" s="37"/>
      <c r="AAV1036" s="37"/>
    </row>
    <row r="1037" spans="714:724" ht="9.75" customHeight="1" x14ac:dyDescent="0.15">
      <c r="AAL1037" s="37"/>
      <c r="AAM1037" s="37"/>
      <c r="AAN1037" s="37"/>
      <c r="AAO1037" s="37"/>
      <c r="AAP1037" s="37"/>
      <c r="AAQ1037" s="37"/>
      <c r="AAR1037" s="37"/>
      <c r="AAS1037" s="37"/>
      <c r="AAT1037" s="37"/>
      <c r="AAU1037" s="37"/>
      <c r="AAV1037" s="37"/>
    </row>
    <row r="1038" spans="714:724" ht="9.75" customHeight="1" x14ac:dyDescent="0.15">
      <c r="AAL1038" s="37"/>
      <c r="AAM1038" s="37"/>
      <c r="AAN1038" s="37"/>
      <c r="AAO1038" s="37"/>
      <c r="AAP1038" s="37"/>
      <c r="AAQ1038" s="37"/>
      <c r="AAR1038" s="37"/>
      <c r="AAS1038" s="37"/>
      <c r="AAT1038" s="37"/>
      <c r="AAU1038" s="37"/>
      <c r="AAV1038" s="37"/>
    </row>
    <row r="1039" spans="714:724" ht="9.75" customHeight="1" x14ac:dyDescent="0.15">
      <c r="AAL1039" s="37"/>
      <c r="AAM1039" s="37"/>
      <c r="AAN1039" s="37"/>
      <c r="AAO1039" s="37"/>
      <c r="AAP1039" s="37"/>
      <c r="AAQ1039" s="37"/>
      <c r="AAR1039" s="37"/>
      <c r="AAS1039" s="37"/>
      <c r="AAT1039" s="37"/>
      <c r="AAU1039" s="37"/>
      <c r="AAV1039" s="37"/>
    </row>
    <row r="1040" spans="714:724" ht="9.75" customHeight="1" x14ac:dyDescent="0.15">
      <c r="AAL1040" s="37"/>
      <c r="AAM1040" s="37"/>
      <c r="AAN1040" s="37"/>
      <c r="AAO1040" s="37"/>
      <c r="AAP1040" s="37"/>
      <c r="AAQ1040" s="37"/>
      <c r="AAR1040" s="37"/>
      <c r="AAS1040" s="37"/>
      <c r="AAT1040" s="37"/>
      <c r="AAU1040" s="37"/>
      <c r="AAV1040" s="37"/>
    </row>
    <row r="1041" spans="714:724" ht="9.75" customHeight="1" x14ac:dyDescent="0.15">
      <c r="AAL1041" s="37"/>
      <c r="AAM1041" s="37"/>
      <c r="AAN1041" s="37"/>
      <c r="AAO1041" s="37"/>
      <c r="AAP1041" s="37"/>
      <c r="AAQ1041" s="37"/>
      <c r="AAR1041" s="37"/>
      <c r="AAS1041" s="37"/>
      <c r="AAT1041" s="37"/>
      <c r="AAU1041" s="37"/>
      <c r="AAV1041" s="37"/>
    </row>
    <row r="1042" spans="714:724" ht="9.75" customHeight="1" x14ac:dyDescent="0.15">
      <c r="AAL1042" s="37"/>
      <c r="AAM1042" s="37"/>
      <c r="AAN1042" s="37"/>
      <c r="AAO1042" s="37"/>
      <c r="AAP1042" s="37"/>
      <c r="AAQ1042" s="37"/>
      <c r="AAR1042" s="37"/>
      <c r="AAS1042" s="37"/>
      <c r="AAT1042" s="37"/>
      <c r="AAU1042" s="37"/>
      <c r="AAV1042" s="37"/>
    </row>
    <row r="1043" spans="714:724" ht="9.75" customHeight="1" x14ac:dyDescent="0.15">
      <c r="AAL1043" s="37"/>
      <c r="AAM1043" s="37"/>
      <c r="AAN1043" s="37"/>
      <c r="AAO1043" s="37"/>
      <c r="AAP1043" s="37"/>
      <c r="AAQ1043" s="37"/>
      <c r="AAR1043" s="37"/>
      <c r="AAS1043" s="37"/>
      <c r="AAT1043" s="37"/>
      <c r="AAU1043" s="37"/>
      <c r="AAV1043" s="37"/>
    </row>
    <row r="1044" spans="714:724" ht="9.75" customHeight="1" x14ac:dyDescent="0.15">
      <c r="AAL1044" s="37"/>
      <c r="AAM1044" s="37"/>
      <c r="AAN1044" s="37"/>
      <c r="AAO1044" s="37"/>
      <c r="AAP1044" s="37"/>
      <c r="AAQ1044" s="37"/>
      <c r="AAR1044" s="37"/>
      <c r="AAS1044" s="37"/>
      <c r="AAT1044" s="37"/>
      <c r="AAU1044" s="37"/>
      <c r="AAV1044" s="37"/>
    </row>
    <row r="1045" spans="714:724" ht="9.75" customHeight="1" x14ac:dyDescent="0.15">
      <c r="AAL1045" s="37"/>
      <c r="AAM1045" s="37"/>
      <c r="AAN1045" s="37"/>
      <c r="AAO1045" s="37"/>
      <c r="AAP1045" s="37"/>
      <c r="AAQ1045" s="37"/>
      <c r="AAR1045" s="37"/>
      <c r="AAS1045" s="37"/>
      <c r="AAT1045" s="37"/>
      <c r="AAU1045" s="37"/>
      <c r="AAV1045" s="37"/>
    </row>
    <row r="1046" spans="714:724" ht="9.75" customHeight="1" x14ac:dyDescent="0.15">
      <c r="AAL1046" s="37"/>
      <c r="AAM1046" s="37"/>
      <c r="AAN1046" s="37"/>
      <c r="AAO1046" s="37"/>
      <c r="AAP1046" s="37"/>
      <c r="AAQ1046" s="37"/>
      <c r="AAR1046" s="37"/>
      <c r="AAS1046" s="37"/>
      <c r="AAT1046" s="37"/>
      <c r="AAU1046" s="37"/>
      <c r="AAV1046" s="37"/>
    </row>
    <row r="1047" spans="714:724" ht="9.75" customHeight="1" x14ac:dyDescent="0.15">
      <c r="AAL1047" s="37"/>
      <c r="AAM1047" s="37"/>
      <c r="AAN1047" s="37"/>
      <c r="AAO1047" s="37"/>
      <c r="AAP1047" s="37"/>
      <c r="AAQ1047" s="37"/>
      <c r="AAR1047" s="37"/>
      <c r="AAS1047" s="37"/>
      <c r="AAT1047" s="37"/>
      <c r="AAU1047" s="37"/>
      <c r="AAV1047" s="37"/>
    </row>
    <row r="1048" spans="714:724" ht="9.75" customHeight="1" x14ac:dyDescent="0.15">
      <c r="AAL1048" s="37"/>
      <c r="AAM1048" s="37"/>
      <c r="AAN1048" s="37"/>
      <c r="AAO1048" s="37"/>
      <c r="AAP1048" s="37"/>
      <c r="AAQ1048" s="37"/>
      <c r="AAR1048" s="37"/>
      <c r="AAS1048" s="37"/>
      <c r="AAT1048" s="37"/>
      <c r="AAU1048" s="37"/>
      <c r="AAV1048" s="37"/>
    </row>
    <row r="1049" spans="714:724" ht="9.75" customHeight="1" x14ac:dyDescent="0.15">
      <c r="AAL1049" s="37"/>
      <c r="AAM1049" s="37"/>
      <c r="AAN1049" s="37"/>
      <c r="AAO1049" s="37"/>
      <c r="AAP1049" s="37"/>
      <c r="AAQ1049" s="37"/>
      <c r="AAR1049" s="37"/>
      <c r="AAS1049" s="37"/>
      <c r="AAT1049" s="37"/>
      <c r="AAU1049" s="37"/>
      <c r="AAV1049" s="37"/>
    </row>
    <row r="1050" spans="714:724" ht="9.75" customHeight="1" x14ac:dyDescent="0.15">
      <c r="AAL1050" s="37"/>
      <c r="AAM1050" s="37"/>
      <c r="AAN1050" s="37"/>
      <c r="AAO1050" s="37"/>
      <c r="AAP1050" s="37"/>
      <c r="AAQ1050" s="37"/>
      <c r="AAR1050" s="37"/>
      <c r="AAS1050" s="37"/>
      <c r="AAT1050" s="37"/>
      <c r="AAU1050" s="37"/>
      <c r="AAV1050" s="37"/>
    </row>
    <row r="1051" spans="714:724" ht="9.75" customHeight="1" x14ac:dyDescent="0.15">
      <c r="AAL1051" s="37"/>
      <c r="AAM1051" s="37"/>
      <c r="AAN1051" s="37"/>
      <c r="AAO1051" s="37"/>
      <c r="AAP1051" s="37"/>
      <c r="AAQ1051" s="37"/>
      <c r="AAR1051" s="37"/>
      <c r="AAS1051" s="37"/>
      <c r="AAT1051" s="37"/>
      <c r="AAU1051" s="37"/>
      <c r="AAV1051" s="37"/>
    </row>
    <row r="1052" spans="714:724" ht="9.75" customHeight="1" x14ac:dyDescent="0.15">
      <c r="AAL1052" s="37"/>
      <c r="AAM1052" s="37"/>
      <c r="AAN1052" s="37"/>
      <c r="AAO1052" s="37"/>
      <c r="AAP1052" s="37"/>
      <c r="AAQ1052" s="37"/>
      <c r="AAR1052" s="37"/>
      <c r="AAS1052" s="37"/>
      <c r="AAT1052" s="37"/>
      <c r="AAU1052" s="37"/>
      <c r="AAV1052" s="37"/>
    </row>
    <row r="1053" spans="714:724" ht="9.75" customHeight="1" x14ac:dyDescent="0.15">
      <c r="AAL1053" s="37"/>
      <c r="AAM1053" s="37"/>
      <c r="AAN1053" s="37"/>
      <c r="AAO1053" s="37"/>
      <c r="AAP1053" s="37"/>
      <c r="AAQ1053" s="37"/>
      <c r="AAR1053" s="37"/>
      <c r="AAS1053" s="37"/>
      <c r="AAT1053" s="37"/>
      <c r="AAU1053" s="37"/>
      <c r="AAV1053" s="37"/>
    </row>
    <row r="1054" spans="714:724" ht="9.75" customHeight="1" x14ac:dyDescent="0.15">
      <c r="AAL1054" s="37"/>
      <c r="AAM1054" s="37"/>
      <c r="AAN1054" s="37"/>
      <c r="AAO1054" s="37"/>
      <c r="AAP1054" s="37"/>
      <c r="AAQ1054" s="37"/>
      <c r="AAR1054" s="37"/>
      <c r="AAS1054" s="37"/>
      <c r="AAT1054" s="37"/>
      <c r="AAU1054" s="37"/>
      <c r="AAV1054" s="37"/>
    </row>
    <row r="1055" spans="714:724" ht="9.75" customHeight="1" x14ac:dyDescent="0.15">
      <c r="AAL1055" s="37"/>
      <c r="AAM1055" s="37"/>
      <c r="AAN1055" s="37"/>
      <c r="AAO1055" s="37"/>
      <c r="AAP1055" s="37"/>
      <c r="AAQ1055" s="37"/>
      <c r="AAR1055" s="37"/>
      <c r="AAS1055" s="37"/>
      <c r="AAT1055" s="37"/>
      <c r="AAU1055" s="37"/>
      <c r="AAV1055" s="37"/>
    </row>
    <row r="1056" spans="714:724" ht="9.75" customHeight="1" x14ac:dyDescent="0.15">
      <c r="AAL1056" s="37"/>
      <c r="AAM1056" s="37"/>
      <c r="AAN1056" s="37"/>
      <c r="AAO1056" s="37"/>
      <c r="AAP1056" s="37"/>
      <c r="AAQ1056" s="37"/>
      <c r="AAR1056" s="37"/>
      <c r="AAS1056" s="37"/>
      <c r="AAT1056" s="37"/>
      <c r="AAU1056" s="37"/>
      <c r="AAV1056" s="37"/>
    </row>
    <row r="1057" spans="1:738" ht="9.75" customHeight="1" x14ac:dyDescent="0.15">
      <c r="AAL1057" s="37"/>
      <c r="AAM1057" s="37"/>
      <c r="AAN1057" s="37"/>
      <c r="AAO1057" s="37"/>
      <c r="AAP1057" s="37"/>
      <c r="AAQ1057" s="37"/>
      <c r="AAR1057" s="37"/>
      <c r="AAS1057" s="37"/>
      <c r="AAT1057" s="37"/>
      <c r="AAU1057" s="37"/>
      <c r="AAV1057" s="37"/>
    </row>
    <row r="1058" spans="1:738" ht="9.75" customHeight="1" x14ac:dyDescent="0.15">
      <c r="AAL1058" s="37"/>
      <c r="AAM1058" s="37"/>
      <c r="AAN1058" s="37"/>
      <c r="AAO1058" s="37"/>
      <c r="AAP1058" s="37"/>
      <c r="AAQ1058" s="37"/>
      <c r="AAR1058" s="37"/>
      <c r="AAS1058" s="37"/>
      <c r="AAT1058" s="37"/>
      <c r="AAU1058" s="37"/>
      <c r="AAV1058" s="37"/>
    </row>
    <row r="1059" spans="1:738" ht="9.75" customHeight="1" x14ac:dyDescent="0.15">
      <c r="AAL1059" s="37"/>
      <c r="AAM1059" s="37"/>
      <c r="AAN1059" s="37"/>
      <c r="AAO1059" s="37"/>
      <c r="AAP1059" s="37"/>
      <c r="AAQ1059" s="37"/>
      <c r="AAR1059" s="37"/>
      <c r="AAS1059" s="37"/>
      <c r="AAT1059" s="37"/>
      <c r="AAU1059" s="37"/>
      <c r="AAV1059" s="37"/>
    </row>
    <row r="1060" spans="1:738" ht="9.75" customHeight="1" x14ac:dyDescent="0.15">
      <c r="AAL1060" s="37"/>
      <c r="AAM1060" s="37"/>
      <c r="AAN1060" s="37"/>
      <c r="AAO1060" s="37"/>
      <c r="AAP1060" s="37"/>
      <c r="AAQ1060" s="37"/>
      <c r="AAR1060" s="37"/>
      <c r="AAS1060" s="37"/>
      <c r="AAT1060" s="37"/>
      <c r="AAU1060" s="37"/>
      <c r="AAV1060" s="37"/>
    </row>
    <row r="1061" spans="1:738" ht="9.75" customHeight="1" x14ac:dyDescent="0.15">
      <c r="AAL1061" s="37"/>
      <c r="AAM1061" s="37"/>
      <c r="AAN1061" s="37"/>
      <c r="AAO1061" s="37"/>
      <c r="AAP1061" s="37"/>
      <c r="AAQ1061" s="37"/>
      <c r="AAR1061" s="37"/>
      <c r="AAS1061" s="37"/>
      <c r="AAT1061" s="37"/>
      <c r="AAU1061" s="37"/>
      <c r="AAV1061" s="37"/>
    </row>
    <row r="1062" spans="1:738" ht="9.75" customHeight="1" x14ac:dyDescent="0.15">
      <c r="AAL1062" s="37"/>
      <c r="AAM1062" s="37"/>
      <c r="AAN1062" s="37"/>
      <c r="AAO1062" s="37"/>
      <c r="AAP1062" s="37"/>
      <c r="AAQ1062" s="37"/>
      <c r="AAR1062" s="37"/>
      <c r="AAS1062" s="37"/>
      <c r="AAT1062" s="37"/>
      <c r="AAU1062" s="37"/>
      <c r="AAV1062" s="37"/>
    </row>
    <row r="1063" spans="1:738" ht="9.75" customHeight="1" x14ac:dyDescent="0.15">
      <c r="AAL1063" s="37"/>
      <c r="AAM1063" s="37"/>
      <c r="AAN1063" s="37"/>
      <c r="AAO1063" s="37"/>
      <c r="AAP1063" s="37"/>
      <c r="AAQ1063" s="37"/>
      <c r="AAR1063" s="37"/>
      <c r="AAS1063" s="37"/>
      <c r="AAT1063" s="37"/>
      <c r="AAU1063" s="37"/>
      <c r="AAV1063" s="37"/>
    </row>
    <row r="1064" spans="1:738" ht="9.75" customHeight="1" x14ac:dyDescent="0.15">
      <c r="AAL1064" s="37"/>
      <c r="AAM1064" s="37"/>
      <c r="AAN1064" s="37"/>
      <c r="AAO1064" s="37"/>
      <c r="AAP1064" s="37"/>
      <c r="AAQ1064" s="37"/>
      <c r="AAR1064" s="37"/>
      <c r="AAS1064" s="37"/>
      <c r="AAT1064" s="37"/>
      <c r="AAU1064" s="37"/>
      <c r="AAV1064" s="37"/>
    </row>
    <row r="1065" spans="1:738" ht="9.75" customHeight="1" x14ac:dyDescent="0.15">
      <c r="AAL1065" s="37"/>
      <c r="AAM1065" s="37"/>
      <c r="AAN1065" s="37"/>
      <c r="AAO1065" s="37"/>
      <c r="AAP1065" s="37"/>
      <c r="AAQ1065" s="37"/>
      <c r="AAR1065" s="37"/>
      <c r="AAS1065" s="37"/>
      <c r="AAT1065" s="37"/>
      <c r="AAU1065" s="37"/>
      <c r="AAV1065" s="37"/>
    </row>
    <row r="1066" spans="1:738" ht="9.75" customHeight="1" x14ac:dyDescent="0.15">
      <c r="AAL1066" s="37"/>
      <c r="AAM1066" s="37"/>
      <c r="AAN1066" s="37"/>
      <c r="AAO1066" s="37"/>
      <c r="AAP1066" s="37"/>
      <c r="AAQ1066" s="37"/>
      <c r="AAR1066" s="37"/>
      <c r="AAS1066" s="37"/>
      <c r="AAT1066" s="37"/>
      <c r="AAU1066" s="37"/>
      <c r="AAV1066" s="37"/>
    </row>
    <row r="1067" spans="1:738" ht="9.75" customHeight="1" x14ac:dyDescent="0.15">
      <c r="AAL1067" s="37"/>
      <c r="AAM1067" s="37"/>
      <c r="AAN1067" s="37"/>
      <c r="AAO1067" s="37"/>
      <c r="AAP1067" s="37"/>
      <c r="AAQ1067" s="37"/>
      <c r="AAR1067" s="37"/>
      <c r="AAS1067" s="37"/>
      <c r="AAT1067" s="37"/>
      <c r="AAU1067" s="37"/>
      <c r="AAV1067" s="37"/>
    </row>
    <row r="1068" spans="1:738" ht="9.75" customHeight="1" x14ac:dyDescent="0.15">
      <c r="AAL1068" s="37"/>
      <c r="AAM1068" s="37"/>
      <c r="AAN1068" s="37"/>
      <c r="AAO1068" s="37"/>
      <c r="AAP1068" s="37"/>
      <c r="AAQ1068" s="37"/>
      <c r="AAR1068" s="37"/>
      <c r="AAS1068" s="37"/>
      <c r="AAT1068" s="37"/>
      <c r="AAU1068" s="37"/>
      <c r="AAV1068" s="37"/>
    </row>
    <row r="1069" spans="1:738" ht="10.5" customHeight="1" x14ac:dyDescent="0.15">
      <c r="AAL1069" s="37"/>
      <c r="AAM1069" s="37"/>
      <c r="AAN1069" s="37"/>
      <c r="AAO1069" s="37"/>
      <c r="AAP1069" s="37"/>
      <c r="AAQ1069" s="37"/>
      <c r="AAR1069" s="37"/>
      <c r="AAS1069" s="37"/>
      <c r="AAT1069" s="37"/>
      <c r="AAU1069" s="37"/>
      <c r="AAV1069" s="37"/>
    </row>
    <row r="1070" spans="1:738" ht="9.75" customHeight="1" x14ac:dyDescent="0.15">
      <c r="AAL1070" s="37"/>
      <c r="AAM1070" s="37"/>
      <c r="AAN1070" s="37"/>
      <c r="AAO1070" s="37"/>
      <c r="AAP1070" s="37"/>
      <c r="AAQ1070" s="37"/>
      <c r="AAR1070" s="37"/>
      <c r="AAS1070" s="37"/>
      <c r="AAT1070" s="37"/>
      <c r="AAU1070" s="37"/>
      <c r="AAV1070" s="37"/>
    </row>
    <row r="1071" spans="1:738" x14ac:dyDescent="0.15">
      <c r="A1071" s="35" t="s">
        <v>147</v>
      </c>
      <c r="B1071" s="37"/>
      <c r="C1071" s="38"/>
      <c r="D1071" s="38"/>
      <c r="E1071" s="38"/>
      <c r="F1071" s="38"/>
      <c r="G1071" s="38"/>
      <c r="H1071" s="37"/>
      <c r="I1071" s="37"/>
      <c r="J1071" s="37"/>
      <c r="K1071" s="37"/>
      <c r="L1071" s="37"/>
      <c r="M1071" s="37"/>
      <c r="N1071" s="37"/>
      <c r="O1071" s="37"/>
      <c r="P1071" s="37"/>
      <c r="Q1071" s="37"/>
      <c r="R1071" s="37"/>
      <c r="S1071" s="37"/>
      <c r="T1071" s="37"/>
      <c r="U1071" s="37"/>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8"/>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c r="CT1071" s="37"/>
      <c r="CU1071" s="37"/>
      <c r="CV1071" s="37"/>
      <c r="CW1071" s="37"/>
      <c r="CX1071" s="37"/>
      <c r="CY1071" s="37"/>
      <c r="CZ1071" s="37"/>
      <c r="DA1071" s="37"/>
      <c r="DB1071" s="37"/>
      <c r="DC1071" s="37"/>
      <c r="DD1071" s="37"/>
      <c r="DE1071" s="37"/>
      <c r="DF1071" s="37"/>
      <c r="DG1071" s="37"/>
      <c r="DH1071" s="37"/>
      <c r="DI1071" s="37"/>
      <c r="DJ1071" s="37"/>
      <c r="DK1071" s="37"/>
      <c r="DL1071" s="37"/>
      <c r="DM1071" s="37"/>
      <c r="DN1071" s="37"/>
      <c r="DO1071" s="37"/>
      <c r="DP1071" s="37"/>
      <c r="DQ1071" s="37"/>
      <c r="DR1071" s="37"/>
      <c r="DS1071" s="37"/>
      <c r="DT1071" s="37"/>
      <c r="DU1071" s="37"/>
      <c r="DV1071" s="37"/>
      <c r="DW1071" s="37"/>
      <c r="DX1071" s="37"/>
      <c r="DY1071" s="37"/>
      <c r="DZ1071" s="37"/>
      <c r="EA1071" s="37"/>
      <c r="EB1071" s="37"/>
      <c r="EC1071" s="37"/>
      <c r="ED1071" s="37"/>
      <c r="EE1071" s="37"/>
      <c r="EF1071" s="37"/>
      <c r="EG1071" s="37"/>
      <c r="EH1071" s="37"/>
      <c r="EI1071" s="37"/>
      <c r="EJ1071" s="37"/>
      <c r="EK1071" s="37"/>
      <c r="EL1071" s="37"/>
      <c r="EM1071" s="37"/>
      <c r="EN1071" s="37"/>
      <c r="EO1071" s="37"/>
      <c r="EP1071" s="37"/>
      <c r="EQ1071" s="37"/>
      <c r="ER1071" s="37"/>
      <c r="ES1071" s="37"/>
      <c r="ET1071" s="37"/>
      <c r="EU1071" s="37"/>
      <c r="EV1071" s="37"/>
      <c r="EW1071" s="37"/>
      <c r="EX1071" s="37"/>
      <c r="EY1071" s="37"/>
      <c r="EZ1071" s="37"/>
      <c r="FA1071" s="37"/>
      <c r="FB1071" s="37"/>
      <c r="FC1071" s="37"/>
      <c r="FD1071" s="37"/>
      <c r="FE1071" s="37"/>
      <c r="FF1071" s="37"/>
      <c r="FG1071" s="37"/>
      <c r="FH1071" s="37"/>
      <c r="FI1071" s="37"/>
      <c r="FJ1071" s="37"/>
      <c r="FK1071" s="37"/>
      <c r="FL1071" s="37"/>
      <c r="FM1071" s="37"/>
      <c r="FN1071" s="37"/>
      <c r="FO1071" s="37"/>
      <c r="FP1071" s="37"/>
      <c r="FQ1071" s="37"/>
      <c r="FR1071" s="37"/>
      <c r="FS1071" s="37"/>
      <c r="FT1071" s="37"/>
      <c r="FU1071" s="37"/>
      <c r="FV1071" s="37"/>
      <c r="FW1071" s="37"/>
      <c r="FX1071" s="37"/>
      <c r="FY1071" s="37"/>
      <c r="FZ1071" s="37"/>
      <c r="GA1071" s="37"/>
      <c r="GB1071" s="37"/>
      <c r="GC1071" s="37"/>
      <c r="GD1071" s="37"/>
      <c r="GE1071" s="37"/>
      <c r="GF1071" s="37"/>
      <c r="GG1071" s="37"/>
      <c r="GH1071" s="37"/>
      <c r="GI1071" s="37"/>
      <c r="GJ1071" s="37"/>
      <c r="GK1071" s="37"/>
      <c r="GL1071" s="37"/>
      <c r="GM1071" s="37"/>
      <c r="GN1071" s="37"/>
      <c r="GO1071" s="37"/>
      <c r="GP1071" s="37"/>
      <c r="GQ1071" s="37"/>
      <c r="GR1071" s="37"/>
      <c r="GS1071" s="37"/>
      <c r="GT1071" s="37"/>
      <c r="GU1071" s="37"/>
      <c r="GV1071" s="37"/>
      <c r="GW1071" s="37"/>
      <c r="GX1071" s="37"/>
      <c r="GY1071" s="37"/>
      <c r="GZ1071" s="37"/>
      <c r="HA1071" s="37"/>
      <c r="HB1071" s="37"/>
      <c r="HC1071" s="37"/>
      <c r="HD1071" s="37"/>
      <c r="HE1071" s="37"/>
      <c r="HF1071" s="37"/>
      <c r="HG1071" s="37"/>
      <c r="HH1071" s="37"/>
      <c r="HI1071" s="37"/>
      <c r="HJ1071" s="37"/>
      <c r="HK1071" s="37"/>
      <c r="HL1071" s="37"/>
      <c r="HM1071" s="37"/>
      <c r="HN1071" s="37"/>
      <c r="HO1071" s="37"/>
      <c r="HP1071" s="37"/>
      <c r="HQ1071" s="37"/>
      <c r="HR1071" s="37"/>
      <c r="HS1071" s="37"/>
      <c r="HT1071" s="37"/>
      <c r="HU1071" s="37"/>
      <c r="HV1071" s="37"/>
      <c r="HW1071" s="37"/>
      <c r="HX1071" s="37"/>
      <c r="HY1071" s="37"/>
      <c r="HZ1071" s="37"/>
      <c r="IA1071" s="37"/>
      <c r="IB1071" s="37"/>
      <c r="IC1071" s="37"/>
      <c r="ID1071" s="37"/>
      <c r="IE1071" s="37"/>
      <c r="IF1071" s="37"/>
      <c r="IG1071" s="37"/>
      <c r="IH1071" s="37"/>
      <c r="II1071" s="37"/>
      <c r="IJ1071" s="37"/>
      <c r="IK1071" s="37"/>
      <c r="IL1071" s="37"/>
      <c r="IM1071" s="37"/>
      <c r="IN1071" s="37"/>
      <c r="IO1071" s="37"/>
      <c r="IP1071" s="37"/>
      <c r="IQ1071" s="37"/>
      <c r="IR1071" s="37"/>
      <c r="IS1071" s="37"/>
      <c r="IT1071" s="37"/>
      <c r="IU1071" s="37"/>
      <c r="IV1071" s="37"/>
      <c r="IW1071" s="37"/>
      <c r="IX1071" s="37"/>
      <c r="IY1071" s="37"/>
      <c r="IZ1071" s="37"/>
      <c r="JA1071" s="37"/>
      <c r="JB1071" s="37"/>
      <c r="JC1071" s="37"/>
      <c r="JD1071" s="37"/>
      <c r="JE1071" s="37"/>
      <c r="JF1071" s="37"/>
      <c r="JG1071" s="37"/>
      <c r="JH1071" s="37"/>
      <c r="JI1071" s="37"/>
      <c r="JJ1071" s="37"/>
      <c r="JK1071" s="37"/>
      <c r="JL1071" s="37"/>
      <c r="JM1071" s="37"/>
      <c r="JN1071" s="37"/>
      <c r="JO1071" s="37"/>
      <c r="JP1071" s="37"/>
      <c r="JQ1071" s="37"/>
      <c r="JR1071" s="37"/>
      <c r="JS1071" s="37"/>
      <c r="JT1071" s="37"/>
      <c r="JU1071" s="37"/>
      <c r="JV1071" s="37"/>
      <c r="JW1071" s="37"/>
      <c r="JX1071" s="37"/>
      <c r="JY1071" s="37"/>
      <c r="JZ1071" s="37"/>
      <c r="KA1071" s="37"/>
      <c r="KB1071" s="37"/>
      <c r="KC1071" s="37"/>
      <c r="KD1071" s="37"/>
      <c r="KE1071" s="37"/>
      <c r="KF1071" s="37"/>
      <c r="KG1071" s="37"/>
      <c r="KH1071" s="37"/>
      <c r="KI1071" s="37"/>
      <c r="KJ1071" s="37"/>
      <c r="KK1071" s="37"/>
      <c r="KL1071" s="37"/>
      <c r="KM1071" s="37"/>
      <c r="KN1071" s="37"/>
      <c r="KO1071" s="37"/>
      <c r="KP1071" s="37"/>
      <c r="KQ1071" s="37"/>
      <c r="KR1071" s="37"/>
      <c r="KS1071" s="37"/>
      <c r="KT1071" s="37"/>
      <c r="KU1071" s="37"/>
      <c r="KV1071" s="37"/>
      <c r="KW1071" s="37"/>
      <c r="KX1071" s="37"/>
      <c r="KY1071" s="37"/>
      <c r="KZ1071" s="37"/>
      <c r="LA1071" s="37"/>
      <c r="LB1071" s="37"/>
      <c r="LC1071" s="37"/>
      <c r="LD1071" s="37"/>
      <c r="LE1071" s="37"/>
      <c r="LF1071" s="37"/>
      <c r="LG1071" s="37"/>
      <c r="LH1071" s="37"/>
      <c r="LI1071" s="37"/>
      <c r="LJ1071" s="37"/>
      <c r="LK1071" s="37"/>
      <c r="LL1071" s="37"/>
      <c r="LM1071" s="37"/>
      <c r="LN1071" s="37"/>
      <c r="LO1071" s="37"/>
      <c r="LP1071" s="37"/>
      <c r="LQ1071" s="37"/>
      <c r="LR1071" s="37"/>
      <c r="LS1071" s="37"/>
      <c r="LT1071" s="37"/>
      <c r="LU1071" s="37"/>
      <c r="LV1071" s="37"/>
      <c r="LW1071" s="37"/>
      <c r="LX1071" s="37"/>
      <c r="LY1071" s="37"/>
      <c r="LZ1071" s="37"/>
      <c r="MA1071" s="37"/>
      <c r="MB1071" s="37"/>
      <c r="MC1071" s="37"/>
      <c r="MD1071" s="37"/>
      <c r="ME1071" s="37"/>
      <c r="MF1071" s="37"/>
      <c r="MG1071" s="37"/>
      <c r="MH1071" s="37"/>
      <c r="MI1071" s="37"/>
      <c r="MJ1071" s="37"/>
      <c r="MK1071" s="37"/>
      <c r="ML1071" s="37"/>
      <c r="MM1071" s="37"/>
      <c r="MN1071" s="37"/>
      <c r="MO1071" s="37"/>
      <c r="MP1071" s="37"/>
      <c r="MQ1071" s="37"/>
      <c r="MR1071" s="37"/>
      <c r="MS1071" s="37"/>
      <c r="MT1071" s="37"/>
      <c r="MU1071" s="37"/>
      <c r="MV1071" s="37"/>
      <c r="MW1071" s="37"/>
      <c r="MX1071" s="37"/>
      <c r="MY1071" s="37"/>
      <c r="MZ1071" s="37"/>
      <c r="NA1071" s="37"/>
      <c r="NB1071" s="37"/>
      <c r="NC1071" s="37"/>
      <c r="ND1071" s="37"/>
      <c r="NE1071" s="37"/>
      <c r="NF1071" s="37"/>
      <c r="NG1071" s="37"/>
      <c r="NH1071" s="37"/>
      <c r="NI1071" s="37"/>
      <c r="NJ1071" s="37"/>
      <c r="NK1071" s="37"/>
      <c r="NL1071" s="37"/>
      <c r="NM1071" s="37"/>
      <c r="NN1071" s="37"/>
      <c r="NO1071" s="37"/>
      <c r="NP1071" s="37"/>
      <c r="NQ1071" s="37"/>
      <c r="NR1071" s="37"/>
      <c r="NS1071" s="37"/>
      <c r="NT1071" s="37"/>
      <c r="NU1071" s="37"/>
      <c r="NV1071" s="37"/>
      <c r="NW1071" s="37"/>
      <c r="NX1071" s="37"/>
      <c r="NY1071" s="37"/>
      <c r="NZ1071" s="37"/>
      <c r="OA1071" s="37"/>
      <c r="OB1071" s="37"/>
      <c r="OC1071" s="37"/>
      <c r="OD1071" s="37"/>
      <c r="OE1071" s="37"/>
      <c r="OF1071" s="37"/>
      <c r="OG1071" s="37"/>
      <c r="OH1071" s="37"/>
      <c r="OI1071" s="37"/>
      <c r="OJ1071" s="37"/>
      <c r="OK1071" s="37"/>
      <c r="OL1071" s="37"/>
      <c r="OM1071" s="37"/>
      <c r="ON1071" s="37"/>
      <c r="OO1071" s="37"/>
      <c r="OP1071" s="37"/>
      <c r="OQ1071" s="37"/>
      <c r="OR1071" s="37"/>
      <c r="OS1071" s="37"/>
      <c r="OT1071" s="37"/>
      <c r="OU1071" s="37"/>
      <c r="OV1071" s="37"/>
      <c r="OW1071" s="37"/>
      <c r="OX1071" s="37"/>
      <c r="OY1071" s="37"/>
      <c r="OZ1071" s="37"/>
      <c r="PA1071" s="37"/>
      <c r="PB1071" s="37"/>
      <c r="PC1071" s="37"/>
      <c r="PD1071" s="37"/>
      <c r="PE1071" s="37"/>
      <c r="PF1071" s="37"/>
      <c r="PG1071" s="37"/>
      <c r="PH1071" s="37"/>
      <c r="PI1071" s="37"/>
      <c r="PJ1071" s="37"/>
      <c r="PK1071" s="37"/>
      <c r="PL1071" s="37"/>
      <c r="PM1071" s="37"/>
      <c r="PN1071" s="37"/>
      <c r="PO1071" s="37"/>
      <c r="PP1071" s="37"/>
      <c r="PQ1071" s="37"/>
      <c r="PR1071" s="37"/>
      <c r="PS1071" s="37"/>
      <c r="PT1071" s="37"/>
      <c r="PU1071" s="37"/>
      <c r="PV1071" s="37"/>
      <c r="PW1071" s="37"/>
      <c r="PX1071" s="37"/>
      <c r="PY1071" s="37"/>
      <c r="PZ1071" s="37"/>
      <c r="QA1071" s="37"/>
      <c r="QB1071" s="37"/>
      <c r="QC1071" s="37"/>
      <c r="QD1071" s="37"/>
      <c r="QE1071" s="37"/>
      <c r="QF1071" s="37"/>
      <c r="QG1071" s="37"/>
      <c r="QH1071" s="37"/>
      <c r="QI1071" s="37"/>
      <c r="QJ1071" s="37"/>
      <c r="QK1071" s="37"/>
      <c r="QL1071" s="37"/>
      <c r="QM1071" s="37"/>
      <c r="QN1071" s="37"/>
      <c r="QO1071" s="37"/>
      <c r="QP1071" s="37"/>
      <c r="QQ1071" s="37"/>
      <c r="QR1071" s="37"/>
      <c r="QS1071" s="37"/>
      <c r="QT1071" s="37"/>
      <c r="QU1071" s="37"/>
      <c r="QV1071" s="37"/>
      <c r="QW1071" s="37"/>
      <c r="QX1071" s="37"/>
      <c r="QY1071" s="37"/>
      <c r="QZ1071" s="37"/>
      <c r="RA1071" s="37"/>
      <c r="RB1071" s="37"/>
      <c r="RC1071" s="37"/>
      <c r="RD1071" s="37"/>
      <c r="RE1071" s="37"/>
      <c r="RF1071" s="37"/>
      <c r="RG1071" s="37"/>
      <c r="RH1071" s="37"/>
      <c r="RI1071" s="37"/>
      <c r="RJ1071" s="37"/>
      <c r="RK1071" s="37"/>
      <c r="RL1071" s="37"/>
      <c r="RM1071" s="37"/>
      <c r="RN1071" s="37"/>
      <c r="RO1071" s="37"/>
      <c r="RP1071" s="37"/>
      <c r="RQ1071" s="37"/>
      <c r="RR1071" s="37"/>
      <c r="RS1071" s="37"/>
      <c r="RT1071" s="37"/>
      <c r="RU1071" s="37"/>
      <c r="RV1071" s="37"/>
      <c r="RW1071" s="37"/>
      <c r="RX1071" s="37"/>
      <c r="RY1071" s="37"/>
      <c r="RZ1071" s="37"/>
      <c r="SA1071" s="37"/>
      <c r="SB1071" s="37"/>
      <c r="SC1071" s="37"/>
      <c r="SD1071" s="37"/>
      <c r="SE1071" s="37"/>
      <c r="SF1071" s="37"/>
      <c r="SG1071" s="37"/>
      <c r="SH1071" s="37"/>
      <c r="SI1071" s="37"/>
      <c r="SJ1071" s="37"/>
      <c r="SK1071" s="37"/>
      <c r="SL1071" s="37"/>
      <c r="SM1071" s="37"/>
      <c r="SN1071" s="37"/>
      <c r="SO1071" s="37"/>
      <c r="SP1071" s="37"/>
      <c r="SQ1071" s="37"/>
      <c r="SR1071" s="37"/>
      <c r="SS1071" s="37"/>
      <c r="ST1071" s="37"/>
      <c r="SU1071" s="37"/>
      <c r="SV1071" s="37"/>
      <c r="SW1071" s="37"/>
      <c r="SX1071" s="37"/>
      <c r="SY1071" s="37"/>
      <c r="SZ1071" s="37"/>
      <c r="TA1071" s="37"/>
      <c r="TB1071" s="37"/>
      <c r="TC1071" s="37"/>
      <c r="TD1071" s="37"/>
      <c r="TE1071" s="37"/>
      <c r="TF1071" s="37"/>
      <c r="TG1071" s="37"/>
      <c r="TH1071" s="37"/>
      <c r="TI1071" s="37"/>
      <c r="TJ1071" s="37"/>
      <c r="TK1071" s="37"/>
      <c r="TL1071" s="37"/>
      <c r="TM1071" s="37"/>
      <c r="TN1071" s="37"/>
      <c r="TO1071" s="37"/>
      <c r="TP1071" s="37"/>
      <c r="TQ1071" s="37"/>
      <c r="TR1071" s="37"/>
      <c r="TS1071" s="37"/>
      <c r="TT1071" s="37"/>
      <c r="TU1071" s="37"/>
      <c r="TV1071" s="37"/>
      <c r="TW1071" s="37"/>
      <c r="TX1071" s="37"/>
      <c r="TY1071" s="37"/>
      <c r="TZ1071" s="37"/>
      <c r="UA1071" s="37"/>
      <c r="UB1071" s="37"/>
      <c r="UC1071" s="37"/>
      <c r="UD1071" s="37"/>
      <c r="UE1071" s="37"/>
      <c r="UF1071" s="37"/>
      <c r="UG1071" s="37"/>
      <c r="UH1071" s="37"/>
      <c r="UI1071" s="37"/>
      <c r="UJ1071" s="37"/>
      <c r="UK1071" s="37"/>
      <c r="UL1071" s="37"/>
      <c r="UM1071" s="37"/>
      <c r="UN1071" s="37"/>
      <c r="UO1071" s="37"/>
      <c r="UP1071" s="37"/>
      <c r="UQ1071" s="37"/>
      <c r="UR1071" s="37"/>
      <c r="US1071" s="37"/>
      <c r="UT1071" s="37"/>
      <c r="UU1071" s="37"/>
      <c r="UV1071" s="37"/>
      <c r="UW1071" s="37"/>
      <c r="UX1071" s="37"/>
      <c r="UY1071" s="37"/>
      <c r="UZ1071" s="37"/>
      <c r="VA1071" s="37"/>
      <c r="VB1071" s="37"/>
      <c r="VC1071" s="37"/>
      <c r="VD1071" s="37"/>
      <c r="VE1071" s="37"/>
      <c r="VF1071" s="37"/>
      <c r="VG1071" s="37"/>
      <c r="VH1071" s="37"/>
      <c r="VI1071" s="37"/>
      <c r="VJ1071" s="37"/>
      <c r="VK1071" s="37"/>
      <c r="VL1071" s="37"/>
      <c r="VM1071" s="37"/>
      <c r="VN1071" s="37"/>
      <c r="VO1071" s="37"/>
      <c r="VP1071" s="37"/>
      <c r="VQ1071" s="37"/>
      <c r="VR1071" s="37"/>
      <c r="VS1071" s="37"/>
      <c r="VT1071" s="37"/>
      <c r="VU1071" s="37"/>
      <c r="VV1071" s="37"/>
      <c r="VW1071" s="37"/>
      <c r="VX1071" s="37"/>
      <c r="VY1071" s="37"/>
      <c r="VZ1071" s="37"/>
      <c r="WA1071" s="37"/>
      <c r="WB1071" s="37"/>
      <c r="WC1071" s="37"/>
      <c r="WD1071" s="37"/>
      <c r="WE1071" s="37"/>
      <c r="WF1071" s="37"/>
      <c r="WG1071" s="37"/>
      <c r="WH1071" s="37"/>
      <c r="WI1071" s="37"/>
      <c r="WJ1071" s="37"/>
      <c r="WK1071" s="37"/>
      <c r="WL1071" s="37"/>
      <c r="WM1071" s="37"/>
      <c r="WN1071" s="37"/>
      <c r="WO1071" s="37"/>
      <c r="WP1071" s="37"/>
      <c r="WQ1071" s="37"/>
      <c r="WR1071" s="37"/>
      <c r="WS1071" s="37"/>
      <c r="WT1071" s="37"/>
      <c r="WU1071" s="37"/>
      <c r="WV1071" s="37"/>
      <c r="WW1071" s="37"/>
      <c r="WX1071" s="37"/>
      <c r="WY1071" s="37"/>
      <c r="WZ1071" s="37"/>
      <c r="XA1071" s="37"/>
      <c r="XB1071" s="37"/>
      <c r="XC1071" s="37"/>
      <c r="XD1071" s="37"/>
      <c r="XE1071" s="37"/>
      <c r="XF1071" s="37"/>
      <c r="XG1071" s="37"/>
      <c r="XH1071" s="37"/>
      <c r="XI1071" s="37"/>
      <c r="XJ1071" s="37"/>
      <c r="XK1071" s="37"/>
      <c r="XL1071" s="37"/>
      <c r="XM1071" s="37"/>
      <c r="XN1071" s="37"/>
      <c r="XO1071" s="37"/>
      <c r="XP1071" s="37"/>
      <c r="XQ1071" s="37"/>
      <c r="XR1071" s="37"/>
      <c r="XS1071" s="37"/>
      <c r="XT1071" s="37"/>
      <c r="XU1071" s="37"/>
      <c r="XV1071" s="37"/>
      <c r="XW1071" s="37"/>
      <c r="XX1071" s="37"/>
      <c r="XY1071" s="37"/>
      <c r="XZ1071" s="37"/>
      <c r="YA1071" s="37"/>
      <c r="YB1071" s="37"/>
      <c r="YC1071" s="37"/>
      <c r="YD1071" s="37"/>
      <c r="YE1071" s="37"/>
      <c r="YF1071" s="37"/>
      <c r="YG1071" s="37"/>
      <c r="YH1071" s="37"/>
      <c r="YI1071" s="37"/>
      <c r="YJ1071" s="37"/>
      <c r="YK1071" s="37"/>
      <c r="YL1071" s="37"/>
      <c r="YM1071" s="37"/>
      <c r="YN1071" s="37"/>
      <c r="YO1071" s="37"/>
      <c r="YP1071" s="37"/>
      <c r="YQ1071" s="37"/>
      <c r="YR1071" s="37"/>
      <c r="YS1071" s="37"/>
      <c r="YT1071" s="37"/>
      <c r="YU1071" s="37"/>
      <c r="YV1071" s="37"/>
      <c r="YW1071" s="37"/>
      <c r="YX1071" s="37"/>
      <c r="YY1071" s="37"/>
      <c r="YZ1071" s="37"/>
      <c r="ZA1071" s="37"/>
      <c r="ZB1071" s="37"/>
      <c r="ZC1071" s="37"/>
      <c r="ZD1071" s="37"/>
      <c r="ZE1071" s="37"/>
      <c r="ZF1071" s="37"/>
      <c r="ZG1071" s="37"/>
      <c r="ZH1071" s="37"/>
      <c r="ZI1071" s="37"/>
      <c r="ZJ1071" s="37"/>
      <c r="ZK1071" s="37"/>
      <c r="ZL1071" s="37"/>
      <c r="ZM1071" s="37"/>
      <c r="ZN1071" s="37"/>
      <c r="ZO1071" s="37"/>
      <c r="ZP1071" s="37"/>
      <c r="ZQ1071" s="37"/>
      <c r="ZR1071" s="37"/>
      <c r="ZS1071" s="37"/>
      <c r="ZT1071" s="37"/>
      <c r="ZU1071" s="37"/>
      <c r="ZV1071" s="37"/>
      <c r="ZW1071" s="37"/>
      <c r="ZX1071" s="37"/>
      <c r="ZY1071" s="37"/>
      <c r="ZZ1071" s="37"/>
      <c r="AAA1071" s="37"/>
      <c r="AAB1071" s="37"/>
      <c r="AAC1071" s="37"/>
      <c r="AAD1071" s="37"/>
      <c r="AAE1071" s="37"/>
      <c r="AAF1071" s="37"/>
      <c r="AAG1071" s="37"/>
      <c r="AAH1071" s="37"/>
      <c r="AAI1071" s="37"/>
      <c r="AAJ1071" s="37"/>
      <c r="AAK1071" s="37"/>
      <c r="AAL1071" s="35" t="s">
        <v>147</v>
      </c>
      <c r="AAM1071" s="35"/>
      <c r="AAN1071" s="35"/>
      <c r="AAO1071" s="35"/>
      <c r="AAP1071" s="35"/>
      <c r="AAQ1071" s="35"/>
      <c r="AAR1071" s="35"/>
      <c r="AAS1071" s="35"/>
      <c r="AAT1071" s="35"/>
      <c r="AAU1071" s="35"/>
      <c r="AAV1071" s="35"/>
      <c r="AAY1071" s="23"/>
      <c r="AAZ1071" s="23"/>
      <c r="ABA1071" s="23"/>
      <c r="ABB1071" s="23"/>
      <c r="ABC1071" s="23"/>
      <c r="ABD1071" s="23"/>
      <c r="ABE1071" s="23"/>
      <c r="ABF1071" s="23"/>
      <c r="ABG1071" s="23"/>
      <c r="ABH1071" s="23"/>
      <c r="ABI1071" s="23"/>
      <c r="ABJ1071" s="23"/>
    </row>
    <row r="1072" spans="1:738" x14ac:dyDescent="0.15">
      <c r="A1072" s="35"/>
      <c r="B1072" s="39"/>
      <c r="C1072" s="40"/>
      <c r="D1072" s="40"/>
      <c r="E1072" s="40"/>
      <c r="F1072" s="40"/>
      <c r="G1072" s="40"/>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7"/>
      <c r="AP1072" s="38"/>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c r="CT1072" s="37"/>
      <c r="CU1072" s="37"/>
      <c r="CV1072" s="37"/>
      <c r="CW1072" s="37"/>
      <c r="CX1072" s="37"/>
      <c r="CY1072" s="37"/>
      <c r="CZ1072" s="37"/>
      <c r="DA1072" s="37"/>
      <c r="DB1072" s="37"/>
      <c r="DC1072" s="37"/>
      <c r="DD1072" s="37"/>
      <c r="DE1072" s="37"/>
      <c r="DF1072" s="37"/>
      <c r="DG1072" s="37"/>
      <c r="DH1072" s="37"/>
      <c r="DI1072" s="37"/>
      <c r="DJ1072" s="37"/>
      <c r="DK1072" s="37"/>
      <c r="DL1072" s="37"/>
      <c r="DM1072" s="37"/>
      <c r="DN1072" s="37"/>
      <c r="DO1072" s="37"/>
      <c r="DP1072" s="37"/>
      <c r="DQ1072" s="37"/>
      <c r="DR1072" s="37"/>
      <c r="DS1072" s="37"/>
      <c r="DT1072" s="37"/>
      <c r="DU1072" s="37"/>
      <c r="DV1072" s="37"/>
      <c r="DW1072" s="37"/>
      <c r="DX1072" s="37"/>
      <c r="DY1072" s="37"/>
      <c r="DZ1072" s="37"/>
      <c r="EA1072" s="37"/>
      <c r="EB1072" s="37"/>
      <c r="EC1072" s="37"/>
      <c r="ED1072" s="37"/>
      <c r="EE1072" s="37"/>
      <c r="EF1072" s="37"/>
      <c r="EG1072" s="37"/>
      <c r="EH1072" s="37"/>
      <c r="EI1072" s="37"/>
      <c r="EJ1072" s="37"/>
      <c r="EK1072" s="37"/>
      <c r="EL1072" s="37"/>
      <c r="EM1072" s="37"/>
      <c r="EN1072" s="37"/>
      <c r="EO1072" s="37"/>
      <c r="EP1072" s="37"/>
      <c r="EQ1072" s="37"/>
      <c r="ER1072" s="37"/>
      <c r="ES1072" s="37"/>
      <c r="ET1072" s="37"/>
      <c r="EU1072" s="37"/>
      <c r="EV1072" s="37"/>
      <c r="EW1072" s="37"/>
      <c r="EX1072" s="37"/>
      <c r="EY1072" s="37"/>
      <c r="EZ1072" s="37"/>
      <c r="FA1072" s="37"/>
      <c r="FB1072" s="37"/>
      <c r="FC1072" s="37"/>
      <c r="FD1072" s="37"/>
      <c r="FE1072" s="37"/>
      <c r="FF1072" s="37"/>
      <c r="FG1072" s="37"/>
      <c r="FH1072" s="37"/>
      <c r="FI1072" s="37"/>
      <c r="FJ1072" s="37"/>
      <c r="FK1072" s="37"/>
      <c r="FL1072" s="37"/>
      <c r="FM1072" s="37"/>
      <c r="FN1072" s="37"/>
      <c r="FO1072" s="37"/>
      <c r="FP1072" s="37"/>
      <c r="FQ1072" s="37"/>
      <c r="FR1072" s="37"/>
      <c r="FS1072" s="37"/>
      <c r="FT1072" s="37"/>
      <c r="FU1072" s="37"/>
      <c r="FV1072" s="37"/>
      <c r="FW1072" s="37"/>
      <c r="FX1072" s="37"/>
      <c r="FY1072" s="37"/>
      <c r="FZ1072" s="37"/>
      <c r="GA1072" s="37"/>
      <c r="GB1072" s="37"/>
      <c r="GC1072" s="37"/>
      <c r="GD1072" s="37"/>
      <c r="GE1072" s="37"/>
      <c r="GF1072" s="37"/>
      <c r="GG1072" s="37"/>
      <c r="GH1072" s="37"/>
      <c r="GI1072" s="37"/>
      <c r="GJ1072" s="37"/>
      <c r="GK1072" s="37"/>
      <c r="GL1072" s="37"/>
      <c r="GM1072" s="37"/>
      <c r="GN1072" s="37"/>
      <c r="GO1072" s="37"/>
      <c r="GP1072" s="37"/>
      <c r="GQ1072" s="37"/>
      <c r="GR1072" s="37"/>
      <c r="GS1072" s="37"/>
      <c r="GT1072" s="37"/>
      <c r="GU1072" s="37"/>
      <c r="GV1072" s="37"/>
      <c r="GW1072" s="37"/>
      <c r="GX1072" s="37"/>
      <c r="GY1072" s="37"/>
      <c r="GZ1072" s="37"/>
      <c r="HA1072" s="37"/>
      <c r="HB1072" s="37"/>
      <c r="HC1072" s="37"/>
      <c r="HD1072" s="37"/>
      <c r="HE1072" s="37"/>
      <c r="HF1072" s="37"/>
      <c r="HG1072" s="37"/>
      <c r="HH1072" s="37"/>
      <c r="HI1072" s="37"/>
      <c r="HJ1072" s="37"/>
      <c r="HK1072" s="37"/>
      <c r="HL1072" s="37"/>
      <c r="HM1072" s="37"/>
      <c r="HN1072" s="37"/>
      <c r="HO1072" s="37"/>
      <c r="HP1072" s="37"/>
      <c r="HQ1072" s="37"/>
      <c r="HR1072" s="37"/>
      <c r="HS1072" s="37"/>
      <c r="HT1072" s="37"/>
      <c r="HU1072" s="37"/>
      <c r="HV1072" s="37"/>
      <c r="HW1072" s="37"/>
      <c r="HX1072" s="37"/>
      <c r="HY1072" s="37"/>
      <c r="HZ1072" s="37"/>
      <c r="IA1072" s="37"/>
      <c r="IB1072" s="37"/>
      <c r="IC1072" s="37"/>
      <c r="ID1072" s="37"/>
      <c r="IE1072" s="37"/>
      <c r="IF1072" s="37"/>
      <c r="IG1072" s="37"/>
      <c r="IH1072" s="37"/>
      <c r="II1072" s="37"/>
      <c r="IJ1072" s="37"/>
      <c r="IK1072" s="37"/>
      <c r="IL1072" s="37"/>
      <c r="IM1072" s="37"/>
      <c r="IN1072" s="37"/>
      <c r="IO1072" s="37"/>
      <c r="IP1072" s="37"/>
      <c r="IQ1072" s="37"/>
      <c r="IR1072" s="37"/>
      <c r="IS1072" s="37"/>
      <c r="IT1072" s="37"/>
      <c r="IU1072" s="37"/>
      <c r="IV1072" s="37"/>
      <c r="IW1072" s="37"/>
      <c r="IX1072" s="37"/>
      <c r="IY1072" s="37"/>
      <c r="IZ1072" s="37"/>
      <c r="JA1072" s="37"/>
      <c r="JB1072" s="37"/>
      <c r="JC1072" s="37"/>
      <c r="JD1072" s="37"/>
      <c r="JE1072" s="37"/>
      <c r="JF1072" s="37"/>
      <c r="JG1072" s="37"/>
      <c r="JH1072" s="37"/>
      <c r="JI1072" s="37"/>
      <c r="JJ1072" s="37"/>
      <c r="JK1072" s="37"/>
      <c r="JL1072" s="37"/>
      <c r="JM1072" s="37"/>
      <c r="JN1072" s="37"/>
      <c r="JO1072" s="37"/>
      <c r="JP1072" s="37"/>
      <c r="JQ1072" s="37"/>
      <c r="JR1072" s="37"/>
      <c r="JS1072" s="37"/>
      <c r="JT1072" s="37"/>
      <c r="JU1072" s="37"/>
      <c r="JV1072" s="37"/>
      <c r="JW1072" s="37"/>
      <c r="JX1072" s="37"/>
      <c r="JY1072" s="37"/>
      <c r="JZ1072" s="37"/>
      <c r="KA1072" s="37"/>
      <c r="KB1072" s="37"/>
      <c r="KC1072" s="37"/>
      <c r="KD1072" s="37"/>
      <c r="KE1072" s="37"/>
      <c r="KF1072" s="37"/>
      <c r="KG1072" s="37"/>
      <c r="KH1072" s="37"/>
      <c r="KI1072" s="37"/>
      <c r="KJ1072" s="37"/>
      <c r="KK1072" s="37"/>
      <c r="KL1072" s="37"/>
      <c r="KM1072" s="37"/>
      <c r="KN1072" s="37"/>
      <c r="KO1072" s="37"/>
      <c r="KP1072" s="37"/>
      <c r="KQ1072" s="37"/>
      <c r="KR1072" s="37"/>
      <c r="KS1072" s="37"/>
      <c r="KT1072" s="37"/>
      <c r="KU1072" s="37"/>
      <c r="KV1072" s="37"/>
      <c r="KW1072" s="37"/>
      <c r="KX1072" s="37"/>
      <c r="KY1072" s="37"/>
      <c r="KZ1072" s="37"/>
      <c r="LA1072" s="37"/>
      <c r="LB1072" s="37"/>
      <c r="LC1072" s="37"/>
      <c r="LD1072" s="37"/>
      <c r="LE1072" s="37"/>
      <c r="LF1072" s="37"/>
      <c r="LG1072" s="37"/>
      <c r="LH1072" s="37"/>
      <c r="LI1072" s="37"/>
      <c r="LJ1072" s="37"/>
      <c r="LK1072" s="37"/>
      <c r="LL1072" s="37"/>
      <c r="LM1072" s="37"/>
      <c r="LN1072" s="37"/>
      <c r="LO1072" s="37"/>
      <c r="LP1072" s="37"/>
      <c r="LQ1072" s="37"/>
      <c r="LR1072" s="37"/>
      <c r="LS1072" s="37"/>
      <c r="LT1072" s="37"/>
      <c r="LU1072" s="37"/>
      <c r="LV1072" s="37"/>
      <c r="LW1072" s="37"/>
      <c r="LX1072" s="37"/>
      <c r="LY1072" s="37"/>
      <c r="LZ1072" s="37"/>
      <c r="MA1072" s="37"/>
      <c r="MB1072" s="37"/>
      <c r="MC1072" s="37"/>
      <c r="MD1072" s="37"/>
      <c r="ME1072" s="37"/>
      <c r="MF1072" s="37"/>
      <c r="MG1072" s="37"/>
      <c r="MH1072" s="37"/>
      <c r="MI1072" s="37"/>
      <c r="MJ1072" s="37"/>
      <c r="MK1072" s="37"/>
      <c r="ML1072" s="37"/>
      <c r="MM1072" s="37"/>
      <c r="MN1072" s="37"/>
      <c r="MO1072" s="37"/>
      <c r="MP1072" s="37"/>
      <c r="MQ1072" s="37"/>
      <c r="MR1072" s="37"/>
      <c r="MS1072" s="37"/>
      <c r="MT1072" s="37"/>
      <c r="MU1072" s="37"/>
      <c r="MV1072" s="37"/>
      <c r="MW1072" s="37"/>
      <c r="MX1072" s="37"/>
      <c r="MY1072" s="37"/>
      <c r="MZ1072" s="37"/>
      <c r="NA1072" s="37"/>
      <c r="NB1072" s="37"/>
      <c r="NC1072" s="37"/>
      <c r="ND1072" s="37"/>
      <c r="NE1072" s="37"/>
      <c r="NF1072" s="37"/>
      <c r="NG1072" s="37"/>
      <c r="NH1072" s="37"/>
      <c r="NI1072" s="37"/>
      <c r="NJ1072" s="37"/>
      <c r="NK1072" s="37"/>
      <c r="NL1072" s="37"/>
      <c r="NM1072" s="37"/>
      <c r="NN1072" s="37"/>
      <c r="NO1072" s="37"/>
      <c r="NP1072" s="37"/>
      <c r="NQ1072" s="37"/>
      <c r="NR1072" s="37"/>
      <c r="NS1072" s="37"/>
      <c r="NT1072" s="37"/>
      <c r="NU1072" s="37"/>
      <c r="NV1072" s="37"/>
      <c r="NW1072" s="37"/>
      <c r="NX1072" s="37"/>
      <c r="NY1072" s="37"/>
      <c r="NZ1072" s="37"/>
      <c r="OA1072" s="37"/>
      <c r="OB1072" s="37"/>
      <c r="OC1072" s="37"/>
      <c r="OD1072" s="37"/>
      <c r="OE1072" s="37"/>
      <c r="OF1072" s="37"/>
      <c r="OG1072" s="37"/>
      <c r="OH1072" s="37"/>
      <c r="OI1072" s="37"/>
      <c r="OJ1072" s="37"/>
      <c r="OK1072" s="37"/>
      <c r="OL1072" s="37"/>
      <c r="OM1072" s="37"/>
      <c r="ON1072" s="37"/>
      <c r="OO1072" s="37"/>
      <c r="OP1072" s="37"/>
      <c r="OQ1072" s="37"/>
      <c r="OR1072" s="37"/>
      <c r="OS1072" s="37"/>
      <c r="OT1072" s="37"/>
      <c r="OU1072" s="37"/>
      <c r="OV1072" s="37"/>
      <c r="OW1072" s="37"/>
      <c r="OX1072" s="37"/>
      <c r="OY1072" s="37"/>
      <c r="OZ1072" s="37"/>
      <c r="PA1072" s="37"/>
      <c r="PB1072" s="37"/>
      <c r="PC1072" s="37"/>
      <c r="PD1072" s="37"/>
      <c r="PE1072" s="37"/>
      <c r="PF1072" s="37"/>
      <c r="PG1072" s="37"/>
      <c r="PH1072" s="37"/>
      <c r="PI1072" s="37"/>
      <c r="PJ1072" s="37"/>
      <c r="PK1072" s="37"/>
      <c r="PL1072" s="37"/>
      <c r="PM1072" s="37"/>
      <c r="PN1072" s="37"/>
      <c r="PO1072" s="37"/>
      <c r="PP1072" s="37"/>
      <c r="PQ1072" s="37"/>
      <c r="PR1072" s="37"/>
      <c r="PS1072" s="37"/>
      <c r="PT1072" s="37"/>
      <c r="PU1072" s="37"/>
      <c r="PV1072" s="37"/>
      <c r="PW1072" s="37"/>
      <c r="PX1072" s="37"/>
      <c r="PY1072" s="37"/>
      <c r="PZ1072" s="37"/>
      <c r="QA1072" s="37"/>
      <c r="QB1072" s="37"/>
      <c r="QC1072" s="37"/>
      <c r="QD1072" s="37"/>
      <c r="QE1072" s="37"/>
      <c r="QF1072" s="37"/>
      <c r="QG1072" s="37"/>
      <c r="QH1072" s="37"/>
      <c r="QI1072" s="37"/>
      <c r="QJ1072" s="37"/>
      <c r="QK1072" s="37"/>
      <c r="QL1072" s="37"/>
      <c r="QM1072" s="37"/>
      <c r="QN1072" s="37"/>
      <c r="QO1072" s="37"/>
      <c r="QP1072" s="37"/>
      <c r="QQ1072" s="37"/>
      <c r="QR1072" s="37"/>
      <c r="QS1072" s="37"/>
      <c r="QT1072" s="37"/>
      <c r="QU1072" s="37"/>
      <c r="QV1072" s="37"/>
      <c r="QW1072" s="37"/>
      <c r="QX1072" s="37"/>
      <c r="QY1072" s="37"/>
      <c r="QZ1072" s="37"/>
      <c r="RA1072" s="37"/>
      <c r="RB1072" s="37"/>
      <c r="RC1072" s="37"/>
      <c r="RD1072" s="37"/>
      <c r="RE1072" s="37"/>
      <c r="RF1072" s="37"/>
      <c r="RG1072" s="37"/>
      <c r="RH1072" s="37"/>
      <c r="RI1072" s="37"/>
      <c r="RJ1072" s="37"/>
      <c r="RK1072" s="37"/>
      <c r="RL1072" s="37"/>
      <c r="RM1072" s="37"/>
      <c r="RN1072" s="37"/>
      <c r="RO1072" s="37"/>
      <c r="RP1072" s="37"/>
      <c r="RQ1072" s="37"/>
      <c r="RR1072" s="37"/>
      <c r="RS1072" s="37"/>
      <c r="RT1072" s="37"/>
      <c r="RU1072" s="37"/>
      <c r="RV1072" s="37"/>
      <c r="RW1072" s="37"/>
      <c r="RX1072" s="37"/>
      <c r="RY1072" s="37"/>
      <c r="RZ1072" s="37"/>
      <c r="SA1072" s="37"/>
      <c r="SB1072" s="37"/>
      <c r="SC1072" s="37"/>
      <c r="SD1072" s="37"/>
      <c r="SE1072" s="37"/>
      <c r="SF1072" s="37"/>
      <c r="SG1072" s="37"/>
      <c r="SH1072" s="37"/>
      <c r="SI1072" s="37"/>
      <c r="SJ1072" s="37"/>
      <c r="SK1072" s="37"/>
      <c r="SL1072" s="37"/>
      <c r="SM1072" s="37"/>
      <c r="SN1072" s="37"/>
      <c r="SO1072" s="37"/>
      <c r="SP1072" s="37"/>
      <c r="SQ1072" s="37"/>
      <c r="SR1072" s="37"/>
      <c r="SS1072" s="37"/>
      <c r="ST1072" s="37"/>
      <c r="SU1072" s="37"/>
      <c r="SV1072" s="37"/>
      <c r="SW1072" s="37"/>
      <c r="SX1072" s="37"/>
      <c r="SY1072" s="37"/>
      <c r="SZ1072" s="37"/>
      <c r="TA1072" s="37"/>
      <c r="TB1072" s="37"/>
      <c r="TC1072" s="37"/>
      <c r="TD1072" s="37"/>
      <c r="TE1072" s="37"/>
      <c r="TF1072" s="37"/>
      <c r="TG1072" s="37"/>
      <c r="TH1072" s="37"/>
      <c r="TI1072" s="37"/>
      <c r="TJ1072" s="37"/>
      <c r="TK1072" s="37"/>
      <c r="TL1072" s="37"/>
      <c r="TM1072" s="37"/>
      <c r="TN1072" s="37"/>
      <c r="TO1072" s="37"/>
      <c r="TP1072" s="37"/>
      <c r="TQ1072" s="37"/>
      <c r="TR1072" s="37"/>
      <c r="TS1072" s="37"/>
      <c r="TT1072" s="37"/>
      <c r="TU1072" s="37"/>
      <c r="TV1072" s="37"/>
      <c r="TW1072" s="37"/>
      <c r="TX1072" s="37"/>
      <c r="TY1072" s="37"/>
      <c r="TZ1072" s="37"/>
      <c r="UA1072" s="37"/>
      <c r="UB1072" s="37"/>
      <c r="UC1072" s="37"/>
      <c r="UD1072" s="37"/>
      <c r="UE1072" s="37"/>
      <c r="UF1072" s="37"/>
      <c r="UG1072" s="37"/>
      <c r="UH1072" s="37"/>
      <c r="UI1072" s="37"/>
      <c r="UJ1072" s="37"/>
      <c r="UK1072" s="37"/>
      <c r="UL1072" s="37"/>
      <c r="UM1072" s="37"/>
      <c r="UN1072" s="37"/>
      <c r="UO1072" s="37"/>
      <c r="UP1072" s="37"/>
      <c r="UQ1072" s="37"/>
      <c r="UR1072" s="37"/>
      <c r="US1072" s="37"/>
      <c r="UT1072" s="37"/>
      <c r="UU1072" s="37"/>
      <c r="UV1072" s="37"/>
      <c r="UW1072" s="37"/>
      <c r="UX1072" s="37"/>
      <c r="UY1072" s="37"/>
      <c r="UZ1072" s="37"/>
      <c r="VA1072" s="37"/>
      <c r="VB1072" s="37"/>
      <c r="VC1072" s="37"/>
      <c r="VD1072" s="37"/>
      <c r="VE1072" s="37"/>
      <c r="VF1072" s="37"/>
      <c r="VG1072" s="37"/>
      <c r="VH1072" s="37"/>
      <c r="VI1072" s="37"/>
      <c r="VJ1072" s="37"/>
      <c r="VK1072" s="37"/>
      <c r="VL1072" s="37"/>
      <c r="VM1072" s="37"/>
      <c r="VN1072" s="37"/>
      <c r="VO1072" s="37"/>
      <c r="VP1072" s="37"/>
      <c r="VQ1072" s="37"/>
      <c r="VR1072" s="37"/>
      <c r="VS1072" s="37"/>
      <c r="VT1072" s="37"/>
      <c r="VU1072" s="37"/>
      <c r="VV1072" s="37"/>
      <c r="VW1072" s="37"/>
      <c r="VX1072" s="37"/>
      <c r="VY1072" s="37"/>
      <c r="VZ1072" s="37"/>
      <c r="WA1072" s="37"/>
      <c r="WB1072" s="37"/>
      <c r="WC1072" s="37"/>
      <c r="WD1072" s="37"/>
      <c r="WE1072" s="37"/>
      <c r="WF1072" s="37"/>
      <c r="WG1072" s="37"/>
      <c r="WH1072" s="37"/>
      <c r="WI1072" s="37"/>
      <c r="WJ1072" s="37"/>
      <c r="WK1072" s="37"/>
      <c r="WL1072" s="37"/>
      <c r="WM1072" s="37"/>
      <c r="WN1072" s="37"/>
      <c r="WO1072" s="37"/>
      <c r="WP1072" s="37"/>
      <c r="WQ1072" s="37"/>
      <c r="WR1072" s="37"/>
      <c r="WS1072" s="37"/>
      <c r="WT1072" s="37"/>
      <c r="WU1072" s="37"/>
      <c r="WV1072" s="37"/>
      <c r="WW1072" s="37"/>
      <c r="WX1072" s="37"/>
      <c r="WY1072" s="37"/>
      <c r="WZ1072" s="37"/>
      <c r="XA1072" s="37"/>
      <c r="XB1072" s="37"/>
      <c r="XC1072" s="37"/>
      <c r="XD1072" s="37"/>
      <c r="XE1072" s="37"/>
      <c r="XF1072" s="37"/>
      <c r="XG1072" s="37"/>
      <c r="XH1072" s="37"/>
      <c r="XI1072" s="37"/>
      <c r="XJ1072" s="37"/>
      <c r="XK1072" s="37"/>
      <c r="XL1072" s="37"/>
      <c r="XM1072" s="37"/>
      <c r="XN1072" s="37"/>
      <c r="XO1072" s="37"/>
      <c r="XP1072" s="37"/>
      <c r="XQ1072" s="37"/>
      <c r="XR1072" s="37"/>
      <c r="XS1072" s="37"/>
      <c r="XT1072" s="37"/>
      <c r="XU1072" s="37"/>
      <c r="XV1072" s="37"/>
      <c r="XW1072" s="37"/>
      <c r="XX1072" s="37"/>
      <c r="XY1072" s="37"/>
      <c r="XZ1072" s="37"/>
      <c r="YA1072" s="37"/>
      <c r="YB1072" s="37"/>
      <c r="YC1072" s="37"/>
      <c r="YD1072" s="37"/>
      <c r="YE1072" s="37"/>
      <c r="YF1072" s="37"/>
      <c r="YG1072" s="37"/>
      <c r="YH1072" s="37"/>
      <c r="YI1072" s="37"/>
      <c r="YJ1072" s="37"/>
      <c r="YK1072" s="37"/>
      <c r="YL1072" s="37"/>
      <c r="YM1072" s="37"/>
      <c r="YN1072" s="37"/>
      <c r="YO1072" s="37"/>
      <c r="YP1072" s="37"/>
      <c r="YQ1072" s="37"/>
      <c r="YR1072" s="37"/>
      <c r="YS1072" s="37"/>
      <c r="YT1072" s="37"/>
      <c r="YU1072" s="37"/>
      <c r="YV1072" s="37"/>
      <c r="YW1072" s="37"/>
      <c r="YX1072" s="37"/>
      <c r="YY1072" s="37"/>
      <c r="YZ1072" s="37"/>
      <c r="ZA1072" s="37"/>
      <c r="ZB1072" s="37"/>
      <c r="ZC1072" s="37"/>
      <c r="ZD1072" s="37"/>
      <c r="ZE1072" s="37"/>
      <c r="ZF1072" s="37"/>
      <c r="ZG1072" s="37"/>
      <c r="ZH1072" s="37"/>
      <c r="ZI1072" s="37"/>
      <c r="ZJ1072" s="37"/>
      <c r="ZK1072" s="37"/>
      <c r="ZL1072" s="37"/>
      <c r="ZM1072" s="37"/>
      <c r="ZN1072" s="37"/>
      <c r="ZO1072" s="37"/>
      <c r="ZP1072" s="37"/>
      <c r="ZQ1072" s="37"/>
      <c r="ZR1072" s="37"/>
      <c r="ZS1072" s="37"/>
      <c r="ZT1072" s="37"/>
      <c r="ZU1072" s="37"/>
      <c r="ZV1072" s="37"/>
      <c r="ZW1072" s="37"/>
      <c r="ZX1072" s="37"/>
      <c r="ZY1072" s="37"/>
      <c r="ZZ1072" s="37"/>
      <c r="AAA1072" s="37"/>
      <c r="AAB1072" s="37"/>
      <c r="AAC1072" s="37"/>
      <c r="AAD1072" s="37"/>
      <c r="AAE1072" s="37"/>
      <c r="AAF1072" s="37"/>
      <c r="AAG1072" s="37"/>
      <c r="AAH1072" s="37"/>
      <c r="AAI1072" s="37"/>
      <c r="AAJ1072" s="37"/>
      <c r="AAK1072" s="37"/>
      <c r="AAL1072" s="35"/>
      <c r="AAM1072" s="35" t="s">
        <v>146</v>
      </c>
      <c r="AAN1072" s="35"/>
      <c r="AAO1072" s="35"/>
      <c r="AAP1072" s="35"/>
      <c r="AAQ1072" s="35"/>
      <c r="AAR1072" s="35"/>
      <c r="AAY1072" s="23"/>
      <c r="AAZ1072" s="23"/>
      <c r="ABA1072" s="23"/>
      <c r="ABB1072" s="23"/>
      <c r="ABC1072" s="23"/>
      <c r="ABD1072" s="23"/>
      <c r="ABE1072" s="23"/>
      <c r="ABF1072" s="23"/>
      <c r="ABG1072" s="23"/>
      <c r="ABH1072" s="23"/>
      <c r="ABI1072" s="23"/>
      <c r="ABJ1072" s="23"/>
    </row>
    <row r="1073" spans="1:738" ht="13" x14ac:dyDescent="0.15">
      <c r="A1073" s="35"/>
      <c r="B1073" s="39"/>
      <c r="C1073" s="40"/>
      <c r="D1073" s="40"/>
      <c r="E1073" s="40"/>
      <c r="F1073" s="40"/>
      <c r="G1073" s="40"/>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7"/>
      <c r="AP1073" s="38"/>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c r="CP1073" s="37"/>
      <c r="CQ1073" s="37"/>
      <c r="CR1073" s="37"/>
      <c r="CS1073" s="37"/>
      <c r="CT1073" s="37"/>
      <c r="CU1073" s="37"/>
      <c r="CV1073" s="37"/>
      <c r="CW1073" s="37"/>
      <c r="CX1073" s="37"/>
      <c r="CY1073" s="37"/>
      <c r="CZ1073" s="37"/>
      <c r="DA1073" s="37"/>
      <c r="DB1073" s="37"/>
      <c r="DC1073" s="37"/>
      <c r="DD1073" s="37"/>
      <c r="DE1073" s="37"/>
      <c r="DF1073" s="37"/>
      <c r="DG1073" s="37"/>
      <c r="DH1073" s="37"/>
      <c r="DI1073" s="37"/>
      <c r="DJ1073" s="37"/>
      <c r="DK1073" s="37"/>
      <c r="DL1073" s="37"/>
      <c r="DM1073" s="37"/>
      <c r="DN1073" s="37"/>
      <c r="DO1073" s="37"/>
      <c r="DP1073" s="37"/>
      <c r="DQ1073" s="37"/>
      <c r="DR1073" s="37"/>
      <c r="DS1073" s="37"/>
      <c r="DT1073" s="37"/>
      <c r="DU1073" s="37"/>
      <c r="DV1073" s="37"/>
      <c r="DW1073" s="37"/>
      <c r="DX1073" s="37"/>
      <c r="DY1073" s="37"/>
      <c r="DZ1073" s="37"/>
      <c r="EA1073" s="37"/>
      <c r="EB1073" s="37"/>
      <c r="EC1073" s="37"/>
      <c r="ED1073" s="37"/>
      <c r="EE1073" s="37"/>
      <c r="EF1073" s="37"/>
      <c r="EG1073" s="37"/>
      <c r="EH1073" s="37"/>
      <c r="EI1073" s="37"/>
      <c r="EJ1073" s="37"/>
      <c r="EK1073" s="37"/>
      <c r="EL1073" s="37"/>
      <c r="EM1073" s="37"/>
      <c r="EN1073" s="37"/>
      <c r="EO1073" s="37"/>
      <c r="EP1073" s="37"/>
      <c r="EQ1073" s="37"/>
      <c r="ER1073" s="37"/>
      <c r="ES1073" s="37"/>
      <c r="ET1073" s="37"/>
      <c r="EU1073" s="37"/>
      <c r="EV1073" s="37"/>
      <c r="EW1073" s="37"/>
      <c r="EX1073" s="37"/>
      <c r="EY1073" s="37"/>
      <c r="EZ1073" s="37"/>
      <c r="FA1073" s="37"/>
      <c r="FB1073" s="37"/>
      <c r="FC1073" s="37"/>
      <c r="FD1073" s="37"/>
      <c r="FE1073" s="37"/>
      <c r="FF1073" s="37"/>
      <c r="FG1073" s="37"/>
      <c r="FH1073" s="37"/>
      <c r="FI1073" s="37"/>
      <c r="FJ1073" s="37"/>
      <c r="FK1073" s="37"/>
      <c r="FL1073" s="37"/>
      <c r="FM1073" s="37"/>
      <c r="FN1073" s="37"/>
      <c r="FO1073" s="37"/>
      <c r="FP1073" s="37"/>
      <c r="FQ1073" s="37"/>
      <c r="FR1073" s="37"/>
      <c r="FS1073" s="37"/>
      <c r="FT1073" s="37"/>
      <c r="FU1073" s="37"/>
      <c r="FV1073" s="37"/>
      <c r="FW1073" s="37"/>
      <c r="FX1073" s="37"/>
      <c r="FY1073" s="37"/>
      <c r="FZ1073" s="37"/>
      <c r="GA1073" s="37"/>
      <c r="GB1073" s="37"/>
      <c r="GC1073" s="37"/>
      <c r="GD1073" s="37"/>
      <c r="GE1073" s="37"/>
      <c r="GF1073" s="37"/>
      <c r="GG1073" s="37"/>
      <c r="GH1073" s="37"/>
      <c r="GI1073" s="37"/>
      <c r="GJ1073" s="37"/>
      <c r="GK1073" s="37"/>
      <c r="GL1073" s="37"/>
      <c r="GM1073" s="37"/>
      <c r="GN1073" s="37"/>
      <c r="GO1073" s="37"/>
      <c r="GP1073" s="37"/>
      <c r="GQ1073" s="37"/>
      <c r="GR1073" s="37"/>
      <c r="GS1073" s="37"/>
      <c r="GT1073" s="37"/>
      <c r="GU1073" s="37"/>
      <c r="GV1073" s="37"/>
      <c r="GW1073" s="37"/>
      <c r="GX1073" s="37"/>
      <c r="GY1073" s="37"/>
      <c r="GZ1073" s="37"/>
      <c r="HA1073" s="37"/>
      <c r="HB1073" s="37"/>
      <c r="HC1073" s="37"/>
      <c r="HD1073" s="37"/>
      <c r="HE1073" s="37"/>
      <c r="HF1073" s="37"/>
      <c r="HG1073" s="37"/>
      <c r="HH1073" s="37"/>
      <c r="HI1073" s="37"/>
      <c r="HJ1073" s="37"/>
      <c r="HK1073" s="37"/>
      <c r="HL1073" s="37"/>
      <c r="HM1073" s="37"/>
      <c r="HN1073" s="37"/>
      <c r="HO1073" s="37"/>
      <c r="HP1073" s="37"/>
      <c r="HQ1073" s="37"/>
      <c r="HR1073" s="37"/>
      <c r="HS1073" s="37"/>
      <c r="HT1073" s="37"/>
      <c r="HU1073" s="37"/>
      <c r="HV1073" s="37"/>
      <c r="HW1073" s="37"/>
      <c r="HX1073" s="37"/>
      <c r="HY1073" s="37"/>
      <c r="HZ1073" s="37"/>
      <c r="IA1073" s="37"/>
      <c r="IB1073" s="37"/>
      <c r="IC1073" s="37"/>
      <c r="ID1073" s="37"/>
      <c r="IE1073" s="37"/>
      <c r="IF1073" s="37"/>
      <c r="IG1073" s="37"/>
      <c r="IH1073" s="37"/>
      <c r="II1073" s="37"/>
      <c r="IJ1073" s="37"/>
      <c r="IK1073" s="37"/>
      <c r="IL1073" s="37"/>
      <c r="IM1073" s="37"/>
      <c r="IN1073" s="37"/>
      <c r="IO1073" s="37"/>
      <c r="IP1073" s="37"/>
      <c r="IQ1073" s="37"/>
      <c r="IR1073" s="37"/>
      <c r="IS1073" s="37"/>
      <c r="IT1073" s="37"/>
      <c r="IU1073" s="37"/>
      <c r="IV1073" s="37"/>
      <c r="IW1073" s="37"/>
      <c r="IX1073" s="37"/>
      <c r="IY1073" s="37"/>
      <c r="IZ1073" s="37"/>
      <c r="JA1073" s="37"/>
      <c r="JB1073" s="37"/>
      <c r="JC1073" s="37"/>
      <c r="JD1073" s="37"/>
      <c r="JE1073" s="37"/>
      <c r="JF1073" s="37"/>
      <c r="JG1073" s="37"/>
      <c r="JH1073" s="37"/>
      <c r="JI1073" s="37"/>
      <c r="JJ1073" s="37"/>
      <c r="JK1073" s="37"/>
      <c r="JL1073" s="37"/>
      <c r="JM1073" s="37"/>
      <c r="JN1073" s="37"/>
      <c r="JO1073" s="37"/>
      <c r="JP1073" s="37"/>
      <c r="JQ1073" s="37"/>
      <c r="JR1073" s="37"/>
      <c r="JS1073" s="37"/>
      <c r="JT1073" s="37"/>
      <c r="JU1073" s="37"/>
      <c r="JV1073" s="37"/>
      <c r="JW1073" s="37"/>
      <c r="JX1073" s="37"/>
      <c r="JY1073" s="37"/>
      <c r="JZ1073" s="37"/>
      <c r="KA1073" s="37"/>
      <c r="KB1073" s="37"/>
      <c r="KC1073" s="37"/>
      <c r="KD1073" s="37"/>
      <c r="KE1073" s="37"/>
      <c r="KF1073" s="37"/>
      <c r="KG1073" s="37"/>
      <c r="KH1073" s="37"/>
      <c r="KI1073" s="37"/>
      <c r="KJ1073" s="37"/>
      <c r="KK1073" s="37"/>
      <c r="KL1073" s="37"/>
      <c r="KM1073" s="37"/>
      <c r="KN1073" s="37"/>
      <c r="KO1073" s="37"/>
      <c r="KP1073" s="37"/>
      <c r="KQ1073" s="37"/>
      <c r="KR1073" s="37"/>
      <c r="KS1073" s="37"/>
      <c r="KT1073" s="37"/>
      <c r="KU1073" s="37"/>
      <c r="KV1073" s="37"/>
      <c r="KW1073" s="37"/>
      <c r="KX1073" s="37"/>
      <c r="KY1073" s="37"/>
      <c r="KZ1073" s="37"/>
      <c r="LA1073" s="37"/>
      <c r="LB1073" s="37"/>
      <c r="LC1073" s="37"/>
      <c r="LD1073" s="37"/>
      <c r="LE1073" s="37"/>
      <c r="LF1073" s="37"/>
      <c r="LG1073" s="37"/>
      <c r="LH1073" s="37"/>
      <c r="LI1073" s="37"/>
      <c r="LJ1073" s="37"/>
      <c r="LK1073" s="37"/>
      <c r="LL1073" s="37"/>
      <c r="LM1073" s="37"/>
      <c r="LN1073" s="37"/>
      <c r="LO1073" s="37"/>
      <c r="LP1073" s="37"/>
      <c r="LQ1073" s="37"/>
      <c r="LR1073" s="37"/>
      <c r="LS1073" s="37"/>
      <c r="LT1073" s="37"/>
      <c r="LU1073" s="37"/>
      <c r="LV1073" s="37"/>
      <c r="LW1073" s="37"/>
      <c r="LX1073" s="37"/>
      <c r="LY1073" s="37"/>
      <c r="LZ1073" s="37"/>
      <c r="MA1073" s="37"/>
      <c r="MB1073" s="37"/>
      <c r="MC1073" s="37"/>
      <c r="MD1073" s="37"/>
      <c r="ME1073" s="37"/>
      <c r="MF1073" s="37"/>
      <c r="MG1073" s="37"/>
      <c r="MH1073" s="37"/>
      <c r="MI1073" s="37"/>
      <c r="MJ1073" s="37"/>
      <c r="MK1073" s="37"/>
      <c r="ML1073" s="37"/>
      <c r="MM1073" s="37"/>
      <c r="MN1073" s="37"/>
      <c r="MO1073" s="37"/>
      <c r="MP1073" s="37"/>
      <c r="MQ1073" s="37"/>
      <c r="MR1073" s="37"/>
      <c r="MS1073" s="37"/>
      <c r="MT1073" s="37"/>
      <c r="MU1073" s="37"/>
      <c r="MV1073" s="37"/>
      <c r="MW1073" s="37"/>
      <c r="MX1073" s="37"/>
      <c r="MY1073" s="37"/>
      <c r="MZ1073" s="37"/>
      <c r="NA1073" s="37"/>
      <c r="NB1073" s="37"/>
      <c r="NC1073" s="37"/>
      <c r="ND1073" s="37"/>
      <c r="NE1073" s="37"/>
      <c r="NF1073" s="37"/>
      <c r="NG1073" s="37"/>
      <c r="NH1073" s="37"/>
      <c r="NI1073" s="37"/>
      <c r="NJ1073" s="37"/>
      <c r="NK1073" s="37"/>
      <c r="NL1073" s="37"/>
      <c r="NM1073" s="37"/>
      <c r="NN1073" s="37"/>
      <c r="NO1073" s="37"/>
      <c r="NP1073" s="37"/>
      <c r="NQ1073" s="37"/>
      <c r="NR1073" s="37"/>
      <c r="NS1073" s="37"/>
      <c r="NT1073" s="37"/>
      <c r="NU1073" s="37"/>
      <c r="NV1073" s="37"/>
      <c r="NW1073" s="37"/>
      <c r="NX1073" s="37"/>
      <c r="NY1073" s="37"/>
      <c r="NZ1073" s="37"/>
      <c r="OA1073" s="37"/>
      <c r="OB1073" s="37"/>
      <c r="OC1073" s="37"/>
      <c r="OD1073" s="37"/>
      <c r="OE1073" s="37"/>
      <c r="OF1073" s="37"/>
      <c r="OG1073" s="37"/>
      <c r="OH1073" s="37"/>
      <c r="OI1073" s="37"/>
      <c r="OJ1073" s="37"/>
      <c r="OK1073" s="37"/>
      <c r="OL1073" s="37"/>
      <c r="OM1073" s="37"/>
      <c r="ON1073" s="37"/>
      <c r="OO1073" s="37"/>
      <c r="OP1073" s="37"/>
      <c r="OQ1073" s="37"/>
      <c r="OR1073" s="37"/>
      <c r="OS1073" s="37"/>
      <c r="OT1073" s="37"/>
      <c r="OU1073" s="37"/>
      <c r="OV1073" s="37"/>
      <c r="OW1073" s="37"/>
      <c r="OX1073" s="37"/>
      <c r="OY1073" s="37"/>
      <c r="OZ1073" s="37"/>
      <c r="PA1073" s="37"/>
      <c r="PB1073" s="37"/>
      <c r="PC1073" s="37"/>
      <c r="PD1073" s="37"/>
      <c r="PE1073" s="37"/>
      <c r="PF1073" s="37"/>
      <c r="PG1073" s="37"/>
      <c r="PH1073" s="37"/>
      <c r="PI1073" s="37"/>
      <c r="PJ1073" s="37"/>
      <c r="PK1073" s="37"/>
      <c r="PL1073" s="37"/>
      <c r="PM1073" s="37"/>
      <c r="PN1073" s="37"/>
      <c r="PO1073" s="37"/>
      <c r="PP1073" s="37"/>
      <c r="PQ1073" s="37"/>
      <c r="PR1073" s="37"/>
      <c r="PS1073" s="37"/>
      <c r="PT1073" s="37"/>
      <c r="PU1073" s="37"/>
      <c r="PV1073" s="37"/>
      <c r="PW1073" s="37"/>
      <c r="PX1073" s="37"/>
      <c r="PY1073" s="37"/>
      <c r="PZ1073" s="37"/>
      <c r="QA1073" s="37"/>
      <c r="QB1073" s="37"/>
      <c r="QC1073" s="37"/>
      <c r="QD1073" s="37"/>
      <c r="QE1073" s="37"/>
      <c r="QF1073" s="37"/>
      <c r="QG1073" s="37"/>
      <c r="QH1073" s="37"/>
      <c r="QI1073" s="37"/>
      <c r="QJ1073" s="37"/>
      <c r="QK1073" s="37"/>
      <c r="QL1073" s="37"/>
      <c r="QM1073" s="37"/>
      <c r="QN1073" s="37"/>
      <c r="QO1073" s="37"/>
      <c r="QP1073" s="37"/>
      <c r="QQ1073" s="37"/>
      <c r="QR1073" s="37"/>
      <c r="QS1073" s="37"/>
      <c r="QT1073" s="37"/>
      <c r="QU1073" s="37"/>
      <c r="QV1073" s="37"/>
      <c r="QW1073" s="37"/>
      <c r="QX1073" s="37"/>
      <c r="QY1073" s="37"/>
      <c r="QZ1073" s="37"/>
      <c r="RA1073" s="37"/>
      <c r="RB1073" s="37"/>
      <c r="RC1073" s="37"/>
      <c r="RD1073" s="37"/>
      <c r="RE1073" s="37"/>
      <c r="RF1073" s="37"/>
      <c r="RG1073" s="37"/>
      <c r="RH1073" s="37"/>
      <c r="RI1073" s="37"/>
      <c r="RJ1073" s="37"/>
      <c r="RK1073" s="37"/>
      <c r="RL1073" s="37"/>
      <c r="RM1073" s="37"/>
      <c r="RN1073" s="37"/>
      <c r="RO1073" s="37"/>
      <c r="RP1073" s="37"/>
      <c r="RQ1073" s="37"/>
      <c r="RR1073" s="37"/>
      <c r="RS1073" s="37"/>
      <c r="RT1073" s="37"/>
      <c r="RU1073" s="37"/>
      <c r="RV1073" s="37"/>
      <c r="RW1073" s="37"/>
      <c r="RX1073" s="37"/>
      <c r="RY1073" s="37"/>
      <c r="RZ1073" s="37"/>
      <c r="SA1073" s="37"/>
      <c r="SB1073" s="37"/>
      <c r="SC1073" s="37"/>
      <c r="SD1073" s="37"/>
      <c r="SE1073" s="37"/>
      <c r="SF1073" s="37"/>
      <c r="SG1073" s="37"/>
      <c r="SH1073" s="37"/>
      <c r="SI1073" s="37"/>
      <c r="SJ1073" s="37"/>
      <c r="SK1073" s="37"/>
      <c r="SL1073" s="37"/>
      <c r="SM1073" s="37"/>
      <c r="SN1073" s="37"/>
      <c r="SO1073" s="37"/>
      <c r="SP1073" s="37"/>
      <c r="SQ1073" s="37"/>
      <c r="SR1073" s="37"/>
      <c r="SS1073" s="37"/>
      <c r="ST1073" s="37"/>
      <c r="SU1073" s="37"/>
      <c r="SV1073" s="37"/>
      <c r="SW1073" s="37"/>
      <c r="SX1073" s="37"/>
      <c r="SY1073" s="37"/>
      <c r="SZ1073" s="37"/>
      <c r="TA1073" s="37"/>
      <c r="TB1073" s="37"/>
      <c r="TC1073" s="37"/>
      <c r="TD1073" s="37"/>
      <c r="TE1073" s="37"/>
      <c r="TF1073" s="37"/>
      <c r="TG1073" s="37"/>
      <c r="TH1073" s="37"/>
      <c r="TI1073" s="37"/>
      <c r="TJ1073" s="37"/>
      <c r="TK1073" s="37"/>
      <c r="TL1073" s="37"/>
      <c r="TM1073" s="37"/>
      <c r="TN1073" s="37"/>
      <c r="TO1073" s="37"/>
      <c r="TP1073" s="37"/>
      <c r="TQ1073" s="37"/>
      <c r="TR1073" s="37"/>
      <c r="TS1073" s="37"/>
      <c r="TT1073" s="37"/>
      <c r="TU1073" s="37"/>
      <c r="TV1073" s="37"/>
      <c r="TW1073" s="37"/>
      <c r="TX1073" s="37"/>
      <c r="TY1073" s="37"/>
      <c r="TZ1073" s="37"/>
      <c r="UA1073" s="37"/>
      <c r="UB1073" s="37"/>
      <c r="UC1073" s="37"/>
      <c r="UD1073" s="37"/>
      <c r="UE1073" s="37"/>
      <c r="UF1073" s="37"/>
      <c r="UG1073" s="37"/>
      <c r="UH1073" s="37"/>
      <c r="UI1073" s="37"/>
      <c r="UJ1073" s="37"/>
      <c r="UK1073" s="37"/>
      <c r="UL1073" s="37"/>
      <c r="UM1073" s="37"/>
      <c r="UN1073" s="37"/>
      <c r="UO1073" s="37"/>
      <c r="UP1073" s="37"/>
      <c r="UQ1073" s="37"/>
      <c r="UR1073" s="37"/>
      <c r="US1073" s="37"/>
      <c r="UT1073" s="37"/>
      <c r="UU1073" s="37"/>
      <c r="UV1073" s="37"/>
      <c r="UW1073" s="37"/>
      <c r="UX1073" s="37"/>
      <c r="UY1073" s="37"/>
      <c r="UZ1073" s="37"/>
      <c r="VA1073" s="37"/>
      <c r="VB1073" s="37"/>
      <c r="VC1073" s="37"/>
      <c r="VD1073" s="37"/>
      <c r="VE1073" s="37"/>
      <c r="VF1073" s="37"/>
      <c r="VG1073" s="37"/>
      <c r="VH1073" s="37"/>
      <c r="VI1073" s="37"/>
      <c r="VJ1073" s="37"/>
      <c r="VK1073" s="37"/>
      <c r="VL1073" s="37"/>
      <c r="VM1073" s="37"/>
      <c r="VN1073" s="37"/>
      <c r="VO1073" s="37"/>
      <c r="VP1073" s="37"/>
      <c r="VQ1073" s="37"/>
      <c r="VR1073" s="37"/>
      <c r="VS1073" s="37"/>
      <c r="VT1073" s="37"/>
      <c r="VU1073" s="37"/>
      <c r="VV1073" s="37"/>
      <c r="VW1073" s="37"/>
      <c r="VX1073" s="37"/>
      <c r="VY1073" s="37"/>
      <c r="VZ1073" s="37"/>
      <c r="WA1073" s="37"/>
      <c r="WB1073" s="37"/>
      <c r="WC1073" s="37"/>
      <c r="WD1073" s="37"/>
      <c r="WE1073" s="37"/>
      <c r="WF1073" s="37"/>
      <c r="WG1073" s="37"/>
      <c r="WH1073" s="37"/>
      <c r="WI1073" s="37"/>
      <c r="WJ1073" s="37"/>
      <c r="WK1073" s="37"/>
      <c r="WL1073" s="37"/>
      <c r="WM1073" s="37"/>
      <c r="WN1073" s="37"/>
      <c r="WO1073" s="37"/>
      <c r="WP1073" s="37"/>
      <c r="WQ1073" s="37"/>
      <c r="WR1073" s="37"/>
      <c r="WS1073" s="37"/>
      <c r="WT1073" s="37"/>
      <c r="WU1073" s="37"/>
      <c r="WV1073" s="37"/>
      <c r="WW1073" s="37"/>
      <c r="WX1073" s="37"/>
      <c r="WY1073" s="37"/>
      <c r="WZ1073" s="37"/>
      <c r="XA1073" s="37"/>
      <c r="XB1073" s="37"/>
      <c r="XC1073" s="37"/>
      <c r="XD1073" s="37"/>
      <c r="XE1073" s="37"/>
      <c r="XF1073" s="37"/>
      <c r="XG1073" s="37"/>
      <c r="XH1073" s="37"/>
      <c r="XI1073" s="37"/>
      <c r="XJ1073" s="37"/>
      <c r="XK1073" s="37"/>
      <c r="XL1073" s="37"/>
      <c r="XM1073" s="37"/>
      <c r="XN1073" s="37"/>
      <c r="XO1073" s="37"/>
      <c r="XP1073" s="37"/>
      <c r="XQ1073" s="37"/>
      <c r="XR1073" s="37"/>
      <c r="XS1073" s="37"/>
      <c r="XT1073" s="37"/>
      <c r="XU1073" s="37"/>
      <c r="XV1073" s="37"/>
      <c r="XW1073" s="37"/>
      <c r="XX1073" s="37"/>
      <c r="XY1073" s="37"/>
      <c r="XZ1073" s="37"/>
      <c r="YA1073" s="37"/>
      <c r="YB1073" s="37"/>
      <c r="YC1073" s="37"/>
      <c r="YD1073" s="37"/>
      <c r="YE1073" s="37"/>
      <c r="YF1073" s="37"/>
      <c r="YG1073" s="37"/>
      <c r="YH1073" s="37"/>
      <c r="YI1073" s="37"/>
      <c r="YJ1073" s="37"/>
      <c r="YK1073" s="37"/>
      <c r="YL1073" s="37"/>
      <c r="YM1073" s="37"/>
      <c r="YN1073" s="37"/>
      <c r="YO1073" s="37"/>
      <c r="YP1073" s="37"/>
      <c r="YQ1073" s="37"/>
      <c r="YR1073" s="37"/>
      <c r="YS1073" s="37"/>
      <c r="YT1073" s="37"/>
      <c r="YU1073" s="37"/>
      <c r="YV1073" s="37"/>
      <c r="YW1073" s="37"/>
      <c r="YX1073" s="37"/>
      <c r="YY1073" s="37"/>
      <c r="YZ1073" s="37"/>
      <c r="ZA1073" s="37"/>
      <c r="ZB1073" s="37"/>
      <c r="ZC1073" s="37"/>
      <c r="ZD1073" s="37"/>
      <c r="ZE1073" s="37"/>
      <c r="ZF1073" s="37"/>
      <c r="ZG1073" s="37"/>
      <c r="ZH1073" s="37"/>
      <c r="ZI1073" s="37"/>
      <c r="ZJ1073" s="37"/>
      <c r="ZK1073" s="37"/>
      <c r="ZL1073" s="37"/>
      <c r="ZM1073" s="37"/>
      <c r="ZN1073" s="37"/>
      <c r="ZO1073" s="37"/>
      <c r="ZP1073" s="37"/>
      <c r="ZQ1073" s="37"/>
      <c r="ZR1073" s="37"/>
      <c r="ZS1073" s="37"/>
      <c r="ZT1073" s="37"/>
      <c r="ZU1073" s="37"/>
      <c r="ZV1073" s="37"/>
      <c r="ZW1073" s="37"/>
      <c r="ZX1073" s="37"/>
      <c r="ZY1073" s="37"/>
      <c r="ZZ1073" s="37"/>
      <c r="AAA1073" s="37"/>
      <c r="AAB1073" s="37"/>
      <c r="AAC1073" s="37"/>
      <c r="AAD1073" s="37"/>
      <c r="AAE1073" s="37"/>
      <c r="AAF1073" s="37"/>
      <c r="AAG1073" s="37"/>
      <c r="AAH1073" s="37"/>
      <c r="AAI1073" s="37"/>
      <c r="AAJ1073" s="37"/>
      <c r="AAK1073" s="37"/>
      <c r="AAL1073" s="35"/>
      <c r="AAM1073" s="27" t="s">
        <v>145</v>
      </c>
      <c r="AAN1073" s="35"/>
      <c r="AAO1073" s="35"/>
      <c r="AAP1073" s="35"/>
      <c r="AAQ1073" s="35"/>
      <c r="AAR1073" s="35"/>
      <c r="AAY1073" s="23"/>
      <c r="AAZ1073" s="23"/>
      <c r="ABA1073" s="23"/>
      <c r="ABB1073" s="23"/>
      <c r="ABC1073" s="23"/>
      <c r="ABD1073" s="23"/>
      <c r="ABE1073" s="23"/>
      <c r="ABF1073" s="23"/>
      <c r="ABG1073" s="23"/>
      <c r="ABH1073" s="23"/>
      <c r="ABI1073" s="23"/>
      <c r="ABJ1073" s="23"/>
    </row>
    <row r="1074" spans="1:738" ht="13" x14ac:dyDescent="0.15">
      <c r="A1074" s="35"/>
      <c r="B1074" s="39"/>
      <c r="C1074" s="40"/>
      <c r="D1074" s="40"/>
      <c r="E1074" s="40"/>
      <c r="F1074" s="40"/>
      <c r="G1074" s="40"/>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7"/>
      <c r="AP1074" s="38"/>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c r="CP1074" s="37"/>
      <c r="CQ1074" s="37"/>
      <c r="CR1074" s="37"/>
      <c r="CS1074" s="37"/>
      <c r="CT1074" s="37"/>
      <c r="CU1074" s="37"/>
      <c r="CV1074" s="37"/>
      <c r="CW1074" s="37"/>
      <c r="CX1074" s="37"/>
      <c r="CY1074" s="37"/>
      <c r="CZ1074" s="37"/>
      <c r="DA1074" s="37"/>
      <c r="DB1074" s="37"/>
      <c r="DC1074" s="37"/>
      <c r="DD1074" s="37"/>
      <c r="DE1074" s="37"/>
      <c r="DF1074" s="37"/>
      <c r="DG1074" s="37"/>
      <c r="DH1074" s="37"/>
      <c r="DI1074" s="37"/>
      <c r="DJ1074" s="37"/>
      <c r="DK1074" s="37"/>
      <c r="DL1074" s="37"/>
      <c r="DM1074" s="37"/>
      <c r="DN1074" s="37"/>
      <c r="DO1074" s="37"/>
      <c r="DP1074" s="37"/>
      <c r="DQ1074" s="37"/>
      <c r="DR1074" s="37"/>
      <c r="DS1074" s="37"/>
      <c r="DT1074" s="37"/>
      <c r="DU1074" s="37"/>
      <c r="DV1074" s="37"/>
      <c r="DW1074" s="37"/>
      <c r="DX1074" s="37"/>
      <c r="DY1074" s="37"/>
      <c r="DZ1074" s="37"/>
      <c r="EA1074" s="37"/>
      <c r="EB1074" s="37"/>
      <c r="EC1074" s="37"/>
      <c r="ED1074" s="37"/>
      <c r="EE1074" s="37"/>
      <c r="EF1074" s="37"/>
      <c r="EG1074" s="37"/>
      <c r="EH1074" s="37"/>
      <c r="EI1074" s="37"/>
      <c r="EJ1074" s="37"/>
      <c r="EK1074" s="37"/>
      <c r="EL1074" s="37"/>
      <c r="EM1074" s="37"/>
      <c r="EN1074" s="37"/>
      <c r="EO1074" s="37"/>
      <c r="EP1074" s="37"/>
      <c r="EQ1074" s="37"/>
      <c r="ER1074" s="37"/>
      <c r="ES1074" s="37"/>
      <c r="ET1074" s="37"/>
      <c r="EU1074" s="37"/>
      <c r="EV1074" s="37"/>
      <c r="EW1074" s="37"/>
      <c r="EX1074" s="37"/>
      <c r="EY1074" s="37"/>
      <c r="EZ1074" s="37"/>
      <c r="FA1074" s="37"/>
      <c r="FB1074" s="37"/>
      <c r="FC1074" s="37"/>
      <c r="FD1074" s="37"/>
      <c r="FE1074" s="37"/>
      <c r="FF1074" s="37"/>
      <c r="FG1074" s="37"/>
      <c r="FH1074" s="37"/>
      <c r="FI1074" s="37"/>
      <c r="FJ1074" s="37"/>
      <c r="FK1074" s="37"/>
      <c r="FL1074" s="37"/>
      <c r="FM1074" s="37"/>
      <c r="FN1074" s="37"/>
      <c r="FO1074" s="37"/>
      <c r="FP1074" s="37"/>
      <c r="FQ1074" s="37"/>
      <c r="FR1074" s="37"/>
      <c r="FS1074" s="37"/>
      <c r="FT1074" s="37"/>
      <c r="FU1074" s="37"/>
      <c r="FV1074" s="37"/>
      <c r="FW1074" s="37"/>
      <c r="FX1074" s="37"/>
      <c r="FY1074" s="37"/>
      <c r="FZ1074" s="37"/>
      <c r="GA1074" s="37"/>
      <c r="GB1074" s="37"/>
      <c r="GC1074" s="37"/>
      <c r="GD1074" s="37"/>
      <c r="GE1074" s="37"/>
      <c r="GF1074" s="37"/>
      <c r="GG1074" s="37"/>
      <c r="GH1074" s="37"/>
      <c r="GI1074" s="37"/>
      <c r="GJ1074" s="37"/>
      <c r="GK1074" s="37"/>
      <c r="GL1074" s="37"/>
      <c r="GM1074" s="37"/>
      <c r="GN1074" s="37"/>
      <c r="GO1074" s="37"/>
      <c r="GP1074" s="37"/>
      <c r="GQ1074" s="37"/>
      <c r="GR1074" s="37"/>
      <c r="GS1074" s="37"/>
      <c r="GT1074" s="37"/>
      <c r="GU1074" s="37"/>
      <c r="GV1074" s="37"/>
      <c r="GW1074" s="37"/>
      <c r="GX1074" s="37"/>
      <c r="GY1074" s="37"/>
      <c r="GZ1074" s="37"/>
      <c r="HA1074" s="37"/>
      <c r="HB1074" s="37"/>
      <c r="HC1074" s="37"/>
      <c r="HD1074" s="37"/>
      <c r="HE1074" s="37"/>
      <c r="HF1074" s="37"/>
      <c r="HG1074" s="37"/>
      <c r="HH1074" s="37"/>
      <c r="HI1074" s="37"/>
      <c r="HJ1074" s="37"/>
      <c r="HK1074" s="37"/>
      <c r="HL1074" s="37"/>
      <c r="HM1074" s="37"/>
      <c r="HN1074" s="37"/>
      <c r="HO1074" s="37"/>
      <c r="HP1074" s="37"/>
      <c r="HQ1074" s="37"/>
      <c r="HR1074" s="37"/>
      <c r="HS1074" s="37"/>
      <c r="HT1074" s="37"/>
      <c r="HU1074" s="37"/>
      <c r="HV1074" s="37"/>
      <c r="HW1074" s="37"/>
      <c r="HX1074" s="37"/>
      <c r="HY1074" s="37"/>
      <c r="HZ1074" s="37"/>
      <c r="IA1074" s="37"/>
      <c r="IB1074" s="37"/>
      <c r="IC1074" s="37"/>
      <c r="ID1074" s="37"/>
      <c r="IE1074" s="37"/>
      <c r="IF1074" s="37"/>
      <c r="IG1074" s="37"/>
      <c r="IH1074" s="37"/>
      <c r="II1074" s="37"/>
      <c r="IJ1074" s="37"/>
      <c r="IK1074" s="37"/>
      <c r="IL1074" s="37"/>
      <c r="IM1074" s="37"/>
      <c r="IN1074" s="37"/>
      <c r="IO1074" s="37"/>
      <c r="IP1074" s="37"/>
      <c r="IQ1074" s="37"/>
      <c r="IR1074" s="37"/>
      <c r="IS1074" s="37"/>
      <c r="IT1074" s="37"/>
      <c r="IU1074" s="37"/>
      <c r="IV1074" s="37"/>
      <c r="IW1074" s="37"/>
      <c r="IX1074" s="37"/>
      <c r="IY1074" s="37"/>
      <c r="IZ1074" s="37"/>
      <c r="JA1074" s="37"/>
      <c r="JB1074" s="37"/>
      <c r="JC1074" s="37"/>
      <c r="JD1074" s="37"/>
      <c r="JE1074" s="37"/>
      <c r="JF1074" s="37"/>
      <c r="JG1074" s="37"/>
      <c r="JH1074" s="37"/>
      <c r="JI1074" s="37"/>
      <c r="JJ1074" s="37"/>
      <c r="JK1074" s="37"/>
      <c r="JL1074" s="37"/>
      <c r="JM1074" s="37"/>
      <c r="JN1074" s="37"/>
      <c r="JO1074" s="37"/>
      <c r="JP1074" s="37"/>
      <c r="JQ1074" s="37"/>
      <c r="JR1074" s="37"/>
      <c r="JS1074" s="37"/>
      <c r="JT1074" s="37"/>
      <c r="JU1074" s="37"/>
      <c r="JV1074" s="37"/>
      <c r="JW1074" s="37"/>
      <c r="JX1074" s="37"/>
      <c r="JY1074" s="37"/>
      <c r="JZ1074" s="37"/>
      <c r="KA1074" s="37"/>
      <c r="KB1074" s="37"/>
      <c r="KC1074" s="37"/>
      <c r="KD1074" s="37"/>
      <c r="KE1074" s="37"/>
      <c r="KF1074" s="37"/>
      <c r="KG1074" s="37"/>
      <c r="KH1074" s="37"/>
      <c r="KI1074" s="37"/>
      <c r="KJ1074" s="37"/>
      <c r="KK1074" s="37"/>
      <c r="KL1074" s="37"/>
      <c r="KM1074" s="37"/>
      <c r="KN1074" s="37"/>
      <c r="KO1074" s="37"/>
      <c r="KP1074" s="37"/>
      <c r="KQ1074" s="37"/>
      <c r="KR1074" s="37"/>
      <c r="KS1074" s="37"/>
      <c r="KT1074" s="37"/>
      <c r="KU1074" s="37"/>
      <c r="KV1074" s="37"/>
      <c r="KW1074" s="37"/>
      <c r="KX1074" s="37"/>
      <c r="KY1074" s="37"/>
      <c r="KZ1074" s="37"/>
      <c r="LA1074" s="37"/>
      <c r="LB1074" s="37"/>
      <c r="LC1074" s="37"/>
      <c r="LD1074" s="37"/>
      <c r="LE1074" s="37"/>
      <c r="LF1074" s="37"/>
      <c r="LG1074" s="37"/>
      <c r="LH1074" s="37"/>
      <c r="LI1074" s="37"/>
      <c r="LJ1074" s="37"/>
      <c r="LK1074" s="37"/>
      <c r="LL1074" s="37"/>
      <c r="LM1074" s="37"/>
      <c r="LN1074" s="37"/>
      <c r="LO1074" s="37"/>
      <c r="LP1074" s="37"/>
      <c r="LQ1074" s="37"/>
      <c r="LR1074" s="37"/>
      <c r="LS1074" s="37"/>
      <c r="LT1074" s="37"/>
      <c r="LU1074" s="37"/>
      <c r="LV1074" s="37"/>
      <c r="LW1074" s="37"/>
      <c r="LX1074" s="37"/>
      <c r="LY1074" s="37"/>
      <c r="LZ1074" s="37"/>
      <c r="MA1074" s="37"/>
      <c r="MB1074" s="37"/>
      <c r="MC1074" s="37"/>
      <c r="MD1074" s="37"/>
      <c r="ME1074" s="37"/>
      <c r="MF1074" s="37"/>
      <c r="MG1074" s="37"/>
      <c r="MH1074" s="37"/>
      <c r="MI1074" s="37"/>
      <c r="MJ1074" s="37"/>
      <c r="MK1074" s="37"/>
      <c r="ML1074" s="37"/>
      <c r="MM1074" s="37"/>
      <c r="MN1074" s="37"/>
      <c r="MO1074" s="37"/>
      <c r="MP1074" s="37"/>
      <c r="MQ1074" s="37"/>
      <c r="MR1074" s="37"/>
      <c r="MS1074" s="37"/>
      <c r="MT1074" s="37"/>
      <c r="MU1074" s="37"/>
      <c r="MV1074" s="37"/>
      <c r="MW1074" s="37"/>
      <c r="MX1074" s="37"/>
      <c r="MY1074" s="37"/>
      <c r="MZ1074" s="37"/>
      <c r="NA1074" s="37"/>
      <c r="NB1074" s="37"/>
      <c r="NC1074" s="37"/>
      <c r="ND1074" s="37"/>
      <c r="NE1074" s="37"/>
      <c r="NF1074" s="37"/>
      <c r="NG1074" s="37"/>
      <c r="NH1074" s="37"/>
      <c r="NI1074" s="37"/>
      <c r="NJ1074" s="37"/>
      <c r="NK1074" s="37"/>
      <c r="NL1074" s="37"/>
      <c r="NM1074" s="37"/>
      <c r="NN1074" s="37"/>
      <c r="NO1074" s="37"/>
      <c r="NP1074" s="37"/>
      <c r="NQ1074" s="37"/>
      <c r="NR1074" s="37"/>
      <c r="NS1074" s="37"/>
      <c r="NT1074" s="37"/>
      <c r="NU1074" s="37"/>
      <c r="NV1074" s="37"/>
      <c r="NW1074" s="37"/>
      <c r="NX1074" s="37"/>
      <c r="NY1074" s="37"/>
      <c r="NZ1074" s="37"/>
      <c r="OA1074" s="37"/>
      <c r="OB1074" s="37"/>
      <c r="OC1074" s="37"/>
      <c r="OD1074" s="37"/>
      <c r="OE1074" s="37"/>
      <c r="OF1074" s="37"/>
      <c r="OG1074" s="37"/>
      <c r="OH1074" s="37"/>
      <c r="OI1074" s="37"/>
      <c r="OJ1074" s="37"/>
      <c r="OK1074" s="37"/>
      <c r="OL1074" s="37"/>
      <c r="OM1074" s="37"/>
      <c r="ON1074" s="37"/>
      <c r="OO1074" s="37"/>
      <c r="OP1074" s="37"/>
      <c r="OQ1074" s="37"/>
      <c r="OR1074" s="37"/>
      <c r="OS1074" s="37"/>
      <c r="OT1074" s="37"/>
      <c r="OU1074" s="37"/>
      <c r="OV1074" s="37"/>
      <c r="OW1074" s="37"/>
      <c r="OX1074" s="37"/>
      <c r="OY1074" s="37"/>
      <c r="OZ1074" s="37"/>
      <c r="PA1074" s="37"/>
      <c r="PB1074" s="37"/>
      <c r="PC1074" s="37"/>
      <c r="PD1074" s="37"/>
      <c r="PE1074" s="37"/>
      <c r="PF1074" s="37"/>
      <c r="PG1074" s="37"/>
      <c r="PH1074" s="37"/>
      <c r="PI1074" s="37"/>
      <c r="PJ1074" s="37"/>
      <c r="PK1074" s="37"/>
      <c r="PL1074" s="37"/>
      <c r="PM1074" s="37"/>
      <c r="PN1074" s="37"/>
      <c r="PO1074" s="37"/>
      <c r="PP1074" s="37"/>
      <c r="PQ1074" s="37"/>
      <c r="PR1074" s="37"/>
      <c r="PS1074" s="37"/>
      <c r="PT1074" s="37"/>
      <c r="PU1074" s="37"/>
      <c r="PV1074" s="37"/>
      <c r="PW1074" s="37"/>
      <c r="PX1074" s="37"/>
      <c r="PY1074" s="37"/>
      <c r="PZ1074" s="37"/>
      <c r="QA1074" s="37"/>
      <c r="QB1074" s="37"/>
      <c r="QC1074" s="37"/>
      <c r="QD1074" s="37"/>
      <c r="QE1074" s="37"/>
      <c r="QF1074" s="37"/>
      <c r="QG1074" s="37"/>
      <c r="QH1074" s="37"/>
      <c r="QI1074" s="37"/>
      <c r="QJ1074" s="37"/>
      <c r="QK1074" s="37"/>
      <c r="QL1074" s="37"/>
      <c r="QM1074" s="37"/>
      <c r="QN1074" s="37"/>
      <c r="QO1074" s="37"/>
      <c r="QP1074" s="37"/>
      <c r="QQ1074" s="37"/>
      <c r="QR1074" s="37"/>
      <c r="QS1074" s="37"/>
      <c r="QT1074" s="37"/>
      <c r="QU1074" s="37"/>
      <c r="QV1074" s="37"/>
      <c r="QW1074" s="37"/>
      <c r="QX1074" s="37"/>
      <c r="QY1074" s="37"/>
      <c r="QZ1074" s="37"/>
      <c r="RA1074" s="37"/>
      <c r="RB1074" s="37"/>
      <c r="RC1074" s="37"/>
      <c r="RD1074" s="37"/>
      <c r="RE1074" s="37"/>
      <c r="RF1074" s="37"/>
      <c r="RG1074" s="37"/>
      <c r="RH1074" s="37"/>
      <c r="RI1074" s="37"/>
      <c r="RJ1074" s="37"/>
      <c r="RK1074" s="37"/>
      <c r="RL1074" s="37"/>
      <c r="RM1074" s="37"/>
      <c r="RN1074" s="37"/>
      <c r="RO1074" s="37"/>
      <c r="RP1074" s="37"/>
      <c r="RQ1074" s="37"/>
      <c r="RR1074" s="37"/>
      <c r="RS1074" s="37"/>
      <c r="RT1074" s="37"/>
      <c r="RU1074" s="37"/>
      <c r="RV1074" s="37"/>
      <c r="RW1074" s="37"/>
      <c r="RX1074" s="37"/>
      <c r="RY1074" s="37"/>
      <c r="RZ1074" s="37"/>
      <c r="SA1074" s="37"/>
      <c r="SB1074" s="37"/>
      <c r="SC1074" s="37"/>
      <c r="SD1074" s="37"/>
      <c r="SE1074" s="37"/>
      <c r="SF1074" s="37"/>
      <c r="SG1074" s="37"/>
      <c r="SH1074" s="37"/>
      <c r="SI1074" s="37"/>
      <c r="SJ1074" s="37"/>
      <c r="SK1074" s="37"/>
      <c r="SL1074" s="37"/>
      <c r="SM1074" s="37"/>
      <c r="SN1074" s="37"/>
      <c r="SO1074" s="37"/>
      <c r="SP1074" s="37"/>
      <c r="SQ1074" s="37"/>
      <c r="SR1074" s="37"/>
      <c r="SS1074" s="37"/>
      <c r="ST1074" s="37"/>
      <c r="SU1074" s="37"/>
      <c r="SV1074" s="37"/>
      <c r="SW1074" s="37"/>
      <c r="SX1074" s="37"/>
      <c r="SY1074" s="37"/>
      <c r="SZ1074" s="37"/>
      <c r="TA1074" s="37"/>
      <c r="TB1074" s="37"/>
      <c r="TC1074" s="37"/>
      <c r="TD1074" s="37"/>
      <c r="TE1074" s="37"/>
      <c r="TF1074" s="37"/>
      <c r="TG1074" s="37"/>
      <c r="TH1074" s="37"/>
      <c r="TI1074" s="37"/>
      <c r="TJ1074" s="37"/>
      <c r="TK1074" s="37"/>
      <c r="TL1074" s="37"/>
      <c r="TM1074" s="37"/>
      <c r="TN1074" s="37"/>
      <c r="TO1074" s="37"/>
      <c r="TP1074" s="37"/>
      <c r="TQ1074" s="37"/>
      <c r="TR1074" s="37"/>
      <c r="TS1074" s="37"/>
      <c r="TT1074" s="37"/>
      <c r="TU1074" s="37"/>
      <c r="TV1074" s="37"/>
      <c r="TW1074" s="37"/>
      <c r="TX1074" s="37"/>
      <c r="TY1074" s="37"/>
      <c r="TZ1074" s="37"/>
      <c r="UA1074" s="37"/>
      <c r="UB1074" s="37"/>
      <c r="UC1074" s="37"/>
      <c r="UD1074" s="37"/>
      <c r="UE1074" s="37"/>
      <c r="UF1074" s="37"/>
      <c r="UG1074" s="37"/>
      <c r="UH1074" s="37"/>
      <c r="UI1074" s="37"/>
      <c r="UJ1074" s="37"/>
      <c r="UK1074" s="37"/>
      <c r="UL1074" s="37"/>
      <c r="UM1074" s="37"/>
      <c r="UN1074" s="37"/>
      <c r="UO1074" s="37"/>
      <c r="UP1074" s="37"/>
      <c r="UQ1074" s="37"/>
      <c r="UR1074" s="37"/>
      <c r="US1074" s="37"/>
      <c r="UT1074" s="37"/>
      <c r="UU1074" s="37"/>
      <c r="UV1074" s="37"/>
      <c r="UW1074" s="37"/>
      <c r="UX1074" s="37"/>
      <c r="UY1074" s="37"/>
      <c r="UZ1074" s="37"/>
      <c r="VA1074" s="37"/>
      <c r="VB1074" s="37"/>
      <c r="VC1074" s="37"/>
      <c r="VD1074" s="37"/>
      <c r="VE1074" s="37"/>
      <c r="VF1074" s="37"/>
      <c r="VG1074" s="37"/>
      <c r="VH1074" s="37"/>
      <c r="VI1074" s="37"/>
      <c r="VJ1074" s="37"/>
      <c r="VK1074" s="37"/>
      <c r="VL1074" s="37"/>
      <c r="VM1074" s="37"/>
      <c r="VN1074" s="37"/>
      <c r="VO1074" s="37"/>
      <c r="VP1074" s="37"/>
      <c r="VQ1074" s="37"/>
      <c r="VR1074" s="37"/>
      <c r="VS1074" s="37"/>
      <c r="VT1074" s="37"/>
      <c r="VU1074" s="37"/>
      <c r="VV1074" s="37"/>
      <c r="VW1074" s="37"/>
      <c r="VX1074" s="37"/>
      <c r="VY1074" s="37"/>
      <c r="VZ1074" s="37"/>
      <c r="WA1074" s="37"/>
      <c r="WB1074" s="37"/>
      <c r="WC1074" s="37"/>
      <c r="WD1074" s="37"/>
      <c r="WE1074" s="37"/>
      <c r="WF1074" s="37"/>
      <c r="WG1074" s="37"/>
      <c r="WH1074" s="37"/>
      <c r="WI1074" s="37"/>
      <c r="WJ1074" s="37"/>
      <c r="WK1074" s="37"/>
      <c r="WL1074" s="37"/>
      <c r="WM1074" s="37"/>
      <c r="WN1074" s="37"/>
      <c r="WO1074" s="37"/>
      <c r="WP1074" s="37"/>
      <c r="WQ1074" s="37"/>
      <c r="WR1074" s="37"/>
      <c r="WS1074" s="37"/>
      <c r="WT1074" s="37"/>
      <c r="WU1074" s="37"/>
      <c r="WV1074" s="37"/>
      <c r="WW1074" s="37"/>
      <c r="WX1074" s="37"/>
      <c r="WY1074" s="37"/>
      <c r="WZ1074" s="37"/>
      <c r="XA1074" s="37"/>
      <c r="XB1074" s="37"/>
      <c r="XC1074" s="37"/>
      <c r="XD1074" s="37"/>
      <c r="XE1074" s="37"/>
      <c r="XF1074" s="37"/>
      <c r="XG1074" s="37"/>
      <c r="XH1074" s="37"/>
      <c r="XI1074" s="37"/>
      <c r="XJ1074" s="37"/>
      <c r="XK1074" s="37"/>
      <c r="XL1074" s="37"/>
      <c r="XM1074" s="37"/>
      <c r="XN1074" s="37"/>
      <c r="XO1074" s="37"/>
      <c r="XP1074" s="37"/>
      <c r="XQ1074" s="37"/>
      <c r="XR1074" s="37"/>
      <c r="XS1074" s="37"/>
      <c r="XT1074" s="37"/>
      <c r="XU1074" s="37"/>
      <c r="XV1074" s="37"/>
      <c r="XW1074" s="37"/>
      <c r="XX1074" s="37"/>
      <c r="XY1074" s="37"/>
      <c r="XZ1074" s="37"/>
      <c r="YA1074" s="37"/>
      <c r="YB1074" s="37"/>
      <c r="YC1074" s="37"/>
      <c r="YD1074" s="37"/>
      <c r="YE1074" s="37"/>
      <c r="YF1074" s="37"/>
      <c r="YG1074" s="37"/>
      <c r="YH1074" s="37"/>
      <c r="YI1074" s="37"/>
      <c r="YJ1074" s="37"/>
      <c r="YK1074" s="37"/>
      <c r="YL1074" s="37"/>
      <c r="YM1074" s="37"/>
      <c r="YN1074" s="37"/>
      <c r="YO1074" s="37"/>
      <c r="YP1074" s="37"/>
      <c r="YQ1074" s="37"/>
      <c r="YR1074" s="37"/>
      <c r="YS1074" s="37"/>
      <c r="YT1074" s="37"/>
      <c r="YU1074" s="37"/>
      <c r="YV1074" s="37"/>
      <c r="YW1074" s="37"/>
      <c r="YX1074" s="37"/>
      <c r="YY1074" s="37"/>
      <c r="YZ1074" s="37"/>
      <c r="ZA1074" s="37"/>
      <c r="ZB1074" s="37"/>
      <c r="ZC1074" s="37"/>
      <c r="ZD1074" s="37"/>
      <c r="ZE1074" s="37"/>
      <c r="ZF1074" s="37"/>
      <c r="ZG1074" s="37"/>
      <c r="ZH1074" s="37"/>
      <c r="ZI1074" s="37"/>
      <c r="ZJ1074" s="37"/>
      <c r="ZK1074" s="37"/>
      <c r="ZL1074" s="37"/>
      <c r="ZM1074" s="37"/>
      <c r="ZN1074" s="37"/>
      <c r="ZO1074" s="37"/>
      <c r="ZP1074" s="37"/>
      <c r="ZQ1074" s="37"/>
      <c r="ZR1074" s="37"/>
      <c r="ZS1074" s="37"/>
      <c r="ZT1074" s="37"/>
      <c r="ZU1074" s="37"/>
      <c r="ZV1074" s="37"/>
      <c r="ZW1074" s="37"/>
      <c r="ZX1074" s="37"/>
      <c r="ZY1074" s="37"/>
      <c r="ZZ1074" s="37"/>
      <c r="AAA1074" s="37"/>
      <c r="AAB1074" s="37"/>
      <c r="AAC1074" s="37"/>
      <c r="AAD1074" s="37"/>
      <c r="AAE1074" s="37"/>
      <c r="AAF1074" s="37"/>
      <c r="AAG1074" s="37"/>
      <c r="AAH1074" s="37"/>
      <c r="AAI1074" s="37"/>
      <c r="AAJ1074" s="37"/>
      <c r="AAK1074" s="37"/>
      <c r="AAL1074" s="35"/>
      <c r="AAM1074" s="27" t="s">
        <v>144</v>
      </c>
      <c r="AAN1074" s="35"/>
      <c r="AAO1074" s="35"/>
      <c r="AAP1074" s="35"/>
      <c r="AAQ1074" s="35"/>
      <c r="AAR1074" s="35"/>
      <c r="AAY1074" s="23"/>
      <c r="AAZ1074" s="23"/>
      <c r="ABA1074" s="23"/>
      <c r="ABB1074" s="23"/>
      <c r="ABC1074" s="23"/>
      <c r="ABD1074" s="23"/>
      <c r="ABE1074" s="23"/>
      <c r="ABF1074" s="23"/>
      <c r="ABG1074" s="23"/>
      <c r="ABH1074" s="23"/>
      <c r="ABI1074" s="23"/>
      <c r="ABJ1074" s="23"/>
    </row>
    <row r="1075" spans="1:738" ht="13" x14ac:dyDescent="0.15">
      <c r="A1075" s="35"/>
      <c r="B1075" s="39"/>
      <c r="C1075" s="40"/>
      <c r="D1075" s="40"/>
      <c r="E1075" s="40"/>
      <c r="F1075" s="40"/>
      <c r="G1075" s="40"/>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7"/>
      <c r="AP1075" s="38"/>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c r="CP1075" s="37"/>
      <c r="CQ1075" s="37"/>
      <c r="CR1075" s="37"/>
      <c r="CS1075" s="37"/>
      <c r="CT1075" s="37"/>
      <c r="CU1075" s="37"/>
      <c r="CV1075" s="37"/>
      <c r="CW1075" s="37"/>
      <c r="CX1075" s="37"/>
      <c r="CY1075" s="37"/>
      <c r="CZ1075" s="37"/>
      <c r="DA1075" s="37"/>
      <c r="DB1075" s="37"/>
      <c r="DC1075" s="37"/>
      <c r="DD1075" s="37"/>
      <c r="DE1075" s="37"/>
      <c r="DF1075" s="37"/>
      <c r="DG1075" s="37"/>
      <c r="DH1075" s="37"/>
      <c r="DI1075" s="37"/>
      <c r="DJ1075" s="37"/>
      <c r="DK1075" s="37"/>
      <c r="DL1075" s="37"/>
      <c r="DM1075" s="37"/>
      <c r="DN1075" s="37"/>
      <c r="DO1075" s="37"/>
      <c r="DP1075" s="37"/>
      <c r="DQ1075" s="37"/>
      <c r="DR1075" s="37"/>
      <c r="DS1075" s="37"/>
      <c r="DT1075" s="37"/>
      <c r="DU1075" s="37"/>
      <c r="DV1075" s="37"/>
      <c r="DW1075" s="37"/>
      <c r="DX1075" s="37"/>
      <c r="DY1075" s="37"/>
      <c r="DZ1075" s="37"/>
      <c r="EA1075" s="37"/>
      <c r="EB1075" s="37"/>
      <c r="EC1075" s="37"/>
      <c r="ED1075" s="37"/>
      <c r="EE1075" s="37"/>
      <c r="EF1075" s="37"/>
      <c r="EG1075" s="37"/>
      <c r="EH1075" s="37"/>
      <c r="EI1075" s="37"/>
      <c r="EJ1075" s="37"/>
      <c r="EK1075" s="37"/>
      <c r="EL1075" s="37"/>
      <c r="EM1075" s="37"/>
      <c r="EN1075" s="37"/>
      <c r="EO1075" s="37"/>
      <c r="EP1075" s="37"/>
      <c r="EQ1075" s="37"/>
      <c r="ER1075" s="37"/>
      <c r="ES1075" s="37"/>
      <c r="ET1075" s="37"/>
      <c r="EU1075" s="37"/>
      <c r="EV1075" s="37"/>
      <c r="EW1075" s="37"/>
      <c r="EX1075" s="37"/>
      <c r="EY1075" s="37"/>
      <c r="EZ1075" s="37"/>
      <c r="FA1075" s="37"/>
      <c r="FB1075" s="37"/>
      <c r="FC1075" s="37"/>
      <c r="FD1075" s="37"/>
      <c r="FE1075" s="37"/>
      <c r="FF1075" s="37"/>
      <c r="FG1075" s="37"/>
      <c r="FH1075" s="37"/>
      <c r="FI1075" s="37"/>
      <c r="FJ1075" s="37"/>
      <c r="FK1075" s="37"/>
      <c r="FL1075" s="37"/>
      <c r="FM1075" s="37"/>
      <c r="FN1075" s="37"/>
      <c r="FO1075" s="37"/>
      <c r="FP1075" s="37"/>
      <c r="FQ1075" s="37"/>
      <c r="FR1075" s="37"/>
      <c r="FS1075" s="37"/>
      <c r="FT1075" s="37"/>
      <c r="FU1075" s="37"/>
      <c r="FV1075" s="37"/>
      <c r="FW1075" s="37"/>
      <c r="FX1075" s="37"/>
      <c r="FY1075" s="37"/>
      <c r="FZ1075" s="37"/>
      <c r="GA1075" s="37"/>
      <c r="GB1075" s="37"/>
      <c r="GC1075" s="37"/>
      <c r="GD1075" s="37"/>
      <c r="GE1075" s="37"/>
      <c r="GF1075" s="37"/>
      <c r="GG1075" s="37"/>
      <c r="GH1075" s="37"/>
      <c r="GI1075" s="37"/>
      <c r="GJ1075" s="37"/>
      <c r="GK1075" s="37"/>
      <c r="GL1075" s="37"/>
      <c r="GM1075" s="37"/>
      <c r="GN1075" s="37"/>
      <c r="GO1075" s="37"/>
      <c r="GP1075" s="37"/>
      <c r="GQ1075" s="37"/>
      <c r="GR1075" s="37"/>
      <c r="GS1075" s="37"/>
      <c r="GT1075" s="37"/>
      <c r="GU1075" s="37"/>
      <c r="GV1075" s="37"/>
      <c r="GW1075" s="37"/>
      <c r="GX1075" s="37"/>
      <c r="GY1075" s="37"/>
      <c r="GZ1075" s="37"/>
      <c r="HA1075" s="37"/>
      <c r="HB1075" s="37"/>
      <c r="HC1075" s="37"/>
      <c r="HD1075" s="37"/>
      <c r="HE1075" s="37"/>
      <c r="HF1075" s="37"/>
      <c r="HG1075" s="37"/>
      <c r="HH1075" s="37"/>
      <c r="HI1075" s="37"/>
      <c r="HJ1075" s="37"/>
      <c r="HK1075" s="37"/>
      <c r="HL1075" s="37"/>
      <c r="HM1075" s="37"/>
      <c r="HN1075" s="37"/>
      <c r="HO1075" s="37"/>
      <c r="HP1075" s="37"/>
      <c r="HQ1075" s="37"/>
      <c r="HR1075" s="37"/>
      <c r="HS1075" s="37"/>
      <c r="HT1075" s="37"/>
      <c r="HU1075" s="37"/>
      <c r="HV1075" s="37"/>
      <c r="HW1075" s="37"/>
      <c r="HX1075" s="37"/>
      <c r="HY1075" s="37"/>
      <c r="HZ1075" s="37"/>
      <c r="IA1075" s="37"/>
      <c r="IB1075" s="37"/>
      <c r="IC1075" s="37"/>
      <c r="ID1075" s="37"/>
      <c r="IE1075" s="37"/>
      <c r="IF1075" s="37"/>
      <c r="IG1075" s="37"/>
      <c r="IH1075" s="37"/>
      <c r="II1075" s="37"/>
      <c r="IJ1075" s="37"/>
      <c r="IK1075" s="37"/>
      <c r="IL1075" s="37"/>
      <c r="IM1075" s="37"/>
      <c r="IN1075" s="37"/>
      <c r="IO1075" s="37"/>
      <c r="IP1075" s="37"/>
      <c r="IQ1075" s="37"/>
      <c r="IR1075" s="37"/>
      <c r="IS1075" s="37"/>
      <c r="IT1075" s="37"/>
      <c r="IU1075" s="37"/>
      <c r="IV1075" s="37"/>
      <c r="IW1075" s="37"/>
      <c r="IX1075" s="37"/>
      <c r="IY1075" s="37"/>
      <c r="IZ1075" s="37"/>
      <c r="JA1075" s="37"/>
      <c r="JB1075" s="37"/>
      <c r="JC1075" s="37"/>
      <c r="JD1075" s="37"/>
      <c r="JE1075" s="37"/>
      <c r="JF1075" s="37"/>
      <c r="JG1075" s="37"/>
      <c r="JH1075" s="37"/>
      <c r="JI1075" s="37"/>
      <c r="JJ1075" s="37"/>
      <c r="JK1075" s="37"/>
      <c r="JL1075" s="37"/>
      <c r="JM1075" s="37"/>
      <c r="JN1075" s="37"/>
      <c r="JO1075" s="37"/>
      <c r="JP1075" s="37"/>
      <c r="JQ1075" s="37"/>
      <c r="JR1075" s="37"/>
      <c r="JS1075" s="37"/>
      <c r="JT1075" s="37"/>
      <c r="JU1075" s="37"/>
      <c r="JV1075" s="37"/>
      <c r="JW1075" s="37"/>
      <c r="JX1075" s="37"/>
      <c r="JY1075" s="37"/>
      <c r="JZ1075" s="37"/>
      <c r="KA1075" s="37"/>
      <c r="KB1075" s="37"/>
      <c r="KC1075" s="37"/>
      <c r="KD1075" s="37"/>
      <c r="KE1075" s="37"/>
      <c r="KF1075" s="37"/>
      <c r="KG1075" s="37"/>
      <c r="KH1075" s="37"/>
      <c r="KI1075" s="37"/>
      <c r="KJ1075" s="37"/>
      <c r="KK1075" s="37"/>
      <c r="KL1075" s="37"/>
      <c r="KM1075" s="37"/>
      <c r="KN1075" s="37"/>
      <c r="KO1075" s="37"/>
      <c r="KP1075" s="37"/>
      <c r="KQ1075" s="37"/>
      <c r="KR1075" s="37"/>
      <c r="KS1075" s="37"/>
      <c r="KT1075" s="37"/>
      <c r="KU1075" s="37"/>
      <c r="KV1075" s="37"/>
      <c r="KW1075" s="37"/>
      <c r="KX1075" s="37"/>
      <c r="KY1075" s="37"/>
      <c r="KZ1075" s="37"/>
      <c r="LA1075" s="37"/>
      <c r="LB1075" s="37"/>
      <c r="LC1075" s="37"/>
      <c r="LD1075" s="37"/>
      <c r="LE1075" s="37"/>
      <c r="LF1075" s="37"/>
      <c r="LG1075" s="37"/>
      <c r="LH1075" s="37"/>
      <c r="LI1075" s="37"/>
      <c r="LJ1075" s="37"/>
      <c r="LK1075" s="37"/>
      <c r="LL1075" s="37"/>
      <c r="LM1075" s="37"/>
      <c r="LN1075" s="37"/>
      <c r="LO1075" s="37"/>
      <c r="LP1075" s="37"/>
      <c r="LQ1075" s="37"/>
      <c r="LR1075" s="37"/>
      <c r="LS1075" s="37"/>
      <c r="LT1075" s="37"/>
      <c r="LU1075" s="37"/>
      <c r="LV1075" s="37"/>
      <c r="LW1075" s="37"/>
      <c r="LX1075" s="37"/>
      <c r="LY1075" s="37"/>
      <c r="LZ1075" s="37"/>
      <c r="MA1075" s="37"/>
      <c r="MB1075" s="37"/>
      <c r="MC1075" s="37"/>
      <c r="MD1075" s="37"/>
      <c r="ME1075" s="37"/>
      <c r="MF1075" s="37"/>
      <c r="MG1075" s="37"/>
      <c r="MH1075" s="37"/>
      <c r="MI1075" s="37"/>
      <c r="MJ1075" s="37"/>
      <c r="MK1075" s="37"/>
      <c r="ML1075" s="37"/>
      <c r="MM1075" s="37"/>
      <c r="MN1075" s="37"/>
      <c r="MO1075" s="37"/>
      <c r="MP1075" s="37"/>
      <c r="MQ1075" s="37"/>
      <c r="MR1075" s="37"/>
      <c r="MS1075" s="37"/>
      <c r="MT1075" s="37"/>
      <c r="MU1075" s="37"/>
      <c r="MV1075" s="37"/>
      <c r="MW1075" s="37"/>
      <c r="MX1075" s="37"/>
      <c r="MY1075" s="37"/>
      <c r="MZ1075" s="37"/>
      <c r="NA1075" s="37"/>
      <c r="NB1075" s="37"/>
      <c r="NC1075" s="37"/>
      <c r="ND1075" s="37"/>
      <c r="NE1075" s="37"/>
      <c r="NF1075" s="37"/>
      <c r="NG1075" s="37"/>
      <c r="NH1075" s="37"/>
      <c r="NI1075" s="37"/>
      <c r="NJ1075" s="37"/>
      <c r="NK1075" s="37"/>
      <c r="NL1075" s="37"/>
      <c r="NM1075" s="37"/>
      <c r="NN1075" s="37"/>
      <c r="NO1075" s="37"/>
      <c r="NP1075" s="37"/>
      <c r="NQ1075" s="37"/>
      <c r="NR1075" s="37"/>
      <c r="NS1075" s="37"/>
      <c r="NT1075" s="37"/>
      <c r="NU1075" s="37"/>
      <c r="NV1075" s="37"/>
      <c r="NW1075" s="37"/>
      <c r="NX1075" s="37"/>
      <c r="NY1075" s="37"/>
      <c r="NZ1075" s="37"/>
      <c r="OA1075" s="37"/>
      <c r="OB1075" s="37"/>
      <c r="OC1075" s="37"/>
      <c r="OD1075" s="37"/>
      <c r="OE1075" s="37"/>
      <c r="OF1075" s="37"/>
      <c r="OG1075" s="37"/>
      <c r="OH1075" s="37"/>
      <c r="OI1075" s="37"/>
      <c r="OJ1075" s="37"/>
      <c r="OK1075" s="37"/>
      <c r="OL1075" s="37"/>
      <c r="OM1075" s="37"/>
      <c r="ON1075" s="37"/>
      <c r="OO1075" s="37"/>
      <c r="OP1075" s="37"/>
      <c r="OQ1075" s="37"/>
      <c r="OR1075" s="37"/>
      <c r="OS1075" s="37"/>
      <c r="OT1075" s="37"/>
      <c r="OU1075" s="37"/>
      <c r="OV1075" s="37"/>
      <c r="OW1075" s="37"/>
      <c r="OX1075" s="37"/>
      <c r="OY1075" s="37"/>
      <c r="OZ1075" s="37"/>
      <c r="PA1075" s="37"/>
      <c r="PB1075" s="37"/>
      <c r="PC1075" s="37"/>
      <c r="PD1075" s="37"/>
      <c r="PE1075" s="37"/>
      <c r="PF1075" s="37"/>
      <c r="PG1075" s="37"/>
      <c r="PH1075" s="37"/>
      <c r="PI1075" s="37"/>
      <c r="PJ1075" s="37"/>
      <c r="PK1075" s="37"/>
      <c r="PL1075" s="37"/>
      <c r="PM1075" s="37"/>
      <c r="PN1075" s="37"/>
      <c r="PO1075" s="37"/>
      <c r="PP1075" s="37"/>
      <c r="PQ1075" s="37"/>
      <c r="PR1075" s="37"/>
      <c r="PS1075" s="37"/>
      <c r="PT1075" s="37"/>
      <c r="PU1075" s="37"/>
      <c r="PV1075" s="37"/>
      <c r="PW1075" s="37"/>
      <c r="PX1075" s="37"/>
      <c r="PY1075" s="37"/>
      <c r="PZ1075" s="37"/>
      <c r="QA1075" s="37"/>
      <c r="QB1075" s="37"/>
      <c r="QC1075" s="37"/>
      <c r="QD1075" s="37"/>
      <c r="QE1075" s="37"/>
      <c r="QF1075" s="37"/>
      <c r="QG1075" s="37"/>
      <c r="QH1075" s="37"/>
      <c r="QI1075" s="37"/>
      <c r="QJ1075" s="37"/>
      <c r="QK1075" s="37"/>
      <c r="QL1075" s="37"/>
      <c r="QM1075" s="37"/>
      <c r="QN1075" s="37"/>
      <c r="QO1075" s="37"/>
      <c r="QP1075" s="37"/>
      <c r="QQ1075" s="37"/>
      <c r="QR1075" s="37"/>
      <c r="QS1075" s="37"/>
      <c r="QT1075" s="37"/>
      <c r="QU1075" s="37"/>
      <c r="QV1075" s="37"/>
      <c r="QW1075" s="37"/>
      <c r="QX1075" s="37"/>
      <c r="QY1075" s="37"/>
      <c r="QZ1075" s="37"/>
      <c r="RA1075" s="37"/>
      <c r="RB1075" s="37"/>
      <c r="RC1075" s="37"/>
      <c r="RD1075" s="37"/>
      <c r="RE1075" s="37"/>
      <c r="RF1075" s="37"/>
      <c r="RG1075" s="37"/>
      <c r="RH1075" s="37"/>
      <c r="RI1075" s="37"/>
      <c r="RJ1075" s="37"/>
      <c r="RK1075" s="37"/>
      <c r="RL1075" s="37"/>
      <c r="RM1075" s="37"/>
      <c r="RN1075" s="37"/>
      <c r="RO1075" s="37"/>
      <c r="RP1075" s="37"/>
      <c r="RQ1075" s="37"/>
      <c r="RR1075" s="37"/>
      <c r="RS1075" s="37"/>
      <c r="RT1075" s="37"/>
      <c r="RU1075" s="37"/>
      <c r="RV1075" s="37"/>
      <c r="RW1075" s="37"/>
      <c r="RX1075" s="37"/>
      <c r="RY1075" s="37"/>
      <c r="RZ1075" s="37"/>
      <c r="SA1075" s="37"/>
      <c r="SB1075" s="37"/>
      <c r="SC1075" s="37"/>
      <c r="SD1075" s="37"/>
      <c r="SE1075" s="37"/>
      <c r="SF1075" s="37"/>
      <c r="SG1075" s="37"/>
      <c r="SH1075" s="37"/>
      <c r="SI1075" s="37"/>
      <c r="SJ1075" s="37"/>
      <c r="SK1075" s="37"/>
      <c r="SL1075" s="37"/>
      <c r="SM1075" s="37"/>
      <c r="SN1075" s="37"/>
      <c r="SO1075" s="37"/>
      <c r="SP1075" s="37"/>
      <c r="SQ1075" s="37"/>
      <c r="SR1075" s="37"/>
      <c r="SS1075" s="37"/>
      <c r="ST1075" s="37"/>
      <c r="SU1075" s="37"/>
      <c r="SV1075" s="37"/>
      <c r="SW1075" s="37"/>
      <c r="SX1075" s="37"/>
      <c r="SY1075" s="37"/>
      <c r="SZ1075" s="37"/>
      <c r="TA1075" s="37"/>
      <c r="TB1075" s="37"/>
      <c r="TC1075" s="37"/>
      <c r="TD1075" s="37"/>
      <c r="TE1075" s="37"/>
      <c r="TF1075" s="37"/>
      <c r="TG1075" s="37"/>
      <c r="TH1075" s="37"/>
      <c r="TI1075" s="37"/>
      <c r="TJ1075" s="37"/>
      <c r="TK1075" s="37"/>
      <c r="TL1075" s="37"/>
      <c r="TM1075" s="37"/>
      <c r="TN1075" s="37"/>
      <c r="TO1075" s="37"/>
      <c r="TP1075" s="37"/>
      <c r="TQ1075" s="37"/>
      <c r="TR1075" s="37"/>
      <c r="TS1075" s="37"/>
      <c r="TT1075" s="37"/>
      <c r="TU1075" s="37"/>
      <c r="TV1075" s="37"/>
      <c r="TW1075" s="37"/>
      <c r="TX1075" s="37"/>
      <c r="TY1075" s="37"/>
      <c r="TZ1075" s="37"/>
      <c r="UA1075" s="37"/>
      <c r="UB1075" s="37"/>
      <c r="UC1075" s="37"/>
      <c r="UD1075" s="37"/>
      <c r="UE1075" s="37"/>
      <c r="UF1075" s="37"/>
      <c r="UG1075" s="37"/>
      <c r="UH1075" s="37"/>
      <c r="UI1075" s="37"/>
      <c r="UJ1075" s="37"/>
      <c r="UK1075" s="37"/>
      <c r="UL1075" s="37"/>
      <c r="UM1075" s="37"/>
      <c r="UN1075" s="37"/>
      <c r="UO1075" s="37"/>
      <c r="UP1075" s="37"/>
      <c r="UQ1075" s="37"/>
      <c r="UR1075" s="37"/>
      <c r="US1075" s="37"/>
      <c r="UT1075" s="37"/>
      <c r="UU1075" s="37"/>
      <c r="UV1075" s="37"/>
      <c r="UW1075" s="37"/>
      <c r="UX1075" s="37"/>
      <c r="UY1075" s="37"/>
      <c r="UZ1075" s="37"/>
      <c r="VA1075" s="37"/>
      <c r="VB1075" s="37"/>
      <c r="VC1075" s="37"/>
      <c r="VD1075" s="37"/>
      <c r="VE1075" s="37"/>
      <c r="VF1075" s="37"/>
      <c r="VG1075" s="37"/>
      <c r="VH1075" s="37"/>
      <c r="VI1075" s="37"/>
      <c r="VJ1075" s="37"/>
      <c r="VK1075" s="37"/>
      <c r="VL1075" s="37"/>
      <c r="VM1075" s="37"/>
      <c r="VN1075" s="37"/>
      <c r="VO1075" s="37"/>
      <c r="VP1075" s="37"/>
      <c r="VQ1075" s="37"/>
      <c r="VR1075" s="37"/>
      <c r="VS1075" s="37"/>
      <c r="VT1075" s="37"/>
      <c r="VU1075" s="37"/>
      <c r="VV1075" s="37"/>
      <c r="VW1075" s="37"/>
      <c r="VX1075" s="37"/>
      <c r="VY1075" s="37"/>
      <c r="VZ1075" s="37"/>
      <c r="WA1075" s="37"/>
      <c r="WB1075" s="37"/>
      <c r="WC1075" s="37"/>
      <c r="WD1075" s="37"/>
      <c r="WE1075" s="37"/>
      <c r="WF1075" s="37"/>
      <c r="WG1075" s="37"/>
      <c r="WH1075" s="37"/>
      <c r="WI1075" s="37"/>
      <c r="WJ1075" s="37"/>
      <c r="WK1075" s="37"/>
      <c r="WL1075" s="37"/>
      <c r="WM1075" s="37"/>
      <c r="WN1075" s="37"/>
      <c r="WO1075" s="37"/>
      <c r="WP1075" s="37"/>
      <c r="WQ1075" s="37"/>
      <c r="WR1075" s="37"/>
      <c r="WS1075" s="37"/>
      <c r="WT1075" s="37"/>
      <c r="WU1075" s="37"/>
      <c r="WV1075" s="37"/>
      <c r="WW1075" s="37"/>
      <c r="WX1075" s="37"/>
      <c r="WY1075" s="37"/>
      <c r="WZ1075" s="37"/>
      <c r="XA1075" s="37"/>
      <c r="XB1075" s="37"/>
      <c r="XC1075" s="37"/>
      <c r="XD1075" s="37"/>
      <c r="XE1075" s="37"/>
      <c r="XF1075" s="37"/>
      <c r="XG1075" s="37"/>
      <c r="XH1075" s="37"/>
      <c r="XI1075" s="37"/>
      <c r="XJ1075" s="37"/>
      <c r="XK1075" s="37"/>
      <c r="XL1075" s="37"/>
      <c r="XM1075" s="37"/>
      <c r="XN1075" s="37"/>
      <c r="XO1075" s="37"/>
      <c r="XP1075" s="37"/>
      <c r="XQ1075" s="37"/>
      <c r="XR1075" s="37"/>
      <c r="XS1075" s="37"/>
      <c r="XT1075" s="37"/>
      <c r="XU1075" s="37"/>
      <c r="XV1075" s="37"/>
      <c r="XW1075" s="37"/>
      <c r="XX1075" s="37"/>
      <c r="XY1075" s="37"/>
      <c r="XZ1075" s="37"/>
      <c r="YA1075" s="37"/>
      <c r="YB1075" s="37"/>
      <c r="YC1075" s="37"/>
      <c r="YD1075" s="37"/>
      <c r="YE1075" s="37"/>
      <c r="YF1075" s="37"/>
      <c r="YG1075" s="37"/>
      <c r="YH1075" s="37"/>
      <c r="YI1075" s="37"/>
      <c r="YJ1075" s="37"/>
      <c r="YK1075" s="37"/>
      <c r="YL1075" s="37"/>
      <c r="YM1075" s="37"/>
      <c r="YN1075" s="37"/>
      <c r="YO1075" s="37"/>
      <c r="YP1075" s="37"/>
      <c r="YQ1075" s="37"/>
      <c r="YR1075" s="37"/>
      <c r="YS1075" s="37"/>
      <c r="YT1075" s="37"/>
      <c r="YU1075" s="37"/>
      <c r="YV1075" s="37"/>
      <c r="YW1075" s="37"/>
      <c r="YX1075" s="37"/>
      <c r="YY1075" s="37"/>
      <c r="YZ1075" s="37"/>
      <c r="ZA1075" s="37"/>
      <c r="ZB1075" s="37"/>
      <c r="ZC1075" s="37"/>
      <c r="ZD1075" s="37"/>
      <c r="ZE1075" s="37"/>
      <c r="ZF1075" s="37"/>
      <c r="ZG1075" s="37"/>
      <c r="ZH1075" s="37"/>
      <c r="ZI1075" s="37"/>
      <c r="ZJ1075" s="37"/>
      <c r="ZK1075" s="37"/>
      <c r="ZL1075" s="37"/>
      <c r="ZM1075" s="37"/>
      <c r="ZN1075" s="37"/>
      <c r="ZO1075" s="37"/>
      <c r="ZP1075" s="37"/>
      <c r="ZQ1075" s="37"/>
      <c r="ZR1075" s="37"/>
      <c r="ZS1075" s="37"/>
      <c r="ZT1075" s="37"/>
      <c r="ZU1075" s="37"/>
      <c r="ZV1075" s="37"/>
      <c r="ZW1075" s="37"/>
      <c r="ZX1075" s="37"/>
      <c r="ZY1075" s="37"/>
      <c r="ZZ1075" s="37"/>
      <c r="AAA1075" s="37"/>
      <c r="AAB1075" s="37"/>
      <c r="AAC1075" s="37"/>
      <c r="AAD1075" s="37"/>
      <c r="AAE1075" s="37"/>
      <c r="AAF1075" s="37"/>
      <c r="AAG1075" s="37"/>
      <c r="AAH1075" s="37"/>
      <c r="AAI1075" s="37"/>
      <c r="AAJ1075" s="37"/>
      <c r="AAK1075" s="37"/>
      <c r="AAL1075" s="35"/>
      <c r="AAM1075" s="27" t="s">
        <v>143</v>
      </c>
      <c r="AAN1075" s="35"/>
      <c r="AAO1075" s="35"/>
      <c r="AAP1075" s="35"/>
      <c r="AAQ1075" s="35"/>
      <c r="AAR1075" s="35"/>
      <c r="AAY1075" s="23"/>
      <c r="AAZ1075" s="23"/>
      <c r="ABA1075" s="23"/>
      <c r="ABB1075" s="23"/>
      <c r="ABC1075" s="23"/>
      <c r="ABD1075" s="23"/>
      <c r="ABE1075" s="23"/>
      <c r="ABF1075" s="23"/>
      <c r="ABG1075" s="23"/>
      <c r="ABH1075" s="23"/>
      <c r="ABI1075" s="23"/>
      <c r="ABJ1075" s="23"/>
    </row>
    <row r="1076" spans="1:738" ht="13" x14ac:dyDescent="0.15">
      <c r="A1076" s="35"/>
      <c r="B1076" s="39"/>
      <c r="C1076" s="40"/>
      <c r="D1076" s="40"/>
      <c r="E1076" s="40"/>
      <c r="F1076" s="40"/>
      <c r="G1076" s="40"/>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7"/>
      <c r="AP1076" s="38"/>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c r="CP1076" s="37"/>
      <c r="CQ1076" s="37"/>
      <c r="CR1076" s="37"/>
      <c r="CS1076" s="37"/>
      <c r="CT1076" s="37"/>
      <c r="CU1076" s="37"/>
      <c r="CV1076" s="37"/>
      <c r="CW1076" s="37"/>
      <c r="CX1076" s="37"/>
      <c r="CY1076" s="37"/>
      <c r="CZ1076" s="37"/>
      <c r="DA1076" s="37"/>
      <c r="DB1076" s="37"/>
      <c r="DC1076" s="37"/>
      <c r="DD1076" s="37"/>
      <c r="DE1076" s="37"/>
      <c r="DF1076" s="37"/>
      <c r="DG1076" s="37"/>
      <c r="DH1076" s="37"/>
      <c r="DI1076" s="37"/>
      <c r="DJ1076" s="37"/>
      <c r="DK1076" s="37"/>
      <c r="DL1076" s="37"/>
      <c r="DM1076" s="37"/>
      <c r="DN1076" s="37"/>
      <c r="DO1076" s="37"/>
      <c r="DP1076" s="37"/>
      <c r="DQ1076" s="37"/>
      <c r="DR1076" s="37"/>
      <c r="DS1076" s="37"/>
      <c r="DT1076" s="37"/>
      <c r="DU1076" s="37"/>
      <c r="DV1076" s="37"/>
      <c r="DW1076" s="37"/>
      <c r="DX1076" s="37"/>
      <c r="DY1076" s="37"/>
      <c r="DZ1076" s="37"/>
      <c r="EA1076" s="37"/>
      <c r="EB1076" s="37"/>
      <c r="EC1076" s="37"/>
      <c r="ED1076" s="37"/>
      <c r="EE1076" s="37"/>
      <c r="EF1076" s="37"/>
      <c r="EG1076" s="37"/>
      <c r="EH1076" s="37"/>
      <c r="EI1076" s="37"/>
      <c r="EJ1076" s="37"/>
      <c r="EK1076" s="37"/>
      <c r="EL1076" s="37"/>
      <c r="EM1076" s="37"/>
      <c r="EN1076" s="37"/>
      <c r="EO1076" s="37"/>
      <c r="EP1076" s="37"/>
      <c r="EQ1076" s="37"/>
      <c r="ER1076" s="37"/>
      <c r="ES1076" s="37"/>
      <c r="ET1076" s="37"/>
      <c r="EU1076" s="37"/>
      <c r="EV1076" s="37"/>
      <c r="EW1076" s="37"/>
      <c r="EX1076" s="37"/>
      <c r="EY1076" s="37"/>
      <c r="EZ1076" s="37"/>
      <c r="FA1076" s="37"/>
      <c r="FB1076" s="37"/>
      <c r="FC1076" s="37"/>
      <c r="FD1076" s="37"/>
      <c r="FE1076" s="37"/>
      <c r="FF1076" s="37"/>
      <c r="FG1076" s="37"/>
      <c r="FH1076" s="37"/>
      <c r="FI1076" s="37"/>
      <c r="FJ1076" s="37"/>
      <c r="FK1076" s="37"/>
      <c r="FL1076" s="37"/>
      <c r="FM1076" s="37"/>
      <c r="FN1076" s="37"/>
      <c r="FO1076" s="37"/>
      <c r="FP1076" s="37"/>
      <c r="FQ1076" s="37"/>
      <c r="FR1076" s="37"/>
      <c r="FS1076" s="37"/>
      <c r="FT1076" s="37"/>
      <c r="FU1076" s="37"/>
      <c r="FV1076" s="37"/>
      <c r="FW1076" s="37"/>
      <c r="FX1076" s="37"/>
      <c r="FY1076" s="37"/>
      <c r="FZ1076" s="37"/>
      <c r="GA1076" s="37"/>
      <c r="GB1076" s="37"/>
      <c r="GC1076" s="37"/>
      <c r="GD1076" s="37"/>
      <c r="GE1076" s="37"/>
      <c r="GF1076" s="37"/>
      <c r="GG1076" s="37"/>
      <c r="GH1076" s="37"/>
      <c r="GI1076" s="37"/>
      <c r="GJ1076" s="37"/>
      <c r="GK1076" s="37"/>
      <c r="GL1076" s="37"/>
      <c r="GM1076" s="37"/>
      <c r="GN1076" s="37"/>
      <c r="GO1076" s="37"/>
      <c r="GP1076" s="37"/>
      <c r="GQ1076" s="37"/>
      <c r="GR1076" s="37"/>
      <c r="GS1076" s="37"/>
      <c r="GT1076" s="37"/>
      <c r="GU1076" s="37"/>
      <c r="GV1076" s="37"/>
      <c r="GW1076" s="37"/>
      <c r="GX1076" s="37"/>
      <c r="GY1076" s="37"/>
      <c r="GZ1076" s="37"/>
      <c r="HA1076" s="37"/>
      <c r="HB1076" s="37"/>
      <c r="HC1076" s="37"/>
      <c r="HD1076" s="37"/>
      <c r="HE1076" s="37"/>
      <c r="HF1076" s="37"/>
      <c r="HG1076" s="37"/>
      <c r="HH1076" s="37"/>
      <c r="HI1076" s="37"/>
      <c r="HJ1076" s="37"/>
      <c r="HK1076" s="37"/>
      <c r="HL1076" s="37"/>
      <c r="HM1076" s="37"/>
      <c r="HN1076" s="37"/>
      <c r="HO1076" s="37"/>
      <c r="HP1076" s="37"/>
      <c r="HQ1076" s="37"/>
      <c r="HR1076" s="37"/>
      <c r="HS1076" s="37"/>
      <c r="HT1076" s="37"/>
      <c r="HU1076" s="37"/>
      <c r="HV1076" s="37"/>
      <c r="HW1076" s="37"/>
      <c r="HX1076" s="37"/>
      <c r="HY1076" s="37"/>
      <c r="HZ1076" s="37"/>
      <c r="IA1076" s="37"/>
      <c r="IB1076" s="37"/>
      <c r="IC1076" s="37"/>
      <c r="ID1076" s="37"/>
      <c r="IE1076" s="37"/>
      <c r="IF1076" s="37"/>
      <c r="IG1076" s="37"/>
      <c r="IH1076" s="37"/>
      <c r="II1076" s="37"/>
      <c r="IJ1076" s="37"/>
      <c r="IK1076" s="37"/>
      <c r="IL1076" s="37"/>
      <c r="IM1076" s="37"/>
      <c r="IN1076" s="37"/>
      <c r="IO1076" s="37"/>
      <c r="IP1076" s="37"/>
      <c r="IQ1076" s="37"/>
      <c r="IR1076" s="37"/>
      <c r="IS1076" s="37"/>
      <c r="IT1076" s="37"/>
      <c r="IU1076" s="37"/>
      <c r="IV1076" s="37"/>
      <c r="IW1076" s="37"/>
      <c r="IX1076" s="37"/>
      <c r="IY1076" s="37"/>
      <c r="IZ1076" s="37"/>
      <c r="JA1076" s="37"/>
      <c r="JB1076" s="37"/>
      <c r="JC1076" s="37"/>
      <c r="JD1076" s="37"/>
      <c r="JE1076" s="37"/>
      <c r="JF1076" s="37"/>
      <c r="JG1076" s="37"/>
      <c r="JH1076" s="37"/>
      <c r="JI1076" s="37"/>
      <c r="JJ1076" s="37"/>
      <c r="JK1076" s="37"/>
      <c r="JL1076" s="37"/>
      <c r="JM1076" s="37"/>
      <c r="JN1076" s="37"/>
      <c r="JO1076" s="37"/>
      <c r="JP1076" s="37"/>
      <c r="JQ1076" s="37"/>
      <c r="JR1076" s="37"/>
      <c r="JS1076" s="37"/>
      <c r="JT1076" s="37"/>
      <c r="JU1076" s="37"/>
      <c r="JV1076" s="37"/>
      <c r="JW1076" s="37"/>
      <c r="JX1076" s="37"/>
      <c r="JY1076" s="37"/>
      <c r="JZ1076" s="37"/>
      <c r="KA1076" s="37"/>
      <c r="KB1076" s="37"/>
      <c r="KC1076" s="37"/>
      <c r="KD1076" s="37"/>
      <c r="KE1076" s="37"/>
      <c r="KF1076" s="37"/>
      <c r="KG1076" s="37"/>
      <c r="KH1076" s="37"/>
      <c r="KI1076" s="37"/>
      <c r="KJ1076" s="37"/>
      <c r="KK1076" s="37"/>
      <c r="KL1076" s="37"/>
      <c r="KM1076" s="37"/>
      <c r="KN1076" s="37"/>
      <c r="KO1076" s="37"/>
      <c r="KP1076" s="37"/>
      <c r="KQ1076" s="37"/>
      <c r="KR1076" s="37"/>
      <c r="KS1076" s="37"/>
      <c r="KT1076" s="37"/>
      <c r="KU1076" s="37"/>
      <c r="KV1076" s="37"/>
      <c r="KW1076" s="37"/>
      <c r="KX1076" s="37"/>
      <c r="KY1076" s="37"/>
      <c r="KZ1076" s="37"/>
      <c r="LA1076" s="37"/>
      <c r="LB1076" s="37"/>
      <c r="LC1076" s="37"/>
      <c r="LD1076" s="37"/>
      <c r="LE1076" s="37"/>
      <c r="LF1076" s="37"/>
      <c r="LG1076" s="37"/>
      <c r="LH1076" s="37"/>
      <c r="LI1076" s="37"/>
      <c r="LJ1076" s="37"/>
      <c r="LK1076" s="37"/>
      <c r="LL1076" s="37"/>
      <c r="LM1076" s="37"/>
      <c r="LN1076" s="37"/>
      <c r="LO1076" s="37"/>
      <c r="LP1076" s="37"/>
      <c r="LQ1076" s="37"/>
      <c r="LR1076" s="37"/>
      <c r="LS1076" s="37"/>
      <c r="LT1076" s="37"/>
      <c r="LU1076" s="37"/>
      <c r="LV1076" s="37"/>
      <c r="LW1076" s="37"/>
      <c r="LX1076" s="37"/>
      <c r="LY1076" s="37"/>
      <c r="LZ1076" s="37"/>
      <c r="MA1076" s="37"/>
      <c r="MB1076" s="37"/>
      <c r="MC1076" s="37"/>
      <c r="MD1076" s="37"/>
      <c r="ME1076" s="37"/>
      <c r="MF1076" s="37"/>
      <c r="MG1076" s="37"/>
      <c r="MH1076" s="37"/>
      <c r="MI1076" s="37"/>
      <c r="MJ1076" s="37"/>
      <c r="MK1076" s="37"/>
      <c r="ML1076" s="37"/>
      <c r="MM1076" s="37"/>
      <c r="MN1076" s="37"/>
      <c r="MO1076" s="37"/>
      <c r="MP1076" s="37"/>
      <c r="MQ1076" s="37"/>
      <c r="MR1076" s="37"/>
      <c r="MS1076" s="37"/>
      <c r="MT1076" s="37"/>
      <c r="MU1076" s="37"/>
      <c r="MV1076" s="37"/>
      <c r="MW1076" s="37"/>
      <c r="MX1076" s="37"/>
      <c r="MY1076" s="37"/>
      <c r="MZ1076" s="37"/>
      <c r="NA1076" s="37"/>
      <c r="NB1076" s="37"/>
      <c r="NC1076" s="37"/>
      <c r="ND1076" s="37"/>
      <c r="NE1076" s="37"/>
      <c r="NF1076" s="37"/>
      <c r="NG1076" s="37"/>
      <c r="NH1076" s="37"/>
      <c r="NI1076" s="37"/>
      <c r="NJ1076" s="37"/>
      <c r="NK1076" s="37"/>
      <c r="NL1076" s="37"/>
      <c r="NM1076" s="37"/>
      <c r="NN1076" s="37"/>
      <c r="NO1076" s="37"/>
      <c r="NP1076" s="37"/>
      <c r="NQ1076" s="37"/>
      <c r="NR1076" s="37"/>
      <c r="NS1076" s="37"/>
      <c r="NT1076" s="37"/>
      <c r="NU1076" s="37"/>
      <c r="NV1076" s="37"/>
      <c r="NW1076" s="37"/>
      <c r="NX1076" s="37"/>
      <c r="NY1076" s="37"/>
      <c r="NZ1076" s="37"/>
      <c r="OA1076" s="37"/>
      <c r="OB1076" s="37"/>
      <c r="OC1076" s="37"/>
      <c r="OD1076" s="37"/>
      <c r="OE1076" s="37"/>
      <c r="OF1076" s="37"/>
      <c r="OG1076" s="37"/>
      <c r="OH1076" s="37"/>
      <c r="OI1076" s="37"/>
      <c r="OJ1076" s="37"/>
      <c r="OK1076" s="37"/>
      <c r="OL1076" s="37"/>
      <c r="OM1076" s="37"/>
      <c r="ON1076" s="37"/>
      <c r="OO1076" s="37"/>
      <c r="OP1076" s="37"/>
      <c r="OQ1076" s="37"/>
      <c r="OR1076" s="37"/>
      <c r="OS1076" s="37"/>
      <c r="OT1076" s="37"/>
      <c r="OU1076" s="37"/>
      <c r="OV1076" s="37"/>
      <c r="OW1076" s="37"/>
      <c r="OX1076" s="37"/>
      <c r="OY1076" s="37"/>
      <c r="OZ1076" s="37"/>
      <c r="PA1076" s="37"/>
      <c r="PB1076" s="37"/>
      <c r="PC1076" s="37"/>
      <c r="PD1076" s="37"/>
      <c r="PE1076" s="37"/>
      <c r="PF1076" s="37"/>
      <c r="PG1076" s="37"/>
      <c r="PH1076" s="37"/>
      <c r="PI1076" s="37"/>
      <c r="PJ1076" s="37"/>
      <c r="PK1076" s="37"/>
      <c r="PL1076" s="37"/>
      <c r="PM1076" s="37"/>
      <c r="PN1076" s="37"/>
      <c r="PO1076" s="37"/>
      <c r="PP1076" s="37"/>
      <c r="PQ1076" s="37"/>
      <c r="PR1076" s="37"/>
      <c r="PS1076" s="37"/>
      <c r="PT1076" s="37"/>
      <c r="PU1076" s="37"/>
      <c r="PV1076" s="37"/>
      <c r="PW1076" s="37"/>
      <c r="PX1076" s="37"/>
      <c r="PY1076" s="37"/>
      <c r="PZ1076" s="37"/>
      <c r="QA1076" s="37"/>
      <c r="QB1076" s="37"/>
      <c r="QC1076" s="37"/>
      <c r="QD1076" s="37"/>
      <c r="QE1076" s="37"/>
      <c r="QF1076" s="37"/>
      <c r="QG1076" s="37"/>
      <c r="QH1076" s="37"/>
      <c r="QI1076" s="37"/>
      <c r="QJ1076" s="37"/>
      <c r="QK1076" s="37"/>
      <c r="QL1076" s="37"/>
      <c r="QM1076" s="37"/>
      <c r="QN1076" s="37"/>
      <c r="QO1076" s="37"/>
      <c r="QP1076" s="37"/>
      <c r="QQ1076" s="37"/>
      <c r="QR1076" s="37"/>
      <c r="QS1076" s="37"/>
      <c r="QT1076" s="37"/>
      <c r="QU1076" s="37"/>
      <c r="QV1076" s="37"/>
      <c r="QW1076" s="37"/>
      <c r="QX1076" s="37"/>
      <c r="QY1076" s="37"/>
      <c r="QZ1076" s="37"/>
      <c r="RA1076" s="37"/>
      <c r="RB1076" s="37"/>
      <c r="RC1076" s="37"/>
      <c r="RD1076" s="37"/>
      <c r="RE1076" s="37"/>
      <c r="RF1076" s="37"/>
      <c r="RG1076" s="37"/>
      <c r="RH1076" s="37"/>
      <c r="RI1076" s="37"/>
      <c r="RJ1076" s="37"/>
      <c r="RK1076" s="37"/>
      <c r="RL1076" s="37"/>
      <c r="RM1076" s="37"/>
      <c r="RN1076" s="37"/>
      <c r="RO1076" s="37"/>
      <c r="RP1076" s="37"/>
      <c r="RQ1076" s="37"/>
      <c r="RR1076" s="37"/>
      <c r="RS1076" s="37"/>
      <c r="RT1076" s="37"/>
      <c r="RU1076" s="37"/>
      <c r="RV1076" s="37"/>
      <c r="RW1076" s="37"/>
      <c r="RX1076" s="37"/>
      <c r="RY1076" s="37"/>
      <c r="RZ1076" s="37"/>
      <c r="SA1076" s="37"/>
      <c r="SB1076" s="37"/>
      <c r="SC1076" s="37"/>
      <c r="SD1076" s="37"/>
      <c r="SE1076" s="37"/>
      <c r="SF1076" s="37"/>
      <c r="SG1076" s="37"/>
      <c r="SH1076" s="37"/>
      <c r="SI1076" s="37"/>
      <c r="SJ1076" s="37"/>
      <c r="SK1076" s="37"/>
      <c r="SL1076" s="37"/>
      <c r="SM1076" s="37"/>
      <c r="SN1076" s="37"/>
      <c r="SO1076" s="37"/>
      <c r="SP1076" s="37"/>
      <c r="SQ1076" s="37"/>
      <c r="SR1076" s="37"/>
      <c r="SS1076" s="37"/>
      <c r="ST1076" s="37"/>
      <c r="SU1076" s="37"/>
      <c r="SV1076" s="37"/>
      <c r="SW1076" s="37"/>
      <c r="SX1076" s="37"/>
      <c r="SY1076" s="37"/>
      <c r="SZ1076" s="37"/>
      <c r="TA1076" s="37"/>
      <c r="TB1076" s="37"/>
      <c r="TC1076" s="37"/>
      <c r="TD1076" s="37"/>
      <c r="TE1076" s="37"/>
      <c r="TF1076" s="37"/>
      <c r="TG1076" s="37"/>
      <c r="TH1076" s="37"/>
      <c r="TI1076" s="37"/>
      <c r="TJ1076" s="37"/>
      <c r="TK1076" s="37"/>
      <c r="TL1076" s="37"/>
      <c r="TM1076" s="37"/>
      <c r="TN1076" s="37"/>
      <c r="TO1076" s="37"/>
      <c r="TP1076" s="37"/>
      <c r="TQ1076" s="37"/>
      <c r="TR1076" s="37"/>
      <c r="TS1076" s="37"/>
      <c r="TT1076" s="37"/>
      <c r="TU1076" s="37"/>
      <c r="TV1076" s="37"/>
      <c r="TW1076" s="37"/>
      <c r="TX1076" s="37"/>
      <c r="TY1076" s="37"/>
      <c r="TZ1076" s="37"/>
      <c r="UA1076" s="37"/>
      <c r="UB1076" s="37"/>
      <c r="UC1076" s="37"/>
      <c r="UD1076" s="37"/>
      <c r="UE1076" s="37"/>
      <c r="UF1076" s="37"/>
      <c r="UG1076" s="37"/>
      <c r="UH1076" s="37"/>
      <c r="UI1076" s="37"/>
      <c r="UJ1076" s="37"/>
      <c r="UK1076" s="37"/>
      <c r="UL1076" s="37"/>
      <c r="UM1076" s="37"/>
      <c r="UN1076" s="37"/>
      <c r="UO1076" s="37"/>
      <c r="UP1076" s="37"/>
      <c r="UQ1076" s="37"/>
      <c r="UR1076" s="37"/>
      <c r="US1076" s="37"/>
      <c r="UT1076" s="37"/>
      <c r="UU1076" s="37"/>
      <c r="UV1076" s="37"/>
      <c r="UW1076" s="37"/>
      <c r="UX1076" s="37"/>
      <c r="UY1076" s="37"/>
      <c r="UZ1076" s="37"/>
      <c r="VA1076" s="37"/>
      <c r="VB1076" s="37"/>
      <c r="VC1076" s="37"/>
      <c r="VD1076" s="37"/>
      <c r="VE1076" s="37"/>
      <c r="VF1076" s="37"/>
      <c r="VG1076" s="37"/>
      <c r="VH1076" s="37"/>
      <c r="VI1076" s="37"/>
      <c r="VJ1076" s="37"/>
      <c r="VK1076" s="37"/>
      <c r="VL1076" s="37"/>
      <c r="VM1076" s="37"/>
      <c r="VN1076" s="37"/>
      <c r="VO1076" s="37"/>
      <c r="VP1076" s="37"/>
      <c r="VQ1076" s="37"/>
      <c r="VR1076" s="37"/>
      <c r="VS1076" s="37"/>
      <c r="VT1076" s="37"/>
      <c r="VU1076" s="37"/>
      <c r="VV1076" s="37"/>
      <c r="VW1076" s="37"/>
      <c r="VX1076" s="37"/>
      <c r="VY1076" s="37"/>
      <c r="VZ1076" s="37"/>
      <c r="WA1076" s="37"/>
      <c r="WB1076" s="37"/>
      <c r="WC1076" s="37"/>
      <c r="WD1076" s="37"/>
      <c r="WE1076" s="37"/>
      <c r="WF1076" s="37"/>
      <c r="WG1076" s="37"/>
      <c r="WH1076" s="37"/>
      <c r="WI1076" s="37"/>
      <c r="WJ1076" s="37"/>
      <c r="WK1076" s="37"/>
      <c r="WL1076" s="37"/>
      <c r="WM1076" s="37"/>
      <c r="WN1076" s="37"/>
      <c r="WO1076" s="37"/>
      <c r="WP1076" s="37"/>
      <c r="WQ1076" s="37"/>
      <c r="WR1076" s="37"/>
      <c r="WS1076" s="37"/>
      <c r="WT1076" s="37"/>
      <c r="WU1076" s="37"/>
      <c r="WV1076" s="37"/>
      <c r="WW1076" s="37"/>
      <c r="WX1076" s="37"/>
      <c r="WY1076" s="37"/>
      <c r="WZ1076" s="37"/>
      <c r="XA1076" s="37"/>
      <c r="XB1076" s="37"/>
      <c r="XC1076" s="37"/>
      <c r="XD1076" s="37"/>
      <c r="XE1076" s="37"/>
      <c r="XF1076" s="37"/>
      <c r="XG1076" s="37"/>
      <c r="XH1076" s="37"/>
      <c r="XI1076" s="37"/>
      <c r="XJ1076" s="37"/>
      <c r="XK1076" s="37"/>
      <c r="XL1076" s="37"/>
      <c r="XM1076" s="37"/>
      <c r="XN1076" s="37"/>
      <c r="XO1076" s="37"/>
      <c r="XP1076" s="37"/>
      <c r="XQ1076" s="37"/>
      <c r="XR1076" s="37"/>
      <c r="XS1076" s="37"/>
      <c r="XT1076" s="37"/>
      <c r="XU1076" s="37"/>
      <c r="XV1076" s="37"/>
      <c r="XW1076" s="37"/>
      <c r="XX1076" s="37"/>
      <c r="XY1076" s="37"/>
      <c r="XZ1076" s="37"/>
      <c r="YA1076" s="37"/>
      <c r="YB1076" s="37"/>
      <c r="YC1076" s="37"/>
      <c r="YD1076" s="37"/>
      <c r="YE1076" s="37"/>
      <c r="YF1076" s="37"/>
      <c r="YG1076" s="37"/>
      <c r="YH1076" s="37"/>
      <c r="YI1076" s="37"/>
      <c r="YJ1076" s="37"/>
      <c r="YK1076" s="37"/>
      <c r="YL1076" s="37"/>
      <c r="YM1076" s="37"/>
      <c r="YN1076" s="37"/>
      <c r="YO1076" s="37"/>
      <c r="YP1076" s="37"/>
      <c r="YQ1076" s="37"/>
      <c r="YR1076" s="37"/>
      <c r="YS1076" s="37"/>
      <c r="YT1076" s="37"/>
      <c r="YU1076" s="37"/>
      <c r="YV1076" s="37"/>
      <c r="YW1076" s="37"/>
      <c r="YX1076" s="37"/>
      <c r="YY1076" s="37"/>
      <c r="YZ1076" s="37"/>
      <c r="ZA1076" s="37"/>
      <c r="ZB1076" s="37"/>
      <c r="ZC1076" s="37"/>
      <c r="ZD1076" s="37"/>
      <c r="ZE1076" s="37"/>
      <c r="ZF1076" s="37"/>
      <c r="ZG1076" s="37"/>
      <c r="ZH1076" s="37"/>
      <c r="ZI1076" s="37"/>
      <c r="ZJ1076" s="37"/>
      <c r="ZK1076" s="37"/>
      <c r="ZL1076" s="37"/>
      <c r="ZM1076" s="37"/>
      <c r="ZN1076" s="37"/>
      <c r="ZO1076" s="37"/>
      <c r="ZP1076" s="37"/>
      <c r="ZQ1076" s="37"/>
      <c r="ZR1076" s="37"/>
      <c r="ZS1076" s="37"/>
      <c r="ZT1076" s="37"/>
      <c r="ZU1076" s="37"/>
      <c r="ZV1076" s="37"/>
      <c r="ZW1076" s="37"/>
      <c r="ZX1076" s="37"/>
      <c r="ZY1076" s="37"/>
      <c r="ZZ1076" s="37"/>
      <c r="AAA1076" s="37"/>
      <c r="AAB1076" s="37"/>
      <c r="AAC1076" s="37"/>
      <c r="AAD1076" s="37"/>
      <c r="AAE1076" s="37"/>
      <c r="AAF1076" s="37"/>
      <c r="AAG1076" s="37"/>
      <c r="AAH1076" s="37"/>
      <c r="AAI1076" s="37"/>
      <c r="AAJ1076" s="37"/>
      <c r="AAK1076" s="37"/>
      <c r="AAL1076" s="35"/>
      <c r="AAM1076" s="27" t="s">
        <v>142</v>
      </c>
      <c r="AAN1076" s="35"/>
      <c r="AAO1076" s="35"/>
      <c r="AAP1076" s="35"/>
      <c r="AAQ1076" s="35"/>
      <c r="AAR1076" s="35"/>
      <c r="AAY1076" s="23"/>
      <c r="AAZ1076" s="23"/>
      <c r="ABA1076" s="23"/>
      <c r="ABB1076" s="23"/>
      <c r="ABC1076" s="23"/>
      <c r="ABD1076" s="23"/>
      <c r="ABE1076" s="23"/>
      <c r="ABF1076" s="23"/>
      <c r="ABG1076" s="23"/>
      <c r="ABH1076" s="23"/>
      <c r="ABI1076" s="23"/>
      <c r="ABJ1076" s="23"/>
    </row>
    <row r="1077" spans="1:738" ht="13" x14ac:dyDescent="0.15">
      <c r="A1077" s="35"/>
      <c r="B1077" s="39"/>
      <c r="C1077" s="40"/>
      <c r="D1077" s="40"/>
      <c r="E1077" s="40"/>
      <c r="F1077" s="40"/>
      <c r="G1077" s="40"/>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7"/>
      <c r="AP1077" s="38"/>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c r="CP1077" s="37"/>
      <c r="CQ1077" s="37"/>
      <c r="CR1077" s="37"/>
      <c r="CS1077" s="37"/>
      <c r="CT1077" s="37"/>
      <c r="CU1077" s="37"/>
      <c r="CV1077" s="37"/>
      <c r="CW1077" s="37"/>
      <c r="CX1077" s="37"/>
      <c r="CY1077" s="37"/>
      <c r="CZ1077" s="37"/>
      <c r="DA1077" s="37"/>
      <c r="DB1077" s="37"/>
      <c r="DC1077" s="37"/>
      <c r="DD1077" s="37"/>
      <c r="DE1077" s="37"/>
      <c r="DF1077" s="37"/>
      <c r="DG1077" s="37"/>
      <c r="DH1077" s="37"/>
      <c r="DI1077" s="37"/>
      <c r="DJ1077" s="37"/>
      <c r="DK1077" s="37"/>
      <c r="DL1077" s="37"/>
      <c r="DM1077" s="37"/>
      <c r="DN1077" s="37"/>
      <c r="DO1077" s="37"/>
      <c r="DP1077" s="37"/>
      <c r="DQ1077" s="37"/>
      <c r="DR1077" s="37"/>
      <c r="DS1077" s="37"/>
      <c r="DT1077" s="37"/>
      <c r="DU1077" s="37"/>
      <c r="DV1077" s="37"/>
      <c r="DW1077" s="37"/>
      <c r="DX1077" s="37"/>
      <c r="DY1077" s="37"/>
      <c r="DZ1077" s="37"/>
      <c r="EA1077" s="37"/>
      <c r="EB1077" s="37"/>
      <c r="EC1077" s="37"/>
      <c r="ED1077" s="37"/>
      <c r="EE1077" s="37"/>
      <c r="EF1077" s="37"/>
      <c r="EG1077" s="37"/>
      <c r="EH1077" s="37"/>
      <c r="EI1077" s="37"/>
      <c r="EJ1077" s="37"/>
      <c r="EK1077" s="37"/>
      <c r="EL1077" s="37"/>
      <c r="EM1077" s="37"/>
      <c r="EN1077" s="37"/>
      <c r="EO1077" s="37"/>
      <c r="EP1077" s="37"/>
      <c r="EQ1077" s="37"/>
      <c r="ER1077" s="37"/>
      <c r="ES1077" s="37"/>
      <c r="ET1077" s="37"/>
      <c r="EU1077" s="37"/>
      <c r="EV1077" s="37"/>
      <c r="EW1077" s="37"/>
      <c r="EX1077" s="37"/>
      <c r="EY1077" s="37"/>
      <c r="EZ1077" s="37"/>
      <c r="FA1077" s="37"/>
      <c r="FB1077" s="37"/>
      <c r="FC1077" s="37"/>
      <c r="FD1077" s="37"/>
      <c r="FE1077" s="37"/>
      <c r="FF1077" s="37"/>
      <c r="FG1077" s="37"/>
      <c r="FH1077" s="37"/>
      <c r="FI1077" s="37"/>
      <c r="FJ1077" s="37"/>
      <c r="FK1077" s="37"/>
      <c r="FL1077" s="37"/>
      <c r="FM1077" s="37"/>
      <c r="FN1077" s="37"/>
      <c r="FO1077" s="37"/>
      <c r="FP1077" s="37"/>
      <c r="FQ1077" s="37"/>
      <c r="FR1077" s="37"/>
      <c r="FS1077" s="37"/>
      <c r="FT1077" s="37"/>
      <c r="FU1077" s="37"/>
      <c r="FV1077" s="37"/>
      <c r="FW1077" s="37"/>
      <c r="FX1077" s="37"/>
      <c r="FY1077" s="37"/>
      <c r="FZ1077" s="37"/>
      <c r="GA1077" s="37"/>
      <c r="GB1077" s="37"/>
      <c r="GC1077" s="37"/>
      <c r="GD1077" s="37"/>
      <c r="GE1077" s="37"/>
      <c r="GF1077" s="37"/>
      <c r="GG1077" s="37"/>
      <c r="GH1077" s="37"/>
      <c r="GI1077" s="37"/>
      <c r="GJ1077" s="37"/>
      <c r="GK1077" s="37"/>
      <c r="GL1077" s="37"/>
      <c r="GM1077" s="37"/>
      <c r="GN1077" s="37"/>
      <c r="GO1077" s="37"/>
      <c r="GP1077" s="37"/>
      <c r="GQ1077" s="37"/>
      <c r="GR1077" s="37"/>
      <c r="GS1077" s="37"/>
      <c r="GT1077" s="37"/>
      <c r="GU1077" s="37"/>
      <c r="GV1077" s="37"/>
      <c r="GW1077" s="37"/>
      <c r="GX1077" s="37"/>
      <c r="GY1077" s="37"/>
      <c r="GZ1077" s="37"/>
      <c r="HA1077" s="37"/>
      <c r="HB1077" s="37"/>
      <c r="HC1077" s="37"/>
      <c r="HD1077" s="37"/>
      <c r="HE1077" s="37"/>
      <c r="HF1077" s="37"/>
      <c r="HG1077" s="37"/>
      <c r="HH1077" s="37"/>
      <c r="HI1077" s="37"/>
      <c r="HJ1077" s="37"/>
      <c r="HK1077" s="37"/>
      <c r="HL1077" s="37"/>
      <c r="HM1077" s="37"/>
      <c r="HN1077" s="37"/>
      <c r="HO1077" s="37"/>
      <c r="HP1077" s="37"/>
      <c r="HQ1077" s="37"/>
      <c r="HR1077" s="37"/>
      <c r="HS1077" s="37"/>
      <c r="HT1077" s="37"/>
      <c r="HU1077" s="37"/>
      <c r="HV1077" s="37"/>
      <c r="HW1077" s="37"/>
      <c r="HX1077" s="37"/>
      <c r="HY1077" s="37"/>
      <c r="HZ1077" s="37"/>
      <c r="IA1077" s="37"/>
      <c r="IB1077" s="37"/>
      <c r="IC1077" s="37"/>
      <c r="ID1077" s="37"/>
      <c r="IE1077" s="37"/>
      <c r="IF1077" s="37"/>
      <c r="IG1077" s="37"/>
      <c r="IH1077" s="37"/>
      <c r="II1077" s="37"/>
      <c r="IJ1077" s="37"/>
      <c r="IK1077" s="37"/>
      <c r="IL1077" s="37"/>
      <c r="IM1077" s="37"/>
      <c r="IN1077" s="37"/>
      <c r="IO1077" s="37"/>
      <c r="IP1077" s="37"/>
      <c r="IQ1077" s="37"/>
      <c r="IR1077" s="37"/>
      <c r="IS1077" s="37"/>
      <c r="IT1077" s="37"/>
      <c r="IU1077" s="37"/>
      <c r="IV1077" s="37"/>
      <c r="IW1077" s="37"/>
      <c r="IX1077" s="37"/>
      <c r="IY1077" s="37"/>
      <c r="IZ1077" s="37"/>
      <c r="JA1077" s="37"/>
      <c r="JB1077" s="37"/>
      <c r="JC1077" s="37"/>
      <c r="JD1077" s="37"/>
      <c r="JE1077" s="37"/>
      <c r="JF1077" s="37"/>
      <c r="JG1077" s="37"/>
      <c r="JH1077" s="37"/>
      <c r="JI1077" s="37"/>
      <c r="JJ1077" s="37"/>
      <c r="JK1077" s="37"/>
      <c r="JL1077" s="37"/>
      <c r="JM1077" s="37"/>
      <c r="JN1077" s="37"/>
      <c r="JO1077" s="37"/>
      <c r="JP1077" s="37"/>
      <c r="JQ1077" s="37"/>
      <c r="JR1077" s="37"/>
      <c r="JS1077" s="37"/>
      <c r="JT1077" s="37"/>
      <c r="JU1077" s="37"/>
      <c r="JV1077" s="37"/>
      <c r="JW1077" s="37"/>
      <c r="JX1077" s="37"/>
      <c r="JY1077" s="37"/>
      <c r="JZ1077" s="37"/>
      <c r="KA1077" s="37"/>
      <c r="KB1077" s="37"/>
      <c r="KC1077" s="37"/>
      <c r="KD1077" s="37"/>
      <c r="KE1077" s="37"/>
      <c r="KF1077" s="37"/>
      <c r="KG1077" s="37"/>
      <c r="KH1077" s="37"/>
      <c r="KI1077" s="37"/>
      <c r="KJ1077" s="37"/>
      <c r="KK1077" s="37"/>
      <c r="KL1077" s="37"/>
      <c r="KM1077" s="37"/>
      <c r="KN1077" s="37"/>
      <c r="KO1077" s="37"/>
      <c r="KP1077" s="37"/>
      <c r="KQ1077" s="37"/>
      <c r="KR1077" s="37"/>
      <c r="KS1077" s="37"/>
      <c r="KT1077" s="37"/>
      <c r="KU1077" s="37"/>
      <c r="KV1077" s="37"/>
      <c r="KW1077" s="37"/>
      <c r="KX1077" s="37"/>
      <c r="KY1077" s="37"/>
      <c r="KZ1077" s="37"/>
      <c r="LA1077" s="37"/>
      <c r="LB1077" s="37"/>
      <c r="LC1077" s="37"/>
      <c r="LD1077" s="37"/>
      <c r="LE1077" s="37"/>
      <c r="LF1077" s="37"/>
      <c r="LG1077" s="37"/>
      <c r="LH1077" s="37"/>
      <c r="LI1077" s="37"/>
      <c r="LJ1077" s="37"/>
      <c r="LK1077" s="37"/>
      <c r="LL1077" s="37"/>
      <c r="LM1077" s="37"/>
      <c r="LN1077" s="37"/>
      <c r="LO1077" s="37"/>
      <c r="LP1077" s="37"/>
      <c r="LQ1077" s="37"/>
      <c r="LR1077" s="37"/>
      <c r="LS1077" s="37"/>
      <c r="LT1077" s="37"/>
      <c r="LU1077" s="37"/>
      <c r="LV1077" s="37"/>
      <c r="LW1077" s="37"/>
      <c r="LX1077" s="37"/>
      <c r="LY1077" s="37"/>
      <c r="LZ1077" s="37"/>
      <c r="MA1077" s="37"/>
      <c r="MB1077" s="37"/>
      <c r="MC1077" s="37"/>
      <c r="MD1077" s="37"/>
      <c r="ME1077" s="37"/>
      <c r="MF1077" s="37"/>
      <c r="MG1077" s="37"/>
      <c r="MH1077" s="37"/>
      <c r="MI1077" s="37"/>
      <c r="MJ1077" s="37"/>
      <c r="MK1077" s="37"/>
      <c r="ML1077" s="37"/>
      <c r="MM1077" s="37"/>
      <c r="MN1077" s="37"/>
      <c r="MO1077" s="37"/>
      <c r="MP1077" s="37"/>
      <c r="MQ1077" s="37"/>
      <c r="MR1077" s="37"/>
      <c r="MS1077" s="37"/>
      <c r="MT1077" s="37"/>
      <c r="MU1077" s="37"/>
      <c r="MV1077" s="37"/>
      <c r="MW1077" s="37"/>
      <c r="MX1077" s="37"/>
      <c r="MY1077" s="37"/>
      <c r="MZ1077" s="37"/>
      <c r="NA1077" s="37"/>
      <c r="NB1077" s="37"/>
      <c r="NC1077" s="37"/>
      <c r="ND1077" s="37"/>
      <c r="NE1077" s="37"/>
      <c r="NF1077" s="37"/>
      <c r="NG1077" s="37"/>
      <c r="NH1077" s="37"/>
      <c r="NI1077" s="37"/>
      <c r="NJ1077" s="37"/>
      <c r="NK1077" s="37"/>
      <c r="NL1077" s="37"/>
      <c r="NM1077" s="37"/>
      <c r="NN1077" s="37"/>
      <c r="NO1077" s="37"/>
      <c r="NP1077" s="37"/>
      <c r="NQ1077" s="37"/>
      <c r="NR1077" s="37"/>
      <c r="NS1077" s="37"/>
      <c r="NT1077" s="37"/>
      <c r="NU1077" s="37"/>
      <c r="NV1077" s="37"/>
      <c r="NW1077" s="37"/>
      <c r="NX1077" s="37"/>
      <c r="NY1077" s="37"/>
      <c r="NZ1077" s="37"/>
      <c r="OA1077" s="37"/>
      <c r="OB1077" s="37"/>
      <c r="OC1077" s="37"/>
      <c r="OD1077" s="37"/>
      <c r="OE1077" s="37"/>
      <c r="OF1077" s="37"/>
      <c r="OG1077" s="37"/>
      <c r="OH1077" s="37"/>
      <c r="OI1077" s="37"/>
      <c r="OJ1077" s="37"/>
      <c r="OK1077" s="37"/>
      <c r="OL1077" s="37"/>
      <c r="OM1077" s="37"/>
      <c r="ON1077" s="37"/>
      <c r="OO1077" s="37"/>
      <c r="OP1077" s="37"/>
      <c r="OQ1077" s="37"/>
      <c r="OR1077" s="37"/>
      <c r="OS1077" s="37"/>
      <c r="OT1077" s="37"/>
      <c r="OU1077" s="37"/>
      <c r="OV1077" s="37"/>
      <c r="OW1077" s="37"/>
      <c r="OX1077" s="37"/>
      <c r="OY1077" s="37"/>
      <c r="OZ1077" s="37"/>
      <c r="PA1077" s="37"/>
      <c r="PB1077" s="37"/>
      <c r="PC1077" s="37"/>
      <c r="PD1077" s="37"/>
      <c r="PE1077" s="37"/>
      <c r="PF1077" s="37"/>
      <c r="PG1077" s="37"/>
      <c r="PH1077" s="37"/>
      <c r="PI1077" s="37"/>
      <c r="PJ1077" s="37"/>
      <c r="PK1077" s="37"/>
      <c r="PL1077" s="37"/>
      <c r="PM1077" s="37"/>
      <c r="PN1077" s="37"/>
      <c r="PO1077" s="37"/>
      <c r="PP1077" s="37"/>
      <c r="PQ1077" s="37"/>
      <c r="PR1077" s="37"/>
      <c r="PS1077" s="37"/>
      <c r="PT1077" s="37"/>
      <c r="PU1077" s="37"/>
      <c r="PV1077" s="37"/>
      <c r="PW1077" s="37"/>
      <c r="PX1077" s="37"/>
      <c r="PY1077" s="37"/>
      <c r="PZ1077" s="37"/>
      <c r="QA1077" s="37"/>
      <c r="QB1077" s="37"/>
      <c r="QC1077" s="37"/>
      <c r="QD1077" s="37"/>
      <c r="QE1077" s="37"/>
      <c r="QF1077" s="37"/>
      <c r="QG1077" s="37"/>
      <c r="QH1077" s="37"/>
      <c r="QI1077" s="37"/>
      <c r="QJ1077" s="37"/>
      <c r="QK1077" s="37"/>
      <c r="QL1077" s="37"/>
      <c r="QM1077" s="37"/>
      <c r="QN1077" s="37"/>
      <c r="QO1077" s="37"/>
      <c r="QP1077" s="37"/>
      <c r="QQ1077" s="37"/>
      <c r="QR1077" s="37"/>
      <c r="QS1077" s="37"/>
      <c r="QT1077" s="37"/>
      <c r="QU1077" s="37"/>
      <c r="QV1077" s="37"/>
      <c r="QW1077" s="37"/>
      <c r="QX1077" s="37"/>
      <c r="QY1077" s="37"/>
      <c r="QZ1077" s="37"/>
      <c r="RA1077" s="37"/>
      <c r="RB1077" s="37"/>
      <c r="RC1077" s="37"/>
      <c r="RD1077" s="37"/>
      <c r="RE1077" s="37"/>
      <c r="RF1077" s="37"/>
      <c r="RG1077" s="37"/>
      <c r="RH1077" s="37"/>
      <c r="RI1077" s="37"/>
      <c r="RJ1077" s="37"/>
      <c r="RK1077" s="37"/>
      <c r="RL1077" s="37"/>
      <c r="RM1077" s="37"/>
      <c r="RN1077" s="37"/>
      <c r="RO1077" s="37"/>
      <c r="RP1077" s="37"/>
      <c r="RQ1077" s="37"/>
      <c r="RR1077" s="37"/>
      <c r="RS1077" s="37"/>
      <c r="RT1077" s="37"/>
      <c r="RU1077" s="37"/>
      <c r="RV1077" s="37"/>
      <c r="RW1077" s="37"/>
      <c r="RX1077" s="37"/>
      <c r="RY1077" s="37"/>
      <c r="RZ1077" s="37"/>
      <c r="SA1077" s="37"/>
      <c r="SB1077" s="37"/>
      <c r="SC1077" s="37"/>
      <c r="SD1077" s="37"/>
      <c r="SE1077" s="37"/>
      <c r="SF1077" s="37"/>
      <c r="SG1077" s="37"/>
      <c r="SH1077" s="37"/>
      <c r="SI1077" s="37"/>
      <c r="SJ1077" s="37"/>
      <c r="SK1077" s="37"/>
      <c r="SL1077" s="37"/>
      <c r="SM1077" s="37"/>
      <c r="SN1077" s="37"/>
      <c r="SO1077" s="37"/>
      <c r="SP1077" s="37"/>
      <c r="SQ1077" s="37"/>
      <c r="SR1077" s="37"/>
      <c r="SS1077" s="37"/>
      <c r="ST1077" s="37"/>
      <c r="SU1077" s="37"/>
      <c r="SV1077" s="37"/>
      <c r="SW1077" s="37"/>
      <c r="SX1077" s="37"/>
      <c r="SY1077" s="37"/>
      <c r="SZ1077" s="37"/>
      <c r="TA1077" s="37"/>
      <c r="TB1077" s="37"/>
      <c r="TC1077" s="37"/>
      <c r="TD1077" s="37"/>
      <c r="TE1077" s="37"/>
      <c r="TF1077" s="37"/>
      <c r="TG1077" s="37"/>
      <c r="TH1077" s="37"/>
      <c r="TI1077" s="37"/>
      <c r="TJ1077" s="37"/>
      <c r="TK1077" s="37"/>
      <c r="TL1077" s="37"/>
      <c r="TM1077" s="37"/>
      <c r="TN1077" s="37"/>
      <c r="TO1077" s="37"/>
      <c r="TP1077" s="37"/>
      <c r="TQ1077" s="37"/>
      <c r="TR1077" s="37"/>
      <c r="TS1077" s="37"/>
      <c r="TT1077" s="37"/>
      <c r="TU1077" s="37"/>
      <c r="TV1077" s="37"/>
      <c r="TW1077" s="37"/>
      <c r="TX1077" s="37"/>
      <c r="TY1077" s="37"/>
      <c r="TZ1077" s="37"/>
      <c r="UA1077" s="37"/>
      <c r="UB1077" s="37"/>
      <c r="UC1077" s="37"/>
      <c r="UD1077" s="37"/>
      <c r="UE1077" s="37"/>
      <c r="UF1077" s="37"/>
      <c r="UG1077" s="37"/>
      <c r="UH1077" s="37"/>
      <c r="UI1077" s="37"/>
      <c r="UJ1077" s="37"/>
      <c r="UK1077" s="37"/>
      <c r="UL1077" s="37"/>
      <c r="UM1077" s="37"/>
      <c r="UN1077" s="37"/>
      <c r="UO1077" s="37"/>
      <c r="UP1077" s="37"/>
      <c r="UQ1077" s="37"/>
      <c r="UR1077" s="37"/>
      <c r="US1077" s="37"/>
      <c r="UT1077" s="37"/>
      <c r="UU1077" s="37"/>
      <c r="UV1077" s="37"/>
      <c r="UW1077" s="37"/>
      <c r="UX1077" s="37"/>
      <c r="UY1077" s="37"/>
      <c r="UZ1077" s="37"/>
      <c r="VA1077" s="37"/>
      <c r="VB1077" s="37"/>
      <c r="VC1077" s="37"/>
      <c r="VD1077" s="37"/>
      <c r="VE1077" s="37"/>
      <c r="VF1077" s="37"/>
      <c r="VG1077" s="37"/>
      <c r="VH1077" s="37"/>
      <c r="VI1077" s="37"/>
      <c r="VJ1077" s="37"/>
      <c r="VK1077" s="37"/>
      <c r="VL1077" s="37"/>
      <c r="VM1077" s="37"/>
      <c r="VN1077" s="37"/>
      <c r="VO1077" s="37"/>
      <c r="VP1077" s="37"/>
      <c r="VQ1077" s="37"/>
      <c r="VR1077" s="37"/>
      <c r="VS1077" s="37"/>
      <c r="VT1077" s="37"/>
      <c r="VU1077" s="37"/>
      <c r="VV1077" s="37"/>
      <c r="VW1077" s="37"/>
      <c r="VX1077" s="37"/>
      <c r="VY1077" s="37"/>
      <c r="VZ1077" s="37"/>
      <c r="WA1077" s="37"/>
      <c r="WB1077" s="37"/>
      <c r="WC1077" s="37"/>
      <c r="WD1077" s="37"/>
      <c r="WE1077" s="37"/>
      <c r="WF1077" s="37"/>
      <c r="WG1077" s="37"/>
      <c r="WH1077" s="37"/>
      <c r="WI1077" s="37"/>
      <c r="WJ1077" s="37"/>
      <c r="WK1077" s="37"/>
      <c r="WL1077" s="37"/>
      <c r="WM1077" s="37"/>
      <c r="WN1077" s="37"/>
      <c r="WO1077" s="37"/>
      <c r="WP1077" s="37"/>
      <c r="WQ1077" s="37"/>
      <c r="WR1077" s="37"/>
      <c r="WS1077" s="37"/>
      <c r="WT1077" s="37"/>
      <c r="WU1077" s="37"/>
      <c r="WV1077" s="37"/>
      <c r="WW1077" s="37"/>
      <c r="WX1077" s="37"/>
      <c r="WY1077" s="37"/>
      <c r="WZ1077" s="37"/>
      <c r="XA1077" s="37"/>
      <c r="XB1077" s="37"/>
      <c r="XC1077" s="37"/>
      <c r="XD1077" s="37"/>
      <c r="XE1077" s="37"/>
      <c r="XF1077" s="37"/>
      <c r="XG1077" s="37"/>
      <c r="XH1077" s="37"/>
      <c r="XI1077" s="37"/>
      <c r="XJ1077" s="37"/>
      <c r="XK1077" s="37"/>
      <c r="XL1077" s="37"/>
      <c r="XM1077" s="37"/>
      <c r="XN1077" s="37"/>
      <c r="XO1077" s="37"/>
      <c r="XP1077" s="37"/>
      <c r="XQ1077" s="37"/>
      <c r="XR1077" s="37"/>
      <c r="XS1077" s="37"/>
      <c r="XT1077" s="37"/>
      <c r="XU1077" s="37"/>
      <c r="XV1077" s="37"/>
      <c r="XW1077" s="37"/>
      <c r="XX1077" s="37"/>
      <c r="XY1077" s="37"/>
      <c r="XZ1077" s="37"/>
      <c r="YA1077" s="37"/>
      <c r="YB1077" s="37"/>
      <c r="YC1077" s="37"/>
      <c r="YD1077" s="37"/>
      <c r="YE1077" s="37"/>
      <c r="YF1077" s="37"/>
      <c r="YG1077" s="37"/>
      <c r="YH1077" s="37"/>
      <c r="YI1077" s="37"/>
      <c r="YJ1077" s="37"/>
      <c r="YK1077" s="37"/>
      <c r="YL1077" s="37"/>
      <c r="YM1077" s="37"/>
      <c r="YN1077" s="37"/>
      <c r="YO1077" s="37"/>
      <c r="YP1077" s="37"/>
      <c r="YQ1077" s="37"/>
      <c r="YR1077" s="37"/>
      <c r="YS1077" s="37"/>
      <c r="YT1077" s="37"/>
      <c r="YU1077" s="37"/>
      <c r="YV1077" s="37"/>
      <c r="YW1077" s="37"/>
      <c r="YX1077" s="37"/>
      <c r="YY1077" s="37"/>
      <c r="YZ1077" s="37"/>
      <c r="ZA1077" s="37"/>
      <c r="ZB1077" s="37"/>
      <c r="ZC1077" s="37"/>
      <c r="ZD1077" s="37"/>
      <c r="ZE1077" s="37"/>
      <c r="ZF1077" s="37"/>
      <c r="ZG1077" s="37"/>
      <c r="ZH1077" s="37"/>
      <c r="ZI1077" s="37"/>
      <c r="ZJ1077" s="37"/>
      <c r="ZK1077" s="37"/>
      <c r="ZL1077" s="37"/>
      <c r="ZM1077" s="37"/>
      <c r="ZN1077" s="37"/>
      <c r="ZO1077" s="37"/>
      <c r="ZP1077" s="37"/>
      <c r="ZQ1077" s="37"/>
      <c r="ZR1077" s="37"/>
      <c r="ZS1077" s="37"/>
      <c r="ZT1077" s="37"/>
      <c r="ZU1077" s="37"/>
      <c r="ZV1077" s="37"/>
      <c r="ZW1077" s="37"/>
      <c r="ZX1077" s="37"/>
      <c r="ZY1077" s="37"/>
      <c r="ZZ1077" s="37"/>
      <c r="AAA1077" s="37"/>
      <c r="AAB1077" s="37"/>
      <c r="AAC1077" s="37"/>
      <c r="AAD1077" s="37"/>
      <c r="AAE1077" s="37"/>
      <c r="AAF1077" s="37"/>
      <c r="AAG1077" s="37"/>
      <c r="AAH1077" s="37"/>
      <c r="AAI1077" s="37"/>
      <c r="AAJ1077" s="37"/>
      <c r="AAK1077" s="37"/>
      <c r="AAL1077" s="35"/>
      <c r="AAM1077" s="27" t="s">
        <v>141</v>
      </c>
      <c r="AAN1077" s="35"/>
      <c r="AAO1077" s="35"/>
      <c r="AAP1077" s="35"/>
      <c r="AAQ1077" s="35"/>
      <c r="AAR1077" s="35"/>
      <c r="AAY1077" s="23"/>
      <c r="AAZ1077" s="23"/>
      <c r="ABA1077" s="23"/>
      <c r="ABB1077" s="23"/>
      <c r="ABC1077" s="23"/>
      <c r="ABD1077" s="23"/>
      <c r="ABE1077" s="23"/>
      <c r="ABF1077" s="23"/>
      <c r="ABG1077" s="23"/>
      <c r="ABH1077" s="23"/>
      <c r="ABI1077" s="23"/>
      <c r="ABJ1077" s="23"/>
    </row>
    <row r="1078" spans="1:738" ht="13" x14ac:dyDescent="0.15">
      <c r="A1078" s="35"/>
      <c r="B1078" s="39"/>
      <c r="C1078" s="40"/>
      <c r="D1078" s="40"/>
      <c r="E1078" s="40"/>
      <c r="F1078" s="40"/>
      <c r="G1078" s="40"/>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7"/>
      <c r="AP1078" s="38"/>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c r="CT1078" s="37"/>
      <c r="CU1078" s="37"/>
      <c r="CV1078" s="37"/>
      <c r="CW1078" s="37"/>
      <c r="CX1078" s="37"/>
      <c r="CY1078" s="37"/>
      <c r="CZ1078" s="37"/>
      <c r="DA1078" s="37"/>
      <c r="DB1078" s="37"/>
      <c r="DC1078" s="37"/>
      <c r="DD1078" s="37"/>
      <c r="DE1078" s="37"/>
      <c r="DF1078" s="37"/>
      <c r="DG1078" s="37"/>
      <c r="DH1078" s="37"/>
      <c r="DI1078" s="37"/>
      <c r="DJ1078" s="37"/>
      <c r="DK1078" s="37"/>
      <c r="DL1078" s="37"/>
      <c r="DM1078" s="37"/>
      <c r="DN1078" s="37"/>
      <c r="DO1078" s="37"/>
      <c r="DP1078" s="37"/>
      <c r="DQ1078" s="37"/>
      <c r="DR1078" s="37"/>
      <c r="DS1078" s="37"/>
      <c r="DT1078" s="37"/>
      <c r="DU1078" s="37"/>
      <c r="DV1078" s="37"/>
      <c r="DW1078" s="37"/>
      <c r="DX1078" s="37"/>
      <c r="DY1078" s="37"/>
      <c r="DZ1078" s="37"/>
      <c r="EA1078" s="37"/>
      <c r="EB1078" s="37"/>
      <c r="EC1078" s="37"/>
      <c r="ED1078" s="37"/>
      <c r="EE1078" s="37"/>
      <c r="EF1078" s="37"/>
      <c r="EG1078" s="37"/>
      <c r="EH1078" s="37"/>
      <c r="EI1078" s="37"/>
      <c r="EJ1078" s="37"/>
      <c r="EK1078" s="37"/>
      <c r="EL1078" s="37"/>
      <c r="EM1078" s="37"/>
      <c r="EN1078" s="37"/>
      <c r="EO1078" s="37"/>
      <c r="EP1078" s="37"/>
      <c r="EQ1078" s="37"/>
      <c r="ER1078" s="37"/>
      <c r="ES1078" s="37"/>
      <c r="ET1078" s="37"/>
      <c r="EU1078" s="37"/>
      <c r="EV1078" s="37"/>
      <c r="EW1078" s="37"/>
      <c r="EX1078" s="37"/>
      <c r="EY1078" s="37"/>
      <c r="EZ1078" s="37"/>
      <c r="FA1078" s="37"/>
      <c r="FB1078" s="37"/>
      <c r="FC1078" s="37"/>
      <c r="FD1078" s="37"/>
      <c r="FE1078" s="37"/>
      <c r="FF1078" s="37"/>
      <c r="FG1078" s="37"/>
      <c r="FH1078" s="37"/>
      <c r="FI1078" s="37"/>
      <c r="FJ1078" s="37"/>
      <c r="FK1078" s="37"/>
      <c r="FL1078" s="37"/>
      <c r="FM1078" s="37"/>
      <c r="FN1078" s="37"/>
      <c r="FO1078" s="37"/>
      <c r="FP1078" s="37"/>
      <c r="FQ1078" s="37"/>
      <c r="FR1078" s="37"/>
      <c r="FS1078" s="37"/>
      <c r="FT1078" s="37"/>
      <c r="FU1078" s="37"/>
      <c r="FV1078" s="37"/>
      <c r="FW1078" s="37"/>
      <c r="FX1078" s="37"/>
      <c r="FY1078" s="37"/>
      <c r="FZ1078" s="37"/>
      <c r="GA1078" s="37"/>
      <c r="GB1078" s="37"/>
      <c r="GC1078" s="37"/>
      <c r="GD1078" s="37"/>
      <c r="GE1078" s="37"/>
      <c r="GF1078" s="37"/>
      <c r="GG1078" s="37"/>
      <c r="GH1078" s="37"/>
      <c r="GI1078" s="37"/>
      <c r="GJ1078" s="37"/>
      <c r="GK1078" s="37"/>
      <c r="GL1078" s="37"/>
      <c r="GM1078" s="37"/>
      <c r="GN1078" s="37"/>
      <c r="GO1078" s="37"/>
      <c r="GP1078" s="37"/>
      <c r="GQ1078" s="37"/>
      <c r="GR1078" s="37"/>
      <c r="GS1078" s="37"/>
      <c r="GT1078" s="37"/>
      <c r="GU1078" s="37"/>
      <c r="GV1078" s="37"/>
      <c r="GW1078" s="37"/>
      <c r="GX1078" s="37"/>
      <c r="GY1078" s="37"/>
      <c r="GZ1078" s="37"/>
      <c r="HA1078" s="37"/>
      <c r="HB1078" s="37"/>
      <c r="HC1078" s="37"/>
      <c r="HD1078" s="37"/>
      <c r="HE1078" s="37"/>
      <c r="HF1078" s="37"/>
      <c r="HG1078" s="37"/>
      <c r="HH1078" s="37"/>
      <c r="HI1078" s="37"/>
      <c r="HJ1078" s="37"/>
      <c r="HK1078" s="37"/>
      <c r="HL1078" s="37"/>
      <c r="HM1078" s="37"/>
      <c r="HN1078" s="37"/>
      <c r="HO1078" s="37"/>
      <c r="HP1078" s="37"/>
      <c r="HQ1078" s="37"/>
      <c r="HR1078" s="37"/>
      <c r="HS1078" s="37"/>
      <c r="HT1078" s="37"/>
      <c r="HU1078" s="37"/>
      <c r="HV1078" s="37"/>
      <c r="HW1078" s="37"/>
      <c r="HX1078" s="37"/>
      <c r="HY1078" s="37"/>
      <c r="HZ1078" s="37"/>
      <c r="IA1078" s="37"/>
      <c r="IB1078" s="37"/>
      <c r="IC1078" s="37"/>
      <c r="ID1078" s="37"/>
      <c r="IE1078" s="37"/>
      <c r="IF1078" s="37"/>
      <c r="IG1078" s="37"/>
      <c r="IH1078" s="37"/>
      <c r="II1078" s="37"/>
      <c r="IJ1078" s="37"/>
      <c r="IK1078" s="37"/>
      <c r="IL1078" s="37"/>
      <c r="IM1078" s="37"/>
      <c r="IN1078" s="37"/>
      <c r="IO1078" s="37"/>
      <c r="IP1078" s="37"/>
      <c r="IQ1078" s="37"/>
      <c r="IR1078" s="37"/>
      <c r="IS1078" s="37"/>
      <c r="IT1078" s="37"/>
      <c r="IU1078" s="37"/>
      <c r="IV1078" s="37"/>
      <c r="IW1078" s="37"/>
      <c r="IX1078" s="37"/>
      <c r="IY1078" s="37"/>
      <c r="IZ1078" s="37"/>
      <c r="JA1078" s="37"/>
      <c r="JB1078" s="37"/>
      <c r="JC1078" s="37"/>
      <c r="JD1078" s="37"/>
      <c r="JE1078" s="37"/>
      <c r="JF1078" s="37"/>
      <c r="JG1078" s="37"/>
      <c r="JH1078" s="37"/>
      <c r="JI1078" s="37"/>
      <c r="JJ1078" s="37"/>
      <c r="JK1078" s="37"/>
      <c r="JL1078" s="37"/>
      <c r="JM1078" s="37"/>
      <c r="JN1078" s="37"/>
      <c r="JO1078" s="37"/>
      <c r="JP1078" s="37"/>
      <c r="JQ1078" s="37"/>
      <c r="JR1078" s="37"/>
      <c r="JS1078" s="37"/>
      <c r="JT1078" s="37"/>
      <c r="JU1078" s="37"/>
      <c r="JV1078" s="37"/>
      <c r="JW1078" s="37"/>
      <c r="JX1078" s="37"/>
      <c r="JY1078" s="37"/>
      <c r="JZ1078" s="37"/>
      <c r="KA1078" s="37"/>
      <c r="KB1078" s="37"/>
      <c r="KC1078" s="37"/>
      <c r="KD1078" s="37"/>
      <c r="KE1078" s="37"/>
      <c r="KF1078" s="37"/>
      <c r="KG1078" s="37"/>
      <c r="KH1078" s="37"/>
      <c r="KI1078" s="37"/>
      <c r="KJ1078" s="37"/>
      <c r="KK1078" s="37"/>
      <c r="KL1078" s="37"/>
      <c r="KM1078" s="37"/>
      <c r="KN1078" s="37"/>
      <c r="KO1078" s="37"/>
      <c r="KP1078" s="37"/>
      <c r="KQ1078" s="37"/>
      <c r="KR1078" s="37"/>
      <c r="KS1078" s="37"/>
      <c r="KT1078" s="37"/>
      <c r="KU1078" s="37"/>
      <c r="KV1078" s="37"/>
      <c r="KW1078" s="37"/>
      <c r="KX1078" s="37"/>
      <c r="KY1078" s="37"/>
      <c r="KZ1078" s="37"/>
      <c r="LA1078" s="37"/>
      <c r="LB1078" s="37"/>
      <c r="LC1078" s="37"/>
      <c r="LD1078" s="37"/>
      <c r="LE1078" s="37"/>
      <c r="LF1078" s="37"/>
      <c r="LG1078" s="37"/>
      <c r="LH1078" s="37"/>
      <c r="LI1078" s="37"/>
      <c r="LJ1078" s="37"/>
      <c r="LK1078" s="37"/>
      <c r="LL1078" s="37"/>
      <c r="LM1078" s="37"/>
      <c r="LN1078" s="37"/>
      <c r="LO1078" s="37"/>
      <c r="LP1078" s="37"/>
      <c r="LQ1078" s="37"/>
      <c r="LR1078" s="37"/>
      <c r="LS1078" s="37"/>
      <c r="LT1078" s="37"/>
      <c r="LU1078" s="37"/>
      <c r="LV1078" s="37"/>
      <c r="LW1078" s="37"/>
      <c r="LX1078" s="37"/>
      <c r="LY1078" s="37"/>
      <c r="LZ1078" s="37"/>
      <c r="MA1078" s="37"/>
      <c r="MB1078" s="37"/>
      <c r="MC1078" s="37"/>
      <c r="MD1078" s="37"/>
      <c r="ME1078" s="37"/>
      <c r="MF1078" s="37"/>
      <c r="MG1078" s="37"/>
      <c r="MH1078" s="37"/>
      <c r="MI1078" s="37"/>
      <c r="MJ1078" s="37"/>
      <c r="MK1078" s="37"/>
      <c r="ML1078" s="37"/>
      <c r="MM1078" s="37"/>
      <c r="MN1078" s="37"/>
      <c r="MO1078" s="37"/>
      <c r="MP1078" s="37"/>
      <c r="MQ1078" s="37"/>
      <c r="MR1078" s="37"/>
      <c r="MS1078" s="37"/>
      <c r="MT1078" s="37"/>
      <c r="MU1078" s="37"/>
      <c r="MV1078" s="37"/>
      <c r="MW1078" s="37"/>
      <c r="MX1078" s="37"/>
      <c r="MY1078" s="37"/>
      <c r="MZ1078" s="37"/>
      <c r="NA1078" s="37"/>
      <c r="NB1078" s="37"/>
      <c r="NC1078" s="37"/>
      <c r="ND1078" s="37"/>
      <c r="NE1078" s="37"/>
      <c r="NF1078" s="37"/>
      <c r="NG1078" s="37"/>
      <c r="NH1078" s="37"/>
      <c r="NI1078" s="37"/>
      <c r="NJ1078" s="37"/>
      <c r="NK1078" s="37"/>
      <c r="NL1078" s="37"/>
      <c r="NM1078" s="37"/>
      <c r="NN1078" s="37"/>
      <c r="NO1078" s="37"/>
      <c r="NP1078" s="37"/>
      <c r="NQ1078" s="37"/>
      <c r="NR1078" s="37"/>
      <c r="NS1078" s="37"/>
      <c r="NT1078" s="37"/>
      <c r="NU1078" s="37"/>
      <c r="NV1078" s="37"/>
      <c r="NW1078" s="37"/>
      <c r="NX1078" s="37"/>
      <c r="NY1078" s="37"/>
      <c r="NZ1078" s="37"/>
      <c r="OA1078" s="37"/>
      <c r="OB1078" s="37"/>
      <c r="OC1078" s="37"/>
      <c r="OD1078" s="37"/>
      <c r="OE1078" s="37"/>
      <c r="OF1078" s="37"/>
      <c r="OG1078" s="37"/>
      <c r="OH1078" s="37"/>
      <c r="OI1078" s="37"/>
      <c r="OJ1078" s="37"/>
      <c r="OK1078" s="37"/>
      <c r="OL1078" s="37"/>
      <c r="OM1078" s="37"/>
      <c r="ON1078" s="37"/>
      <c r="OO1078" s="37"/>
      <c r="OP1078" s="37"/>
      <c r="OQ1078" s="37"/>
      <c r="OR1078" s="37"/>
      <c r="OS1078" s="37"/>
      <c r="OT1078" s="37"/>
      <c r="OU1078" s="37"/>
      <c r="OV1078" s="37"/>
      <c r="OW1078" s="37"/>
      <c r="OX1078" s="37"/>
      <c r="OY1078" s="37"/>
      <c r="OZ1078" s="37"/>
      <c r="PA1078" s="37"/>
      <c r="PB1078" s="37"/>
      <c r="PC1078" s="37"/>
      <c r="PD1078" s="37"/>
      <c r="PE1078" s="37"/>
      <c r="PF1078" s="37"/>
      <c r="PG1078" s="37"/>
      <c r="PH1078" s="37"/>
      <c r="PI1078" s="37"/>
      <c r="PJ1078" s="37"/>
      <c r="PK1078" s="37"/>
      <c r="PL1078" s="37"/>
      <c r="PM1078" s="37"/>
      <c r="PN1078" s="37"/>
      <c r="PO1078" s="37"/>
      <c r="PP1078" s="37"/>
      <c r="PQ1078" s="37"/>
      <c r="PR1078" s="37"/>
      <c r="PS1078" s="37"/>
      <c r="PT1078" s="37"/>
      <c r="PU1078" s="37"/>
      <c r="PV1078" s="37"/>
      <c r="PW1078" s="37"/>
      <c r="PX1078" s="37"/>
      <c r="PY1078" s="37"/>
      <c r="PZ1078" s="37"/>
      <c r="QA1078" s="37"/>
      <c r="QB1078" s="37"/>
      <c r="QC1078" s="37"/>
      <c r="QD1078" s="37"/>
      <c r="QE1078" s="37"/>
      <c r="QF1078" s="37"/>
      <c r="QG1078" s="37"/>
      <c r="QH1078" s="37"/>
      <c r="QI1078" s="37"/>
      <c r="QJ1078" s="37"/>
      <c r="QK1078" s="37"/>
      <c r="QL1078" s="37"/>
      <c r="QM1078" s="37"/>
      <c r="QN1078" s="37"/>
      <c r="QO1078" s="37"/>
      <c r="QP1078" s="37"/>
      <c r="QQ1078" s="37"/>
      <c r="QR1078" s="37"/>
      <c r="QS1078" s="37"/>
      <c r="QT1078" s="37"/>
      <c r="QU1078" s="37"/>
      <c r="QV1078" s="37"/>
      <c r="QW1078" s="37"/>
      <c r="QX1078" s="37"/>
      <c r="QY1078" s="37"/>
      <c r="QZ1078" s="37"/>
      <c r="RA1078" s="37"/>
      <c r="RB1078" s="37"/>
      <c r="RC1078" s="37"/>
      <c r="RD1078" s="37"/>
      <c r="RE1078" s="37"/>
      <c r="RF1078" s="37"/>
      <c r="RG1078" s="37"/>
      <c r="RH1078" s="37"/>
      <c r="RI1078" s="37"/>
      <c r="RJ1078" s="37"/>
      <c r="RK1078" s="37"/>
      <c r="RL1078" s="37"/>
      <c r="RM1078" s="37"/>
      <c r="RN1078" s="37"/>
      <c r="RO1078" s="37"/>
      <c r="RP1078" s="37"/>
      <c r="RQ1078" s="37"/>
      <c r="RR1078" s="37"/>
      <c r="RS1078" s="37"/>
      <c r="RT1078" s="37"/>
      <c r="RU1078" s="37"/>
      <c r="RV1078" s="37"/>
      <c r="RW1078" s="37"/>
      <c r="RX1078" s="37"/>
      <c r="RY1078" s="37"/>
      <c r="RZ1078" s="37"/>
      <c r="SA1078" s="37"/>
      <c r="SB1078" s="37"/>
      <c r="SC1078" s="37"/>
      <c r="SD1078" s="37"/>
      <c r="SE1078" s="37"/>
      <c r="SF1078" s="37"/>
      <c r="SG1078" s="37"/>
      <c r="SH1078" s="37"/>
      <c r="SI1078" s="37"/>
      <c r="SJ1078" s="37"/>
      <c r="SK1078" s="37"/>
      <c r="SL1078" s="37"/>
      <c r="SM1078" s="37"/>
      <c r="SN1078" s="37"/>
      <c r="SO1078" s="37"/>
      <c r="SP1078" s="37"/>
      <c r="SQ1078" s="37"/>
      <c r="SR1078" s="37"/>
      <c r="SS1078" s="37"/>
      <c r="ST1078" s="37"/>
      <c r="SU1078" s="37"/>
      <c r="SV1078" s="37"/>
      <c r="SW1078" s="37"/>
      <c r="SX1078" s="37"/>
      <c r="SY1078" s="37"/>
      <c r="SZ1078" s="37"/>
      <c r="TA1078" s="37"/>
      <c r="TB1078" s="37"/>
      <c r="TC1078" s="37"/>
      <c r="TD1078" s="37"/>
      <c r="TE1078" s="37"/>
      <c r="TF1078" s="37"/>
      <c r="TG1078" s="37"/>
      <c r="TH1078" s="37"/>
      <c r="TI1078" s="37"/>
      <c r="TJ1078" s="37"/>
      <c r="TK1078" s="37"/>
      <c r="TL1078" s="37"/>
      <c r="TM1078" s="37"/>
      <c r="TN1078" s="37"/>
      <c r="TO1078" s="37"/>
      <c r="TP1078" s="37"/>
      <c r="TQ1078" s="37"/>
      <c r="TR1078" s="37"/>
      <c r="TS1078" s="37"/>
      <c r="TT1078" s="37"/>
      <c r="TU1078" s="37"/>
      <c r="TV1078" s="37"/>
      <c r="TW1078" s="37"/>
      <c r="TX1078" s="37"/>
      <c r="TY1078" s="37"/>
      <c r="TZ1078" s="37"/>
      <c r="UA1078" s="37"/>
      <c r="UB1078" s="37"/>
      <c r="UC1078" s="37"/>
      <c r="UD1078" s="37"/>
      <c r="UE1078" s="37"/>
      <c r="UF1078" s="37"/>
      <c r="UG1078" s="37"/>
      <c r="UH1078" s="37"/>
      <c r="UI1078" s="37"/>
      <c r="UJ1078" s="37"/>
      <c r="UK1078" s="37"/>
      <c r="UL1078" s="37"/>
      <c r="UM1078" s="37"/>
      <c r="UN1078" s="37"/>
      <c r="UO1078" s="37"/>
      <c r="UP1078" s="37"/>
      <c r="UQ1078" s="37"/>
      <c r="UR1078" s="37"/>
      <c r="US1078" s="37"/>
      <c r="UT1078" s="37"/>
      <c r="UU1078" s="37"/>
      <c r="UV1078" s="37"/>
      <c r="UW1078" s="37"/>
      <c r="UX1078" s="37"/>
      <c r="UY1078" s="37"/>
      <c r="UZ1078" s="37"/>
      <c r="VA1078" s="37"/>
      <c r="VB1078" s="37"/>
      <c r="VC1078" s="37"/>
      <c r="VD1078" s="37"/>
      <c r="VE1078" s="37"/>
      <c r="VF1078" s="37"/>
      <c r="VG1078" s="37"/>
      <c r="VH1078" s="37"/>
      <c r="VI1078" s="37"/>
      <c r="VJ1078" s="37"/>
      <c r="VK1078" s="37"/>
      <c r="VL1078" s="37"/>
      <c r="VM1078" s="37"/>
      <c r="VN1078" s="37"/>
      <c r="VO1078" s="37"/>
      <c r="VP1078" s="37"/>
      <c r="VQ1078" s="37"/>
      <c r="VR1078" s="37"/>
      <c r="VS1078" s="37"/>
      <c r="VT1078" s="37"/>
      <c r="VU1078" s="37"/>
      <c r="VV1078" s="37"/>
      <c r="VW1078" s="37"/>
      <c r="VX1078" s="37"/>
      <c r="VY1078" s="37"/>
      <c r="VZ1078" s="37"/>
      <c r="WA1078" s="37"/>
      <c r="WB1078" s="37"/>
      <c r="WC1078" s="37"/>
      <c r="WD1078" s="37"/>
      <c r="WE1078" s="37"/>
      <c r="WF1078" s="37"/>
      <c r="WG1078" s="37"/>
      <c r="WH1078" s="37"/>
      <c r="WI1078" s="37"/>
      <c r="WJ1078" s="37"/>
      <c r="WK1078" s="37"/>
      <c r="WL1078" s="37"/>
      <c r="WM1078" s="37"/>
      <c r="WN1078" s="37"/>
      <c r="WO1078" s="37"/>
      <c r="WP1078" s="37"/>
      <c r="WQ1078" s="37"/>
      <c r="WR1078" s="37"/>
      <c r="WS1078" s="37"/>
      <c r="WT1078" s="37"/>
      <c r="WU1078" s="37"/>
      <c r="WV1078" s="37"/>
      <c r="WW1078" s="37"/>
      <c r="WX1078" s="37"/>
      <c r="WY1078" s="37"/>
      <c r="WZ1078" s="37"/>
      <c r="XA1078" s="37"/>
      <c r="XB1078" s="37"/>
      <c r="XC1078" s="37"/>
      <c r="XD1078" s="37"/>
      <c r="XE1078" s="37"/>
      <c r="XF1078" s="37"/>
      <c r="XG1078" s="37"/>
      <c r="XH1078" s="37"/>
      <c r="XI1078" s="37"/>
      <c r="XJ1078" s="37"/>
      <c r="XK1078" s="37"/>
      <c r="XL1078" s="37"/>
      <c r="XM1078" s="37"/>
      <c r="XN1078" s="37"/>
      <c r="XO1078" s="37"/>
      <c r="XP1078" s="37"/>
      <c r="XQ1078" s="37"/>
      <c r="XR1078" s="37"/>
      <c r="XS1078" s="37"/>
      <c r="XT1078" s="37"/>
      <c r="XU1078" s="37"/>
      <c r="XV1078" s="37"/>
      <c r="XW1078" s="37"/>
      <c r="XX1078" s="37"/>
      <c r="XY1078" s="37"/>
      <c r="XZ1078" s="37"/>
      <c r="YA1078" s="37"/>
      <c r="YB1078" s="37"/>
      <c r="YC1078" s="37"/>
      <c r="YD1078" s="37"/>
      <c r="YE1078" s="37"/>
      <c r="YF1078" s="37"/>
      <c r="YG1078" s="37"/>
      <c r="YH1078" s="37"/>
      <c r="YI1078" s="37"/>
      <c r="YJ1078" s="37"/>
      <c r="YK1078" s="37"/>
      <c r="YL1078" s="37"/>
      <c r="YM1078" s="37"/>
      <c r="YN1078" s="37"/>
      <c r="YO1078" s="37"/>
      <c r="YP1078" s="37"/>
      <c r="YQ1078" s="37"/>
      <c r="YR1078" s="37"/>
      <c r="YS1078" s="37"/>
      <c r="YT1078" s="37"/>
      <c r="YU1078" s="37"/>
      <c r="YV1078" s="37"/>
      <c r="YW1078" s="37"/>
      <c r="YX1078" s="37"/>
      <c r="YY1078" s="37"/>
      <c r="YZ1078" s="37"/>
      <c r="ZA1078" s="37"/>
      <c r="ZB1078" s="37"/>
      <c r="ZC1078" s="37"/>
      <c r="ZD1078" s="37"/>
      <c r="ZE1078" s="37"/>
      <c r="ZF1078" s="37"/>
      <c r="ZG1078" s="37"/>
      <c r="ZH1078" s="37"/>
      <c r="ZI1078" s="37"/>
      <c r="ZJ1078" s="37"/>
      <c r="ZK1078" s="37"/>
      <c r="ZL1078" s="37"/>
      <c r="ZM1078" s="37"/>
      <c r="ZN1078" s="37"/>
      <c r="ZO1078" s="37"/>
      <c r="ZP1078" s="37"/>
      <c r="ZQ1078" s="37"/>
      <c r="ZR1078" s="37"/>
      <c r="ZS1078" s="37"/>
      <c r="ZT1078" s="37"/>
      <c r="ZU1078" s="37"/>
      <c r="ZV1078" s="37"/>
      <c r="ZW1078" s="37"/>
      <c r="ZX1078" s="37"/>
      <c r="ZY1078" s="37"/>
      <c r="ZZ1078" s="37"/>
      <c r="AAA1078" s="37"/>
      <c r="AAB1078" s="37"/>
      <c r="AAC1078" s="37"/>
      <c r="AAD1078" s="37"/>
      <c r="AAE1078" s="37"/>
      <c r="AAF1078" s="37"/>
      <c r="AAG1078" s="37"/>
      <c r="AAH1078" s="37"/>
      <c r="AAI1078" s="37"/>
      <c r="AAJ1078" s="37"/>
      <c r="AAK1078" s="37"/>
      <c r="AAL1078" s="35"/>
      <c r="AAM1078" s="27" t="s">
        <v>140</v>
      </c>
      <c r="AAN1078" s="35"/>
      <c r="AAO1078" s="35"/>
      <c r="AAP1078" s="35"/>
      <c r="AAQ1078" s="35"/>
      <c r="AAR1078" s="35"/>
      <c r="AAY1078" s="23"/>
      <c r="AAZ1078" s="23"/>
      <c r="ABA1078" s="23"/>
      <c r="ABB1078" s="23"/>
      <c r="ABC1078" s="23"/>
      <c r="ABD1078" s="23"/>
      <c r="ABE1078" s="23"/>
      <c r="ABF1078" s="23"/>
      <c r="ABG1078" s="23"/>
      <c r="ABH1078" s="23"/>
      <c r="ABI1078" s="23"/>
      <c r="ABJ1078" s="23"/>
    </row>
    <row r="1079" spans="1:738" ht="13" x14ac:dyDescent="0.15">
      <c r="A1079" s="35"/>
      <c r="B1079" s="39"/>
      <c r="C1079" s="40"/>
      <c r="D1079" s="40"/>
      <c r="E1079" s="40"/>
      <c r="F1079" s="40"/>
      <c r="G1079" s="40"/>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7"/>
      <c r="AP1079" s="38"/>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c r="CT1079" s="37"/>
      <c r="CU1079" s="37"/>
      <c r="CV1079" s="37"/>
      <c r="CW1079" s="37"/>
      <c r="CX1079" s="37"/>
      <c r="CY1079" s="37"/>
      <c r="CZ1079" s="37"/>
      <c r="DA1079" s="37"/>
      <c r="DB1079" s="37"/>
      <c r="DC1079" s="37"/>
      <c r="DD1079" s="37"/>
      <c r="DE1079" s="37"/>
      <c r="DF1079" s="37"/>
      <c r="DG1079" s="37"/>
      <c r="DH1079" s="37"/>
      <c r="DI1079" s="37"/>
      <c r="DJ1079" s="37"/>
      <c r="DK1079" s="37"/>
      <c r="DL1079" s="37"/>
      <c r="DM1079" s="37"/>
      <c r="DN1079" s="37"/>
      <c r="DO1079" s="37"/>
      <c r="DP1079" s="37"/>
      <c r="DQ1079" s="37"/>
      <c r="DR1079" s="37"/>
      <c r="DS1079" s="37"/>
      <c r="DT1079" s="37"/>
      <c r="DU1079" s="37"/>
      <c r="DV1079" s="37"/>
      <c r="DW1079" s="37"/>
      <c r="DX1079" s="37"/>
      <c r="DY1079" s="37"/>
      <c r="DZ1079" s="37"/>
      <c r="EA1079" s="37"/>
      <c r="EB1079" s="37"/>
      <c r="EC1079" s="37"/>
      <c r="ED1079" s="37"/>
      <c r="EE1079" s="37"/>
      <c r="EF1079" s="37"/>
      <c r="EG1079" s="37"/>
      <c r="EH1079" s="37"/>
      <c r="EI1079" s="37"/>
      <c r="EJ1079" s="37"/>
      <c r="EK1079" s="37"/>
      <c r="EL1079" s="37"/>
      <c r="EM1079" s="37"/>
      <c r="EN1079" s="37"/>
      <c r="EO1079" s="37"/>
      <c r="EP1079" s="37"/>
      <c r="EQ1079" s="37"/>
      <c r="ER1079" s="37"/>
      <c r="ES1079" s="37"/>
      <c r="ET1079" s="37"/>
      <c r="EU1079" s="37"/>
      <c r="EV1079" s="37"/>
      <c r="EW1079" s="37"/>
      <c r="EX1079" s="37"/>
      <c r="EY1079" s="37"/>
      <c r="EZ1079" s="37"/>
      <c r="FA1079" s="37"/>
      <c r="FB1079" s="37"/>
      <c r="FC1079" s="37"/>
      <c r="FD1079" s="37"/>
      <c r="FE1079" s="37"/>
      <c r="FF1079" s="37"/>
      <c r="FG1079" s="37"/>
      <c r="FH1079" s="37"/>
      <c r="FI1079" s="37"/>
      <c r="FJ1079" s="37"/>
      <c r="FK1079" s="37"/>
      <c r="FL1079" s="37"/>
      <c r="FM1079" s="37"/>
      <c r="FN1079" s="37"/>
      <c r="FO1079" s="37"/>
      <c r="FP1079" s="37"/>
      <c r="FQ1079" s="37"/>
      <c r="FR1079" s="37"/>
      <c r="FS1079" s="37"/>
      <c r="FT1079" s="37"/>
      <c r="FU1079" s="37"/>
      <c r="FV1079" s="37"/>
      <c r="FW1079" s="37"/>
      <c r="FX1079" s="37"/>
      <c r="FY1079" s="37"/>
      <c r="FZ1079" s="37"/>
      <c r="GA1079" s="37"/>
      <c r="GB1079" s="37"/>
      <c r="GC1079" s="37"/>
      <c r="GD1079" s="37"/>
      <c r="GE1079" s="37"/>
      <c r="GF1079" s="37"/>
      <c r="GG1079" s="37"/>
      <c r="GH1079" s="37"/>
      <c r="GI1079" s="37"/>
      <c r="GJ1079" s="37"/>
      <c r="GK1079" s="37"/>
      <c r="GL1079" s="37"/>
      <c r="GM1079" s="37"/>
      <c r="GN1079" s="37"/>
      <c r="GO1079" s="37"/>
      <c r="GP1079" s="37"/>
      <c r="GQ1079" s="37"/>
      <c r="GR1079" s="37"/>
      <c r="GS1079" s="37"/>
      <c r="GT1079" s="37"/>
      <c r="GU1079" s="37"/>
      <c r="GV1079" s="37"/>
      <c r="GW1079" s="37"/>
      <c r="GX1079" s="37"/>
      <c r="GY1079" s="37"/>
      <c r="GZ1079" s="37"/>
      <c r="HA1079" s="37"/>
      <c r="HB1079" s="37"/>
      <c r="HC1079" s="37"/>
      <c r="HD1079" s="37"/>
      <c r="HE1079" s="37"/>
      <c r="HF1079" s="37"/>
      <c r="HG1079" s="37"/>
      <c r="HH1079" s="37"/>
      <c r="HI1079" s="37"/>
      <c r="HJ1079" s="37"/>
      <c r="HK1079" s="37"/>
      <c r="HL1079" s="37"/>
      <c r="HM1079" s="37"/>
      <c r="HN1079" s="37"/>
      <c r="HO1079" s="37"/>
      <c r="HP1079" s="37"/>
      <c r="HQ1079" s="37"/>
      <c r="HR1079" s="37"/>
      <c r="HS1079" s="37"/>
      <c r="HT1079" s="37"/>
      <c r="HU1079" s="37"/>
      <c r="HV1079" s="37"/>
      <c r="HW1079" s="37"/>
      <c r="HX1079" s="37"/>
      <c r="HY1079" s="37"/>
      <c r="HZ1079" s="37"/>
      <c r="IA1079" s="37"/>
      <c r="IB1079" s="37"/>
      <c r="IC1079" s="37"/>
      <c r="ID1079" s="37"/>
      <c r="IE1079" s="37"/>
      <c r="IF1079" s="37"/>
      <c r="IG1079" s="37"/>
      <c r="IH1079" s="37"/>
      <c r="II1079" s="37"/>
      <c r="IJ1079" s="37"/>
      <c r="IK1079" s="37"/>
      <c r="IL1079" s="37"/>
      <c r="IM1079" s="37"/>
      <c r="IN1079" s="37"/>
      <c r="IO1079" s="37"/>
      <c r="IP1079" s="37"/>
      <c r="IQ1079" s="37"/>
      <c r="IR1079" s="37"/>
      <c r="IS1079" s="37"/>
      <c r="IT1079" s="37"/>
      <c r="IU1079" s="37"/>
      <c r="IV1079" s="37"/>
      <c r="IW1079" s="37"/>
      <c r="IX1079" s="37"/>
      <c r="IY1079" s="37"/>
      <c r="IZ1079" s="37"/>
      <c r="JA1079" s="37"/>
      <c r="JB1079" s="37"/>
      <c r="JC1079" s="37"/>
      <c r="JD1079" s="37"/>
      <c r="JE1079" s="37"/>
      <c r="JF1079" s="37"/>
      <c r="JG1079" s="37"/>
      <c r="JH1079" s="37"/>
      <c r="JI1079" s="37"/>
      <c r="JJ1079" s="37"/>
      <c r="JK1079" s="37"/>
      <c r="JL1079" s="37"/>
      <c r="JM1079" s="37"/>
      <c r="JN1079" s="37"/>
      <c r="JO1079" s="37"/>
      <c r="JP1079" s="37"/>
      <c r="JQ1079" s="37"/>
      <c r="JR1079" s="37"/>
      <c r="JS1079" s="37"/>
      <c r="JT1079" s="37"/>
      <c r="JU1079" s="37"/>
      <c r="JV1079" s="37"/>
      <c r="JW1079" s="37"/>
      <c r="JX1079" s="37"/>
      <c r="JY1079" s="37"/>
      <c r="JZ1079" s="37"/>
      <c r="KA1079" s="37"/>
      <c r="KB1079" s="37"/>
      <c r="KC1079" s="37"/>
      <c r="KD1079" s="37"/>
      <c r="KE1079" s="37"/>
      <c r="KF1079" s="37"/>
      <c r="KG1079" s="37"/>
      <c r="KH1079" s="37"/>
      <c r="KI1079" s="37"/>
      <c r="KJ1079" s="37"/>
      <c r="KK1079" s="37"/>
      <c r="KL1079" s="37"/>
      <c r="KM1079" s="37"/>
      <c r="KN1079" s="37"/>
      <c r="KO1079" s="37"/>
      <c r="KP1079" s="37"/>
      <c r="KQ1079" s="37"/>
      <c r="KR1079" s="37"/>
      <c r="KS1079" s="37"/>
      <c r="KT1079" s="37"/>
      <c r="KU1079" s="37"/>
      <c r="KV1079" s="37"/>
      <c r="KW1079" s="37"/>
      <c r="KX1079" s="37"/>
      <c r="KY1079" s="37"/>
      <c r="KZ1079" s="37"/>
      <c r="LA1079" s="37"/>
      <c r="LB1079" s="37"/>
      <c r="LC1079" s="37"/>
      <c r="LD1079" s="37"/>
      <c r="LE1079" s="37"/>
      <c r="LF1079" s="37"/>
      <c r="LG1079" s="37"/>
      <c r="LH1079" s="37"/>
      <c r="LI1079" s="37"/>
      <c r="LJ1079" s="37"/>
      <c r="LK1079" s="37"/>
      <c r="LL1079" s="37"/>
      <c r="LM1079" s="37"/>
      <c r="LN1079" s="37"/>
      <c r="LO1079" s="37"/>
      <c r="LP1079" s="37"/>
      <c r="LQ1079" s="37"/>
      <c r="LR1079" s="37"/>
      <c r="LS1079" s="37"/>
      <c r="LT1079" s="37"/>
      <c r="LU1079" s="37"/>
      <c r="LV1079" s="37"/>
      <c r="LW1079" s="37"/>
      <c r="LX1079" s="37"/>
      <c r="LY1079" s="37"/>
      <c r="LZ1079" s="37"/>
      <c r="MA1079" s="37"/>
      <c r="MB1079" s="37"/>
      <c r="MC1079" s="37"/>
      <c r="MD1079" s="37"/>
      <c r="ME1079" s="37"/>
      <c r="MF1079" s="37"/>
      <c r="MG1079" s="37"/>
      <c r="MH1079" s="37"/>
      <c r="MI1079" s="37"/>
      <c r="MJ1079" s="37"/>
      <c r="MK1079" s="37"/>
      <c r="ML1079" s="37"/>
      <c r="MM1079" s="37"/>
      <c r="MN1079" s="37"/>
      <c r="MO1079" s="37"/>
      <c r="MP1079" s="37"/>
      <c r="MQ1079" s="37"/>
      <c r="MR1079" s="37"/>
      <c r="MS1079" s="37"/>
      <c r="MT1079" s="37"/>
      <c r="MU1079" s="37"/>
      <c r="MV1079" s="37"/>
      <c r="MW1079" s="37"/>
      <c r="MX1079" s="37"/>
      <c r="MY1079" s="37"/>
      <c r="MZ1079" s="37"/>
      <c r="NA1079" s="37"/>
      <c r="NB1079" s="37"/>
      <c r="NC1079" s="37"/>
      <c r="ND1079" s="37"/>
      <c r="NE1079" s="37"/>
      <c r="NF1079" s="37"/>
      <c r="NG1079" s="37"/>
      <c r="NH1079" s="37"/>
      <c r="NI1079" s="37"/>
      <c r="NJ1079" s="37"/>
      <c r="NK1079" s="37"/>
      <c r="NL1079" s="37"/>
      <c r="NM1079" s="37"/>
      <c r="NN1079" s="37"/>
      <c r="NO1079" s="37"/>
      <c r="NP1079" s="37"/>
      <c r="NQ1079" s="37"/>
      <c r="NR1079" s="37"/>
      <c r="NS1079" s="37"/>
      <c r="NT1079" s="37"/>
      <c r="NU1079" s="37"/>
      <c r="NV1079" s="37"/>
      <c r="NW1079" s="37"/>
      <c r="NX1079" s="37"/>
      <c r="NY1079" s="37"/>
      <c r="NZ1079" s="37"/>
      <c r="OA1079" s="37"/>
      <c r="OB1079" s="37"/>
      <c r="OC1079" s="37"/>
      <c r="OD1079" s="37"/>
      <c r="OE1079" s="37"/>
      <c r="OF1079" s="37"/>
      <c r="OG1079" s="37"/>
      <c r="OH1079" s="37"/>
      <c r="OI1079" s="37"/>
      <c r="OJ1079" s="37"/>
      <c r="OK1079" s="37"/>
      <c r="OL1079" s="37"/>
      <c r="OM1079" s="37"/>
      <c r="ON1079" s="37"/>
      <c r="OO1079" s="37"/>
      <c r="OP1079" s="37"/>
      <c r="OQ1079" s="37"/>
      <c r="OR1079" s="37"/>
      <c r="OS1079" s="37"/>
      <c r="OT1079" s="37"/>
      <c r="OU1079" s="37"/>
      <c r="OV1079" s="37"/>
      <c r="OW1079" s="37"/>
      <c r="OX1079" s="37"/>
      <c r="OY1079" s="37"/>
      <c r="OZ1079" s="37"/>
      <c r="PA1079" s="37"/>
      <c r="PB1079" s="37"/>
      <c r="PC1079" s="37"/>
      <c r="PD1079" s="37"/>
      <c r="PE1079" s="37"/>
      <c r="PF1079" s="37"/>
      <c r="PG1079" s="37"/>
      <c r="PH1079" s="37"/>
      <c r="PI1079" s="37"/>
      <c r="PJ1079" s="37"/>
      <c r="PK1079" s="37"/>
      <c r="PL1079" s="37"/>
      <c r="PM1079" s="37"/>
      <c r="PN1079" s="37"/>
      <c r="PO1079" s="37"/>
      <c r="PP1079" s="37"/>
      <c r="PQ1079" s="37"/>
      <c r="PR1079" s="37"/>
      <c r="PS1079" s="37"/>
      <c r="PT1079" s="37"/>
      <c r="PU1079" s="37"/>
      <c r="PV1079" s="37"/>
      <c r="PW1079" s="37"/>
      <c r="PX1079" s="37"/>
      <c r="PY1079" s="37"/>
      <c r="PZ1079" s="37"/>
      <c r="QA1079" s="37"/>
      <c r="QB1079" s="37"/>
      <c r="QC1079" s="37"/>
      <c r="QD1079" s="37"/>
      <c r="QE1079" s="37"/>
      <c r="QF1079" s="37"/>
      <c r="QG1079" s="37"/>
      <c r="QH1079" s="37"/>
      <c r="QI1079" s="37"/>
      <c r="QJ1079" s="37"/>
      <c r="QK1079" s="37"/>
      <c r="QL1079" s="37"/>
      <c r="QM1079" s="37"/>
      <c r="QN1079" s="37"/>
      <c r="QO1079" s="37"/>
      <c r="QP1079" s="37"/>
      <c r="QQ1079" s="37"/>
      <c r="QR1079" s="37"/>
      <c r="QS1079" s="37"/>
      <c r="QT1079" s="37"/>
      <c r="QU1079" s="37"/>
      <c r="QV1079" s="37"/>
      <c r="QW1079" s="37"/>
      <c r="QX1079" s="37"/>
      <c r="QY1079" s="37"/>
      <c r="QZ1079" s="37"/>
      <c r="RA1079" s="37"/>
      <c r="RB1079" s="37"/>
      <c r="RC1079" s="37"/>
      <c r="RD1079" s="37"/>
      <c r="RE1079" s="37"/>
      <c r="RF1079" s="37"/>
      <c r="RG1079" s="37"/>
      <c r="RH1079" s="37"/>
      <c r="RI1079" s="37"/>
      <c r="RJ1079" s="37"/>
      <c r="RK1079" s="37"/>
      <c r="RL1079" s="37"/>
      <c r="RM1079" s="37"/>
      <c r="RN1079" s="37"/>
      <c r="RO1079" s="37"/>
      <c r="RP1079" s="37"/>
      <c r="RQ1079" s="37"/>
      <c r="RR1079" s="37"/>
      <c r="RS1079" s="37"/>
      <c r="RT1079" s="37"/>
      <c r="RU1079" s="37"/>
      <c r="RV1079" s="37"/>
      <c r="RW1079" s="37"/>
      <c r="RX1079" s="37"/>
      <c r="RY1079" s="37"/>
      <c r="RZ1079" s="37"/>
      <c r="SA1079" s="37"/>
      <c r="SB1079" s="37"/>
      <c r="SC1079" s="37"/>
      <c r="SD1079" s="37"/>
      <c r="SE1079" s="37"/>
      <c r="SF1079" s="37"/>
      <c r="SG1079" s="37"/>
      <c r="SH1079" s="37"/>
      <c r="SI1079" s="37"/>
      <c r="SJ1079" s="37"/>
      <c r="SK1079" s="37"/>
      <c r="SL1079" s="37"/>
      <c r="SM1079" s="37"/>
      <c r="SN1079" s="37"/>
      <c r="SO1079" s="37"/>
      <c r="SP1079" s="37"/>
      <c r="SQ1079" s="37"/>
      <c r="SR1079" s="37"/>
      <c r="SS1079" s="37"/>
      <c r="ST1079" s="37"/>
      <c r="SU1079" s="37"/>
      <c r="SV1079" s="37"/>
      <c r="SW1079" s="37"/>
      <c r="SX1079" s="37"/>
      <c r="SY1079" s="37"/>
      <c r="SZ1079" s="37"/>
      <c r="TA1079" s="37"/>
      <c r="TB1079" s="37"/>
      <c r="TC1079" s="37"/>
      <c r="TD1079" s="37"/>
      <c r="TE1079" s="37"/>
      <c r="TF1079" s="37"/>
      <c r="TG1079" s="37"/>
      <c r="TH1079" s="37"/>
      <c r="TI1079" s="37"/>
      <c r="TJ1079" s="37"/>
      <c r="TK1079" s="37"/>
      <c r="TL1079" s="37"/>
      <c r="TM1079" s="37"/>
      <c r="TN1079" s="37"/>
      <c r="TO1079" s="37"/>
      <c r="TP1079" s="37"/>
      <c r="TQ1079" s="37"/>
      <c r="TR1079" s="37"/>
      <c r="TS1079" s="37"/>
      <c r="TT1079" s="37"/>
      <c r="TU1079" s="37"/>
      <c r="TV1079" s="37"/>
      <c r="TW1079" s="37"/>
      <c r="TX1079" s="37"/>
      <c r="TY1079" s="37"/>
      <c r="TZ1079" s="37"/>
      <c r="UA1079" s="37"/>
      <c r="UB1079" s="37"/>
      <c r="UC1079" s="37"/>
      <c r="UD1079" s="37"/>
      <c r="UE1079" s="37"/>
      <c r="UF1079" s="37"/>
      <c r="UG1079" s="37"/>
      <c r="UH1079" s="37"/>
      <c r="UI1079" s="37"/>
      <c r="UJ1079" s="37"/>
      <c r="UK1079" s="37"/>
      <c r="UL1079" s="37"/>
      <c r="UM1079" s="37"/>
      <c r="UN1079" s="37"/>
      <c r="UO1079" s="37"/>
      <c r="UP1079" s="37"/>
      <c r="UQ1079" s="37"/>
      <c r="UR1079" s="37"/>
      <c r="US1079" s="37"/>
      <c r="UT1079" s="37"/>
      <c r="UU1079" s="37"/>
      <c r="UV1079" s="37"/>
      <c r="UW1079" s="37"/>
      <c r="UX1079" s="37"/>
      <c r="UY1079" s="37"/>
      <c r="UZ1079" s="37"/>
      <c r="VA1079" s="37"/>
      <c r="VB1079" s="37"/>
      <c r="VC1079" s="37"/>
      <c r="VD1079" s="37"/>
      <c r="VE1079" s="37"/>
      <c r="VF1079" s="37"/>
      <c r="VG1079" s="37"/>
      <c r="VH1079" s="37"/>
      <c r="VI1079" s="37"/>
      <c r="VJ1079" s="37"/>
      <c r="VK1079" s="37"/>
      <c r="VL1079" s="37"/>
      <c r="VM1079" s="37"/>
      <c r="VN1079" s="37"/>
      <c r="VO1079" s="37"/>
      <c r="VP1079" s="37"/>
      <c r="VQ1079" s="37"/>
      <c r="VR1079" s="37"/>
      <c r="VS1079" s="37"/>
      <c r="VT1079" s="37"/>
      <c r="VU1079" s="37"/>
      <c r="VV1079" s="37"/>
      <c r="VW1079" s="37"/>
      <c r="VX1079" s="37"/>
      <c r="VY1079" s="37"/>
      <c r="VZ1079" s="37"/>
      <c r="WA1079" s="37"/>
      <c r="WB1079" s="37"/>
      <c r="WC1079" s="37"/>
      <c r="WD1079" s="37"/>
      <c r="WE1079" s="37"/>
      <c r="WF1079" s="37"/>
      <c r="WG1079" s="37"/>
      <c r="WH1079" s="37"/>
      <c r="WI1079" s="37"/>
      <c r="WJ1079" s="37"/>
      <c r="WK1079" s="37"/>
      <c r="WL1079" s="37"/>
      <c r="WM1079" s="37"/>
      <c r="WN1079" s="37"/>
      <c r="WO1079" s="37"/>
      <c r="WP1079" s="37"/>
      <c r="WQ1079" s="37"/>
      <c r="WR1079" s="37"/>
      <c r="WS1079" s="37"/>
      <c r="WT1079" s="37"/>
      <c r="WU1079" s="37"/>
      <c r="WV1079" s="37"/>
      <c r="WW1079" s="37"/>
      <c r="WX1079" s="37"/>
      <c r="WY1079" s="37"/>
      <c r="WZ1079" s="37"/>
      <c r="XA1079" s="37"/>
      <c r="XB1079" s="37"/>
      <c r="XC1079" s="37"/>
      <c r="XD1079" s="37"/>
      <c r="XE1079" s="37"/>
      <c r="XF1079" s="37"/>
      <c r="XG1079" s="37"/>
      <c r="XH1079" s="37"/>
      <c r="XI1079" s="37"/>
      <c r="XJ1079" s="37"/>
      <c r="XK1079" s="37"/>
      <c r="XL1079" s="37"/>
      <c r="XM1079" s="37"/>
      <c r="XN1079" s="37"/>
      <c r="XO1079" s="37"/>
      <c r="XP1079" s="37"/>
      <c r="XQ1079" s="37"/>
      <c r="XR1079" s="37"/>
      <c r="XS1079" s="37"/>
      <c r="XT1079" s="37"/>
      <c r="XU1079" s="37"/>
      <c r="XV1079" s="37"/>
      <c r="XW1079" s="37"/>
      <c r="XX1079" s="37"/>
      <c r="XY1079" s="37"/>
      <c r="XZ1079" s="37"/>
      <c r="YA1079" s="37"/>
      <c r="YB1079" s="37"/>
      <c r="YC1079" s="37"/>
      <c r="YD1079" s="37"/>
      <c r="YE1079" s="37"/>
      <c r="YF1079" s="37"/>
      <c r="YG1079" s="37"/>
      <c r="YH1079" s="37"/>
      <c r="YI1079" s="37"/>
      <c r="YJ1079" s="37"/>
      <c r="YK1079" s="37"/>
      <c r="YL1079" s="37"/>
      <c r="YM1079" s="37"/>
      <c r="YN1079" s="37"/>
      <c r="YO1079" s="37"/>
      <c r="YP1079" s="37"/>
      <c r="YQ1079" s="37"/>
      <c r="YR1079" s="37"/>
      <c r="YS1079" s="37"/>
      <c r="YT1079" s="37"/>
      <c r="YU1079" s="37"/>
      <c r="YV1079" s="37"/>
      <c r="YW1079" s="37"/>
      <c r="YX1079" s="37"/>
      <c r="YY1079" s="37"/>
      <c r="YZ1079" s="37"/>
      <c r="ZA1079" s="37"/>
      <c r="ZB1079" s="37"/>
      <c r="ZC1079" s="37"/>
      <c r="ZD1079" s="37"/>
      <c r="ZE1079" s="37"/>
      <c r="ZF1079" s="37"/>
      <c r="ZG1079" s="37"/>
      <c r="ZH1079" s="37"/>
      <c r="ZI1079" s="37"/>
      <c r="ZJ1079" s="37"/>
      <c r="ZK1079" s="37"/>
      <c r="ZL1079" s="37"/>
      <c r="ZM1079" s="37"/>
      <c r="ZN1079" s="37"/>
      <c r="ZO1079" s="37"/>
      <c r="ZP1079" s="37"/>
      <c r="ZQ1079" s="37"/>
      <c r="ZR1079" s="37"/>
      <c r="ZS1079" s="37"/>
      <c r="ZT1079" s="37"/>
      <c r="ZU1079" s="37"/>
      <c r="ZV1079" s="37"/>
      <c r="ZW1079" s="37"/>
      <c r="ZX1079" s="37"/>
      <c r="ZY1079" s="37"/>
      <c r="ZZ1079" s="37"/>
      <c r="AAA1079" s="37"/>
      <c r="AAB1079" s="37"/>
      <c r="AAC1079" s="37"/>
      <c r="AAD1079" s="37"/>
      <c r="AAE1079" s="37"/>
      <c r="AAF1079" s="37"/>
      <c r="AAG1079" s="37"/>
      <c r="AAH1079" s="37"/>
      <c r="AAI1079" s="37"/>
      <c r="AAJ1079" s="37"/>
      <c r="AAK1079" s="37"/>
      <c r="AAL1079" s="35"/>
      <c r="AAM1079" s="27" t="s">
        <v>139</v>
      </c>
      <c r="AAN1079" s="35"/>
      <c r="AAO1079" s="35"/>
      <c r="AAP1079" s="35"/>
      <c r="AAQ1079" s="35"/>
      <c r="AAR1079" s="35"/>
      <c r="AAY1079" s="23"/>
      <c r="AAZ1079" s="23"/>
      <c r="ABA1079" s="23"/>
      <c r="ABB1079" s="23"/>
      <c r="ABC1079" s="23"/>
      <c r="ABD1079" s="23"/>
      <c r="ABE1079" s="23"/>
      <c r="ABF1079" s="23"/>
      <c r="ABG1079" s="23"/>
      <c r="ABH1079" s="23"/>
      <c r="ABI1079" s="23"/>
      <c r="ABJ1079" s="23"/>
    </row>
    <row r="1080" spans="1:738" ht="13" x14ac:dyDescent="0.15">
      <c r="A1080" s="35"/>
      <c r="B1080" s="39"/>
      <c r="C1080" s="40"/>
      <c r="D1080" s="40"/>
      <c r="E1080" s="40"/>
      <c r="F1080" s="40"/>
      <c r="G1080" s="40"/>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7"/>
      <c r="AP1080" s="38"/>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c r="CT1080" s="37"/>
      <c r="CU1080" s="37"/>
      <c r="CV1080" s="37"/>
      <c r="CW1080" s="37"/>
      <c r="CX1080" s="37"/>
      <c r="CY1080" s="37"/>
      <c r="CZ1080" s="37"/>
      <c r="DA1080" s="37"/>
      <c r="DB1080" s="37"/>
      <c r="DC1080" s="37"/>
      <c r="DD1080" s="37"/>
      <c r="DE1080" s="37"/>
      <c r="DF1080" s="37"/>
      <c r="DG1080" s="37"/>
      <c r="DH1080" s="37"/>
      <c r="DI1080" s="37"/>
      <c r="DJ1080" s="37"/>
      <c r="DK1080" s="37"/>
      <c r="DL1080" s="37"/>
      <c r="DM1080" s="37"/>
      <c r="DN1080" s="37"/>
      <c r="DO1080" s="37"/>
      <c r="DP1080" s="37"/>
      <c r="DQ1080" s="37"/>
      <c r="DR1080" s="37"/>
      <c r="DS1080" s="37"/>
      <c r="DT1080" s="37"/>
      <c r="DU1080" s="37"/>
      <c r="DV1080" s="37"/>
      <c r="DW1080" s="37"/>
      <c r="DX1080" s="37"/>
      <c r="DY1080" s="37"/>
      <c r="DZ1080" s="37"/>
      <c r="EA1080" s="37"/>
      <c r="EB1080" s="37"/>
      <c r="EC1080" s="37"/>
      <c r="ED1080" s="37"/>
      <c r="EE1080" s="37"/>
      <c r="EF1080" s="37"/>
      <c r="EG1080" s="37"/>
      <c r="EH1080" s="37"/>
      <c r="EI1080" s="37"/>
      <c r="EJ1080" s="37"/>
      <c r="EK1080" s="37"/>
      <c r="EL1080" s="37"/>
      <c r="EM1080" s="37"/>
      <c r="EN1080" s="37"/>
      <c r="EO1080" s="37"/>
      <c r="EP1080" s="37"/>
      <c r="EQ1080" s="37"/>
      <c r="ER1080" s="37"/>
      <c r="ES1080" s="37"/>
      <c r="ET1080" s="37"/>
      <c r="EU1080" s="37"/>
      <c r="EV1080" s="37"/>
      <c r="EW1080" s="37"/>
      <c r="EX1080" s="37"/>
      <c r="EY1080" s="37"/>
      <c r="EZ1080" s="37"/>
      <c r="FA1080" s="37"/>
      <c r="FB1080" s="37"/>
      <c r="FC1080" s="37"/>
      <c r="FD1080" s="37"/>
      <c r="FE1080" s="37"/>
      <c r="FF1080" s="37"/>
      <c r="FG1080" s="37"/>
      <c r="FH1080" s="37"/>
      <c r="FI1080" s="37"/>
      <c r="FJ1080" s="37"/>
      <c r="FK1080" s="37"/>
      <c r="FL1080" s="37"/>
      <c r="FM1080" s="37"/>
      <c r="FN1080" s="37"/>
      <c r="FO1080" s="37"/>
      <c r="FP1080" s="37"/>
      <c r="FQ1080" s="37"/>
      <c r="FR1080" s="37"/>
      <c r="FS1080" s="37"/>
      <c r="FT1080" s="37"/>
      <c r="FU1080" s="37"/>
      <c r="FV1080" s="37"/>
      <c r="FW1080" s="37"/>
      <c r="FX1080" s="37"/>
      <c r="FY1080" s="37"/>
      <c r="FZ1080" s="37"/>
      <c r="GA1080" s="37"/>
      <c r="GB1080" s="37"/>
      <c r="GC1080" s="37"/>
      <c r="GD1080" s="37"/>
      <c r="GE1080" s="37"/>
      <c r="GF1080" s="37"/>
      <c r="GG1080" s="37"/>
      <c r="GH1080" s="37"/>
      <c r="GI1080" s="37"/>
      <c r="GJ1080" s="37"/>
      <c r="GK1080" s="37"/>
      <c r="GL1080" s="37"/>
      <c r="GM1080" s="37"/>
      <c r="GN1080" s="37"/>
      <c r="GO1080" s="37"/>
      <c r="GP1080" s="37"/>
      <c r="GQ1080" s="37"/>
      <c r="GR1080" s="37"/>
      <c r="GS1080" s="37"/>
      <c r="GT1080" s="37"/>
      <c r="GU1080" s="37"/>
      <c r="GV1080" s="37"/>
      <c r="GW1080" s="37"/>
      <c r="GX1080" s="37"/>
      <c r="GY1080" s="37"/>
      <c r="GZ1080" s="37"/>
      <c r="HA1080" s="37"/>
      <c r="HB1080" s="37"/>
      <c r="HC1080" s="37"/>
      <c r="HD1080" s="37"/>
      <c r="HE1080" s="37"/>
      <c r="HF1080" s="37"/>
      <c r="HG1080" s="37"/>
      <c r="HH1080" s="37"/>
      <c r="HI1080" s="37"/>
      <c r="HJ1080" s="37"/>
      <c r="HK1080" s="37"/>
      <c r="HL1080" s="37"/>
      <c r="HM1080" s="37"/>
      <c r="HN1080" s="37"/>
      <c r="HO1080" s="37"/>
      <c r="HP1080" s="37"/>
      <c r="HQ1080" s="37"/>
      <c r="HR1080" s="37"/>
      <c r="HS1080" s="37"/>
      <c r="HT1080" s="37"/>
      <c r="HU1080" s="37"/>
      <c r="HV1080" s="37"/>
      <c r="HW1080" s="37"/>
      <c r="HX1080" s="37"/>
      <c r="HY1080" s="37"/>
      <c r="HZ1080" s="37"/>
      <c r="IA1080" s="37"/>
      <c r="IB1080" s="37"/>
      <c r="IC1080" s="37"/>
      <c r="ID1080" s="37"/>
      <c r="IE1080" s="37"/>
      <c r="IF1080" s="37"/>
      <c r="IG1080" s="37"/>
      <c r="IH1080" s="37"/>
      <c r="II1080" s="37"/>
      <c r="IJ1080" s="37"/>
      <c r="IK1080" s="37"/>
      <c r="IL1080" s="37"/>
      <c r="IM1080" s="37"/>
      <c r="IN1080" s="37"/>
      <c r="IO1080" s="37"/>
      <c r="IP1080" s="37"/>
      <c r="IQ1080" s="37"/>
      <c r="IR1080" s="37"/>
      <c r="IS1080" s="37"/>
      <c r="IT1080" s="37"/>
      <c r="IU1080" s="37"/>
      <c r="IV1080" s="37"/>
      <c r="IW1080" s="37"/>
      <c r="IX1080" s="37"/>
      <c r="IY1080" s="37"/>
      <c r="IZ1080" s="37"/>
      <c r="JA1080" s="37"/>
      <c r="JB1080" s="37"/>
      <c r="JC1080" s="37"/>
      <c r="JD1080" s="37"/>
      <c r="JE1080" s="37"/>
      <c r="JF1080" s="37"/>
      <c r="JG1080" s="37"/>
      <c r="JH1080" s="37"/>
      <c r="JI1080" s="37"/>
      <c r="JJ1080" s="37"/>
      <c r="JK1080" s="37"/>
      <c r="JL1080" s="37"/>
      <c r="JM1080" s="37"/>
      <c r="JN1080" s="37"/>
      <c r="JO1080" s="37"/>
      <c r="JP1080" s="37"/>
      <c r="JQ1080" s="37"/>
      <c r="JR1080" s="37"/>
      <c r="JS1080" s="37"/>
      <c r="JT1080" s="37"/>
      <c r="JU1080" s="37"/>
      <c r="JV1080" s="37"/>
      <c r="JW1080" s="37"/>
      <c r="JX1080" s="37"/>
      <c r="JY1080" s="37"/>
      <c r="JZ1080" s="37"/>
      <c r="KA1080" s="37"/>
      <c r="KB1080" s="37"/>
      <c r="KC1080" s="37"/>
      <c r="KD1080" s="37"/>
      <c r="KE1080" s="37"/>
      <c r="KF1080" s="37"/>
      <c r="KG1080" s="37"/>
      <c r="KH1080" s="37"/>
      <c r="KI1080" s="37"/>
      <c r="KJ1080" s="37"/>
      <c r="KK1080" s="37"/>
      <c r="KL1080" s="37"/>
      <c r="KM1080" s="37"/>
      <c r="KN1080" s="37"/>
      <c r="KO1080" s="37"/>
      <c r="KP1080" s="37"/>
      <c r="KQ1080" s="37"/>
      <c r="KR1080" s="37"/>
      <c r="KS1080" s="37"/>
      <c r="KT1080" s="37"/>
      <c r="KU1080" s="37"/>
      <c r="KV1080" s="37"/>
      <c r="KW1080" s="37"/>
      <c r="KX1080" s="37"/>
      <c r="KY1080" s="37"/>
      <c r="KZ1080" s="37"/>
      <c r="LA1080" s="37"/>
      <c r="LB1080" s="37"/>
      <c r="LC1080" s="37"/>
      <c r="LD1080" s="37"/>
      <c r="LE1080" s="37"/>
      <c r="LF1080" s="37"/>
      <c r="LG1080" s="37"/>
      <c r="LH1080" s="37"/>
      <c r="LI1080" s="37"/>
      <c r="LJ1080" s="37"/>
      <c r="LK1080" s="37"/>
      <c r="LL1080" s="37"/>
      <c r="LM1080" s="37"/>
      <c r="LN1080" s="37"/>
      <c r="LO1080" s="37"/>
      <c r="LP1080" s="37"/>
      <c r="LQ1080" s="37"/>
      <c r="LR1080" s="37"/>
      <c r="LS1080" s="37"/>
      <c r="LT1080" s="37"/>
      <c r="LU1080" s="37"/>
      <c r="LV1080" s="37"/>
      <c r="LW1080" s="37"/>
      <c r="LX1080" s="37"/>
      <c r="LY1080" s="37"/>
      <c r="LZ1080" s="37"/>
      <c r="MA1080" s="37"/>
      <c r="MB1080" s="37"/>
      <c r="MC1080" s="37"/>
      <c r="MD1080" s="37"/>
      <c r="ME1080" s="37"/>
      <c r="MF1080" s="37"/>
      <c r="MG1080" s="37"/>
      <c r="MH1080" s="37"/>
      <c r="MI1080" s="37"/>
      <c r="MJ1080" s="37"/>
      <c r="MK1080" s="37"/>
      <c r="ML1080" s="37"/>
      <c r="MM1080" s="37"/>
      <c r="MN1080" s="37"/>
      <c r="MO1080" s="37"/>
      <c r="MP1080" s="37"/>
      <c r="MQ1080" s="37"/>
      <c r="MR1080" s="37"/>
      <c r="MS1080" s="37"/>
      <c r="MT1080" s="37"/>
      <c r="MU1080" s="37"/>
      <c r="MV1080" s="37"/>
      <c r="MW1080" s="37"/>
      <c r="MX1080" s="37"/>
      <c r="MY1080" s="37"/>
      <c r="MZ1080" s="37"/>
      <c r="NA1080" s="37"/>
      <c r="NB1080" s="37"/>
      <c r="NC1080" s="37"/>
      <c r="ND1080" s="37"/>
      <c r="NE1080" s="37"/>
      <c r="NF1080" s="37"/>
      <c r="NG1080" s="37"/>
      <c r="NH1080" s="37"/>
      <c r="NI1080" s="37"/>
      <c r="NJ1080" s="37"/>
      <c r="NK1080" s="37"/>
      <c r="NL1080" s="37"/>
      <c r="NM1080" s="37"/>
      <c r="NN1080" s="37"/>
      <c r="NO1080" s="37"/>
      <c r="NP1080" s="37"/>
      <c r="NQ1080" s="37"/>
      <c r="NR1080" s="37"/>
      <c r="NS1080" s="37"/>
      <c r="NT1080" s="37"/>
      <c r="NU1080" s="37"/>
      <c r="NV1080" s="37"/>
      <c r="NW1080" s="37"/>
      <c r="NX1080" s="37"/>
      <c r="NY1080" s="37"/>
      <c r="NZ1080" s="37"/>
      <c r="OA1080" s="37"/>
      <c r="OB1080" s="37"/>
      <c r="OC1080" s="37"/>
      <c r="OD1080" s="37"/>
      <c r="OE1080" s="37"/>
      <c r="OF1080" s="37"/>
      <c r="OG1080" s="37"/>
      <c r="OH1080" s="37"/>
      <c r="OI1080" s="37"/>
      <c r="OJ1080" s="37"/>
      <c r="OK1080" s="37"/>
      <c r="OL1080" s="37"/>
      <c r="OM1080" s="37"/>
      <c r="ON1080" s="37"/>
      <c r="OO1080" s="37"/>
      <c r="OP1080" s="37"/>
      <c r="OQ1080" s="37"/>
      <c r="OR1080" s="37"/>
      <c r="OS1080" s="37"/>
      <c r="OT1080" s="37"/>
      <c r="OU1080" s="37"/>
      <c r="OV1080" s="37"/>
      <c r="OW1080" s="37"/>
      <c r="OX1080" s="37"/>
      <c r="OY1080" s="37"/>
      <c r="OZ1080" s="37"/>
      <c r="PA1080" s="37"/>
      <c r="PB1080" s="37"/>
      <c r="PC1080" s="37"/>
      <c r="PD1080" s="37"/>
      <c r="PE1080" s="37"/>
      <c r="PF1080" s="37"/>
      <c r="PG1080" s="37"/>
      <c r="PH1080" s="37"/>
      <c r="PI1080" s="37"/>
      <c r="PJ1080" s="37"/>
      <c r="PK1080" s="37"/>
      <c r="PL1080" s="37"/>
      <c r="PM1080" s="37"/>
      <c r="PN1080" s="37"/>
      <c r="PO1080" s="37"/>
      <c r="PP1080" s="37"/>
      <c r="PQ1080" s="37"/>
      <c r="PR1080" s="37"/>
      <c r="PS1080" s="37"/>
      <c r="PT1080" s="37"/>
      <c r="PU1080" s="37"/>
      <c r="PV1080" s="37"/>
      <c r="PW1080" s="37"/>
      <c r="PX1080" s="37"/>
      <c r="PY1080" s="37"/>
      <c r="PZ1080" s="37"/>
      <c r="QA1080" s="37"/>
      <c r="QB1080" s="37"/>
      <c r="QC1080" s="37"/>
      <c r="QD1080" s="37"/>
      <c r="QE1080" s="37"/>
      <c r="QF1080" s="37"/>
      <c r="QG1080" s="37"/>
      <c r="QH1080" s="37"/>
      <c r="QI1080" s="37"/>
      <c r="QJ1080" s="37"/>
      <c r="QK1080" s="37"/>
      <c r="QL1080" s="37"/>
      <c r="QM1080" s="37"/>
      <c r="QN1080" s="37"/>
      <c r="QO1080" s="37"/>
      <c r="QP1080" s="37"/>
      <c r="QQ1080" s="37"/>
      <c r="QR1080" s="37"/>
      <c r="QS1080" s="37"/>
      <c r="QT1080" s="37"/>
      <c r="QU1080" s="37"/>
      <c r="QV1080" s="37"/>
      <c r="QW1080" s="37"/>
      <c r="QX1080" s="37"/>
      <c r="QY1080" s="37"/>
      <c r="QZ1080" s="37"/>
      <c r="RA1080" s="37"/>
      <c r="RB1080" s="37"/>
      <c r="RC1080" s="37"/>
      <c r="RD1080" s="37"/>
      <c r="RE1080" s="37"/>
      <c r="RF1080" s="37"/>
      <c r="RG1080" s="37"/>
      <c r="RH1080" s="37"/>
      <c r="RI1080" s="37"/>
      <c r="RJ1080" s="37"/>
      <c r="RK1080" s="37"/>
      <c r="RL1080" s="37"/>
      <c r="RM1080" s="37"/>
      <c r="RN1080" s="37"/>
      <c r="RO1080" s="37"/>
      <c r="RP1080" s="37"/>
      <c r="RQ1080" s="37"/>
      <c r="RR1080" s="37"/>
      <c r="RS1080" s="37"/>
      <c r="RT1080" s="37"/>
      <c r="RU1080" s="37"/>
      <c r="RV1080" s="37"/>
      <c r="RW1080" s="37"/>
      <c r="RX1080" s="37"/>
      <c r="RY1080" s="37"/>
      <c r="RZ1080" s="37"/>
      <c r="SA1080" s="37"/>
      <c r="SB1080" s="37"/>
      <c r="SC1080" s="37"/>
      <c r="SD1080" s="37"/>
      <c r="SE1080" s="37"/>
      <c r="SF1080" s="37"/>
      <c r="SG1080" s="37"/>
      <c r="SH1080" s="37"/>
      <c r="SI1080" s="37"/>
      <c r="SJ1080" s="37"/>
      <c r="SK1080" s="37"/>
      <c r="SL1080" s="37"/>
      <c r="SM1080" s="37"/>
      <c r="SN1080" s="37"/>
      <c r="SO1080" s="37"/>
      <c r="SP1080" s="37"/>
      <c r="SQ1080" s="37"/>
      <c r="SR1080" s="37"/>
      <c r="SS1080" s="37"/>
      <c r="ST1080" s="37"/>
      <c r="SU1080" s="37"/>
      <c r="SV1080" s="37"/>
      <c r="SW1080" s="37"/>
      <c r="SX1080" s="37"/>
      <c r="SY1080" s="37"/>
      <c r="SZ1080" s="37"/>
      <c r="TA1080" s="37"/>
      <c r="TB1080" s="37"/>
      <c r="TC1080" s="37"/>
      <c r="TD1080" s="37"/>
      <c r="TE1080" s="37"/>
      <c r="TF1080" s="37"/>
      <c r="TG1080" s="37"/>
      <c r="TH1080" s="37"/>
      <c r="TI1080" s="37"/>
      <c r="TJ1080" s="37"/>
      <c r="TK1080" s="37"/>
      <c r="TL1080" s="37"/>
      <c r="TM1080" s="37"/>
      <c r="TN1080" s="37"/>
      <c r="TO1080" s="37"/>
      <c r="TP1080" s="37"/>
      <c r="TQ1080" s="37"/>
      <c r="TR1080" s="37"/>
      <c r="TS1080" s="37"/>
      <c r="TT1080" s="37"/>
      <c r="TU1080" s="37"/>
      <c r="TV1080" s="37"/>
      <c r="TW1080" s="37"/>
      <c r="TX1080" s="37"/>
      <c r="TY1080" s="37"/>
      <c r="TZ1080" s="37"/>
      <c r="UA1080" s="37"/>
      <c r="UB1080" s="37"/>
      <c r="UC1080" s="37"/>
      <c r="UD1080" s="37"/>
      <c r="UE1080" s="37"/>
      <c r="UF1080" s="37"/>
      <c r="UG1080" s="37"/>
      <c r="UH1080" s="37"/>
      <c r="UI1080" s="37"/>
      <c r="UJ1080" s="37"/>
      <c r="UK1080" s="37"/>
      <c r="UL1080" s="37"/>
      <c r="UM1080" s="37"/>
      <c r="UN1080" s="37"/>
      <c r="UO1080" s="37"/>
      <c r="UP1080" s="37"/>
      <c r="UQ1080" s="37"/>
      <c r="UR1080" s="37"/>
      <c r="US1080" s="37"/>
      <c r="UT1080" s="37"/>
      <c r="UU1080" s="37"/>
      <c r="UV1080" s="37"/>
      <c r="UW1080" s="37"/>
      <c r="UX1080" s="37"/>
      <c r="UY1080" s="37"/>
      <c r="UZ1080" s="37"/>
      <c r="VA1080" s="37"/>
      <c r="VB1080" s="37"/>
      <c r="VC1080" s="37"/>
      <c r="VD1080" s="37"/>
      <c r="VE1080" s="37"/>
      <c r="VF1080" s="37"/>
      <c r="VG1080" s="37"/>
      <c r="VH1080" s="37"/>
      <c r="VI1080" s="37"/>
      <c r="VJ1080" s="37"/>
      <c r="VK1080" s="37"/>
      <c r="VL1080" s="37"/>
      <c r="VM1080" s="37"/>
      <c r="VN1080" s="37"/>
      <c r="VO1080" s="37"/>
      <c r="VP1080" s="37"/>
      <c r="VQ1080" s="37"/>
      <c r="VR1080" s="37"/>
      <c r="VS1080" s="37"/>
      <c r="VT1080" s="37"/>
      <c r="VU1080" s="37"/>
      <c r="VV1080" s="37"/>
      <c r="VW1080" s="37"/>
      <c r="VX1080" s="37"/>
      <c r="VY1080" s="37"/>
      <c r="VZ1080" s="37"/>
      <c r="WA1080" s="37"/>
      <c r="WB1080" s="37"/>
      <c r="WC1080" s="37"/>
      <c r="WD1080" s="37"/>
      <c r="WE1080" s="37"/>
      <c r="WF1080" s="37"/>
      <c r="WG1080" s="37"/>
      <c r="WH1080" s="37"/>
      <c r="WI1080" s="37"/>
      <c r="WJ1080" s="37"/>
      <c r="WK1080" s="37"/>
      <c r="WL1080" s="37"/>
      <c r="WM1080" s="37"/>
      <c r="WN1080" s="37"/>
      <c r="WO1080" s="37"/>
      <c r="WP1080" s="37"/>
      <c r="WQ1080" s="37"/>
      <c r="WR1080" s="37"/>
      <c r="WS1080" s="37"/>
      <c r="WT1080" s="37"/>
      <c r="WU1080" s="37"/>
      <c r="WV1080" s="37"/>
      <c r="WW1080" s="37"/>
      <c r="WX1080" s="37"/>
      <c r="WY1080" s="37"/>
      <c r="WZ1080" s="37"/>
      <c r="XA1080" s="37"/>
      <c r="XB1080" s="37"/>
      <c r="XC1080" s="37"/>
      <c r="XD1080" s="37"/>
      <c r="XE1080" s="37"/>
      <c r="XF1080" s="37"/>
      <c r="XG1080" s="37"/>
      <c r="XH1080" s="37"/>
      <c r="XI1080" s="37"/>
      <c r="XJ1080" s="37"/>
      <c r="XK1080" s="37"/>
      <c r="XL1080" s="37"/>
      <c r="XM1080" s="37"/>
      <c r="XN1080" s="37"/>
      <c r="XO1080" s="37"/>
      <c r="XP1080" s="37"/>
      <c r="XQ1080" s="37"/>
      <c r="XR1080" s="37"/>
      <c r="XS1080" s="37"/>
      <c r="XT1080" s="37"/>
      <c r="XU1080" s="37"/>
      <c r="XV1080" s="37"/>
      <c r="XW1080" s="37"/>
      <c r="XX1080" s="37"/>
      <c r="XY1080" s="37"/>
      <c r="XZ1080" s="37"/>
      <c r="YA1080" s="37"/>
      <c r="YB1080" s="37"/>
      <c r="YC1080" s="37"/>
      <c r="YD1080" s="37"/>
      <c r="YE1080" s="37"/>
      <c r="YF1080" s="37"/>
      <c r="YG1080" s="37"/>
      <c r="YH1080" s="37"/>
      <c r="YI1080" s="37"/>
      <c r="YJ1080" s="37"/>
      <c r="YK1080" s="37"/>
      <c r="YL1080" s="37"/>
      <c r="YM1080" s="37"/>
      <c r="YN1080" s="37"/>
      <c r="YO1080" s="37"/>
      <c r="YP1080" s="37"/>
      <c r="YQ1080" s="37"/>
      <c r="YR1080" s="37"/>
      <c r="YS1080" s="37"/>
      <c r="YT1080" s="37"/>
      <c r="YU1080" s="37"/>
      <c r="YV1080" s="37"/>
      <c r="YW1080" s="37"/>
      <c r="YX1080" s="37"/>
      <c r="YY1080" s="37"/>
      <c r="YZ1080" s="37"/>
      <c r="ZA1080" s="37"/>
      <c r="ZB1080" s="37"/>
      <c r="ZC1080" s="37"/>
      <c r="ZD1080" s="37"/>
      <c r="ZE1080" s="37"/>
      <c r="ZF1080" s="37"/>
      <c r="ZG1080" s="37"/>
      <c r="ZH1080" s="37"/>
      <c r="ZI1080" s="37"/>
      <c r="ZJ1080" s="37"/>
      <c r="ZK1080" s="37"/>
      <c r="ZL1080" s="37"/>
      <c r="ZM1080" s="37"/>
      <c r="ZN1080" s="37"/>
      <c r="ZO1080" s="37"/>
      <c r="ZP1080" s="37"/>
      <c r="ZQ1080" s="37"/>
      <c r="ZR1080" s="37"/>
      <c r="ZS1080" s="37"/>
      <c r="ZT1080" s="37"/>
      <c r="ZU1080" s="37"/>
      <c r="ZV1080" s="37"/>
      <c r="ZW1080" s="37"/>
      <c r="ZX1080" s="37"/>
      <c r="ZY1080" s="37"/>
      <c r="ZZ1080" s="37"/>
      <c r="AAA1080" s="37"/>
      <c r="AAB1080" s="37"/>
      <c r="AAC1080" s="37"/>
      <c r="AAD1080" s="37"/>
      <c r="AAE1080" s="37"/>
      <c r="AAF1080" s="37"/>
      <c r="AAG1080" s="37"/>
      <c r="AAH1080" s="37"/>
      <c r="AAI1080" s="37"/>
      <c r="AAJ1080" s="37"/>
      <c r="AAK1080" s="37"/>
      <c r="AAL1080" s="35"/>
      <c r="AAM1080" s="27" t="s">
        <v>138</v>
      </c>
      <c r="AAN1080" s="35"/>
      <c r="AAO1080" s="35"/>
      <c r="AAP1080" s="35"/>
      <c r="AAQ1080" s="35"/>
      <c r="AAR1080" s="35"/>
      <c r="AAY1080" s="23"/>
      <c r="AAZ1080" s="23"/>
      <c r="ABA1080" s="23"/>
      <c r="ABB1080" s="23"/>
      <c r="ABC1080" s="23"/>
      <c r="ABD1080" s="23"/>
      <c r="ABE1080" s="23"/>
      <c r="ABF1080" s="23"/>
      <c r="ABG1080" s="23"/>
      <c r="ABH1080" s="23"/>
      <c r="ABI1080" s="23"/>
      <c r="ABJ1080" s="23"/>
    </row>
    <row r="1081" spans="1:738" ht="13" x14ac:dyDescent="0.15">
      <c r="A1081" s="35"/>
      <c r="B1081" s="39"/>
      <c r="C1081" s="40"/>
      <c r="D1081" s="40"/>
      <c r="E1081" s="40"/>
      <c r="F1081" s="40"/>
      <c r="G1081" s="40"/>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7"/>
      <c r="AP1081" s="38"/>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c r="CT1081" s="37"/>
      <c r="CU1081" s="37"/>
      <c r="CV1081" s="37"/>
      <c r="CW1081" s="37"/>
      <c r="CX1081" s="37"/>
      <c r="CY1081" s="37"/>
      <c r="CZ1081" s="37"/>
      <c r="DA1081" s="37"/>
      <c r="DB1081" s="37"/>
      <c r="DC1081" s="37"/>
      <c r="DD1081" s="37"/>
      <c r="DE1081" s="37"/>
      <c r="DF1081" s="37"/>
      <c r="DG1081" s="37"/>
      <c r="DH1081" s="37"/>
      <c r="DI1081" s="37"/>
      <c r="DJ1081" s="37"/>
      <c r="DK1081" s="37"/>
      <c r="DL1081" s="37"/>
      <c r="DM1081" s="37"/>
      <c r="DN1081" s="37"/>
      <c r="DO1081" s="37"/>
      <c r="DP1081" s="37"/>
      <c r="DQ1081" s="37"/>
      <c r="DR1081" s="37"/>
      <c r="DS1081" s="37"/>
      <c r="DT1081" s="37"/>
      <c r="DU1081" s="37"/>
      <c r="DV1081" s="37"/>
      <c r="DW1081" s="37"/>
      <c r="DX1081" s="37"/>
      <c r="DY1081" s="37"/>
      <c r="DZ1081" s="37"/>
      <c r="EA1081" s="37"/>
      <c r="EB1081" s="37"/>
      <c r="EC1081" s="37"/>
      <c r="ED1081" s="37"/>
      <c r="EE1081" s="37"/>
      <c r="EF1081" s="37"/>
      <c r="EG1081" s="37"/>
      <c r="EH1081" s="37"/>
      <c r="EI1081" s="37"/>
      <c r="EJ1081" s="37"/>
      <c r="EK1081" s="37"/>
      <c r="EL1081" s="37"/>
      <c r="EM1081" s="37"/>
      <c r="EN1081" s="37"/>
      <c r="EO1081" s="37"/>
      <c r="EP1081" s="37"/>
      <c r="EQ1081" s="37"/>
      <c r="ER1081" s="37"/>
      <c r="ES1081" s="37"/>
      <c r="ET1081" s="37"/>
      <c r="EU1081" s="37"/>
      <c r="EV1081" s="37"/>
      <c r="EW1081" s="37"/>
      <c r="EX1081" s="37"/>
      <c r="EY1081" s="37"/>
      <c r="EZ1081" s="37"/>
      <c r="FA1081" s="37"/>
      <c r="FB1081" s="37"/>
      <c r="FC1081" s="37"/>
      <c r="FD1081" s="37"/>
      <c r="FE1081" s="37"/>
      <c r="FF1081" s="37"/>
      <c r="FG1081" s="37"/>
      <c r="FH1081" s="37"/>
      <c r="FI1081" s="37"/>
      <c r="FJ1081" s="37"/>
      <c r="FK1081" s="37"/>
      <c r="FL1081" s="37"/>
      <c r="FM1081" s="37"/>
      <c r="FN1081" s="37"/>
      <c r="FO1081" s="37"/>
      <c r="FP1081" s="37"/>
      <c r="FQ1081" s="37"/>
      <c r="FR1081" s="37"/>
      <c r="FS1081" s="37"/>
      <c r="FT1081" s="37"/>
      <c r="FU1081" s="37"/>
      <c r="FV1081" s="37"/>
      <c r="FW1081" s="37"/>
      <c r="FX1081" s="37"/>
      <c r="FY1081" s="37"/>
      <c r="FZ1081" s="37"/>
      <c r="GA1081" s="37"/>
      <c r="GB1081" s="37"/>
      <c r="GC1081" s="37"/>
      <c r="GD1081" s="37"/>
      <c r="GE1081" s="37"/>
      <c r="GF1081" s="37"/>
      <c r="GG1081" s="37"/>
      <c r="GH1081" s="37"/>
      <c r="GI1081" s="37"/>
      <c r="GJ1081" s="37"/>
      <c r="GK1081" s="37"/>
      <c r="GL1081" s="37"/>
      <c r="GM1081" s="37"/>
      <c r="GN1081" s="37"/>
      <c r="GO1081" s="37"/>
      <c r="GP1081" s="37"/>
      <c r="GQ1081" s="37"/>
      <c r="GR1081" s="37"/>
      <c r="GS1081" s="37"/>
      <c r="GT1081" s="37"/>
      <c r="GU1081" s="37"/>
      <c r="GV1081" s="37"/>
      <c r="GW1081" s="37"/>
      <c r="GX1081" s="37"/>
      <c r="GY1081" s="37"/>
      <c r="GZ1081" s="37"/>
      <c r="HA1081" s="37"/>
      <c r="HB1081" s="37"/>
      <c r="HC1081" s="37"/>
      <c r="HD1081" s="37"/>
      <c r="HE1081" s="37"/>
      <c r="HF1081" s="37"/>
      <c r="HG1081" s="37"/>
      <c r="HH1081" s="37"/>
      <c r="HI1081" s="37"/>
      <c r="HJ1081" s="37"/>
      <c r="HK1081" s="37"/>
      <c r="HL1081" s="37"/>
      <c r="HM1081" s="37"/>
      <c r="HN1081" s="37"/>
      <c r="HO1081" s="37"/>
      <c r="HP1081" s="37"/>
      <c r="HQ1081" s="37"/>
      <c r="HR1081" s="37"/>
      <c r="HS1081" s="37"/>
      <c r="HT1081" s="37"/>
      <c r="HU1081" s="37"/>
      <c r="HV1081" s="37"/>
      <c r="HW1081" s="37"/>
      <c r="HX1081" s="37"/>
      <c r="HY1081" s="37"/>
      <c r="HZ1081" s="37"/>
      <c r="IA1081" s="37"/>
      <c r="IB1081" s="37"/>
      <c r="IC1081" s="37"/>
      <c r="ID1081" s="37"/>
      <c r="IE1081" s="37"/>
      <c r="IF1081" s="37"/>
      <c r="IG1081" s="37"/>
      <c r="IH1081" s="37"/>
      <c r="II1081" s="37"/>
      <c r="IJ1081" s="37"/>
      <c r="IK1081" s="37"/>
      <c r="IL1081" s="37"/>
      <c r="IM1081" s="37"/>
      <c r="IN1081" s="37"/>
      <c r="IO1081" s="37"/>
      <c r="IP1081" s="37"/>
      <c r="IQ1081" s="37"/>
      <c r="IR1081" s="37"/>
      <c r="IS1081" s="37"/>
      <c r="IT1081" s="37"/>
      <c r="IU1081" s="37"/>
      <c r="IV1081" s="37"/>
      <c r="IW1081" s="37"/>
      <c r="IX1081" s="37"/>
      <c r="IY1081" s="37"/>
      <c r="IZ1081" s="37"/>
      <c r="JA1081" s="37"/>
      <c r="JB1081" s="37"/>
      <c r="JC1081" s="37"/>
      <c r="JD1081" s="37"/>
      <c r="JE1081" s="37"/>
      <c r="JF1081" s="37"/>
      <c r="JG1081" s="37"/>
      <c r="JH1081" s="37"/>
      <c r="JI1081" s="37"/>
      <c r="JJ1081" s="37"/>
      <c r="JK1081" s="37"/>
      <c r="JL1081" s="37"/>
      <c r="JM1081" s="37"/>
      <c r="JN1081" s="37"/>
      <c r="JO1081" s="37"/>
      <c r="JP1081" s="37"/>
      <c r="JQ1081" s="37"/>
      <c r="JR1081" s="37"/>
      <c r="JS1081" s="37"/>
      <c r="JT1081" s="37"/>
      <c r="JU1081" s="37"/>
      <c r="JV1081" s="37"/>
      <c r="JW1081" s="37"/>
      <c r="JX1081" s="37"/>
      <c r="JY1081" s="37"/>
      <c r="JZ1081" s="37"/>
      <c r="KA1081" s="37"/>
      <c r="KB1081" s="37"/>
      <c r="KC1081" s="37"/>
      <c r="KD1081" s="37"/>
      <c r="KE1081" s="37"/>
      <c r="KF1081" s="37"/>
      <c r="KG1081" s="37"/>
      <c r="KH1081" s="37"/>
      <c r="KI1081" s="37"/>
      <c r="KJ1081" s="37"/>
      <c r="KK1081" s="37"/>
      <c r="KL1081" s="37"/>
      <c r="KM1081" s="37"/>
      <c r="KN1081" s="37"/>
      <c r="KO1081" s="37"/>
      <c r="KP1081" s="37"/>
      <c r="KQ1081" s="37"/>
      <c r="KR1081" s="37"/>
      <c r="KS1081" s="37"/>
      <c r="KT1081" s="37"/>
      <c r="KU1081" s="37"/>
      <c r="KV1081" s="37"/>
      <c r="KW1081" s="37"/>
      <c r="KX1081" s="37"/>
      <c r="KY1081" s="37"/>
      <c r="KZ1081" s="37"/>
      <c r="LA1081" s="37"/>
      <c r="LB1081" s="37"/>
      <c r="LC1081" s="37"/>
      <c r="LD1081" s="37"/>
      <c r="LE1081" s="37"/>
      <c r="LF1081" s="37"/>
      <c r="LG1081" s="37"/>
      <c r="LH1081" s="37"/>
      <c r="LI1081" s="37"/>
      <c r="LJ1081" s="37"/>
      <c r="LK1081" s="37"/>
      <c r="LL1081" s="37"/>
      <c r="LM1081" s="37"/>
      <c r="LN1081" s="37"/>
      <c r="LO1081" s="37"/>
      <c r="LP1081" s="37"/>
      <c r="LQ1081" s="37"/>
      <c r="LR1081" s="37"/>
      <c r="LS1081" s="37"/>
      <c r="LT1081" s="37"/>
      <c r="LU1081" s="37"/>
      <c r="LV1081" s="37"/>
      <c r="LW1081" s="37"/>
      <c r="LX1081" s="37"/>
      <c r="LY1081" s="37"/>
      <c r="LZ1081" s="37"/>
      <c r="MA1081" s="37"/>
      <c r="MB1081" s="37"/>
      <c r="MC1081" s="37"/>
      <c r="MD1081" s="37"/>
      <c r="ME1081" s="37"/>
      <c r="MF1081" s="37"/>
      <c r="MG1081" s="37"/>
      <c r="MH1081" s="37"/>
      <c r="MI1081" s="37"/>
      <c r="MJ1081" s="37"/>
      <c r="MK1081" s="37"/>
      <c r="ML1081" s="37"/>
      <c r="MM1081" s="37"/>
      <c r="MN1081" s="37"/>
      <c r="MO1081" s="37"/>
      <c r="MP1081" s="37"/>
      <c r="MQ1081" s="37"/>
      <c r="MR1081" s="37"/>
      <c r="MS1081" s="37"/>
      <c r="MT1081" s="37"/>
      <c r="MU1081" s="37"/>
      <c r="MV1081" s="37"/>
      <c r="MW1081" s="37"/>
      <c r="MX1081" s="37"/>
      <c r="MY1081" s="37"/>
      <c r="MZ1081" s="37"/>
      <c r="NA1081" s="37"/>
      <c r="NB1081" s="37"/>
      <c r="NC1081" s="37"/>
      <c r="ND1081" s="37"/>
      <c r="NE1081" s="37"/>
      <c r="NF1081" s="37"/>
      <c r="NG1081" s="37"/>
      <c r="NH1081" s="37"/>
      <c r="NI1081" s="37"/>
      <c r="NJ1081" s="37"/>
      <c r="NK1081" s="37"/>
      <c r="NL1081" s="37"/>
      <c r="NM1081" s="37"/>
      <c r="NN1081" s="37"/>
      <c r="NO1081" s="37"/>
      <c r="NP1081" s="37"/>
      <c r="NQ1081" s="37"/>
      <c r="NR1081" s="37"/>
      <c r="NS1081" s="37"/>
      <c r="NT1081" s="37"/>
      <c r="NU1081" s="37"/>
      <c r="NV1081" s="37"/>
      <c r="NW1081" s="37"/>
      <c r="NX1081" s="37"/>
      <c r="NY1081" s="37"/>
      <c r="NZ1081" s="37"/>
      <c r="OA1081" s="37"/>
      <c r="OB1081" s="37"/>
      <c r="OC1081" s="37"/>
      <c r="OD1081" s="37"/>
      <c r="OE1081" s="37"/>
      <c r="OF1081" s="37"/>
      <c r="OG1081" s="37"/>
      <c r="OH1081" s="37"/>
      <c r="OI1081" s="37"/>
      <c r="OJ1081" s="37"/>
      <c r="OK1081" s="37"/>
      <c r="OL1081" s="37"/>
      <c r="OM1081" s="37"/>
      <c r="ON1081" s="37"/>
      <c r="OO1081" s="37"/>
      <c r="OP1081" s="37"/>
      <c r="OQ1081" s="37"/>
      <c r="OR1081" s="37"/>
      <c r="OS1081" s="37"/>
      <c r="OT1081" s="37"/>
      <c r="OU1081" s="37"/>
      <c r="OV1081" s="37"/>
      <c r="OW1081" s="37"/>
      <c r="OX1081" s="37"/>
      <c r="OY1081" s="37"/>
      <c r="OZ1081" s="37"/>
      <c r="PA1081" s="37"/>
      <c r="PB1081" s="37"/>
      <c r="PC1081" s="37"/>
      <c r="PD1081" s="37"/>
      <c r="PE1081" s="37"/>
      <c r="PF1081" s="37"/>
      <c r="PG1081" s="37"/>
      <c r="PH1081" s="37"/>
      <c r="PI1081" s="37"/>
      <c r="PJ1081" s="37"/>
      <c r="PK1081" s="37"/>
      <c r="PL1081" s="37"/>
      <c r="PM1081" s="37"/>
      <c r="PN1081" s="37"/>
      <c r="PO1081" s="37"/>
      <c r="PP1081" s="37"/>
      <c r="PQ1081" s="37"/>
      <c r="PR1081" s="37"/>
      <c r="PS1081" s="37"/>
      <c r="PT1081" s="37"/>
      <c r="PU1081" s="37"/>
      <c r="PV1081" s="37"/>
      <c r="PW1081" s="37"/>
      <c r="PX1081" s="37"/>
      <c r="PY1081" s="37"/>
      <c r="PZ1081" s="37"/>
      <c r="QA1081" s="37"/>
      <c r="QB1081" s="37"/>
      <c r="QC1081" s="37"/>
      <c r="QD1081" s="37"/>
      <c r="QE1081" s="37"/>
      <c r="QF1081" s="37"/>
      <c r="QG1081" s="37"/>
      <c r="QH1081" s="37"/>
      <c r="QI1081" s="37"/>
      <c r="QJ1081" s="37"/>
      <c r="QK1081" s="37"/>
      <c r="QL1081" s="37"/>
      <c r="QM1081" s="37"/>
      <c r="QN1081" s="37"/>
      <c r="QO1081" s="37"/>
      <c r="QP1081" s="37"/>
      <c r="QQ1081" s="37"/>
      <c r="QR1081" s="37"/>
      <c r="QS1081" s="37"/>
      <c r="QT1081" s="37"/>
      <c r="QU1081" s="37"/>
      <c r="QV1081" s="37"/>
      <c r="QW1081" s="37"/>
      <c r="QX1081" s="37"/>
      <c r="QY1081" s="37"/>
      <c r="QZ1081" s="37"/>
      <c r="RA1081" s="37"/>
      <c r="RB1081" s="37"/>
      <c r="RC1081" s="37"/>
      <c r="RD1081" s="37"/>
      <c r="RE1081" s="37"/>
      <c r="RF1081" s="37"/>
      <c r="RG1081" s="37"/>
      <c r="RH1081" s="37"/>
      <c r="RI1081" s="37"/>
      <c r="RJ1081" s="37"/>
      <c r="RK1081" s="37"/>
      <c r="RL1081" s="37"/>
      <c r="RM1081" s="37"/>
      <c r="RN1081" s="37"/>
      <c r="RO1081" s="37"/>
      <c r="RP1081" s="37"/>
      <c r="RQ1081" s="37"/>
      <c r="RR1081" s="37"/>
      <c r="RS1081" s="37"/>
      <c r="RT1081" s="37"/>
      <c r="RU1081" s="37"/>
      <c r="RV1081" s="37"/>
      <c r="RW1081" s="37"/>
      <c r="RX1081" s="37"/>
      <c r="RY1081" s="37"/>
      <c r="RZ1081" s="37"/>
      <c r="SA1081" s="37"/>
      <c r="SB1081" s="37"/>
      <c r="SC1081" s="37"/>
      <c r="SD1081" s="37"/>
      <c r="SE1081" s="37"/>
      <c r="SF1081" s="37"/>
      <c r="SG1081" s="37"/>
      <c r="SH1081" s="37"/>
      <c r="SI1081" s="37"/>
      <c r="SJ1081" s="37"/>
      <c r="SK1081" s="37"/>
      <c r="SL1081" s="37"/>
      <c r="SM1081" s="37"/>
      <c r="SN1081" s="37"/>
      <c r="SO1081" s="37"/>
      <c r="SP1081" s="37"/>
      <c r="SQ1081" s="37"/>
      <c r="SR1081" s="37"/>
      <c r="SS1081" s="37"/>
      <c r="ST1081" s="37"/>
      <c r="SU1081" s="37"/>
      <c r="SV1081" s="37"/>
      <c r="SW1081" s="37"/>
      <c r="SX1081" s="37"/>
      <c r="SY1081" s="37"/>
      <c r="SZ1081" s="37"/>
      <c r="TA1081" s="37"/>
      <c r="TB1081" s="37"/>
      <c r="TC1081" s="37"/>
      <c r="TD1081" s="37"/>
      <c r="TE1081" s="37"/>
      <c r="TF1081" s="37"/>
      <c r="TG1081" s="37"/>
      <c r="TH1081" s="37"/>
      <c r="TI1081" s="37"/>
      <c r="TJ1081" s="37"/>
      <c r="TK1081" s="37"/>
      <c r="TL1081" s="37"/>
      <c r="TM1081" s="37"/>
      <c r="TN1081" s="37"/>
      <c r="TO1081" s="37"/>
      <c r="TP1081" s="37"/>
      <c r="TQ1081" s="37"/>
      <c r="TR1081" s="37"/>
      <c r="TS1081" s="37"/>
      <c r="TT1081" s="37"/>
      <c r="TU1081" s="37"/>
      <c r="TV1081" s="37"/>
      <c r="TW1081" s="37"/>
      <c r="TX1081" s="37"/>
      <c r="TY1081" s="37"/>
      <c r="TZ1081" s="37"/>
      <c r="UA1081" s="37"/>
      <c r="UB1081" s="37"/>
      <c r="UC1081" s="37"/>
      <c r="UD1081" s="37"/>
      <c r="UE1081" s="37"/>
      <c r="UF1081" s="37"/>
      <c r="UG1081" s="37"/>
      <c r="UH1081" s="37"/>
      <c r="UI1081" s="37"/>
      <c r="UJ1081" s="37"/>
      <c r="UK1081" s="37"/>
      <c r="UL1081" s="37"/>
      <c r="UM1081" s="37"/>
      <c r="UN1081" s="37"/>
      <c r="UO1081" s="37"/>
      <c r="UP1081" s="37"/>
      <c r="UQ1081" s="37"/>
      <c r="UR1081" s="37"/>
      <c r="US1081" s="37"/>
      <c r="UT1081" s="37"/>
      <c r="UU1081" s="37"/>
      <c r="UV1081" s="37"/>
      <c r="UW1081" s="37"/>
      <c r="UX1081" s="37"/>
      <c r="UY1081" s="37"/>
      <c r="UZ1081" s="37"/>
      <c r="VA1081" s="37"/>
      <c r="VB1081" s="37"/>
      <c r="VC1081" s="37"/>
      <c r="VD1081" s="37"/>
      <c r="VE1081" s="37"/>
      <c r="VF1081" s="37"/>
      <c r="VG1081" s="37"/>
      <c r="VH1081" s="37"/>
      <c r="VI1081" s="37"/>
      <c r="VJ1081" s="37"/>
      <c r="VK1081" s="37"/>
      <c r="VL1081" s="37"/>
      <c r="VM1081" s="37"/>
      <c r="VN1081" s="37"/>
      <c r="VO1081" s="37"/>
      <c r="VP1081" s="37"/>
      <c r="VQ1081" s="37"/>
      <c r="VR1081" s="37"/>
      <c r="VS1081" s="37"/>
      <c r="VT1081" s="37"/>
      <c r="VU1081" s="37"/>
      <c r="VV1081" s="37"/>
      <c r="VW1081" s="37"/>
      <c r="VX1081" s="37"/>
      <c r="VY1081" s="37"/>
      <c r="VZ1081" s="37"/>
      <c r="WA1081" s="37"/>
      <c r="WB1081" s="37"/>
      <c r="WC1081" s="37"/>
      <c r="WD1081" s="37"/>
      <c r="WE1081" s="37"/>
      <c r="WF1081" s="37"/>
      <c r="WG1081" s="37"/>
      <c r="WH1081" s="37"/>
      <c r="WI1081" s="37"/>
      <c r="WJ1081" s="37"/>
      <c r="WK1081" s="37"/>
      <c r="WL1081" s="37"/>
      <c r="WM1081" s="37"/>
      <c r="WN1081" s="37"/>
      <c r="WO1081" s="37"/>
      <c r="WP1081" s="37"/>
      <c r="WQ1081" s="37"/>
      <c r="WR1081" s="37"/>
      <c r="WS1081" s="37"/>
      <c r="WT1081" s="37"/>
      <c r="WU1081" s="37"/>
      <c r="WV1081" s="37"/>
      <c r="WW1081" s="37"/>
      <c r="WX1081" s="37"/>
      <c r="WY1081" s="37"/>
      <c r="WZ1081" s="37"/>
      <c r="XA1081" s="37"/>
      <c r="XB1081" s="37"/>
      <c r="XC1081" s="37"/>
      <c r="XD1081" s="37"/>
      <c r="XE1081" s="37"/>
      <c r="XF1081" s="37"/>
      <c r="XG1081" s="37"/>
      <c r="XH1081" s="37"/>
      <c r="XI1081" s="37"/>
      <c r="XJ1081" s="37"/>
      <c r="XK1081" s="37"/>
      <c r="XL1081" s="37"/>
      <c r="XM1081" s="37"/>
      <c r="XN1081" s="37"/>
      <c r="XO1081" s="37"/>
      <c r="XP1081" s="37"/>
      <c r="XQ1081" s="37"/>
      <c r="XR1081" s="37"/>
      <c r="XS1081" s="37"/>
      <c r="XT1081" s="37"/>
      <c r="XU1081" s="37"/>
      <c r="XV1081" s="37"/>
      <c r="XW1081" s="37"/>
      <c r="XX1081" s="37"/>
      <c r="XY1081" s="37"/>
      <c r="XZ1081" s="37"/>
      <c r="YA1081" s="37"/>
      <c r="YB1081" s="37"/>
      <c r="YC1081" s="37"/>
      <c r="YD1081" s="37"/>
      <c r="YE1081" s="37"/>
      <c r="YF1081" s="37"/>
      <c r="YG1081" s="37"/>
      <c r="YH1081" s="37"/>
      <c r="YI1081" s="37"/>
      <c r="YJ1081" s="37"/>
      <c r="YK1081" s="37"/>
      <c r="YL1081" s="37"/>
      <c r="YM1081" s="37"/>
      <c r="YN1081" s="37"/>
      <c r="YO1081" s="37"/>
      <c r="YP1081" s="37"/>
      <c r="YQ1081" s="37"/>
      <c r="YR1081" s="37"/>
      <c r="YS1081" s="37"/>
      <c r="YT1081" s="37"/>
      <c r="YU1081" s="37"/>
      <c r="YV1081" s="37"/>
      <c r="YW1081" s="37"/>
      <c r="YX1081" s="37"/>
      <c r="YY1081" s="37"/>
      <c r="YZ1081" s="37"/>
      <c r="ZA1081" s="37"/>
      <c r="ZB1081" s="37"/>
      <c r="ZC1081" s="37"/>
      <c r="ZD1081" s="37"/>
      <c r="ZE1081" s="37"/>
      <c r="ZF1081" s="37"/>
      <c r="ZG1081" s="37"/>
      <c r="ZH1081" s="37"/>
      <c r="ZI1081" s="37"/>
      <c r="ZJ1081" s="37"/>
      <c r="ZK1081" s="37"/>
      <c r="ZL1081" s="37"/>
      <c r="ZM1081" s="37"/>
      <c r="ZN1081" s="37"/>
      <c r="ZO1081" s="37"/>
      <c r="ZP1081" s="37"/>
      <c r="ZQ1081" s="37"/>
      <c r="ZR1081" s="37"/>
      <c r="ZS1081" s="37"/>
      <c r="ZT1081" s="37"/>
      <c r="ZU1081" s="37"/>
      <c r="ZV1081" s="37"/>
      <c r="ZW1081" s="37"/>
      <c r="ZX1081" s="37"/>
      <c r="ZY1081" s="37"/>
      <c r="ZZ1081" s="37"/>
      <c r="AAA1081" s="37"/>
      <c r="AAB1081" s="37"/>
      <c r="AAC1081" s="37"/>
      <c r="AAD1081" s="37"/>
      <c r="AAE1081" s="37"/>
      <c r="AAF1081" s="37"/>
      <c r="AAG1081" s="37"/>
      <c r="AAH1081" s="37"/>
      <c r="AAI1081" s="37"/>
      <c r="AAJ1081" s="37"/>
      <c r="AAK1081" s="37"/>
      <c r="AAL1081" s="35"/>
      <c r="AAM1081" s="27" t="s">
        <v>137</v>
      </c>
      <c r="AAN1081" s="35"/>
      <c r="AAO1081" s="35"/>
      <c r="AAP1081" s="35"/>
      <c r="AAQ1081" s="35"/>
      <c r="AAR1081" s="35"/>
      <c r="AAY1081" s="23"/>
      <c r="AAZ1081" s="23"/>
      <c r="ABA1081" s="23"/>
      <c r="ABB1081" s="23"/>
      <c r="ABC1081" s="23"/>
      <c r="ABD1081" s="23"/>
      <c r="ABE1081" s="23"/>
      <c r="ABF1081" s="23"/>
      <c r="ABG1081" s="23"/>
      <c r="ABH1081" s="23"/>
      <c r="ABI1081" s="23"/>
      <c r="ABJ1081" s="23"/>
    </row>
    <row r="1082" spans="1:738" ht="13" x14ac:dyDescent="0.15">
      <c r="A1082" s="35"/>
      <c r="B1082" s="39"/>
      <c r="C1082" s="40"/>
      <c r="D1082" s="40"/>
      <c r="E1082" s="40"/>
      <c r="F1082" s="40"/>
      <c r="G1082" s="40"/>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7"/>
      <c r="AP1082" s="38"/>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c r="CT1082" s="37"/>
      <c r="CU1082" s="37"/>
      <c r="CV1082" s="37"/>
      <c r="CW1082" s="37"/>
      <c r="CX1082" s="37"/>
      <c r="CY1082" s="37"/>
      <c r="CZ1082" s="37"/>
      <c r="DA1082" s="37"/>
      <c r="DB1082" s="37"/>
      <c r="DC1082" s="37"/>
      <c r="DD1082" s="37"/>
      <c r="DE1082" s="37"/>
      <c r="DF1082" s="37"/>
      <c r="DG1082" s="37"/>
      <c r="DH1082" s="37"/>
      <c r="DI1082" s="37"/>
      <c r="DJ1082" s="37"/>
      <c r="DK1082" s="37"/>
      <c r="DL1082" s="37"/>
      <c r="DM1082" s="37"/>
      <c r="DN1082" s="37"/>
      <c r="DO1082" s="37"/>
      <c r="DP1082" s="37"/>
      <c r="DQ1082" s="37"/>
      <c r="DR1082" s="37"/>
      <c r="DS1082" s="37"/>
      <c r="DT1082" s="37"/>
      <c r="DU1082" s="37"/>
      <c r="DV1082" s="37"/>
      <c r="DW1082" s="37"/>
      <c r="DX1082" s="37"/>
      <c r="DY1082" s="37"/>
      <c r="DZ1082" s="37"/>
      <c r="EA1082" s="37"/>
      <c r="EB1082" s="37"/>
      <c r="EC1082" s="37"/>
      <c r="ED1082" s="37"/>
      <c r="EE1082" s="37"/>
      <c r="EF1082" s="37"/>
      <c r="EG1082" s="37"/>
      <c r="EH1082" s="37"/>
      <c r="EI1082" s="37"/>
      <c r="EJ1082" s="37"/>
      <c r="EK1082" s="37"/>
      <c r="EL1082" s="37"/>
      <c r="EM1082" s="37"/>
      <c r="EN1082" s="37"/>
      <c r="EO1082" s="37"/>
      <c r="EP1082" s="37"/>
      <c r="EQ1082" s="37"/>
      <c r="ER1082" s="37"/>
      <c r="ES1082" s="37"/>
      <c r="ET1082" s="37"/>
      <c r="EU1082" s="37"/>
      <c r="EV1082" s="37"/>
      <c r="EW1082" s="37"/>
      <c r="EX1082" s="37"/>
      <c r="EY1082" s="37"/>
      <c r="EZ1082" s="37"/>
      <c r="FA1082" s="37"/>
      <c r="FB1082" s="37"/>
      <c r="FC1082" s="37"/>
      <c r="FD1082" s="37"/>
      <c r="FE1082" s="37"/>
      <c r="FF1082" s="37"/>
      <c r="FG1082" s="37"/>
      <c r="FH1082" s="37"/>
      <c r="FI1082" s="37"/>
      <c r="FJ1082" s="37"/>
      <c r="FK1082" s="37"/>
      <c r="FL1082" s="37"/>
      <c r="FM1082" s="37"/>
      <c r="FN1082" s="37"/>
      <c r="FO1082" s="37"/>
      <c r="FP1082" s="37"/>
      <c r="FQ1082" s="37"/>
      <c r="FR1082" s="37"/>
      <c r="FS1082" s="37"/>
      <c r="FT1082" s="37"/>
      <c r="FU1082" s="37"/>
      <c r="FV1082" s="37"/>
      <c r="FW1082" s="37"/>
      <c r="FX1082" s="37"/>
      <c r="FY1082" s="37"/>
      <c r="FZ1082" s="37"/>
      <c r="GA1082" s="37"/>
      <c r="GB1082" s="37"/>
      <c r="GC1082" s="37"/>
      <c r="GD1082" s="37"/>
      <c r="GE1082" s="37"/>
      <c r="GF1082" s="37"/>
      <c r="GG1082" s="37"/>
      <c r="GH1082" s="37"/>
      <c r="GI1082" s="37"/>
      <c r="GJ1082" s="37"/>
      <c r="GK1082" s="37"/>
      <c r="GL1082" s="37"/>
      <c r="GM1082" s="37"/>
      <c r="GN1082" s="37"/>
      <c r="GO1082" s="37"/>
      <c r="GP1082" s="37"/>
      <c r="GQ1082" s="37"/>
      <c r="GR1082" s="37"/>
      <c r="GS1082" s="37"/>
      <c r="GT1082" s="37"/>
      <c r="GU1082" s="37"/>
      <c r="GV1082" s="37"/>
      <c r="GW1082" s="37"/>
      <c r="GX1082" s="37"/>
      <c r="GY1082" s="37"/>
      <c r="GZ1082" s="37"/>
      <c r="HA1082" s="37"/>
      <c r="HB1082" s="37"/>
      <c r="HC1082" s="37"/>
      <c r="HD1082" s="37"/>
      <c r="HE1082" s="37"/>
      <c r="HF1082" s="37"/>
      <c r="HG1082" s="37"/>
      <c r="HH1082" s="37"/>
      <c r="HI1082" s="37"/>
      <c r="HJ1082" s="37"/>
      <c r="HK1082" s="37"/>
      <c r="HL1082" s="37"/>
      <c r="HM1082" s="37"/>
      <c r="HN1082" s="37"/>
      <c r="HO1082" s="37"/>
      <c r="HP1082" s="37"/>
      <c r="HQ1082" s="37"/>
      <c r="HR1082" s="37"/>
      <c r="HS1082" s="37"/>
      <c r="HT1082" s="37"/>
      <c r="HU1082" s="37"/>
      <c r="HV1082" s="37"/>
      <c r="HW1082" s="37"/>
      <c r="HX1082" s="37"/>
      <c r="HY1082" s="37"/>
      <c r="HZ1082" s="37"/>
      <c r="IA1082" s="37"/>
      <c r="IB1082" s="37"/>
      <c r="IC1082" s="37"/>
      <c r="ID1082" s="37"/>
      <c r="IE1082" s="37"/>
      <c r="IF1082" s="37"/>
      <c r="IG1082" s="37"/>
      <c r="IH1082" s="37"/>
      <c r="II1082" s="37"/>
      <c r="IJ1082" s="37"/>
      <c r="IK1082" s="37"/>
      <c r="IL1082" s="37"/>
      <c r="IM1082" s="37"/>
      <c r="IN1082" s="37"/>
      <c r="IO1082" s="37"/>
      <c r="IP1082" s="37"/>
      <c r="IQ1082" s="37"/>
      <c r="IR1082" s="37"/>
      <c r="IS1082" s="37"/>
      <c r="IT1082" s="37"/>
      <c r="IU1082" s="37"/>
      <c r="IV1082" s="37"/>
      <c r="IW1082" s="37"/>
      <c r="IX1082" s="37"/>
      <c r="IY1082" s="37"/>
      <c r="IZ1082" s="37"/>
      <c r="JA1082" s="37"/>
      <c r="JB1082" s="37"/>
      <c r="JC1082" s="37"/>
      <c r="JD1082" s="37"/>
      <c r="JE1082" s="37"/>
      <c r="JF1082" s="37"/>
      <c r="JG1082" s="37"/>
      <c r="JH1082" s="37"/>
      <c r="JI1082" s="37"/>
      <c r="JJ1082" s="37"/>
      <c r="JK1082" s="37"/>
      <c r="JL1082" s="37"/>
      <c r="JM1082" s="37"/>
      <c r="JN1082" s="37"/>
      <c r="JO1082" s="37"/>
      <c r="JP1082" s="37"/>
      <c r="JQ1082" s="37"/>
      <c r="JR1082" s="37"/>
      <c r="JS1082" s="37"/>
      <c r="JT1082" s="37"/>
      <c r="JU1082" s="37"/>
      <c r="JV1082" s="37"/>
      <c r="JW1082" s="37"/>
      <c r="JX1082" s="37"/>
      <c r="JY1082" s="37"/>
      <c r="JZ1082" s="37"/>
      <c r="KA1082" s="37"/>
      <c r="KB1082" s="37"/>
      <c r="KC1082" s="37"/>
      <c r="KD1082" s="37"/>
      <c r="KE1082" s="37"/>
      <c r="KF1082" s="37"/>
      <c r="KG1082" s="37"/>
      <c r="KH1082" s="37"/>
      <c r="KI1082" s="37"/>
      <c r="KJ1082" s="37"/>
      <c r="KK1082" s="37"/>
      <c r="KL1082" s="37"/>
      <c r="KM1082" s="37"/>
      <c r="KN1082" s="37"/>
      <c r="KO1082" s="37"/>
      <c r="KP1082" s="37"/>
      <c r="KQ1082" s="37"/>
      <c r="KR1082" s="37"/>
      <c r="KS1082" s="37"/>
      <c r="KT1082" s="37"/>
      <c r="KU1082" s="37"/>
      <c r="KV1082" s="37"/>
      <c r="KW1082" s="37"/>
      <c r="KX1082" s="37"/>
      <c r="KY1082" s="37"/>
      <c r="KZ1082" s="37"/>
      <c r="LA1082" s="37"/>
      <c r="LB1082" s="37"/>
      <c r="LC1082" s="37"/>
      <c r="LD1082" s="37"/>
      <c r="LE1082" s="37"/>
      <c r="LF1082" s="37"/>
      <c r="LG1082" s="37"/>
      <c r="LH1082" s="37"/>
      <c r="LI1082" s="37"/>
      <c r="LJ1082" s="37"/>
      <c r="LK1082" s="37"/>
      <c r="LL1082" s="37"/>
      <c r="LM1082" s="37"/>
      <c r="LN1082" s="37"/>
      <c r="LO1082" s="37"/>
      <c r="LP1082" s="37"/>
      <c r="LQ1082" s="37"/>
      <c r="LR1082" s="37"/>
      <c r="LS1082" s="37"/>
      <c r="LT1082" s="37"/>
      <c r="LU1082" s="37"/>
      <c r="LV1082" s="37"/>
      <c r="LW1082" s="37"/>
      <c r="LX1082" s="37"/>
      <c r="LY1082" s="37"/>
      <c r="LZ1082" s="37"/>
      <c r="MA1082" s="37"/>
      <c r="MB1082" s="37"/>
      <c r="MC1082" s="37"/>
      <c r="MD1082" s="37"/>
      <c r="ME1082" s="37"/>
      <c r="MF1082" s="37"/>
      <c r="MG1082" s="37"/>
      <c r="MH1082" s="37"/>
      <c r="MI1082" s="37"/>
      <c r="MJ1082" s="37"/>
      <c r="MK1082" s="37"/>
      <c r="ML1082" s="37"/>
      <c r="MM1082" s="37"/>
      <c r="MN1082" s="37"/>
      <c r="MO1082" s="37"/>
      <c r="MP1082" s="37"/>
      <c r="MQ1082" s="37"/>
      <c r="MR1082" s="37"/>
      <c r="MS1082" s="37"/>
      <c r="MT1082" s="37"/>
      <c r="MU1082" s="37"/>
      <c r="MV1082" s="37"/>
      <c r="MW1082" s="37"/>
      <c r="MX1082" s="37"/>
      <c r="MY1082" s="37"/>
      <c r="MZ1082" s="37"/>
      <c r="NA1082" s="37"/>
      <c r="NB1082" s="37"/>
      <c r="NC1082" s="37"/>
      <c r="ND1082" s="37"/>
      <c r="NE1082" s="37"/>
      <c r="NF1082" s="37"/>
      <c r="NG1082" s="37"/>
      <c r="NH1082" s="37"/>
      <c r="NI1082" s="37"/>
      <c r="NJ1082" s="37"/>
      <c r="NK1082" s="37"/>
      <c r="NL1082" s="37"/>
      <c r="NM1082" s="37"/>
      <c r="NN1082" s="37"/>
      <c r="NO1082" s="37"/>
      <c r="NP1082" s="37"/>
      <c r="NQ1082" s="37"/>
      <c r="NR1082" s="37"/>
      <c r="NS1082" s="37"/>
      <c r="NT1082" s="37"/>
      <c r="NU1082" s="37"/>
      <c r="NV1082" s="37"/>
      <c r="NW1082" s="37"/>
      <c r="NX1082" s="37"/>
      <c r="NY1082" s="37"/>
      <c r="NZ1082" s="37"/>
      <c r="OA1082" s="37"/>
      <c r="OB1082" s="37"/>
      <c r="OC1082" s="37"/>
      <c r="OD1082" s="37"/>
      <c r="OE1082" s="37"/>
      <c r="OF1082" s="37"/>
      <c r="OG1082" s="37"/>
      <c r="OH1082" s="37"/>
      <c r="OI1082" s="37"/>
      <c r="OJ1082" s="37"/>
      <c r="OK1082" s="37"/>
      <c r="OL1082" s="37"/>
      <c r="OM1082" s="37"/>
      <c r="ON1082" s="37"/>
      <c r="OO1082" s="37"/>
      <c r="OP1082" s="37"/>
      <c r="OQ1082" s="37"/>
      <c r="OR1082" s="37"/>
      <c r="OS1082" s="37"/>
      <c r="OT1082" s="37"/>
      <c r="OU1082" s="37"/>
      <c r="OV1082" s="37"/>
      <c r="OW1082" s="37"/>
      <c r="OX1082" s="37"/>
      <c r="OY1082" s="37"/>
      <c r="OZ1082" s="37"/>
      <c r="PA1082" s="37"/>
      <c r="PB1082" s="37"/>
      <c r="PC1082" s="37"/>
      <c r="PD1082" s="37"/>
      <c r="PE1082" s="37"/>
      <c r="PF1082" s="37"/>
      <c r="PG1082" s="37"/>
      <c r="PH1082" s="37"/>
      <c r="PI1082" s="37"/>
      <c r="PJ1082" s="37"/>
      <c r="PK1082" s="37"/>
      <c r="PL1082" s="37"/>
      <c r="PM1082" s="37"/>
      <c r="PN1082" s="37"/>
      <c r="PO1082" s="37"/>
      <c r="PP1082" s="37"/>
      <c r="PQ1082" s="37"/>
      <c r="PR1082" s="37"/>
      <c r="PS1082" s="37"/>
      <c r="PT1082" s="37"/>
      <c r="PU1082" s="37"/>
      <c r="PV1082" s="37"/>
      <c r="PW1082" s="37"/>
      <c r="PX1082" s="37"/>
      <c r="PY1082" s="37"/>
      <c r="PZ1082" s="37"/>
      <c r="QA1082" s="37"/>
      <c r="QB1082" s="37"/>
      <c r="QC1082" s="37"/>
      <c r="QD1082" s="37"/>
      <c r="QE1082" s="37"/>
      <c r="QF1082" s="37"/>
      <c r="QG1082" s="37"/>
      <c r="QH1082" s="37"/>
      <c r="QI1082" s="37"/>
      <c r="QJ1082" s="37"/>
      <c r="QK1082" s="37"/>
      <c r="QL1082" s="37"/>
      <c r="QM1082" s="37"/>
      <c r="QN1082" s="37"/>
      <c r="QO1082" s="37"/>
      <c r="QP1082" s="37"/>
      <c r="QQ1082" s="37"/>
      <c r="QR1082" s="37"/>
      <c r="QS1082" s="37"/>
      <c r="QT1082" s="37"/>
      <c r="QU1082" s="37"/>
      <c r="QV1082" s="37"/>
      <c r="QW1082" s="37"/>
      <c r="QX1082" s="37"/>
      <c r="QY1082" s="37"/>
      <c r="QZ1082" s="37"/>
      <c r="RA1082" s="37"/>
      <c r="RB1082" s="37"/>
      <c r="RC1082" s="37"/>
      <c r="RD1082" s="37"/>
      <c r="RE1082" s="37"/>
      <c r="RF1082" s="37"/>
      <c r="RG1082" s="37"/>
      <c r="RH1082" s="37"/>
      <c r="RI1082" s="37"/>
      <c r="RJ1082" s="37"/>
      <c r="RK1082" s="37"/>
      <c r="RL1082" s="37"/>
      <c r="RM1082" s="37"/>
      <c r="RN1082" s="37"/>
      <c r="RO1082" s="37"/>
      <c r="RP1082" s="37"/>
      <c r="RQ1082" s="37"/>
      <c r="RR1082" s="37"/>
      <c r="RS1082" s="37"/>
      <c r="RT1082" s="37"/>
      <c r="RU1082" s="37"/>
      <c r="RV1082" s="37"/>
      <c r="RW1082" s="37"/>
      <c r="RX1082" s="37"/>
      <c r="RY1082" s="37"/>
      <c r="RZ1082" s="37"/>
      <c r="SA1082" s="37"/>
      <c r="SB1082" s="37"/>
      <c r="SC1082" s="37"/>
      <c r="SD1082" s="37"/>
      <c r="SE1082" s="37"/>
      <c r="SF1082" s="37"/>
      <c r="SG1082" s="37"/>
      <c r="SH1082" s="37"/>
      <c r="SI1082" s="37"/>
      <c r="SJ1082" s="37"/>
      <c r="SK1082" s="37"/>
      <c r="SL1082" s="37"/>
      <c r="SM1082" s="37"/>
      <c r="SN1082" s="37"/>
      <c r="SO1082" s="37"/>
      <c r="SP1082" s="37"/>
      <c r="SQ1082" s="37"/>
      <c r="SR1082" s="37"/>
      <c r="SS1082" s="37"/>
      <c r="ST1082" s="37"/>
      <c r="SU1082" s="37"/>
      <c r="SV1082" s="37"/>
      <c r="SW1082" s="37"/>
      <c r="SX1082" s="37"/>
      <c r="SY1082" s="37"/>
      <c r="SZ1082" s="37"/>
      <c r="TA1082" s="37"/>
      <c r="TB1082" s="37"/>
      <c r="TC1082" s="37"/>
      <c r="TD1082" s="37"/>
      <c r="TE1082" s="37"/>
      <c r="TF1082" s="37"/>
      <c r="TG1082" s="37"/>
      <c r="TH1082" s="37"/>
      <c r="TI1082" s="37"/>
      <c r="TJ1082" s="37"/>
      <c r="TK1082" s="37"/>
      <c r="TL1082" s="37"/>
      <c r="TM1082" s="37"/>
      <c r="TN1082" s="37"/>
      <c r="TO1082" s="37"/>
      <c r="TP1082" s="37"/>
      <c r="TQ1082" s="37"/>
      <c r="TR1082" s="37"/>
      <c r="TS1082" s="37"/>
      <c r="TT1082" s="37"/>
      <c r="TU1082" s="37"/>
      <c r="TV1082" s="37"/>
      <c r="TW1082" s="37"/>
      <c r="TX1082" s="37"/>
      <c r="TY1082" s="37"/>
      <c r="TZ1082" s="37"/>
      <c r="UA1082" s="37"/>
      <c r="UB1082" s="37"/>
      <c r="UC1082" s="37"/>
      <c r="UD1082" s="37"/>
      <c r="UE1082" s="37"/>
      <c r="UF1082" s="37"/>
      <c r="UG1082" s="37"/>
      <c r="UH1082" s="37"/>
      <c r="UI1082" s="37"/>
      <c r="UJ1082" s="37"/>
      <c r="UK1082" s="37"/>
      <c r="UL1082" s="37"/>
      <c r="UM1082" s="37"/>
      <c r="UN1082" s="37"/>
      <c r="UO1082" s="37"/>
      <c r="UP1082" s="37"/>
      <c r="UQ1082" s="37"/>
      <c r="UR1082" s="37"/>
      <c r="US1082" s="37"/>
      <c r="UT1082" s="37"/>
      <c r="UU1082" s="37"/>
      <c r="UV1082" s="37"/>
      <c r="UW1082" s="37"/>
      <c r="UX1082" s="37"/>
      <c r="UY1082" s="37"/>
      <c r="UZ1082" s="37"/>
      <c r="VA1082" s="37"/>
      <c r="VB1082" s="37"/>
      <c r="VC1082" s="37"/>
      <c r="VD1082" s="37"/>
      <c r="VE1082" s="37"/>
      <c r="VF1082" s="37"/>
      <c r="VG1082" s="37"/>
      <c r="VH1082" s="37"/>
      <c r="VI1082" s="37"/>
      <c r="VJ1082" s="37"/>
      <c r="VK1082" s="37"/>
      <c r="VL1082" s="37"/>
      <c r="VM1082" s="37"/>
      <c r="VN1082" s="37"/>
      <c r="VO1082" s="37"/>
      <c r="VP1082" s="37"/>
      <c r="VQ1082" s="37"/>
      <c r="VR1082" s="37"/>
      <c r="VS1082" s="37"/>
      <c r="VT1082" s="37"/>
      <c r="VU1082" s="37"/>
      <c r="VV1082" s="37"/>
      <c r="VW1082" s="37"/>
      <c r="VX1082" s="37"/>
      <c r="VY1082" s="37"/>
      <c r="VZ1082" s="37"/>
      <c r="WA1082" s="37"/>
      <c r="WB1082" s="37"/>
      <c r="WC1082" s="37"/>
      <c r="WD1082" s="37"/>
      <c r="WE1082" s="37"/>
      <c r="WF1082" s="37"/>
      <c r="WG1082" s="37"/>
      <c r="WH1082" s="37"/>
      <c r="WI1082" s="37"/>
      <c r="WJ1082" s="37"/>
      <c r="WK1082" s="37"/>
      <c r="WL1082" s="37"/>
      <c r="WM1082" s="37"/>
      <c r="WN1082" s="37"/>
      <c r="WO1082" s="37"/>
      <c r="WP1082" s="37"/>
      <c r="WQ1082" s="37"/>
      <c r="WR1082" s="37"/>
      <c r="WS1082" s="37"/>
      <c r="WT1082" s="37"/>
      <c r="WU1082" s="37"/>
      <c r="WV1082" s="37"/>
      <c r="WW1082" s="37"/>
      <c r="WX1082" s="37"/>
      <c r="WY1082" s="37"/>
      <c r="WZ1082" s="37"/>
      <c r="XA1082" s="37"/>
      <c r="XB1082" s="37"/>
      <c r="XC1082" s="37"/>
      <c r="XD1082" s="37"/>
      <c r="XE1082" s="37"/>
      <c r="XF1082" s="37"/>
      <c r="XG1082" s="37"/>
      <c r="XH1082" s="37"/>
      <c r="XI1082" s="37"/>
      <c r="XJ1082" s="37"/>
      <c r="XK1082" s="37"/>
      <c r="XL1082" s="37"/>
      <c r="XM1082" s="37"/>
      <c r="XN1082" s="37"/>
      <c r="XO1082" s="37"/>
      <c r="XP1082" s="37"/>
      <c r="XQ1082" s="37"/>
      <c r="XR1082" s="37"/>
      <c r="XS1082" s="37"/>
      <c r="XT1082" s="37"/>
      <c r="XU1082" s="37"/>
      <c r="XV1082" s="37"/>
      <c r="XW1082" s="37"/>
      <c r="XX1082" s="37"/>
      <c r="XY1082" s="37"/>
      <c r="XZ1082" s="37"/>
      <c r="YA1082" s="37"/>
      <c r="YB1082" s="37"/>
      <c r="YC1082" s="37"/>
      <c r="YD1082" s="37"/>
      <c r="YE1082" s="37"/>
      <c r="YF1082" s="37"/>
      <c r="YG1082" s="37"/>
      <c r="YH1082" s="37"/>
      <c r="YI1082" s="37"/>
      <c r="YJ1082" s="37"/>
      <c r="YK1082" s="37"/>
      <c r="YL1082" s="37"/>
      <c r="YM1082" s="37"/>
      <c r="YN1082" s="37"/>
      <c r="YO1082" s="37"/>
      <c r="YP1082" s="37"/>
      <c r="YQ1082" s="37"/>
      <c r="YR1082" s="37"/>
      <c r="YS1082" s="37"/>
      <c r="YT1082" s="37"/>
      <c r="YU1082" s="37"/>
      <c r="YV1082" s="37"/>
      <c r="YW1082" s="37"/>
      <c r="YX1082" s="37"/>
      <c r="YY1082" s="37"/>
      <c r="YZ1082" s="37"/>
      <c r="ZA1082" s="37"/>
      <c r="ZB1082" s="37"/>
      <c r="ZC1082" s="37"/>
      <c r="ZD1082" s="37"/>
      <c r="ZE1082" s="37"/>
      <c r="ZF1082" s="37"/>
      <c r="ZG1082" s="37"/>
      <c r="ZH1082" s="37"/>
      <c r="ZI1082" s="37"/>
      <c r="ZJ1082" s="37"/>
      <c r="ZK1082" s="37"/>
      <c r="ZL1082" s="37"/>
      <c r="ZM1082" s="37"/>
      <c r="ZN1082" s="37"/>
      <c r="ZO1082" s="37"/>
      <c r="ZP1082" s="37"/>
      <c r="ZQ1082" s="37"/>
      <c r="ZR1082" s="37"/>
      <c r="ZS1082" s="37"/>
      <c r="ZT1082" s="37"/>
      <c r="ZU1082" s="37"/>
      <c r="ZV1082" s="37"/>
      <c r="ZW1082" s="37"/>
      <c r="ZX1082" s="37"/>
      <c r="ZY1082" s="37"/>
      <c r="ZZ1082" s="37"/>
      <c r="AAA1082" s="37"/>
      <c r="AAB1082" s="37"/>
      <c r="AAC1082" s="37"/>
      <c r="AAD1082" s="37"/>
      <c r="AAE1082" s="37"/>
      <c r="AAF1082" s="37"/>
      <c r="AAG1082" s="37"/>
      <c r="AAH1082" s="37"/>
      <c r="AAI1082" s="37"/>
      <c r="AAJ1082" s="37"/>
      <c r="AAK1082" s="37"/>
      <c r="AAL1082" s="35"/>
      <c r="AAM1082" s="27"/>
      <c r="AAN1082" s="35"/>
      <c r="AAO1082" s="35"/>
      <c r="AAP1082" s="35"/>
      <c r="AAQ1082" s="35"/>
      <c r="AAR1082" s="35"/>
      <c r="AAY1082" s="23"/>
      <c r="AAZ1082" s="23"/>
      <c r="ABA1082" s="23"/>
      <c r="ABB1082" s="23"/>
      <c r="ABC1082" s="23"/>
      <c r="ABD1082" s="23"/>
      <c r="ABE1082" s="23"/>
      <c r="ABF1082" s="23"/>
      <c r="ABG1082" s="23"/>
      <c r="ABH1082" s="23"/>
      <c r="ABI1082" s="23"/>
      <c r="ABJ1082" s="23"/>
    </row>
    <row r="1083" spans="1:738" x14ac:dyDescent="0.15">
      <c r="A1083" s="35"/>
      <c r="B1083" s="39"/>
      <c r="C1083" s="40"/>
      <c r="D1083" s="40"/>
      <c r="E1083" s="40"/>
      <c r="F1083" s="40"/>
      <c r="G1083" s="40"/>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7"/>
      <c r="AP1083" s="38"/>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c r="CT1083" s="37"/>
      <c r="CU1083" s="37"/>
      <c r="CV1083" s="37"/>
      <c r="CW1083" s="37"/>
      <c r="CX1083" s="37"/>
      <c r="CY1083" s="37"/>
      <c r="CZ1083" s="37"/>
      <c r="DA1083" s="37"/>
      <c r="DB1083" s="37"/>
      <c r="DC1083" s="37"/>
      <c r="DD1083" s="37"/>
      <c r="DE1083" s="37"/>
      <c r="DF1083" s="37"/>
      <c r="DG1083" s="37"/>
      <c r="DH1083" s="37"/>
      <c r="DI1083" s="37"/>
      <c r="DJ1083" s="37"/>
      <c r="DK1083" s="37"/>
      <c r="DL1083" s="37"/>
      <c r="DM1083" s="37"/>
      <c r="DN1083" s="37"/>
      <c r="DO1083" s="37"/>
      <c r="DP1083" s="37"/>
      <c r="DQ1083" s="37"/>
      <c r="DR1083" s="37"/>
      <c r="DS1083" s="37"/>
      <c r="DT1083" s="37"/>
      <c r="DU1083" s="37"/>
      <c r="DV1083" s="37"/>
      <c r="DW1083" s="37"/>
      <c r="DX1083" s="37"/>
      <c r="DY1083" s="37"/>
      <c r="DZ1083" s="37"/>
      <c r="EA1083" s="37"/>
      <c r="EB1083" s="37"/>
      <c r="EC1083" s="37"/>
      <c r="ED1083" s="37"/>
      <c r="EE1083" s="37"/>
      <c r="EF1083" s="37"/>
      <c r="EG1083" s="37"/>
      <c r="EH1083" s="37"/>
      <c r="EI1083" s="37"/>
      <c r="EJ1083" s="37"/>
      <c r="EK1083" s="37"/>
      <c r="EL1083" s="37"/>
      <c r="EM1083" s="37"/>
      <c r="EN1083" s="37"/>
      <c r="EO1083" s="37"/>
      <c r="EP1083" s="37"/>
      <c r="EQ1083" s="37"/>
      <c r="ER1083" s="37"/>
      <c r="ES1083" s="37"/>
      <c r="ET1083" s="37"/>
      <c r="EU1083" s="37"/>
      <c r="EV1083" s="37"/>
      <c r="EW1083" s="37"/>
      <c r="EX1083" s="37"/>
      <c r="EY1083" s="37"/>
      <c r="EZ1083" s="37"/>
      <c r="FA1083" s="37"/>
      <c r="FB1083" s="37"/>
      <c r="FC1083" s="37"/>
      <c r="FD1083" s="37"/>
      <c r="FE1083" s="37"/>
      <c r="FF1083" s="37"/>
      <c r="FG1083" s="37"/>
      <c r="FH1083" s="37"/>
      <c r="FI1083" s="37"/>
      <c r="FJ1083" s="37"/>
      <c r="FK1083" s="37"/>
      <c r="FL1083" s="37"/>
      <c r="FM1083" s="37"/>
      <c r="FN1083" s="37"/>
      <c r="FO1083" s="37"/>
      <c r="FP1083" s="37"/>
      <c r="FQ1083" s="37"/>
      <c r="FR1083" s="37"/>
      <c r="FS1083" s="37"/>
      <c r="FT1083" s="37"/>
      <c r="FU1083" s="37"/>
      <c r="FV1083" s="37"/>
      <c r="FW1083" s="37"/>
      <c r="FX1083" s="37"/>
      <c r="FY1083" s="37"/>
      <c r="FZ1083" s="37"/>
      <c r="GA1083" s="37"/>
      <c r="GB1083" s="37"/>
      <c r="GC1083" s="37"/>
      <c r="GD1083" s="37"/>
      <c r="GE1083" s="37"/>
      <c r="GF1083" s="37"/>
      <c r="GG1083" s="37"/>
      <c r="GH1083" s="37"/>
      <c r="GI1083" s="37"/>
      <c r="GJ1083" s="37"/>
      <c r="GK1083" s="37"/>
      <c r="GL1083" s="37"/>
      <c r="GM1083" s="37"/>
      <c r="GN1083" s="37"/>
      <c r="GO1083" s="37"/>
      <c r="GP1083" s="37"/>
      <c r="GQ1083" s="37"/>
      <c r="GR1083" s="37"/>
      <c r="GS1083" s="37"/>
      <c r="GT1083" s="37"/>
      <c r="GU1083" s="37"/>
      <c r="GV1083" s="37"/>
      <c r="GW1083" s="37"/>
      <c r="GX1083" s="37"/>
      <c r="GY1083" s="37"/>
      <c r="GZ1083" s="37"/>
      <c r="HA1083" s="37"/>
      <c r="HB1083" s="37"/>
      <c r="HC1083" s="37"/>
      <c r="HD1083" s="37"/>
      <c r="HE1083" s="37"/>
      <c r="HF1083" s="37"/>
      <c r="HG1083" s="37"/>
      <c r="HH1083" s="37"/>
      <c r="HI1083" s="37"/>
      <c r="HJ1083" s="37"/>
      <c r="HK1083" s="37"/>
      <c r="HL1083" s="37"/>
      <c r="HM1083" s="37"/>
      <c r="HN1083" s="37"/>
      <c r="HO1083" s="37"/>
      <c r="HP1083" s="37"/>
      <c r="HQ1083" s="37"/>
      <c r="HR1083" s="37"/>
      <c r="HS1083" s="37"/>
      <c r="HT1083" s="37"/>
      <c r="HU1083" s="37"/>
      <c r="HV1083" s="37"/>
      <c r="HW1083" s="37"/>
      <c r="HX1083" s="37"/>
      <c r="HY1083" s="37"/>
      <c r="HZ1083" s="37"/>
      <c r="IA1083" s="37"/>
      <c r="IB1083" s="37"/>
      <c r="IC1083" s="37"/>
      <c r="ID1083" s="37"/>
      <c r="IE1083" s="37"/>
      <c r="IF1083" s="37"/>
      <c r="IG1083" s="37"/>
      <c r="IH1083" s="37"/>
      <c r="II1083" s="37"/>
      <c r="IJ1083" s="37"/>
      <c r="IK1083" s="37"/>
      <c r="IL1083" s="37"/>
      <c r="IM1083" s="37"/>
      <c r="IN1083" s="37"/>
      <c r="IO1083" s="37"/>
      <c r="IP1083" s="37"/>
      <c r="IQ1083" s="37"/>
      <c r="IR1083" s="37"/>
      <c r="IS1083" s="37"/>
      <c r="IT1083" s="37"/>
      <c r="IU1083" s="37"/>
      <c r="IV1083" s="37"/>
      <c r="IW1083" s="37"/>
      <c r="IX1083" s="37"/>
      <c r="IY1083" s="37"/>
      <c r="IZ1083" s="37"/>
      <c r="JA1083" s="37"/>
      <c r="JB1083" s="37"/>
      <c r="JC1083" s="37"/>
      <c r="JD1083" s="37"/>
      <c r="JE1083" s="37"/>
      <c r="JF1083" s="37"/>
      <c r="JG1083" s="37"/>
      <c r="JH1083" s="37"/>
      <c r="JI1083" s="37"/>
      <c r="JJ1083" s="37"/>
      <c r="JK1083" s="37"/>
      <c r="JL1083" s="37"/>
      <c r="JM1083" s="37"/>
      <c r="JN1083" s="37"/>
      <c r="JO1083" s="37"/>
      <c r="JP1083" s="37"/>
      <c r="JQ1083" s="37"/>
      <c r="JR1083" s="37"/>
      <c r="JS1083" s="37"/>
      <c r="JT1083" s="37"/>
      <c r="JU1083" s="37"/>
      <c r="JV1083" s="37"/>
      <c r="JW1083" s="37"/>
      <c r="JX1083" s="37"/>
      <c r="JY1083" s="37"/>
      <c r="JZ1083" s="37"/>
      <c r="KA1083" s="37"/>
      <c r="KB1083" s="37"/>
      <c r="KC1083" s="37"/>
      <c r="KD1083" s="37"/>
      <c r="KE1083" s="37"/>
      <c r="KF1083" s="37"/>
      <c r="KG1083" s="37"/>
      <c r="KH1083" s="37"/>
      <c r="KI1083" s="37"/>
      <c r="KJ1083" s="37"/>
      <c r="KK1083" s="37"/>
      <c r="KL1083" s="37"/>
      <c r="KM1083" s="37"/>
      <c r="KN1083" s="37"/>
      <c r="KO1083" s="37"/>
      <c r="KP1083" s="37"/>
      <c r="KQ1083" s="37"/>
      <c r="KR1083" s="37"/>
      <c r="KS1083" s="37"/>
      <c r="KT1083" s="37"/>
      <c r="KU1083" s="37"/>
      <c r="KV1083" s="37"/>
      <c r="KW1083" s="37"/>
      <c r="KX1083" s="37"/>
      <c r="KY1083" s="37"/>
      <c r="KZ1083" s="37"/>
      <c r="LA1083" s="37"/>
      <c r="LB1083" s="37"/>
      <c r="LC1083" s="37"/>
      <c r="LD1083" s="37"/>
      <c r="LE1083" s="37"/>
      <c r="LF1083" s="37"/>
      <c r="LG1083" s="37"/>
      <c r="LH1083" s="37"/>
      <c r="LI1083" s="37"/>
      <c r="LJ1083" s="37"/>
      <c r="LK1083" s="37"/>
      <c r="LL1083" s="37"/>
      <c r="LM1083" s="37"/>
      <c r="LN1083" s="37"/>
      <c r="LO1083" s="37"/>
      <c r="LP1083" s="37"/>
      <c r="LQ1083" s="37"/>
      <c r="LR1083" s="37"/>
      <c r="LS1083" s="37"/>
      <c r="LT1083" s="37"/>
      <c r="LU1083" s="37"/>
      <c r="LV1083" s="37"/>
      <c r="LW1083" s="37"/>
      <c r="LX1083" s="37"/>
      <c r="LY1083" s="37"/>
      <c r="LZ1083" s="37"/>
      <c r="MA1083" s="37"/>
      <c r="MB1083" s="37"/>
      <c r="MC1083" s="37"/>
      <c r="MD1083" s="37"/>
      <c r="ME1083" s="37"/>
      <c r="MF1083" s="37"/>
      <c r="MG1083" s="37"/>
      <c r="MH1083" s="37"/>
      <c r="MI1083" s="37"/>
      <c r="MJ1083" s="37"/>
      <c r="MK1083" s="37"/>
      <c r="ML1083" s="37"/>
      <c r="MM1083" s="37"/>
      <c r="MN1083" s="37"/>
      <c r="MO1083" s="37"/>
      <c r="MP1083" s="37"/>
      <c r="MQ1083" s="37"/>
      <c r="MR1083" s="37"/>
      <c r="MS1083" s="37"/>
      <c r="MT1083" s="37"/>
      <c r="MU1083" s="37"/>
      <c r="MV1083" s="37"/>
      <c r="MW1083" s="37"/>
      <c r="MX1083" s="37"/>
      <c r="MY1083" s="37"/>
      <c r="MZ1083" s="37"/>
      <c r="NA1083" s="37"/>
      <c r="NB1083" s="37"/>
      <c r="NC1083" s="37"/>
      <c r="ND1083" s="37"/>
      <c r="NE1083" s="37"/>
      <c r="NF1083" s="37"/>
      <c r="NG1083" s="37"/>
      <c r="NH1083" s="37"/>
      <c r="NI1083" s="37"/>
      <c r="NJ1083" s="37"/>
      <c r="NK1083" s="37"/>
      <c r="NL1083" s="37"/>
      <c r="NM1083" s="37"/>
      <c r="NN1083" s="37"/>
      <c r="NO1083" s="37"/>
      <c r="NP1083" s="37"/>
      <c r="NQ1083" s="37"/>
      <c r="NR1083" s="37"/>
      <c r="NS1083" s="37"/>
      <c r="NT1083" s="37"/>
      <c r="NU1083" s="37"/>
      <c r="NV1083" s="37"/>
      <c r="NW1083" s="37"/>
      <c r="NX1083" s="37"/>
      <c r="NY1083" s="37"/>
      <c r="NZ1083" s="37"/>
      <c r="OA1083" s="37"/>
      <c r="OB1083" s="37"/>
      <c r="OC1083" s="37"/>
      <c r="OD1083" s="37"/>
      <c r="OE1083" s="37"/>
      <c r="OF1083" s="37"/>
      <c r="OG1083" s="37"/>
      <c r="OH1083" s="37"/>
      <c r="OI1083" s="37"/>
      <c r="OJ1083" s="37"/>
      <c r="OK1083" s="37"/>
      <c r="OL1083" s="37"/>
      <c r="OM1083" s="37"/>
      <c r="ON1083" s="37"/>
      <c r="OO1083" s="37"/>
      <c r="OP1083" s="37"/>
      <c r="OQ1083" s="37"/>
      <c r="OR1083" s="37"/>
      <c r="OS1083" s="37"/>
      <c r="OT1083" s="37"/>
      <c r="OU1083" s="37"/>
      <c r="OV1083" s="37"/>
      <c r="OW1083" s="37"/>
      <c r="OX1083" s="37"/>
      <c r="OY1083" s="37"/>
      <c r="OZ1083" s="37"/>
      <c r="PA1083" s="37"/>
      <c r="PB1083" s="37"/>
      <c r="PC1083" s="37"/>
      <c r="PD1083" s="37"/>
      <c r="PE1083" s="37"/>
      <c r="PF1083" s="37"/>
      <c r="PG1083" s="37"/>
      <c r="PH1083" s="37"/>
      <c r="PI1083" s="37"/>
      <c r="PJ1083" s="37"/>
      <c r="PK1083" s="37"/>
      <c r="PL1083" s="37"/>
      <c r="PM1083" s="37"/>
      <c r="PN1083" s="37"/>
      <c r="PO1083" s="37"/>
      <c r="PP1083" s="37"/>
      <c r="PQ1083" s="37"/>
      <c r="PR1083" s="37"/>
      <c r="PS1083" s="37"/>
      <c r="PT1083" s="37"/>
      <c r="PU1083" s="37"/>
      <c r="PV1083" s="37"/>
      <c r="PW1083" s="37"/>
      <c r="PX1083" s="37"/>
      <c r="PY1083" s="37"/>
      <c r="PZ1083" s="37"/>
      <c r="QA1083" s="37"/>
      <c r="QB1083" s="37"/>
      <c r="QC1083" s="37"/>
      <c r="QD1083" s="37"/>
      <c r="QE1083" s="37"/>
      <c r="QF1083" s="37"/>
      <c r="QG1083" s="37"/>
      <c r="QH1083" s="37"/>
      <c r="QI1083" s="37"/>
      <c r="QJ1083" s="37"/>
      <c r="QK1083" s="37"/>
      <c r="QL1083" s="37"/>
      <c r="QM1083" s="37"/>
      <c r="QN1083" s="37"/>
      <c r="QO1083" s="37"/>
      <c r="QP1083" s="37"/>
      <c r="QQ1083" s="37"/>
      <c r="QR1083" s="37"/>
      <c r="QS1083" s="37"/>
      <c r="QT1083" s="37"/>
      <c r="QU1083" s="37"/>
      <c r="QV1083" s="37"/>
      <c r="QW1083" s="37"/>
      <c r="QX1083" s="37"/>
      <c r="QY1083" s="37"/>
      <c r="QZ1083" s="37"/>
      <c r="RA1083" s="37"/>
      <c r="RB1083" s="37"/>
      <c r="RC1083" s="37"/>
      <c r="RD1083" s="37"/>
      <c r="RE1083" s="37"/>
      <c r="RF1083" s="37"/>
      <c r="RG1083" s="37"/>
      <c r="RH1083" s="37"/>
      <c r="RI1083" s="37"/>
      <c r="RJ1083" s="37"/>
      <c r="RK1083" s="37"/>
      <c r="RL1083" s="37"/>
      <c r="RM1083" s="37"/>
      <c r="RN1083" s="37"/>
      <c r="RO1083" s="37"/>
      <c r="RP1083" s="37"/>
      <c r="RQ1083" s="37"/>
      <c r="RR1083" s="37"/>
      <c r="RS1083" s="37"/>
      <c r="RT1083" s="37"/>
      <c r="RU1083" s="37"/>
      <c r="RV1083" s="37"/>
      <c r="RW1083" s="37"/>
      <c r="RX1083" s="37"/>
      <c r="RY1083" s="37"/>
      <c r="RZ1083" s="37"/>
      <c r="SA1083" s="37"/>
      <c r="SB1083" s="37"/>
      <c r="SC1083" s="37"/>
      <c r="SD1083" s="37"/>
      <c r="SE1083" s="37"/>
      <c r="SF1083" s="37"/>
      <c r="SG1083" s="37"/>
      <c r="SH1083" s="37"/>
      <c r="SI1083" s="37"/>
      <c r="SJ1083" s="37"/>
      <c r="SK1083" s="37"/>
      <c r="SL1083" s="37"/>
      <c r="SM1083" s="37"/>
      <c r="SN1083" s="37"/>
      <c r="SO1083" s="37"/>
      <c r="SP1083" s="37"/>
      <c r="SQ1083" s="37"/>
      <c r="SR1083" s="37"/>
      <c r="SS1083" s="37"/>
      <c r="ST1083" s="37"/>
      <c r="SU1083" s="37"/>
      <c r="SV1083" s="37"/>
      <c r="SW1083" s="37"/>
      <c r="SX1083" s="37"/>
      <c r="SY1083" s="37"/>
      <c r="SZ1083" s="37"/>
      <c r="TA1083" s="37"/>
      <c r="TB1083" s="37"/>
      <c r="TC1083" s="37"/>
      <c r="TD1083" s="37"/>
      <c r="TE1083" s="37"/>
      <c r="TF1083" s="37"/>
      <c r="TG1083" s="37"/>
      <c r="TH1083" s="37"/>
      <c r="TI1083" s="37"/>
      <c r="TJ1083" s="37"/>
      <c r="TK1083" s="37"/>
      <c r="TL1083" s="37"/>
      <c r="TM1083" s="37"/>
      <c r="TN1083" s="37"/>
      <c r="TO1083" s="37"/>
      <c r="TP1083" s="37"/>
      <c r="TQ1083" s="37"/>
      <c r="TR1083" s="37"/>
      <c r="TS1083" s="37"/>
      <c r="TT1083" s="37"/>
      <c r="TU1083" s="37"/>
      <c r="TV1083" s="37"/>
      <c r="TW1083" s="37"/>
      <c r="TX1083" s="37"/>
      <c r="TY1083" s="37"/>
      <c r="TZ1083" s="37"/>
      <c r="UA1083" s="37"/>
      <c r="UB1083" s="37"/>
      <c r="UC1083" s="37"/>
      <c r="UD1083" s="37"/>
      <c r="UE1083" s="37"/>
      <c r="UF1083" s="37"/>
      <c r="UG1083" s="37"/>
      <c r="UH1083" s="37"/>
      <c r="UI1083" s="37"/>
      <c r="UJ1083" s="37"/>
      <c r="UK1083" s="37"/>
      <c r="UL1083" s="37"/>
      <c r="UM1083" s="37"/>
      <c r="UN1083" s="37"/>
      <c r="UO1083" s="37"/>
      <c r="UP1083" s="37"/>
      <c r="UQ1083" s="37"/>
      <c r="UR1083" s="37"/>
      <c r="US1083" s="37"/>
      <c r="UT1083" s="37"/>
      <c r="UU1083" s="37"/>
      <c r="UV1083" s="37"/>
      <c r="UW1083" s="37"/>
      <c r="UX1083" s="37"/>
      <c r="UY1083" s="37"/>
      <c r="UZ1083" s="37"/>
      <c r="VA1083" s="37"/>
      <c r="VB1083" s="37"/>
      <c r="VC1083" s="37"/>
      <c r="VD1083" s="37"/>
      <c r="VE1083" s="37"/>
      <c r="VF1083" s="37"/>
      <c r="VG1083" s="37"/>
      <c r="VH1083" s="37"/>
      <c r="VI1083" s="37"/>
      <c r="VJ1083" s="37"/>
      <c r="VK1083" s="37"/>
      <c r="VL1083" s="37"/>
      <c r="VM1083" s="37"/>
      <c r="VN1083" s="37"/>
      <c r="VO1083" s="37"/>
      <c r="VP1083" s="37"/>
      <c r="VQ1083" s="37"/>
      <c r="VR1083" s="37"/>
      <c r="VS1083" s="37"/>
      <c r="VT1083" s="37"/>
      <c r="VU1083" s="37"/>
      <c r="VV1083" s="37"/>
      <c r="VW1083" s="37"/>
      <c r="VX1083" s="37"/>
      <c r="VY1083" s="37"/>
      <c r="VZ1083" s="37"/>
      <c r="WA1083" s="37"/>
      <c r="WB1083" s="37"/>
      <c r="WC1083" s="37"/>
      <c r="WD1083" s="37"/>
      <c r="WE1083" s="37"/>
      <c r="WF1083" s="37"/>
      <c r="WG1083" s="37"/>
      <c r="WH1083" s="37"/>
      <c r="WI1083" s="37"/>
      <c r="WJ1083" s="37"/>
      <c r="WK1083" s="37"/>
      <c r="WL1083" s="37"/>
      <c r="WM1083" s="37"/>
      <c r="WN1083" s="37"/>
      <c r="WO1083" s="37"/>
      <c r="WP1083" s="37"/>
      <c r="WQ1083" s="37"/>
      <c r="WR1083" s="37"/>
      <c r="WS1083" s="37"/>
      <c r="WT1083" s="37"/>
      <c r="WU1083" s="37"/>
      <c r="WV1083" s="37"/>
      <c r="WW1083" s="37"/>
      <c r="WX1083" s="37"/>
      <c r="WY1083" s="37"/>
      <c r="WZ1083" s="37"/>
      <c r="XA1083" s="37"/>
      <c r="XB1083" s="37"/>
      <c r="XC1083" s="37"/>
      <c r="XD1083" s="37"/>
      <c r="XE1083" s="37"/>
      <c r="XF1083" s="37"/>
      <c r="XG1083" s="37"/>
      <c r="XH1083" s="37"/>
      <c r="XI1083" s="37"/>
      <c r="XJ1083" s="37"/>
      <c r="XK1083" s="37"/>
      <c r="XL1083" s="37"/>
      <c r="XM1083" s="37"/>
      <c r="XN1083" s="37"/>
      <c r="XO1083" s="37"/>
      <c r="XP1083" s="37"/>
      <c r="XQ1083" s="37"/>
      <c r="XR1083" s="37"/>
      <c r="XS1083" s="37"/>
      <c r="XT1083" s="37"/>
      <c r="XU1083" s="37"/>
      <c r="XV1083" s="37"/>
      <c r="XW1083" s="37"/>
      <c r="XX1083" s="37"/>
      <c r="XY1083" s="37"/>
      <c r="XZ1083" s="37"/>
      <c r="YA1083" s="37"/>
      <c r="YB1083" s="37"/>
      <c r="YC1083" s="37"/>
      <c r="YD1083" s="37"/>
      <c r="YE1083" s="37"/>
      <c r="YF1083" s="37"/>
      <c r="YG1083" s="37"/>
      <c r="YH1083" s="37"/>
      <c r="YI1083" s="37"/>
      <c r="YJ1083" s="37"/>
      <c r="YK1083" s="37"/>
      <c r="YL1083" s="37"/>
      <c r="YM1083" s="37"/>
      <c r="YN1083" s="37"/>
      <c r="YO1083" s="37"/>
      <c r="YP1083" s="37"/>
      <c r="YQ1083" s="37"/>
      <c r="YR1083" s="37"/>
      <c r="YS1083" s="37"/>
      <c r="YT1083" s="37"/>
      <c r="YU1083" s="37"/>
      <c r="YV1083" s="37"/>
      <c r="YW1083" s="37"/>
      <c r="YX1083" s="37"/>
      <c r="YY1083" s="37"/>
      <c r="YZ1083" s="37"/>
      <c r="ZA1083" s="37"/>
      <c r="ZB1083" s="37"/>
      <c r="ZC1083" s="37"/>
      <c r="ZD1083" s="37"/>
      <c r="ZE1083" s="37"/>
      <c r="ZF1083" s="37"/>
      <c r="ZG1083" s="37"/>
      <c r="ZH1083" s="37"/>
      <c r="ZI1083" s="37"/>
      <c r="ZJ1083" s="37"/>
      <c r="ZK1083" s="37"/>
      <c r="ZL1083" s="37"/>
      <c r="ZM1083" s="37"/>
      <c r="ZN1083" s="37"/>
      <c r="ZO1083" s="37"/>
      <c r="ZP1083" s="37"/>
      <c r="ZQ1083" s="37"/>
      <c r="ZR1083" s="37"/>
      <c r="ZS1083" s="37"/>
      <c r="ZT1083" s="37"/>
      <c r="ZU1083" s="37"/>
      <c r="ZV1083" s="37"/>
      <c r="ZW1083" s="37"/>
      <c r="ZX1083" s="37"/>
      <c r="ZY1083" s="37"/>
      <c r="ZZ1083" s="37"/>
      <c r="AAA1083" s="37"/>
      <c r="AAB1083" s="37"/>
      <c r="AAC1083" s="37"/>
      <c r="AAD1083" s="37"/>
      <c r="AAE1083" s="37"/>
      <c r="AAF1083" s="37"/>
      <c r="AAG1083" s="37"/>
      <c r="AAH1083" s="37"/>
      <c r="AAI1083" s="37"/>
      <c r="AAJ1083" s="37"/>
      <c r="AAK1083" s="37"/>
      <c r="AAL1083" s="35"/>
      <c r="AAM1083" s="35"/>
      <c r="AAN1083" s="35"/>
      <c r="AAO1083" s="35"/>
      <c r="AAP1083" s="35"/>
      <c r="AAQ1083" s="35"/>
      <c r="AAR1083" s="35"/>
      <c r="AAS1083" s="35"/>
      <c r="AAT1083" s="35"/>
      <c r="AAU1083" s="35"/>
      <c r="AAV1083" s="35"/>
      <c r="AAY1083" s="23"/>
      <c r="AAZ1083" s="23"/>
      <c r="ABA1083" s="23"/>
      <c r="ABB1083" s="23"/>
      <c r="ABC1083" s="23"/>
      <c r="ABD1083" s="23"/>
      <c r="ABE1083" s="23"/>
      <c r="ABF1083" s="23"/>
      <c r="ABG1083" s="23"/>
      <c r="ABH1083" s="23"/>
      <c r="ABI1083" s="23"/>
      <c r="ABJ1083" s="23"/>
    </row>
    <row r="1084" spans="1:738" x14ac:dyDescent="0.15">
      <c r="A1084" s="35"/>
      <c r="B1084" s="39"/>
      <c r="C1084" s="40"/>
      <c r="D1084" s="40"/>
      <c r="E1084" s="40"/>
      <c r="F1084" s="40"/>
      <c r="G1084" s="40"/>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7"/>
      <c r="AP1084" s="38"/>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c r="CP1084" s="37"/>
      <c r="CQ1084" s="37"/>
      <c r="CR1084" s="37"/>
      <c r="CS1084" s="37"/>
      <c r="CT1084" s="37"/>
      <c r="CU1084" s="37"/>
      <c r="CV1084" s="37"/>
      <c r="CW1084" s="37"/>
      <c r="CX1084" s="37"/>
      <c r="CY1084" s="37"/>
      <c r="CZ1084" s="37"/>
      <c r="DA1084" s="37"/>
      <c r="DB1084" s="37"/>
      <c r="DC1084" s="37"/>
      <c r="DD1084" s="37"/>
      <c r="DE1084" s="37"/>
      <c r="DF1084" s="37"/>
      <c r="DG1084" s="37"/>
      <c r="DH1084" s="37"/>
      <c r="DI1084" s="37"/>
      <c r="DJ1084" s="37"/>
      <c r="DK1084" s="37"/>
      <c r="DL1084" s="37"/>
      <c r="DM1084" s="37"/>
      <c r="DN1084" s="37"/>
      <c r="DO1084" s="37"/>
      <c r="DP1084" s="37"/>
      <c r="DQ1084" s="37"/>
      <c r="DR1084" s="37"/>
      <c r="DS1084" s="37"/>
      <c r="DT1084" s="37"/>
      <c r="DU1084" s="37"/>
      <c r="DV1084" s="37"/>
      <c r="DW1084" s="37"/>
      <c r="DX1084" s="37"/>
      <c r="DY1084" s="37"/>
      <c r="DZ1084" s="37"/>
      <c r="EA1084" s="37"/>
      <c r="EB1084" s="37"/>
      <c r="EC1084" s="37"/>
      <c r="ED1084" s="37"/>
      <c r="EE1084" s="37"/>
      <c r="EF1084" s="37"/>
      <c r="EG1084" s="37"/>
      <c r="EH1084" s="37"/>
      <c r="EI1084" s="37"/>
      <c r="EJ1084" s="37"/>
      <c r="EK1084" s="37"/>
      <c r="EL1084" s="37"/>
      <c r="EM1084" s="37"/>
      <c r="EN1084" s="37"/>
      <c r="EO1084" s="37"/>
      <c r="EP1084" s="37"/>
      <c r="EQ1084" s="37"/>
      <c r="ER1084" s="37"/>
      <c r="ES1084" s="37"/>
      <c r="ET1084" s="37"/>
      <c r="EU1084" s="37"/>
      <c r="EV1084" s="37"/>
      <c r="EW1084" s="37"/>
      <c r="EX1084" s="37"/>
      <c r="EY1084" s="37"/>
      <c r="EZ1084" s="37"/>
      <c r="FA1084" s="37"/>
      <c r="FB1084" s="37"/>
      <c r="FC1084" s="37"/>
      <c r="FD1084" s="37"/>
      <c r="FE1084" s="37"/>
      <c r="FF1084" s="37"/>
      <c r="FG1084" s="37"/>
      <c r="FH1084" s="37"/>
      <c r="FI1084" s="37"/>
      <c r="FJ1084" s="37"/>
      <c r="FK1084" s="37"/>
      <c r="FL1084" s="37"/>
      <c r="FM1084" s="37"/>
      <c r="FN1084" s="37"/>
      <c r="FO1084" s="37"/>
      <c r="FP1084" s="37"/>
      <c r="FQ1084" s="37"/>
      <c r="FR1084" s="37"/>
      <c r="FS1084" s="37"/>
      <c r="FT1084" s="37"/>
      <c r="FU1084" s="37"/>
      <c r="FV1084" s="37"/>
      <c r="FW1084" s="37"/>
      <c r="FX1084" s="37"/>
      <c r="FY1084" s="37"/>
      <c r="FZ1084" s="37"/>
      <c r="GA1084" s="37"/>
      <c r="GB1084" s="37"/>
      <c r="GC1084" s="37"/>
      <c r="GD1084" s="37"/>
      <c r="GE1084" s="37"/>
      <c r="GF1084" s="37"/>
      <c r="GG1084" s="37"/>
      <c r="GH1084" s="37"/>
      <c r="GI1084" s="37"/>
      <c r="GJ1084" s="37"/>
      <c r="GK1084" s="37"/>
      <c r="GL1084" s="37"/>
      <c r="GM1084" s="37"/>
      <c r="GN1084" s="37"/>
      <c r="GO1084" s="37"/>
      <c r="GP1084" s="37"/>
      <c r="GQ1084" s="37"/>
      <c r="GR1084" s="37"/>
      <c r="GS1084" s="37"/>
      <c r="GT1084" s="37"/>
      <c r="GU1084" s="37"/>
      <c r="GV1084" s="37"/>
      <c r="GW1084" s="37"/>
      <c r="GX1084" s="37"/>
      <c r="GY1084" s="37"/>
      <c r="GZ1084" s="37"/>
      <c r="HA1084" s="37"/>
      <c r="HB1084" s="37"/>
      <c r="HC1084" s="37"/>
      <c r="HD1084" s="37"/>
      <c r="HE1084" s="37"/>
      <c r="HF1084" s="37"/>
      <c r="HG1084" s="37"/>
      <c r="HH1084" s="37"/>
      <c r="HI1084" s="37"/>
      <c r="HJ1084" s="37"/>
      <c r="HK1084" s="37"/>
      <c r="HL1084" s="37"/>
      <c r="HM1084" s="37"/>
      <c r="HN1084" s="37"/>
      <c r="HO1084" s="37"/>
      <c r="HP1084" s="37"/>
      <c r="HQ1084" s="37"/>
      <c r="HR1084" s="37"/>
      <c r="HS1084" s="37"/>
      <c r="HT1084" s="37"/>
      <c r="HU1084" s="37"/>
      <c r="HV1084" s="37"/>
      <c r="HW1084" s="37"/>
      <c r="HX1084" s="37"/>
      <c r="HY1084" s="37"/>
      <c r="HZ1084" s="37"/>
      <c r="IA1084" s="37"/>
      <c r="IB1084" s="37"/>
      <c r="IC1084" s="37"/>
      <c r="ID1084" s="37"/>
      <c r="IE1084" s="37"/>
      <c r="IF1084" s="37"/>
      <c r="IG1084" s="37"/>
      <c r="IH1084" s="37"/>
      <c r="II1084" s="37"/>
      <c r="IJ1084" s="37"/>
      <c r="IK1084" s="37"/>
      <c r="IL1084" s="37"/>
      <c r="IM1084" s="37"/>
      <c r="IN1084" s="37"/>
      <c r="IO1084" s="37"/>
      <c r="IP1084" s="37"/>
      <c r="IQ1084" s="37"/>
      <c r="IR1084" s="37"/>
      <c r="IS1084" s="37"/>
      <c r="IT1084" s="37"/>
      <c r="IU1084" s="37"/>
      <c r="IV1084" s="37"/>
      <c r="IW1084" s="37"/>
      <c r="IX1084" s="37"/>
      <c r="IY1084" s="37"/>
      <c r="IZ1084" s="37"/>
      <c r="JA1084" s="37"/>
      <c r="JB1084" s="37"/>
      <c r="JC1084" s="37"/>
      <c r="JD1084" s="37"/>
      <c r="JE1084" s="37"/>
      <c r="JF1084" s="37"/>
      <c r="JG1084" s="37"/>
      <c r="JH1084" s="37"/>
      <c r="JI1084" s="37"/>
      <c r="JJ1084" s="37"/>
      <c r="JK1084" s="37"/>
      <c r="JL1084" s="37"/>
      <c r="JM1084" s="37"/>
      <c r="JN1084" s="37"/>
      <c r="JO1084" s="37"/>
      <c r="JP1084" s="37"/>
      <c r="JQ1084" s="37"/>
      <c r="JR1084" s="37"/>
      <c r="JS1084" s="37"/>
      <c r="JT1084" s="37"/>
      <c r="JU1084" s="37"/>
      <c r="JV1084" s="37"/>
      <c r="JW1084" s="37"/>
      <c r="JX1084" s="37"/>
      <c r="JY1084" s="37"/>
      <c r="JZ1084" s="37"/>
      <c r="KA1084" s="37"/>
      <c r="KB1084" s="37"/>
      <c r="KC1084" s="37"/>
      <c r="KD1084" s="37"/>
      <c r="KE1084" s="37"/>
      <c r="KF1084" s="37"/>
      <c r="KG1084" s="37"/>
      <c r="KH1084" s="37"/>
      <c r="KI1084" s="37"/>
      <c r="KJ1084" s="37"/>
      <c r="KK1084" s="37"/>
      <c r="KL1084" s="37"/>
      <c r="KM1084" s="37"/>
      <c r="KN1084" s="37"/>
      <c r="KO1084" s="37"/>
      <c r="KP1084" s="37"/>
      <c r="KQ1084" s="37"/>
      <c r="KR1084" s="37"/>
      <c r="KS1084" s="37"/>
      <c r="KT1084" s="37"/>
      <c r="KU1084" s="37"/>
      <c r="KV1084" s="37"/>
      <c r="KW1084" s="37"/>
      <c r="KX1084" s="37"/>
      <c r="KY1084" s="37"/>
      <c r="KZ1084" s="37"/>
      <c r="LA1084" s="37"/>
      <c r="LB1084" s="37"/>
      <c r="LC1084" s="37"/>
      <c r="LD1084" s="37"/>
      <c r="LE1084" s="37"/>
      <c r="LF1084" s="37"/>
      <c r="LG1084" s="37"/>
      <c r="LH1084" s="37"/>
      <c r="LI1084" s="37"/>
      <c r="LJ1084" s="37"/>
      <c r="LK1084" s="37"/>
      <c r="LL1084" s="37"/>
      <c r="LM1084" s="37"/>
      <c r="LN1084" s="37"/>
      <c r="LO1084" s="37"/>
      <c r="LP1084" s="37"/>
      <c r="LQ1084" s="37"/>
      <c r="LR1084" s="37"/>
      <c r="LS1084" s="37"/>
      <c r="LT1084" s="37"/>
      <c r="LU1084" s="37"/>
      <c r="LV1084" s="37"/>
      <c r="LW1084" s="37"/>
      <c r="LX1084" s="37"/>
      <c r="LY1084" s="37"/>
      <c r="LZ1084" s="37"/>
      <c r="MA1084" s="37"/>
      <c r="MB1084" s="37"/>
      <c r="MC1084" s="37"/>
      <c r="MD1084" s="37"/>
      <c r="ME1084" s="37"/>
      <c r="MF1084" s="37"/>
      <c r="MG1084" s="37"/>
      <c r="MH1084" s="37"/>
      <c r="MI1084" s="37"/>
      <c r="MJ1084" s="37"/>
      <c r="MK1084" s="37"/>
      <c r="ML1084" s="37"/>
      <c r="MM1084" s="37"/>
      <c r="MN1084" s="37"/>
      <c r="MO1084" s="37"/>
      <c r="MP1084" s="37"/>
      <c r="MQ1084" s="37"/>
      <c r="MR1084" s="37"/>
      <c r="MS1084" s="37"/>
      <c r="MT1084" s="37"/>
      <c r="MU1084" s="37"/>
      <c r="MV1084" s="37"/>
      <c r="MW1084" s="37"/>
      <c r="MX1084" s="37"/>
      <c r="MY1084" s="37"/>
      <c r="MZ1084" s="37"/>
      <c r="NA1084" s="37"/>
      <c r="NB1084" s="37"/>
      <c r="NC1084" s="37"/>
      <c r="ND1084" s="37"/>
      <c r="NE1084" s="37"/>
      <c r="NF1084" s="37"/>
      <c r="NG1084" s="37"/>
      <c r="NH1084" s="37"/>
      <c r="NI1084" s="37"/>
      <c r="NJ1084" s="37"/>
      <c r="NK1084" s="37"/>
      <c r="NL1084" s="37"/>
      <c r="NM1084" s="37"/>
      <c r="NN1084" s="37"/>
      <c r="NO1084" s="37"/>
      <c r="NP1084" s="37"/>
      <c r="NQ1084" s="37"/>
      <c r="NR1084" s="37"/>
      <c r="NS1084" s="37"/>
      <c r="NT1084" s="37"/>
      <c r="NU1084" s="37"/>
      <c r="NV1084" s="37"/>
      <c r="NW1084" s="37"/>
      <c r="NX1084" s="37"/>
      <c r="NY1084" s="37"/>
      <c r="NZ1084" s="37"/>
      <c r="OA1084" s="37"/>
      <c r="OB1084" s="37"/>
      <c r="OC1084" s="37"/>
      <c r="OD1084" s="37"/>
      <c r="OE1084" s="37"/>
      <c r="OF1084" s="37"/>
      <c r="OG1084" s="37"/>
      <c r="OH1084" s="37"/>
      <c r="OI1084" s="37"/>
      <c r="OJ1084" s="37"/>
      <c r="OK1084" s="37"/>
      <c r="OL1084" s="37"/>
      <c r="OM1084" s="37"/>
      <c r="ON1084" s="37"/>
      <c r="OO1084" s="37"/>
      <c r="OP1084" s="37"/>
      <c r="OQ1084" s="37"/>
      <c r="OR1084" s="37"/>
      <c r="OS1084" s="37"/>
      <c r="OT1084" s="37"/>
      <c r="OU1084" s="37"/>
      <c r="OV1084" s="37"/>
      <c r="OW1084" s="37"/>
      <c r="OX1084" s="37"/>
      <c r="OY1084" s="37"/>
      <c r="OZ1084" s="37"/>
      <c r="PA1084" s="37"/>
      <c r="PB1084" s="37"/>
      <c r="PC1084" s="37"/>
      <c r="PD1084" s="37"/>
      <c r="PE1084" s="37"/>
      <c r="PF1084" s="37"/>
      <c r="PG1084" s="37"/>
      <c r="PH1084" s="37"/>
      <c r="PI1084" s="37"/>
      <c r="PJ1084" s="37"/>
      <c r="PK1084" s="37"/>
      <c r="PL1084" s="37"/>
      <c r="PM1084" s="37"/>
      <c r="PN1084" s="37"/>
      <c r="PO1084" s="37"/>
      <c r="PP1084" s="37"/>
      <c r="PQ1084" s="37"/>
      <c r="PR1084" s="37"/>
      <c r="PS1084" s="37"/>
      <c r="PT1084" s="37"/>
      <c r="PU1084" s="37"/>
      <c r="PV1084" s="37"/>
      <c r="PW1084" s="37"/>
      <c r="PX1084" s="37"/>
      <c r="PY1084" s="37"/>
      <c r="PZ1084" s="37"/>
      <c r="QA1084" s="37"/>
      <c r="QB1084" s="37"/>
      <c r="QC1084" s="37"/>
      <c r="QD1084" s="37"/>
      <c r="QE1084" s="37"/>
      <c r="QF1084" s="37"/>
      <c r="QG1084" s="37"/>
      <c r="QH1084" s="37"/>
      <c r="QI1084" s="37"/>
      <c r="QJ1084" s="37"/>
      <c r="QK1084" s="37"/>
      <c r="QL1084" s="37"/>
      <c r="QM1084" s="37"/>
      <c r="QN1084" s="37"/>
      <c r="QO1084" s="37"/>
      <c r="QP1084" s="37"/>
      <c r="QQ1084" s="37"/>
      <c r="QR1084" s="37"/>
      <c r="QS1084" s="37"/>
      <c r="QT1084" s="37"/>
      <c r="QU1084" s="37"/>
      <c r="QV1084" s="37"/>
      <c r="QW1084" s="37"/>
      <c r="QX1084" s="37"/>
      <c r="QY1084" s="37"/>
      <c r="QZ1084" s="37"/>
      <c r="RA1084" s="37"/>
      <c r="RB1084" s="37"/>
      <c r="RC1084" s="37"/>
      <c r="RD1084" s="37"/>
      <c r="RE1084" s="37"/>
      <c r="RF1084" s="37"/>
      <c r="RG1084" s="37"/>
      <c r="RH1084" s="37"/>
      <c r="RI1084" s="37"/>
      <c r="RJ1084" s="37"/>
      <c r="RK1084" s="37"/>
      <c r="RL1084" s="37"/>
      <c r="RM1084" s="37"/>
      <c r="RN1084" s="37"/>
      <c r="RO1084" s="37"/>
      <c r="RP1084" s="37"/>
      <c r="RQ1084" s="37"/>
      <c r="RR1084" s="37"/>
      <c r="RS1084" s="37"/>
      <c r="RT1084" s="37"/>
      <c r="RU1084" s="37"/>
      <c r="RV1084" s="37"/>
      <c r="RW1084" s="37"/>
      <c r="RX1084" s="37"/>
      <c r="RY1084" s="37"/>
      <c r="RZ1084" s="37"/>
      <c r="SA1084" s="37"/>
      <c r="SB1084" s="37"/>
      <c r="SC1084" s="37"/>
      <c r="SD1084" s="37"/>
      <c r="SE1084" s="37"/>
      <c r="SF1084" s="37"/>
      <c r="SG1084" s="37"/>
      <c r="SH1084" s="37"/>
      <c r="SI1084" s="37"/>
      <c r="SJ1084" s="37"/>
      <c r="SK1084" s="37"/>
      <c r="SL1084" s="37"/>
      <c r="SM1084" s="37"/>
      <c r="SN1084" s="37"/>
      <c r="SO1084" s="37"/>
      <c r="SP1084" s="37"/>
      <c r="SQ1084" s="37"/>
      <c r="SR1084" s="37"/>
      <c r="SS1084" s="37"/>
      <c r="ST1084" s="37"/>
      <c r="SU1084" s="37"/>
      <c r="SV1084" s="37"/>
      <c r="SW1084" s="37"/>
      <c r="SX1084" s="37"/>
      <c r="SY1084" s="37"/>
      <c r="SZ1084" s="37"/>
      <c r="TA1084" s="37"/>
      <c r="TB1084" s="37"/>
      <c r="TC1084" s="37"/>
      <c r="TD1084" s="37"/>
      <c r="TE1084" s="37"/>
      <c r="TF1084" s="37"/>
      <c r="TG1084" s="37"/>
      <c r="TH1084" s="37"/>
      <c r="TI1084" s="37"/>
      <c r="TJ1084" s="37"/>
      <c r="TK1084" s="37"/>
      <c r="TL1084" s="37"/>
      <c r="TM1084" s="37"/>
      <c r="TN1084" s="37"/>
      <c r="TO1084" s="37"/>
      <c r="TP1084" s="37"/>
      <c r="TQ1084" s="37"/>
      <c r="TR1084" s="37"/>
      <c r="TS1084" s="37"/>
      <c r="TT1084" s="37"/>
      <c r="TU1084" s="37"/>
      <c r="TV1084" s="37"/>
      <c r="TW1084" s="37"/>
      <c r="TX1084" s="37"/>
      <c r="TY1084" s="37"/>
      <c r="TZ1084" s="37"/>
      <c r="UA1084" s="37"/>
      <c r="UB1084" s="37"/>
      <c r="UC1084" s="37"/>
      <c r="UD1084" s="37"/>
      <c r="UE1084" s="37"/>
      <c r="UF1084" s="37"/>
      <c r="UG1084" s="37"/>
      <c r="UH1084" s="37"/>
      <c r="UI1084" s="37"/>
      <c r="UJ1084" s="37"/>
      <c r="UK1084" s="37"/>
      <c r="UL1084" s="37"/>
      <c r="UM1084" s="37"/>
      <c r="UN1084" s="37"/>
      <c r="UO1084" s="37"/>
      <c r="UP1084" s="37"/>
      <c r="UQ1084" s="37"/>
      <c r="UR1084" s="37"/>
      <c r="US1084" s="37"/>
      <c r="UT1084" s="37"/>
      <c r="UU1084" s="37"/>
      <c r="UV1084" s="37"/>
      <c r="UW1084" s="37"/>
      <c r="UX1084" s="37"/>
      <c r="UY1084" s="37"/>
      <c r="UZ1084" s="37"/>
      <c r="VA1084" s="37"/>
      <c r="VB1084" s="37"/>
      <c r="VC1084" s="37"/>
      <c r="VD1084" s="37"/>
      <c r="VE1084" s="37"/>
      <c r="VF1084" s="37"/>
      <c r="VG1084" s="37"/>
      <c r="VH1084" s="37"/>
      <c r="VI1084" s="37"/>
      <c r="VJ1084" s="37"/>
      <c r="VK1084" s="37"/>
      <c r="VL1084" s="37"/>
      <c r="VM1084" s="37"/>
      <c r="VN1084" s="37"/>
      <c r="VO1084" s="37"/>
      <c r="VP1084" s="37"/>
      <c r="VQ1084" s="37"/>
      <c r="VR1084" s="37"/>
      <c r="VS1084" s="37"/>
      <c r="VT1084" s="37"/>
      <c r="VU1084" s="37"/>
      <c r="VV1084" s="37"/>
      <c r="VW1084" s="37"/>
      <c r="VX1084" s="37"/>
      <c r="VY1084" s="37"/>
      <c r="VZ1084" s="37"/>
      <c r="WA1084" s="37"/>
      <c r="WB1084" s="37"/>
      <c r="WC1084" s="37"/>
      <c r="WD1084" s="37"/>
      <c r="WE1084" s="37"/>
      <c r="WF1084" s="37"/>
      <c r="WG1084" s="37"/>
      <c r="WH1084" s="37"/>
      <c r="WI1084" s="37"/>
      <c r="WJ1084" s="37"/>
      <c r="WK1084" s="37"/>
      <c r="WL1084" s="37"/>
      <c r="WM1084" s="37"/>
      <c r="WN1084" s="37"/>
      <c r="WO1084" s="37"/>
      <c r="WP1084" s="37"/>
      <c r="WQ1084" s="37"/>
      <c r="WR1084" s="37"/>
      <c r="WS1084" s="37"/>
      <c r="WT1084" s="37"/>
      <c r="WU1084" s="37"/>
      <c r="WV1084" s="37"/>
      <c r="WW1084" s="37"/>
      <c r="WX1084" s="37"/>
      <c r="WY1084" s="37"/>
      <c r="WZ1084" s="37"/>
      <c r="XA1084" s="37"/>
      <c r="XB1084" s="37"/>
      <c r="XC1084" s="37"/>
      <c r="XD1084" s="37"/>
      <c r="XE1084" s="37"/>
      <c r="XF1084" s="37"/>
      <c r="XG1084" s="37"/>
      <c r="XH1084" s="37"/>
      <c r="XI1084" s="37"/>
      <c r="XJ1084" s="37"/>
      <c r="XK1084" s="37"/>
      <c r="XL1084" s="37"/>
      <c r="XM1084" s="37"/>
      <c r="XN1084" s="37"/>
      <c r="XO1084" s="37"/>
      <c r="XP1084" s="37"/>
      <c r="XQ1084" s="37"/>
      <c r="XR1084" s="37"/>
      <c r="XS1084" s="37"/>
      <c r="XT1084" s="37"/>
      <c r="XU1084" s="37"/>
      <c r="XV1084" s="37"/>
      <c r="XW1084" s="37"/>
      <c r="XX1084" s="37"/>
      <c r="XY1084" s="37"/>
      <c r="XZ1084" s="37"/>
      <c r="YA1084" s="37"/>
      <c r="YB1084" s="37"/>
      <c r="YC1084" s="37"/>
      <c r="YD1084" s="37"/>
      <c r="YE1084" s="37"/>
      <c r="YF1084" s="37"/>
      <c r="YG1084" s="37"/>
      <c r="YH1084" s="37"/>
      <c r="YI1084" s="37"/>
      <c r="YJ1084" s="37"/>
      <c r="YK1084" s="37"/>
      <c r="YL1084" s="37"/>
      <c r="YM1084" s="37"/>
      <c r="YN1084" s="37"/>
      <c r="YO1084" s="37"/>
      <c r="YP1084" s="37"/>
      <c r="YQ1084" s="37"/>
      <c r="YR1084" s="37"/>
      <c r="YS1084" s="37"/>
      <c r="YT1084" s="37"/>
      <c r="YU1084" s="37"/>
      <c r="YV1084" s="37"/>
      <c r="YW1084" s="37"/>
      <c r="YX1084" s="37"/>
      <c r="YY1084" s="37"/>
      <c r="YZ1084" s="37"/>
      <c r="ZA1084" s="37"/>
      <c r="ZB1084" s="37"/>
      <c r="ZC1084" s="37"/>
      <c r="ZD1084" s="37"/>
      <c r="ZE1084" s="37"/>
      <c r="ZF1084" s="37"/>
      <c r="ZG1084" s="37"/>
      <c r="ZH1084" s="37"/>
      <c r="ZI1084" s="37"/>
      <c r="ZJ1084" s="37"/>
      <c r="ZK1084" s="37"/>
      <c r="ZL1084" s="37"/>
      <c r="ZM1084" s="37"/>
      <c r="ZN1084" s="37"/>
      <c r="ZO1084" s="37"/>
      <c r="ZP1084" s="37"/>
      <c r="ZQ1084" s="37"/>
      <c r="ZR1084" s="37"/>
      <c r="ZS1084" s="37"/>
      <c r="ZT1084" s="37"/>
      <c r="ZU1084" s="37"/>
      <c r="ZV1084" s="37"/>
      <c r="ZW1084" s="37"/>
      <c r="ZX1084" s="37"/>
      <c r="ZY1084" s="37"/>
      <c r="ZZ1084" s="37"/>
      <c r="AAA1084" s="37"/>
      <c r="AAB1084" s="37"/>
      <c r="AAC1084" s="37"/>
      <c r="AAD1084" s="37"/>
      <c r="AAE1084" s="37"/>
      <c r="AAF1084" s="37"/>
      <c r="AAG1084" s="37"/>
      <c r="AAH1084" s="37"/>
      <c r="AAI1084" s="37"/>
      <c r="AAJ1084" s="37"/>
      <c r="AAK1084" s="37"/>
      <c r="AAL1084" s="35"/>
      <c r="AAM1084" s="35"/>
      <c r="AAN1084" s="35"/>
      <c r="AAO1084" s="22" t="s">
        <v>136</v>
      </c>
      <c r="AAP1084" s="35"/>
      <c r="AAQ1084" s="35"/>
      <c r="AAR1084" s="35"/>
      <c r="AAS1084" s="35"/>
      <c r="AAT1084" s="35"/>
      <c r="AAU1084" s="35"/>
      <c r="AAV1084" s="35"/>
      <c r="AAY1084" s="23"/>
      <c r="AAZ1084" s="23"/>
      <c r="ABA1084" s="23"/>
      <c r="ABB1084" s="23"/>
      <c r="ABC1084" s="23"/>
      <c r="ABD1084" s="23"/>
      <c r="ABE1084" s="23"/>
      <c r="ABF1084" s="23"/>
      <c r="ABG1084" s="23"/>
      <c r="ABH1084" s="23"/>
      <c r="ABI1084" s="23"/>
      <c r="ABJ1084" s="23"/>
    </row>
    <row r="1085" spans="1:738" x14ac:dyDescent="0.15">
      <c r="A1085" s="35"/>
      <c r="B1085" s="39"/>
      <c r="C1085" s="40"/>
      <c r="D1085" s="40"/>
      <c r="E1085" s="40"/>
      <c r="F1085" s="40"/>
      <c r="G1085" s="40"/>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7"/>
      <c r="AP1085" s="38"/>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c r="CP1085" s="37"/>
      <c r="CQ1085" s="37"/>
      <c r="CR1085" s="37"/>
      <c r="CS1085" s="37"/>
      <c r="CT1085" s="37"/>
      <c r="CU1085" s="37"/>
      <c r="CV1085" s="37"/>
      <c r="CW1085" s="37"/>
      <c r="CX1085" s="37"/>
      <c r="CY1085" s="37"/>
      <c r="CZ1085" s="37"/>
      <c r="DA1085" s="37"/>
      <c r="DB1085" s="37"/>
      <c r="DC1085" s="37"/>
      <c r="DD1085" s="37"/>
      <c r="DE1085" s="37"/>
      <c r="DF1085" s="37"/>
      <c r="DG1085" s="37"/>
      <c r="DH1085" s="37"/>
      <c r="DI1085" s="37"/>
      <c r="DJ1085" s="37"/>
      <c r="DK1085" s="37"/>
      <c r="DL1085" s="37"/>
      <c r="DM1085" s="37"/>
      <c r="DN1085" s="37"/>
      <c r="DO1085" s="37"/>
      <c r="DP1085" s="37"/>
      <c r="DQ1085" s="37"/>
      <c r="DR1085" s="37"/>
      <c r="DS1085" s="37"/>
      <c r="DT1085" s="37"/>
      <c r="DU1085" s="37"/>
      <c r="DV1085" s="37"/>
      <c r="DW1085" s="37"/>
      <c r="DX1085" s="37"/>
      <c r="DY1085" s="37"/>
      <c r="DZ1085" s="37"/>
      <c r="EA1085" s="37"/>
      <c r="EB1085" s="37"/>
      <c r="EC1085" s="37"/>
      <c r="ED1085" s="37"/>
      <c r="EE1085" s="37"/>
      <c r="EF1085" s="37"/>
      <c r="EG1085" s="37"/>
      <c r="EH1085" s="37"/>
      <c r="EI1085" s="37"/>
      <c r="EJ1085" s="37"/>
      <c r="EK1085" s="37"/>
      <c r="EL1085" s="37"/>
      <c r="EM1085" s="37"/>
      <c r="EN1085" s="37"/>
      <c r="EO1085" s="37"/>
      <c r="EP1085" s="37"/>
      <c r="EQ1085" s="37"/>
      <c r="ER1085" s="37"/>
      <c r="ES1085" s="37"/>
      <c r="ET1085" s="37"/>
      <c r="EU1085" s="37"/>
      <c r="EV1085" s="37"/>
      <c r="EW1085" s="37"/>
      <c r="EX1085" s="37"/>
      <c r="EY1085" s="37"/>
      <c r="EZ1085" s="37"/>
      <c r="FA1085" s="37"/>
      <c r="FB1085" s="37"/>
      <c r="FC1085" s="37"/>
      <c r="FD1085" s="37"/>
      <c r="FE1085" s="37"/>
      <c r="FF1085" s="37"/>
      <c r="FG1085" s="37"/>
      <c r="FH1085" s="37"/>
      <c r="FI1085" s="37"/>
      <c r="FJ1085" s="37"/>
      <c r="FK1085" s="37"/>
      <c r="FL1085" s="37"/>
      <c r="FM1085" s="37"/>
      <c r="FN1085" s="37"/>
      <c r="FO1085" s="37"/>
      <c r="FP1085" s="37"/>
      <c r="FQ1085" s="37"/>
      <c r="FR1085" s="37"/>
      <c r="FS1085" s="37"/>
      <c r="FT1085" s="37"/>
      <c r="FU1085" s="37"/>
      <c r="FV1085" s="37"/>
      <c r="FW1085" s="37"/>
      <c r="FX1085" s="37"/>
      <c r="FY1085" s="37"/>
      <c r="FZ1085" s="37"/>
      <c r="GA1085" s="37"/>
      <c r="GB1085" s="37"/>
      <c r="GC1085" s="37"/>
      <c r="GD1085" s="37"/>
      <c r="GE1085" s="37"/>
      <c r="GF1085" s="37"/>
      <c r="GG1085" s="37"/>
      <c r="GH1085" s="37"/>
      <c r="GI1085" s="37"/>
      <c r="GJ1085" s="37"/>
      <c r="GK1085" s="37"/>
      <c r="GL1085" s="37"/>
      <c r="GM1085" s="37"/>
      <c r="GN1085" s="37"/>
      <c r="GO1085" s="37"/>
      <c r="GP1085" s="37"/>
      <c r="GQ1085" s="37"/>
      <c r="GR1085" s="37"/>
      <c r="GS1085" s="37"/>
      <c r="GT1085" s="37"/>
      <c r="GU1085" s="37"/>
      <c r="GV1085" s="37"/>
      <c r="GW1085" s="37"/>
      <c r="GX1085" s="37"/>
      <c r="GY1085" s="37"/>
      <c r="GZ1085" s="37"/>
      <c r="HA1085" s="37"/>
      <c r="HB1085" s="37"/>
      <c r="HC1085" s="37"/>
      <c r="HD1085" s="37"/>
      <c r="HE1085" s="37"/>
      <c r="HF1085" s="37"/>
      <c r="HG1085" s="37"/>
      <c r="HH1085" s="37"/>
      <c r="HI1085" s="37"/>
      <c r="HJ1085" s="37"/>
      <c r="HK1085" s="37"/>
      <c r="HL1085" s="37"/>
      <c r="HM1085" s="37"/>
      <c r="HN1085" s="37"/>
      <c r="HO1085" s="37"/>
      <c r="HP1085" s="37"/>
      <c r="HQ1085" s="37"/>
      <c r="HR1085" s="37"/>
      <c r="HS1085" s="37"/>
      <c r="HT1085" s="37"/>
      <c r="HU1085" s="37"/>
      <c r="HV1085" s="37"/>
      <c r="HW1085" s="37"/>
      <c r="HX1085" s="37"/>
      <c r="HY1085" s="37"/>
      <c r="HZ1085" s="37"/>
      <c r="IA1085" s="37"/>
      <c r="IB1085" s="37"/>
      <c r="IC1085" s="37"/>
      <c r="ID1085" s="37"/>
      <c r="IE1085" s="37"/>
      <c r="IF1085" s="37"/>
      <c r="IG1085" s="37"/>
      <c r="IH1085" s="37"/>
      <c r="II1085" s="37"/>
      <c r="IJ1085" s="37"/>
      <c r="IK1085" s="37"/>
      <c r="IL1085" s="37"/>
      <c r="IM1085" s="37"/>
      <c r="IN1085" s="37"/>
      <c r="IO1085" s="37"/>
      <c r="IP1085" s="37"/>
      <c r="IQ1085" s="37"/>
      <c r="IR1085" s="37"/>
      <c r="IS1085" s="37"/>
      <c r="IT1085" s="37"/>
      <c r="IU1085" s="37"/>
      <c r="IV1085" s="37"/>
      <c r="IW1085" s="37"/>
      <c r="IX1085" s="37"/>
      <c r="IY1085" s="37"/>
      <c r="IZ1085" s="37"/>
      <c r="JA1085" s="37"/>
      <c r="JB1085" s="37"/>
      <c r="JC1085" s="37"/>
      <c r="JD1085" s="37"/>
      <c r="JE1085" s="37"/>
      <c r="JF1085" s="37"/>
      <c r="JG1085" s="37"/>
      <c r="JH1085" s="37"/>
      <c r="JI1085" s="37"/>
      <c r="JJ1085" s="37"/>
      <c r="JK1085" s="37"/>
      <c r="JL1085" s="37"/>
      <c r="JM1085" s="37"/>
      <c r="JN1085" s="37"/>
      <c r="JO1085" s="37"/>
      <c r="JP1085" s="37"/>
      <c r="JQ1085" s="37"/>
      <c r="JR1085" s="37"/>
      <c r="JS1085" s="37"/>
      <c r="JT1085" s="37"/>
      <c r="JU1085" s="37"/>
      <c r="JV1085" s="37"/>
      <c r="JW1085" s="37"/>
      <c r="JX1085" s="37"/>
      <c r="JY1085" s="37"/>
      <c r="JZ1085" s="37"/>
      <c r="KA1085" s="37"/>
      <c r="KB1085" s="37"/>
      <c r="KC1085" s="37"/>
      <c r="KD1085" s="37"/>
      <c r="KE1085" s="37"/>
      <c r="KF1085" s="37"/>
      <c r="KG1085" s="37"/>
      <c r="KH1085" s="37"/>
      <c r="KI1085" s="37"/>
      <c r="KJ1085" s="37"/>
      <c r="KK1085" s="37"/>
      <c r="KL1085" s="37"/>
      <c r="KM1085" s="37"/>
      <c r="KN1085" s="37"/>
      <c r="KO1085" s="37"/>
      <c r="KP1085" s="37"/>
      <c r="KQ1085" s="37"/>
      <c r="KR1085" s="37"/>
      <c r="KS1085" s="37"/>
      <c r="KT1085" s="37"/>
      <c r="KU1085" s="37"/>
      <c r="KV1085" s="37"/>
      <c r="KW1085" s="37"/>
      <c r="KX1085" s="37"/>
      <c r="KY1085" s="37"/>
      <c r="KZ1085" s="37"/>
      <c r="LA1085" s="37"/>
      <c r="LB1085" s="37"/>
      <c r="LC1085" s="37"/>
      <c r="LD1085" s="37"/>
      <c r="LE1085" s="37"/>
      <c r="LF1085" s="37"/>
      <c r="LG1085" s="37"/>
      <c r="LH1085" s="37"/>
      <c r="LI1085" s="37"/>
      <c r="LJ1085" s="37"/>
      <c r="LK1085" s="37"/>
      <c r="LL1085" s="37"/>
      <c r="LM1085" s="37"/>
      <c r="LN1085" s="37"/>
      <c r="LO1085" s="37"/>
      <c r="LP1085" s="37"/>
      <c r="LQ1085" s="37"/>
      <c r="LR1085" s="37"/>
      <c r="LS1085" s="37"/>
      <c r="LT1085" s="37"/>
      <c r="LU1085" s="37"/>
      <c r="LV1085" s="37"/>
      <c r="LW1085" s="37"/>
      <c r="LX1085" s="37"/>
      <c r="LY1085" s="37"/>
      <c r="LZ1085" s="37"/>
      <c r="MA1085" s="37"/>
      <c r="MB1085" s="37"/>
      <c r="MC1085" s="37"/>
      <c r="MD1085" s="37"/>
      <c r="ME1085" s="37"/>
      <c r="MF1085" s="37"/>
      <c r="MG1085" s="37"/>
      <c r="MH1085" s="37"/>
      <c r="MI1085" s="37"/>
      <c r="MJ1085" s="37"/>
      <c r="MK1085" s="37"/>
      <c r="ML1085" s="37"/>
      <c r="MM1085" s="37"/>
      <c r="MN1085" s="37"/>
      <c r="MO1085" s="37"/>
      <c r="MP1085" s="37"/>
      <c r="MQ1085" s="37"/>
      <c r="MR1085" s="37"/>
      <c r="MS1085" s="37"/>
      <c r="MT1085" s="37"/>
      <c r="MU1085" s="37"/>
      <c r="MV1085" s="37"/>
      <c r="MW1085" s="37"/>
      <c r="MX1085" s="37"/>
      <c r="MY1085" s="37"/>
      <c r="MZ1085" s="37"/>
      <c r="NA1085" s="37"/>
      <c r="NB1085" s="37"/>
      <c r="NC1085" s="37"/>
      <c r="ND1085" s="37"/>
      <c r="NE1085" s="37"/>
      <c r="NF1085" s="37"/>
      <c r="NG1085" s="37"/>
      <c r="NH1085" s="37"/>
      <c r="NI1085" s="37"/>
      <c r="NJ1085" s="37"/>
      <c r="NK1085" s="37"/>
      <c r="NL1085" s="37"/>
      <c r="NM1085" s="37"/>
      <c r="NN1085" s="37"/>
      <c r="NO1085" s="37"/>
      <c r="NP1085" s="37"/>
      <c r="NQ1085" s="37"/>
      <c r="NR1085" s="37"/>
      <c r="NS1085" s="37"/>
      <c r="NT1085" s="37"/>
      <c r="NU1085" s="37"/>
      <c r="NV1085" s="37"/>
      <c r="NW1085" s="37"/>
      <c r="NX1085" s="37"/>
      <c r="NY1085" s="37"/>
      <c r="NZ1085" s="37"/>
      <c r="OA1085" s="37"/>
      <c r="OB1085" s="37"/>
      <c r="OC1085" s="37"/>
      <c r="OD1085" s="37"/>
      <c r="OE1085" s="37"/>
      <c r="OF1085" s="37"/>
      <c r="OG1085" s="37"/>
      <c r="OH1085" s="37"/>
      <c r="OI1085" s="37"/>
      <c r="OJ1085" s="37"/>
      <c r="OK1085" s="37"/>
      <c r="OL1085" s="37"/>
      <c r="OM1085" s="37"/>
      <c r="ON1085" s="37"/>
      <c r="OO1085" s="37"/>
      <c r="OP1085" s="37"/>
      <c r="OQ1085" s="37"/>
      <c r="OR1085" s="37"/>
      <c r="OS1085" s="37"/>
      <c r="OT1085" s="37"/>
      <c r="OU1085" s="37"/>
      <c r="OV1085" s="37"/>
      <c r="OW1085" s="37"/>
      <c r="OX1085" s="37"/>
      <c r="OY1085" s="37"/>
      <c r="OZ1085" s="37"/>
      <c r="PA1085" s="37"/>
      <c r="PB1085" s="37"/>
      <c r="PC1085" s="37"/>
      <c r="PD1085" s="37"/>
      <c r="PE1085" s="37"/>
      <c r="PF1085" s="37"/>
      <c r="PG1085" s="37"/>
      <c r="PH1085" s="37"/>
      <c r="PI1085" s="37"/>
      <c r="PJ1085" s="37"/>
      <c r="PK1085" s="37"/>
      <c r="PL1085" s="37"/>
      <c r="PM1085" s="37"/>
      <c r="PN1085" s="37"/>
      <c r="PO1085" s="37"/>
      <c r="PP1085" s="37"/>
      <c r="PQ1085" s="37"/>
      <c r="PR1085" s="37"/>
      <c r="PS1085" s="37"/>
      <c r="PT1085" s="37"/>
      <c r="PU1085" s="37"/>
      <c r="PV1085" s="37"/>
      <c r="PW1085" s="37"/>
      <c r="PX1085" s="37"/>
      <c r="PY1085" s="37"/>
      <c r="PZ1085" s="37"/>
      <c r="QA1085" s="37"/>
      <c r="QB1085" s="37"/>
      <c r="QC1085" s="37"/>
      <c r="QD1085" s="37"/>
      <c r="QE1085" s="37"/>
      <c r="QF1085" s="37"/>
      <c r="QG1085" s="37"/>
      <c r="QH1085" s="37"/>
      <c r="QI1085" s="37"/>
      <c r="QJ1085" s="37"/>
      <c r="QK1085" s="37"/>
      <c r="QL1085" s="37"/>
      <c r="QM1085" s="37"/>
      <c r="QN1085" s="37"/>
      <c r="QO1085" s="37"/>
      <c r="QP1085" s="37"/>
      <c r="QQ1085" s="37"/>
      <c r="QR1085" s="37"/>
      <c r="QS1085" s="37"/>
      <c r="QT1085" s="37"/>
      <c r="QU1085" s="37"/>
      <c r="QV1085" s="37"/>
      <c r="QW1085" s="37"/>
      <c r="QX1085" s="37"/>
      <c r="QY1085" s="37"/>
      <c r="QZ1085" s="37"/>
      <c r="RA1085" s="37"/>
      <c r="RB1085" s="37"/>
      <c r="RC1085" s="37"/>
      <c r="RD1085" s="37"/>
      <c r="RE1085" s="37"/>
      <c r="RF1085" s="37"/>
      <c r="RG1085" s="37"/>
      <c r="RH1085" s="37"/>
      <c r="RI1085" s="37"/>
      <c r="RJ1085" s="37"/>
      <c r="RK1085" s="37"/>
      <c r="RL1085" s="37"/>
      <c r="RM1085" s="37"/>
      <c r="RN1085" s="37"/>
      <c r="RO1085" s="37"/>
      <c r="RP1085" s="37"/>
      <c r="RQ1085" s="37"/>
      <c r="RR1085" s="37"/>
      <c r="RS1085" s="37"/>
      <c r="RT1085" s="37"/>
      <c r="RU1085" s="37"/>
      <c r="RV1085" s="37"/>
      <c r="RW1085" s="37"/>
      <c r="RX1085" s="37"/>
      <c r="RY1085" s="37"/>
      <c r="RZ1085" s="37"/>
      <c r="SA1085" s="37"/>
      <c r="SB1085" s="37"/>
      <c r="SC1085" s="37"/>
      <c r="SD1085" s="37"/>
      <c r="SE1085" s="37"/>
      <c r="SF1085" s="37"/>
      <c r="SG1085" s="37"/>
      <c r="SH1085" s="37"/>
      <c r="SI1085" s="37"/>
      <c r="SJ1085" s="37"/>
      <c r="SK1085" s="37"/>
      <c r="SL1085" s="37"/>
      <c r="SM1085" s="37"/>
      <c r="SN1085" s="37"/>
      <c r="SO1085" s="37"/>
      <c r="SP1085" s="37"/>
      <c r="SQ1085" s="37"/>
      <c r="SR1085" s="37"/>
      <c r="SS1085" s="37"/>
      <c r="ST1085" s="37"/>
      <c r="SU1085" s="37"/>
      <c r="SV1085" s="37"/>
      <c r="SW1085" s="37"/>
      <c r="SX1085" s="37"/>
      <c r="SY1085" s="37"/>
      <c r="SZ1085" s="37"/>
      <c r="TA1085" s="37"/>
      <c r="TB1085" s="37"/>
      <c r="TC1085" s="37"/>
      <c r="TD1085" s="37"/>
      <c r="TE1085" s="37"/>
      <c r="TF1085" s="37"/>
      <c r="TG1085" s="37"/>
      <c r="TH1085" s="37"/>
      <c r="TI1085" s="37"/>
      <c r="TJ1085" s="37"/>
      <c r="TK1085" s="37"/>
      <c r="TL1085" s="37"/>
      <c r="TM1085" s="37"/>
      <c r="TN1085" s="37"/>
      <c r="TO1085" s="37"/>
      <c r="TP1085" s="37"/>
      <c r="TQ1085" s="37"/>
      <c r="TR1085" s="37"/>
      <c r="TS1085" s="37"/>
      <c r="TT1085" s="37"/>
      <c r="TU1085" s="37"/>
      <c r="TV1085" s="37"/>
      <c r="TW1085" s="37"/>
      <c r="TX1085" s="37"/>
      <c r="TY1085" s="37"/>
      <c r="TZ1085" s="37"/>
      <c r="UA1085" s="37"/>
      <c r="UB1085" s="37"/>
      <c r="UC1085" s="37"/>
      <c r="UD1085" s="37"/>
      <c r="UE1085" s="37"/>
      <c r="UF1085" s="37"/>
      <c r="UG1085" s="37"/>
      <c r="UH1085" s="37"/>
      <c r="UI1085" s="37"/>
      <c r="UJ1085" s="37"/>
      <c r="UK1085" s="37"/>
      <c r="UL1085" s="37"/>
      <c r="UM1085" s="37"/>
      <c r="UN1085" s="37"/>
      <c r="UO1085" s="37"/>
      <c r="UP1085" s="37"/>
      <c r="UQ1085" s="37"/>
      <c r="UR1085" s="37"/>
      <c r="US1085" s="37"/>
      <c r="UT1085" s="37"/>
      <c r="UU1085" s="37"/>
      <c r="UV1085" s="37"/>
      <c r="UW1085" s="37"/>
      <c r="UX1085" s="37"/>
      <c r="UY1085" s="37"/>
      <c r="UZ1085" s="37"/>
      <c r="VA1085" s="37"/>
      <c r="VB1085" s="37"/>
      <c r="VC1085" s="37"/>
      <c r="VD1085" s="37"/>
      <c r="VE1085" s="37"/>
      <c r="VF1085" s="37"/>
      <c r="VG1085" s="37"/>
      <c r="VH1085" s="37"/>
      <c r="VI1085" s="37"/>
      <c r="VJ1085" s="37"/>
      <c r="VK1085" s="37"/>
      <c r="VL1085" s="37"/>
      <c r="VM1085" s="37"/>
      <c r="VN1085" s="37"/>
      <c r="VO1085" s="37"/>
      <c r="VP1085" s="37"/>
      <c r="VQ1085" s="37"/>
      <c r="VR1085" s="37"/>
      <c r="VS1085" s="37"/>
      <c r="VT1085" s="37"/>
      <c r="VU1085" s="37"/>
      <c r="VV1085" s="37"/>
      <c r="VW1085" s="37"/>
      <c r="VX1085" s="37"/>
      <c r="VY1085" s="37"/>
      <c r="VZ1085" s="37"/>
      <c r="WA1085" s="37"/>
      <c r="WB1085" s="37"/>
      <c r="WC1085" s="37"/>
      <c r="WD1085" s="37"/>
      <c r="WE1085" s="37"/>
      <c r="WF1085" s="37"/>
      <c r="WG1085" s="37"/>
      <c r="WH1085" s="37"/>
      <c r="WI1085" s="37"/>
      <c r="WJ1085" s="37"/>
      <c r="WK1085" s="37"/>
      <c r="WL1085" s="37"/>
      <c r="WM1085" s="37"/>
      <c r="WN1085" s="37"/>
      <c r="WO1085" s="37"/>
      <c r="WP1085" s="37"/>
      <c r="WQ1085" s="37"/>
      <c r="WR1085" s="37"/>
      <c r="WS1085" s="37"/>
      <c r="WT1085" s="37"/>
      <c r="WU1085" s="37"/>
      <c r="WV1085" s="37"/>
      <c r="WW1085" s="37"/>
      <c r="WX1085" s="37"/>
      <c r="WY1085" s="37"/>
      <c r="WZ1085" s="37"/>
      <c r="XA1085" s="37"/>
      <c r="XB1085" s="37"/>
      <c r="XC1085" s="37"/>
      <c r="XD1085" s="37"/>
      <c r="XE1085" s="37"/>
      <c r="XF1085" s="37"/>
      <c r="XG1085" s="37"/>
      <c r="XH1085" s="37"/>
      <c r="XI1085" s="37"/>
      <c r="XJ1085" s="37"/>
      <c r="XK1085" s="37"/>
      <c r="XL1085" s="37"/>
      <c r="XM1085" s="37"/>
      <c r="XN1085" s="37"/>
      <c r="XO1085" s="37"/>
      <c r="XP1085" s="37"/>
      <c r="XQ1085" s="37"/>
      <c r="XR1085" s="37"/>
      <c r="XS1085" s="37"/>
      <c r="XT1085" s="37"/>
      <c r="XU1085" s="37"/>
      <c r="XV1085" s="37"/>
      <c r="XW1085" s="37"/>
      <c r="XX1085" s="37"/>
      <c r="XY1085" s="37"/>
      <c r="XZ1085" s="37"/>
      <c r="YA1085" s="37"/>
      <c r="YB1085" s="37"/>
      <c r="YC1085" s="37"/>
      <c r="YD1085" s="37"/>
      <c r="YE1085" s="37"/>
      <c r="YF1085" s="37"/>
      <c r="YG1085" s="37"/>
      <c r="YH1085" s="37"/>
      <c r="YI1085" s="37"/>
      <c r="YJ1085" s="37"/>
      <c r="YK1085" s="37"/>
      <c r="YL1085" s="37"/>
      <c r="YM1085" s="37"/>
      <c r="YN1085" s="37"/>
      <c r="YO1085" s="37"/>
      <c r="YP1085" s="37"/>
      <c r="YQ1085" s="37"/>
      <c r="YR1085" s="37"/>
      <c r="YS1085" s="37"/>
      <c r="YT1085" s="37"/>
      <c r="YU1085" s="37"/>
      <c r="YV1085" s="37"/>
      <c r="YW1085" s="37"/>
      <c r="YX1085" s="37"/>
      <c r="YY1085" s="37"/>
      <c r="YZ1085" s="37"/>
      <c r="ZA1085" s="37"/>
      <c r="ZB1085" s="37"/>
      <c r="ZC1085" s="37"/>
      <c r="ZD1085" s="37"/>
      <c r="ZE1085" s="37"/>
      <c r="ZF1085" s="37"/>
      <c r="ZG1085" s="37"/>
      <c r="ZH1085" s="37"/>
      <c r="ZI1085" s="37"/>
      <c r="ZJ1085" s="37"/>
      <c r="ZK1085" s="37"/>
      <c r="ZL1085" s="37"/>
      <c r="ZM1085" s="37"/>
      <c r="ZN1085" s="37"/>
      <c r="ZO1085" s="37"/>
      <c r="ZP1085" s="37"/>
      <c r="ZQ1085" s="37"/>
      <c r="ZR1085" s="37"/>
      <c r="ZS1085" s="37"/>
      <c r="ZT1085" s="37"/>
      <c r="ZU1085" s="37"/>
      <c r="ZV1085" s="37"/>
      <c r="ZW1085" s="37"/>
      <c r="ZX1085" s="37"/>
      <c r="ZY1085" s="37"/>
      <c r="ZZ1085" s="37"/>
      <c r="AAA1085" s="37"/>
      <c r="AAB1085" s="37"/>
      <c r="AAC1085" s="37"/>
      <c r="AAD1085" s="37"/>
      <c r="AAE1085" s="37"/>
      <c r="AAF1085" s="37"/>
      <c r="AAG1085" s="37"/>
      <c r="AAH1085" s="37"/>
      <c r="AAI1085" s="37"/>
      <c r="AAJ1085" s="37"/>
      <c r="AAK1085" s="37"/>
      <c r="AAL1085" s="35"/>
      <c r="AAM1085" s="35"/>
      <c r="AAN1085" s="35"/>
      <c r="AAO1085" s="22" t="s">
        <v>135</v>
      </c>
      <c r="AAP1085" s="35"/>
      <c r="AAQ1085" s="35"/>
      <c r="AAR1085" s="35"/>
      <c r="AAS1085" s="35"/>
      <c r="AAT1085" s="35"/>
      <c r="AAU1085" s="35"/>
      <c r="AAV1085" s="35"/>
      <c r="AAY1085" s="23"/>
      <c r="AAZ1085" s="23"/>
      <c r="ABA1085" s="23"/>
      <c r="ABB1085" s="23"/>
      <c r="ABC1085" s="23"/>
      <c r="ABD1085" s="23"/>
      <c r="ABE1085" s="23"/>
      <c r="ABF1085" s="23"/>
      <c r="ABG1085" s="23"/>
      <c r="ABH1085" s="23"/>
      <c r="ABI1085" s="23"/>
      <c r="ABJ1085" s="23"/>
    </row>
    <row r="1086" spans="1:738" x14ac:dyDescent="0.15">
      <c r="A1086" s="35"/>
      <c r="B1086" s="39"/>
      <c r="C1086" s="40"/>
      <c r="D1086" s="40"/>
      <c r="E1086" s="40"/>
      <c r="F1086" s="40"/>
      <c r="G1086" s="40"/>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7"/>
      <c r="AP1086" s="38"/>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c r="CP1086" s="37"/>
      <c r="CQ1086" s="37"/>
      <c r="CR1086" s="37"/>
      <c r="CS1086" s="37"/>
      <c r="CT1086" s="37"/>
      <c r="CU1086" s="37"/>
      <c r="CV1086" s="37"/>
      <c r="CW1086" s="37"/>
      <c r="CX1086" s="37"/>
      <c r="CY1086" s="37"/>
      <c r="CZ1086" s="37"/>
      <c r="DA1086" s="37"/>
      <c r="DB1086" s="37"/>
      <c r="DC1086" s="37"/>
      <c r="DD1086" s="37"/>
      <c r="DE1086" s="37"/>
      <c r="DF1086" s="37"/>
      <c r="DG1086" s="37"/>
      <c r="DH1086" s="37"/>
      <c r="DI1086" s="37"/>
      <c r="DJ1086" s="37"/>
      <c r="DK1086" s="37"/>
      <c r="DL1086" s="37"/>
      <c r="DM1086" s="37"/>
      <c r="DN1086" s="37"/>
      <c r="DO1086" s="37"/>
      <c r="DP1086" s="37"/>
      <c r="DQ1086" s="37"/>
      <c r="DR1086" s="37"/>
      <c r="DS1086" s="37"/>
      <c r="DT1086" s="37"/>
      <c r="DU1086" s="37"/>
      <c r="DV1086" s="37"/>
      <c r="DW1086" s="37"/>
      <c r="DX1086" s="37"/>
      <c r="DY1086" s="37"/>
      <c r="DZ1086" s="37"/>
      <c r="EA1086" s="37"/>
      <c r="EB1086" s="37"/>
      <c r="EC1086" s="37"/>
      <c r="ED1086" s="37"/>
      <c r="EE1086" s="37"/>
      <c r="EF1086" s="37"/>
      <c r="EG1086" s="37"/>
      <c r="EH1086" s="37"/>
      <c r="EI1086" s="37"/>
      <c r="EJ1086" s="37"/>
      <c r="EK1086" s="37"/>
      <c r="EL1086" s="37"/>
      <c r="EM1086" s="37"/>
      <c r="EN1086" s="37"/>
      <c r="EO1086" s="37"/>
      <c r="EP1086" s="37"/>
      <c r="EQ1086" s="37"/>
      <c r="ER1086" s="37"/>
      <c r="ES1086" s="37"/>
      <c r="ET1086" s="37"/>
      <c r="EU1086" s="37"/>
      <c r="EV1086" s="37"/>
      <c r="EW1086" s="37"/>
      <c r="EX1086" s="37"/>
      <c r="EY1086" s="37"/>
      <c r="EZ1086" s="37"/>
      <c r="FA1086" s="37"/>
      <c r="FB1086" s="37"/>
      <c r="FC1086" s="37"/>
      <c r="FD1086" s="37"/>
      <c r="FE1086" s="37"/>
      <c r="FF1086" s="37"/>
      <c r="FG1086" s="37"/>
      <c r="FH1086" s="37"/>
      <c r="FI1086" s="37"/>
      <c r="FJ1086" s="37"/>
      <c r="FK1086" s="37"/>
      <c r="FL1086" s="37"/>
      <c r="FM1086" s="37"/>
      <c r="FN1086" s="37"/>
      <c r="FO1086" s="37"/>
      <c r="FP1086" s="37"/>
      <c r="FQ1086" s="37"/>
      <c r="FR1086" s="37"/>
      <c r="FS1086" s="37"/>
      <c r="FT1086" s="37"/>
      <c r="FU1086" s="37"/>
      <c r="FV1086" s="37"/>
      <c r="FW1086" s="37"/>
      <c r="FX1086" s="37"/>
      <c r="FY1086" s="37"/>
      <c r="FZ1086" s="37"/>
      <c r="GA1086" s="37"/>
      <c r="GB1086" s="37"/>
      <c r="GC1086" s="37"/>
      <c r="GD1086" s="37"/>
      <c r="GE1086" s="37"/>
      <c r="GF1086" s="37"/>
      <c r="GG1086" s="37"/>
      <c r="GH1086" s="37"/>
      <c r="GI1086" s="37"/>
      <c r="GJ1086" s="37"/>
      <c r="GK1086" s="37"/>
      <c r="GL1086" s="37"/>
      <c r="GM1086" s="37"/>
      <c r="GN1086" s="37"/>
      <c r="GO1086" s="37"/>
      <c r="GP1086" s="37"/>
      <c r="GQ1086" s="37"/>
      <c r="GR1086" s="37"/>
      <c r="GS1086" s="37"/>
      <c r="GT1086" s="37"/>
      <c r="GU1086" s="37"/>
      <c r="GV1086" s="37"/>
      <c r="GW1086" s="37"/>
      <c r="GX1086" s="37"/>
      <c r="GY1086" s="37"/>
      <c r="GZ1086" s="37"/>
      <c r="HA1086" s="37"/>
      <c r="HB1086" s="37"/>
      <c r="HC1086" s="37"/>
      <c r="HD1086" s="37"/>
      <c r="HE1086" s="37"/>
      <c r="HF1086" s="37"/>
      <c r="HG1086" s="37"/>
      <c r="HH1086" s="37"/>
      <c r="HI1086" s="37"/>
      <c r="HJ1086" s="37"/>
      <c r="HK1086" s="37"/>
      <c r="HL1086" s="37"/>
      <c r="HM1086" s="37"/>
      <c r="HN1086" s="37"/>
      <c r="HO1086" s="37"/>
      <c r="HP1086" s="37"/>
      <c r="HQ1086" s="37"/>
      <c r="HR1086" s="37"/>
      <c r="HS1086" s="37"/>
      <c r="HT1086" s="37"/>
      <c r="HU1086" s="37"/>
      <c r="HV1086" s="37"/>
      <c r="HW1086" s="37"/>
      <c r="HX1086" s="37"/>
      <c r="HY1086" s="37"/>
      <c r="HZ1086" s="37"/>
      <c r="IA1086" s="37"/>
      <c r="IB1086" s="37"/>
      <c r="IC1086" s="37"/>
      <c r="ID1086" s="37"/>
      <c r="IE1086" s="37"/>
      <c r="IF1086" s="37"/>
      <c r="IG1086" s="37"/>
      <c r="IH1086" s="37"/>
      <c r="II1086" s="37"/>
      <c r="IJ1086" s="37"/>
      <c r="IK1086" s="37"/>
      <c r="IL1086" s="37"/>
      <c r="IM1086" s="37"/>
      <c r="IN1086" s="37"/>
      <c r="IO1086" s="37"/>
      <c r="IP1086" s="37"/>
      <c r="IQ1086" s="37"/>
      <c r="IR1086" s="37"/>
      <c r="IS1086" s="37"/>
      <c r="IT1086" s="37"/>
      <c r="IU1086" s="37"/>
      <c r="IV1086" s="37"/>
      <c r="IW1086" s="37"/>
      <c r="IX1086" s="37"/>
      <c r="IY1086" s="37"/>
      <c r="IZ1086" s="37"/>
      <c r="JA1086" s="37"/>
      <c r="JB1086" s="37"/>
      <c r="JC1086" s="37"/>
      <c r="JD1086" s="37"/>
      <c r="JE1086" s="37"/>
      <c r="JF1086" s="37"/>
      <c r="JG1086" s="37"/>
      <c r="JH1086" s="37"/>
      <c r="JI1086" s="37"/>
      <c r="JJ1086" s="37"/>
      <c r="JK1086" s="37"/>
      <c r="JL1086" s="37"/>
      <c r="JM1086" s="37"/>
      <c r="JN1086" s="37"/>
      <c r="JO1086" s="37"/>
      <c r="JP1086" s="37"/>
      <c r="JQ1086" s="37"/>
      <c r="JR1086" s="37"/>
      <c r="JS1086" s="37"/>
      <c r="JT1086" s="37"/>
      <c r="JU1086" s="37"/>
      <c r="JV1086" s="37"/>
      <c r="JW1086" s="37"/>
      <c r="JX1086" s="37"/>
      <c r="JY1086" s="37"/>
      <c r="JZ1086" s="37"/>
      <c r="KA1086" s="37"/>
      <c r="KB1086" s="37"/>
      <c r="KC1086" s="37"/>
      <c r="KD1086" s="37"/>
      <c r="KE1086" s="37"/>
      <c r="KF1086" s="37"/>
      <c r="KG1086" s="37"/>
      <c r="KH1086" s="37"/>
      <c r="KI1086" s="37"/>
      <c r="KJ1086" s="37"/>
      <c r="KK1086" s="37"/>
      <c r="KL1086" s="37"/>
      <c r="KM1086" s="37"/>
      <c r="KN1086" s="37"/>
      <c r="KO1086" s="37"/>
      <c r="KP1086" s="37"/>
      <c r="KQ1086" s="37"/>
      <c r="KR1086" s="37"/>
      <c r="KS1086" s="37"/>
      <c r="KT1086" s="37"/>
      <c r="KU1086" s="37"/>
      <c r="KV1086" s="37"/>
      <c r="KW1086" s="37"/>
      <c r="KX1086" s="37"/>
      <c r="KY1086" s="37"/>
      <c r="KZ1086" s="37"/>
      <c r="LA1086" s="37"/>
      <c r="LB1086" s="37"/>
      <c r="LC1086" s="37"/>
      <c r="LD1086" s="37"/>
      <c r="LE1086" s="37"/>
      <c r="LF1086" s="37"/>
      <c r="LG1086" s="37"/>
      <c r="LH1086" s="37"/>
      <c r="LI1086" s="37"/>
      <c r="LJ1086" s="37"/>
      <c r="LK1086" s="37"/>
      <c r="LL1086" s="37"/>
      <c r="LM1086" s="37"/>
      <c r="LN1086" s="37"/>
      <c r="LO1086" s="37"/>
      <c r="LP1086" s="37"/>
      <c r="LQ1086" s="37"/>
      <c r="LR1086" s="37"/>
      <c r="LS1086" s="37"/>
      <c r="LT1086" s="37"/>
      <c r="LU1086" s="37"/>
      <c r="LV1086" s="37"/>
      <c r="LW1086" s="37"/>
      <c r="LX1086" s="37"/>
      <c r="LY1086" s="37"/>
      <c r="LZ1086" s="37"/>
      <c r="MA1086" s="37"/>
      <c r="MB1086" s="37"/>
      <c r="MC1086" s="37"/>
      <c r="MD1086" s="37"/>
      <c r="ME1086" s="37"/>
      <c r="MF1086" s="37"/>
      <c r="MG1086" s="37"/>
      <c r="MH1086" s="37"/>
      <c r="MI1086" s="37"/>
      <c r="MJ1086" s="37"/>
      <c r="MK1086" s="37"/>
      <c r="ML1086" s="37"/>
      <c r="MM1086" s="37"/>
      <c r="MN1086" s="37"/>
      <c r="MO1086" s="37"/>
      <c r="MP1086" s="37"/>
      <c r="MQ1086" s="37"/>
      <c r="MR1086" s="37"/>
      <c r="MS1086" s="37"/>
      <c r="MT1086" s="37"/>
      <c r="MU1086" s="37"/>
      <c r="MV1086" s="37"/>
      <c r="MW1086" s="37"/>
      <c r="MX1086" s="37"/>
      <c r="MY1086" s="37"/>
      <c r="MZ1086" s="37"/>
      <c r="NA1086" s="37"/>
      <c r="NB1086" s="37"/>
      <c r="NC1086" s="37"/>
      <c r="ND1086" s="37"/>
      <c r="NE1086" s="37"/>
      <c r="NF1086" s="37"/>
      <c r="NG1086" s="37"/>
      <c r="NH1086" s="37"/>
      <c r="NI1086" s="37"/>
      <c r="NJ1086" s="37"/>
      <c r="NK1086" s="37"/>
      <c r="NL1086" s="37"/>
      <c r="NM1086" s="37"/>
      <c r="NN1086" s="37"/>
      <c r="NO1086" s="37"/>
      <c r="NP1086" s="37"/>
      <c r="NQ1086" s="37"/>
      <c r="NR1086" s="37"/>
      <c r="NS1086" s="37"/>
      <c r="NT1086" s="37"/>
      <c r="NU1086" s="37"/>
      <c r="NV1086" s="37"/>
      <c r="NW1086" s="37"/>
      <c r="NX1086" s="37"/>
      <c r="NY1086" s="37"/>
      <c r="NZ1086" s="37"/>
      <c r="OA1086" s="37"/>
      <c r="OB1086" s="37"/>
      <c r="OC1086" s="37"/>
      <c r="OD1086" s="37"/>
      <c r="OE1086" s="37"/>
      <c r="OF1086" s="37"/>
      <c r="OG1086" s="37"/>
      <c r="OH1086" s="37"/>
      <c r="OI1086" s="37"/>
      <c r="OJ1086" s="37"/>
      <c r="OK1086" s="37"/>
      <c r="OL1086" s="37"/>
      <c r="OM1086" s="37"/>
      <c r="ON1086" s="37"/>
      <c r="OO1086" s="37"/>
      <c r="OP1086" s="37"/>
      <c r="OQ1086" s="37"/>
      <c r="OR1086" s="37"/>
      <c r="OS1086" s="37"/>
      <c r="OT1086" s="37"/>
      <c r="OU1086" s="37"/>
      <c r="OV1086" s="37"/>
      <c r="OW1086" s="37"/>
      <c r="OX1086" s="37"/>
      <c r="OY1086" s="37"/>
      <c r="OZ1086" s="37"/>
      <c r="PA1086" s="37"/>
      <c r="PB1086" s="37"/>
      <c r="PC1086" s="37"/>
      <c r="PD1086" s="37"/>
      <c r="PE1086" s="37"/>
      <c r="PF1086" s="37"/>
      <c r="PG1086" s="37"/>
      <c r="PH1086" s="37"/>
      <c r="PI1086" s="37"/>
      <c r="PJ1086" s="37"/>
      <c r="PK1086" s="37"/>
      <c r="PL1086" s="37"/>
      <c r="PM1086" s="37"/>
      <c r="PN1086" s="37"/>
      <c r="PO1086" s="37"/>
      <c r="PP1086" s="37"/>
      <c r="PQ1086" s="37"/>
      <c r="PR1086" s="37"/>
      <c r="PS1086" s="37"/>
      <c r="PT1086" s="37"/>
      <c r="PU1086" s="37"/>
      <c r="PV1086" s="37"/>
      <c r="PW1086" s="37"/>
      <c r="PX1086" s="37"/>
      <c r="PY1086" s="37"/>
      <c r="PZ1086" s="37"/>
      <c r="QA1086" s="37"/>
      <c r="QB1086" s="37"/>
      <c r="QC1086" s="37"/>
      <c r="QD1086" s="37"/>
      <c r="QE1086" s="37"/>
      <c r="QF1086" s="37"/>
      <c r="QG1086" s="37"/>
      <c r="QH1086" s="37"/>
      <c r="QI1086" s="37"/>
      <c r="QJ1086" s="37"/>
      <c r="QK1086" s="37"/>
      <c r="QL1086" s="37"/>
      <c r="QM1086" s="37"/>
      <c r="QN1086" s="37"/>
      <c r="QO1086" s="37"/>
      <c r="QP1086" s="37"/>
      <c r="QQ1086" s="37"/>
      <c r="QR1086" s="37"/>
      <c r="QS1086" s="37"/>
      <c r="QT1086" s="37"/>
      <c r="QU1086" s="37"/>
      <c r="QV1086" s="37"/>
      <c r="QW1086" s="37"/>
      <c r="QX1086" s="37"/>
      <c r="QY1086" s="37"/>
      <c r="QZ1086" s="37"/>
      <c r="RA1086" s="37"/>
      <c r="RB1086" s="37"/>
      <c r="RC1086" s="37"/>
      <c r="RD1086" s="37"/>
      <c r="RE1086" s="37"/>
      <c r="RF1086" s="37"/>
      <c r="RG1086" s="37"/>
      <c r="RH1086" s="37"/>
      <c r="RI1086" s="37"/>
      <c r="RJ1086" s="37"/>
      <c r="RK1086" s="37"/>
      <c r="RL1086" s="37"/>
      <c r="RM1086" s="37"/>
      <c r="RN1086" s="37"/>
      <c r="RO1086" s="37"/>
      <c r="RP1086" s="37"/>
      <c r="RQ1086" s="37"/>
      <c r="RR1086" s="37"/>
      <c r="RS1086" s="37"/>
      <c r="RT1086" s="37"/>
      <c r="RU1086" s="37"/>
      <c r="RV1086" s="37"/>
      <c r="RW1086" s="37"/>
      <c r="RX1086" s="37"/>
      <c r="RY1086" s="37"/>
      <c r="RZ1086" s="37"/>
      <c r="SA1086" s="37"/>
      <c r="SB1086" s="37"/>
      <c r="SC1086" s="37"/>
      <c r="SD1086" s="37"/>
      <c r="SE1086" s="37"/>
      <c r="SF1086" s="37"/>
      <c r="SG1086" s="37"/>
      <c r="SH1086" s="37"/>
      <c r="SI1086" s="37"/>
      <c r="SJ1086" s="37"/>
      <c r="SK1086" s="37"/>
      <c r="SL1086" s="37"/>
      <c r="SM1086" s="37"/>
      <c r="SN1086" s="37"/>
      <c r="SO1086" s="37"/>
      <c r="SP1086" s="37"/>
      <c r="SQ1086" s="37"/>
      <c r="SR1086" s="37"/>
      <c r="SS1086" s="37"/>
      <c r="ST1086" s="37"/>
      <c r="SU1086" s="37"/>
      <c r="SV1086" s="37"/>
      <c r="SW1086" s="37"/>
      <c r="SX1086" s="37"/>
      <c r="SY1086" s="37"/>
      <c r="SZ1086" s="37"/>
      <c r="TA1086" s="37"/>
      <c r="TB1086" s="37"/>
      <c r="TC1086" s="37"/>
      <c r="TD1086" s="37"/>
      <c r="TE1086" s="37"/>
      <c r="TF1086" s="37"/>
      <c r="TG1086" s="37"/>
      <c r="TH1086" s="37"/>
      <c r="TI1086" s="37"/>
      <c r="TJ1086" s="37"/>
      <c r="TK1086" s="37"/>
      <c r="TL1086" s="37"/>
      <c r="TM1086" s="37"/>
      <c r="TN1086" s="37"/>
      <c r="TO1086" s="37"/>
      <c r="TP1086" s="37"/>
      <c r="TQ1086" s="37"/>
      <c r="TR1086" s="37"/>
      <c r="TS1086" s="37"/>
      <c r="TT1086" s="37"/>
      <c r="TU1086" s="37"/>
      <c r="TV1086" s="37"/>
      <c r="TW1086" s="37"/>
      <c r="TX1086" s="37"/>
      <c r="TY1086" s="37"/>
      <c r="TZ1086" s="37"/>
      <c r="UA1086" s="37"/>
      <c r="UB1086" s="37"/>
      <c r="UC1086" s="37"/>
      <c r="UD1086" s="37"/>
      <c r="UE1086" s="37"/>
      <c r="UF1086" s="37"/>
      <c r="UG1086" s="37"/>
      <c r="UH1086" s="37"/>
      <c r="UI1086" s="37"/>
      <c r="UJ1086" s="37"/>
      <c r="UK1086" s="37"/>
      <c r="UL1086" s="37"/>
      <c r="UM1086" s="37"/>
      <c r="UN1086" s="37"/>
      <c r="UO1086" s="37"/>
      <c r="UP1086" s="37"/>
      <c r="UQ1086" s="37"/>
      <c r="UR1086" s="37"/>
      <c r="US1086" s="37"/>
      <c r="UT1086" s="37"/>
      <c r="UU1086" s="37"/>
      <c r="UV1086" s="37"/>
      <c r="UW1086" s="37"/>
      <c r="UX1086" s="37"/>
      <c r="UY1086" s="37"/>
      <c r="UZ1086" s="37"/>
      <c r="VA1086" s="37"/>
      <c r="VB1086" s="37"/>
      <c r="VC1086" s="37"/>
      <c r="VD1086" s="37"/>
      <c r="VE1086" s="37"/>
      <c r="VF1086" s="37"/>
      <c r="VG1086" s="37"/>
      <c r="VH1086" s="37"/>
      <c r="VI1086" s="37"/>
      <c r="VJ1086" s="37"/>
      <c r="VK1086" s="37"/>
      <c r="VL1086" s="37"/>
      <c r="VM1086" s="37"/>
      <c r="VN1086" s="37"/>
      <c r="VO1086" s="37"/>
      <c r="VP1086" s="37"/>
      <c r="VQ1086" s="37"/>
      <c r="VR1086" s="37"/>
      <c r="VS1086" s="37"/>
      <c r="VT1086" s="37"/>
      <c r="VU1086" s="37"/>
      <c r="VV1086" s="37"/>
      <c r="VW1086" s="37"/>
      <c r="VX1086" s="37"/>
      <c r="VY1086" s="37"/>
      <c r="VZ1086" s="37"/>
      <c r="WA1086" s="37"/>
      <c r="WB1086" s="37"/>
      <c r="WC1086" s="37"/>
      <c r="WD1086" s="37"/>
      <c r="WE1086" s="37"/>
      <c r="WF1086" s="37"/>
      <c r="WG1086" s="37"/>
      <c r="WH1086" s="37"/>
      <c r="WI1086" s="37"/>
      <c r="WJ1086" s="37"/>
      <c r="WK1086" s="37"/>
      <c r="WL1086" s="37"/>
      <c r="WM1086" s="37"/>
      <c r="WN1086" s="37"/>
      <c r="WO1086" s="37"/>
      <c r="WP1086" s="37"/>
      <c r="WQ1086" s="37"/>
      <c r="WR1086" s="37"/>
      <c r="WS1086" s="37"/>
      <c r="WT1086" s="37"/>
      <c r="WU1086" s="37"/>
      <c r="WV1086" s="37"/>
      <c r="WW1086" s="37"/>
      <c r="WX1086" s="37"/>
      <c r="WY1086" s="37"/>
      <c r="WZ1086" s="37"/>
      <c r="XA1086" s="37"/>
      <c r="XB1086" s="37"/>
      <c r="XC1086" s="37"/>
      <c r="XD1086" s="37"/>
      <c r="XE1086" s="37"/>
      <c r="XF1086" s="37"/>
      <c r="XG1086" s="37"/>
      <c r="XH1086" s="37"/>
      <c r="XI1086" s="37"/>
      <c r="XJ1086" s="37"/>
      <c r="XK1086" s="37"/>
      <c r="XL1086" s="37"/>
      <c r="XM1086" s="37"/>
      <c r="XN1086" s="37"/>
      <c r="XO1086" s="37"/>
      <c r="XP1086" s="37"/>
      <c r="XQ1086" s="37"/>
      <c r="XR1086" s="37"/>
      <c r="XS1086" s="37"/>
      <c r="XT1086" s="37"/>
      <c r="XU1086" s="37"/>
      <c r="XV1086" s="37"/>
      <c r="XW1086" s="37"/>
      <c r="XX1086" s="37"/>
      <c r="XY1086" s="37"/>
      <c r="XZ1086" s="37"/>
      <c r="YA1086" s="37"/>
      <c r="YB1086" s="37"/>
      <c r="YC1086" s="37"/>
      <c r="YD1086" s="37"/>
      <c r="YE1086" s="37"/>
      <c r="YF1086" s="37"/>
      <c r="YG1086" s="37"/>
      <c r="YH1086" s="37"/>
      <c r="YI1086" s="37"/>
      <c r="YJ1086" s="37"/>
      <c r="YK1086" s="37"/>
      <c r="YL1086" s="37"/>
      <c r="YM1086" s="37"/>
      <c r="YN1086" s="37"/>
      <c r="YO1086" s="37"/>
      <c r="YP1086" s="37"/>
      <c r="YQ1086" s="37"/>
      <c r="YR1086" s="37"/>
      <c r="YS1086" s="37"/>
      <c r="YT1086" s="37"/>
      <c r="YU1086" s="37"/>
      <c r="YV1086" s="37"/>
      <c r="YW1086" s="37"/>
      <c r="YX1086" s="37"/>
      <c r="YY1086" s="37"/>
      <c r="YZ1086" s="37"/>
      <c r="ZA1086" s="37"/>
      <c r="ZB1086" s="37"/>
      <c r="ZC1086" s="37"/>
      <c r="ZD1086" s="37"/>
      <c r="ZE1086" s="37"/>
      <c r="ZF1086" s="37"/>
      <c r="ZG1086" s="37"/>
      <c r="ZH1086" s="37"/>
      <c r="ZI1086" s="37"/>
      <c r="ZJ1086" s="37"/>
      <c r="ZK1086" s="37"/>
      <c r="ZL1086" s="37"/>
      <c r="ZM1086" s="37"/>
      <c r="ZN1086" s="37"/>
      <c r="ZO1086" s="37"/>
      <c r="ZP1086" s="37"/>
      <c r="ZQ1086" s="37"/>
      <c r="ZR1086" s="37"/>
      <c r="ZS1086" s="37"/>
      <c r="ZT1086" s="37"/>
      <c r="ZU1086" s="37"/>
      <c r="ZV1086" s="37"/>
      <c r="ZW1086" s="37"/>
      <c r="ZX1086" s="37"/>
      <c r="ZY1086" s="37"/>
      <c r="ZZ1086" s="37"/>
      <c r="AAA1086" s="37"/>
      <c r="AAB1086" s="37"/>
      <c r="AAC1086" s="37"/>
      <c r="AAD1086" s="37"/>
      <c r="AAE1086" s="37"/>
      <c r="AAF1086" s="37"/>
      <c r="AAG1086" s="37"/>
      <c r="AAH1086" s="37"/>
      <c r="AAI1086" s="37"/>
      <c r="AAJ1086" s="37"/>
      <c r="AAK1086" s="37"/>
      <c r="AAL1086" s="35"/>
      <c r="AAM1086" s="35"/>
      <c r="AAN1086" s="35"/>
      <c r="AAO1086" s="22" t="s">
        <v>134</v>
      </c>
      <c r="AAP1086" s="35"/>
      <c r="AAQ1086" s="35"/>
      <c r="AAR1086" s="35"/>
      <c r="AAS1086" s="35"/>
      <c r="AAT1086" s="35"/>
      <c r="AAU1086" s="35"/>
      <c r="AAV1086" s="35"/>
      <c r="AAY1086" s="23"/>
      <c r="AAZ1086" s="23"/>
      <c r="ABA1086" s="23"/>
      <c r="ABB1086" s="23"/>
      <c r="ABC1086" s="23"/>
      <c r="ABD1086" s="23"/>
      <c r="ABE1086" s="23"/>
      <c r="ABF1086" s="23"/>
      <c r="ABG1086" s="23"/>
      <c r="ABH1086" s="23"/>
      <c r="ABI1086" s="23"/>
      <c r="ABJ1086" s="23"/>
    </row>
    <row r="1087" spans="1:738" x14ac:dyDescent="0.15">
      <c r="A1087" s="35"/>
      <c r="B1087" s="39"/>
      <c r="C1087" s="40"/>
      <c r="D1087" s="40"/>
      <c r="E1087" s="40"/>
      <c r="F1087" s="40"/>
      <c r="G1087" s="40"/>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7"/>
      <c r="AP1087" s="38"/>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c r="CP1087" s="37"/>
      <c r="CQ1087" s="37"/>
      <c r="CR1087" s="37"/>
      <c r="CS1087" s="37"/>
      <c r="CT1087" s="37"/>
      <c r="CU1087" s="37"/>
      <c r="CV1087" s="37"/>
      <c r="CW1087" s="37"/>
      <c r="CX1087" s="37"/>
      <c r="CY1087" s="37"/>
      <c r="CZ1087" s="37"/>
      <c r="DA1087" s="37"/>
      <c r="DB1087" s="37"/>
      <c r="DC1087" s="37"/>
      <c r="DD1087" s="37"/>
      <c r="DE1087" s="37"/>
      <c r="DF1087" s="37"/>
      <c r="DG1087" s="37"/>
      <c r="DH1087" s="37"/>
      <c r="DI1087" s="37"/>
      <c r="DJ1087" s="37"/>
      <c r="DK1087" s="37"/>
      <c r="DL1087" s="37"/>
      <c r="DM1087" s="37"/>
      <c r="DN1087" s="37"/>
      <c r="DO1087" s="37"/>
      <c r="DP1087" s="37"/>
      <c r="DQ1087" s="37"/>
      <c r="DR1087" s="37"/>
      <c r="DS1087" s="37"/>
      <c r="DT1087" s="37"/>
      <c r="DU1087" s="37"/>
      <c r="DV1087" s="37"/>
      <c r="DW1087" s="37"/>
      <c r="DX1087" s="37"/>
      <c r="DY1087" s="37"/>
      <c r="DZ1087" s="37"/>
      <c r="EA1087" s="37"/>
      <c r="EB1087" s="37"/>
      <c r="EC1087" s="37"/>
      <c r="ED1087" s="37"/>
      <c r="EE1087" s="37"/>
      <c r="EF1087" s="37"/>
      <c r="EG1087" s="37"/>
      <c r="EH1087" s="37"/>
      <c r="EI1087" s="37"/>
      <c r="EJ1087" s="37"/>
      <c r="EK1087" s="37"/>
      <c r="EL1087" s="37"/>
      <c r="EM1087" s="37"/>
      <c r="EN1087" s="37"/>
      <c r="EO1087" s="37"/>
      <c r="EP1087" s="37"/>
      <c r="EQ1087" s="37"/>
      <c r="ER1087" s="37"/>
      <c r="ES1087" s="37"/>
      <c r="ET1087" s="37"/>
      <c r="EU1087" s="37"/>
      <c r="EV1087" s="37"/>
      <c r="EW1087" s="37"/>
      <c r="EX1087" s="37"/>
      <c r="EY1087" s="37"/>
      <c r="EZ1087" s="37"/>
      <c r="FA1087" s="37"/>
      <c r="FB1087" s="37"/>
      <c r="FC1087" s="37"/>
      <c r="FD1087" s="37"/>
      <c r="FE1087" s="37"/>
      <c r="FF1087" s="37"/>
      <c r="FG1087" s="37"/>
      <c r="FH1087" s="37"/>
      <c r="FI1087" s="37"/>
      <c r="FJ1087" s="37"/>
      <c r="FK1087" s="37"/>
      <c r="FL1087" s="37"/>
      <c r="FM1087" s="37"/>
      <c r="FN1087" s="37"/>
      <c r="FO1087" s="37"/>
      <c r="FP1087" s="37"/>
      <c r="FQ1087" s="37"/>
      <c r="FR1087" s="37"/>
      <c r="FS1087" s="37"/>
      <c r="FT1087" s="37"/>
      <c r="FU1087" s="37"/>
      <c r="FV1087" s="37"/>
      <c r="FW1087" s="37"/>
      <c r="FX1087" s="37"/>
      <c r="FY1087" s="37"/>
      <c r="FZ1087" s="37"/>
      <c r="GA1087" s="37"/>
      <c r="GB1087" s="37"/>
      <c r="GC1087" s="37"/>
      <c r="GD1087" s="37"/>
      <c r="GE1087" s="37"/>
      <c r="GF1087" s="37"/>
      <c r="GG1087" s="37"/>
      <c r="GH1087" s="37"/>
      <c r="GI1087" s="37"/>
      <c r="GJ1087" s="37"/>
      <c r="GK1087" s="37"/>
      <c r="GL1087" s="37"/>
      <c r="GM1087" s="37"/>
      <c r="GN1087" s="37"/>
      <c r="GO1087" s="37"/>
      <c r="GP1087" s="37"/>
      <c r="GQ1087" s="37"/>
      <c r="GR1087" s="37"/>
      <c r="GS1087" s="37"/>
      <c r="GT1087" s="37"/>
      <c r="GU1087" s="37"/>
      <c r="GV1087" s="37"/>
      <c r="GW1087" s="37"/>
      <c r="GX1087" s="37"/>
      <c r="GY1087" s="37"/>
      <c r="GZ1087" s="37"/>
      <c r="HA1087" s="37"/>
      <c r="HB1087" s="37"/>
      <c r="HC1087" s="37"/>
      <c r="HD1087" s="37"/>
      <c r="HE1087" s="37"/>
      <c r="HF1087" s="37"/>
      <c r="HG1087" s="37"/>
      <c r="HH1087" s="37"/>
      <c r="HI1087" s="37"/>
      <c r="HJ1087" s="37"/>
      <c r="HK1087" s="37"/>
      <c r="HL1087" s="37"/>
      <c r="HM1087" s="37"/>
      <c r="HN1087" s="37"/>
      <c r="HO1087" s="37"/>
      <c r="HP1087" s="37"/>
      <c r="HQ1087" s="37"/>
      <c r="HR1087" s="37"/>
      <c r="HS1087" s="37"/>
      <c r="HT1087" s="37"/>
      <c r="HU1087" s="37"/>
      <c r="HV1087" s="37"/>
      <c r="HW1087" s="37"/>
      <c r="HX1087" s="37"/>
      <c r="HY1087" s="37"/>
      <c r="HZ1087" s="37"/>
      <c r="IA1087" s="37"/>
      <c r="IB1087" s="37"/>
      <c r="IC1087" s="37"/>
      <c r="ID1087" s="37"/>
      <c r="IE1087" s="37"/>
      <c r="IF1087" s="37"/>
      <c r="IG1087" s="37"/>
      <c r="IH1087" s="37"/>
      <c r="II1087" s="37"/>
      <c r="IJ1087" s="37"/>
      <c r="IK1087" s="37"/>
      <c r="IL1087" s="37"/>
      <c r="IM1087" s="37"/>
      <c r="IN1087" s="37"/>
      <c r="IO1087" s="37"/>
      <c r="IP1087" s="37"/>
      <c r="IQ1087" s="37"/>
      <c r="IR1087" s="37"/>
      <c r="IS1087" s="37"/>
      <c r="IT1087" s="37"/>
      <c r="IU1087" s="37"/>
      <c r="IV1087" s="37"/>
      <c r="IW1087" s="37"/>
      <c r="IX1087" s="37"/>
      <c r="IY1087" s="37"/>
      <c r="IZ1087" s="37"/>
      <c r="JA1087" s="37"/>
      <c r="JB1087" s="37"/>
      <c r="JC1087" s="37"/>
      <c r="JD1087" s="37"/>
      <c r="JE1087" s="37"/>
      <c r="JF1087" s="37"/>
      <c r="JG1087" s="37"/>
      <c r="JH1087" s="37"/>
      <c r="JI1087" s="37"/>
      <c r="JJ1087" s="37"/>
      <c r="JK1087" s="37"/>
      <c r="JL1087" s="37"/>
      <c r="JM1087" s="37"/>
      <c r="JN1087" s="37"/>
      <c r="JO1087" s="37"/>
      <c r="JP1087" s="37"/>
      <c r="JQ1087" s="37"/>
      <c r="JR1087" s="37"/>
      <c r="JS1087" s="37"/>
      <c r="JT1087" s="37"/>
      <c r="JU1087" s="37"/>
      <c r="JV1087" s="37"/>
      <c r="JW1087" s="37"/>
      <c r="JX1087" s="37"/>
      <c r="JY1087" s="37"/>
      <c r="JZ1087" s="37"/>
      <c r="KA1087" s="37"/>
      <c r="KB1087" s="37"/>
      <c r="KC1087" s="37"/>
      <c r="KD1087" s="37"/>
      <c r="KE1087" s="37"/>
      <c r="KF1087" s="37"/>
      <c r="KG1087" s="37"/>
      <c r="KH1087" s="37"/>
      <c r="KI1087" s="37"/>
      <c r="KJ1087" s="37"/>
      <c r="KK1087" s="37"/>
      <c r="KL1087" s="37"/>
      <c r="KM1087" s="37"/>
      <c r="KN1087" s="37"/>
      <c r="KO1087" s="37"/>
      <c r="KP1087" s="37"/>
      <c r="KQ1087" s="37"/>
      <c r="KR1087" s="37"/>
      <c r="KS1087" s="37"/>
      <c r="KT1087" s="37"/>
      <c r="KU1087" s="37"/>
      <c r="KV1087" s="37"/>
      <c r="KW1087" s="37"/>
      <c r="KX1087" s="37"/>
      <c r="KY1087" s="37"/>
      <c r="KZ1087" s="37"/>
      <c r="LA1087" s="37"/>
      <c r="LB1087" s="37"/>
      <c r="LC1087" s="37"/>
      <c r="LD1087" s="37"/>
      <c r="LE1087" s="37"/>
      <c r="LF1087" s="37"/>
      <c r="LG1087" s="37"/>
      <c r="LH1087" s="37"/>
      <c r="LI1087" s="37"/>
      <c r="LJ1087" s="37"/>
      <c r="LK1087" s="37"/>
      <c r="LL1087" s="37"/>
      <c r="LM1087" s="37"/>
      <c r="LN1087" s="37"/>
      <c r="LO1087" s="37"/>
      <c r="LP1087" s="37"/>
      <c r="LQ1087" s="37"/>
      <c r="LR1087" s="37"/>
      <c r="LS1087" s="37"/>
      <c r="LT1087" s="37"/>
      <c r="LU1087" s="37"/>
      <c r="LV1087" s="37"/>
      <c r="LW1087" s="37"/>
      <c r="LX1087" s="37"/>
      <c r="LY1087" s="37"/>
      <c r="LZ1087" s="37"/>
      <c r="MA1087" s="37"/>
      <c r="MB1087" s="37"/>
      <c r="MC1087" s="37"/>
      <c r="MD1087" s="37"/>
      <c r="ME1087" s="37"/>
      <c r="MF1087" s="37"/>
      <c r="MG1087" s="37"/>
      <c r="MH1087" s="37"/>
      <c r="MI1087" s="37"/>
      <c r="MJ1087" s="37"/>
      <c r="MK1087" s="37"/>
      <c r="ML1087" s="37"/>
      <c r="MM1087" s="37"/>
      <c r="MN1087" s="37"/>
      <c r="MO1087" s="37"/>
      <c r="MP1087" s="37"/>
      <c r="MQ1087" s="37"/>
      <c r="MR1087" s="37"/>
      <c r="MS1087" s="37"/>
      <c r="MT1087" s="37"/>
      <c r="MU1087" s="37"/>
      <c r="MV1087" s="37"/>
      <c r="MW1087" s="37"/>
      <c r="MX1087" s="37"/>
      <c r="MY1087" s="37"/>
      <c r="MZ1087" s="37"/>
      <c r="NA1087" s="37"/>
      <c r="NB1087" s="37"/>
      <c r="NC1087" s="37"/>
      <c r="ND1087" s="37"/>
      <c r="NE1087" s="37"/>
      <c r="NF1087" s="37"/>
      <c r="NG1087" s="37"/>
      <c r="NH1087" s="37"/>
      <c r="NI1087" s="37"/>
      <c r="NJ1087" s="37"/>
      <c r="NK1087" s="37"/>
      <c r="NL1087" s="37"/>
      <c r="NM1087" s="37"/>
      <c r="NN1087" s="37"/>
      <c r="NO1087" s="37"/>
      <c r="NP1087" s="37"/>
      <c r="NQ1087" s="37"/>
      <c r="NR1087" s="37"/>
      <c r="NS1087" s="37"/>
      <c r="NT1087" s="37"/>
      <c r="NU1087" s="37"/>
      <c r="NV1087" s="37"/>
      <c r="NW1087" s="37"/>
      <c r="NX1087" s="37"/>
      <c r="NY1087" s="37"/>
      <c r="NZ1087" s="37"/>
      <c r="OA1087" s="37"/>
      <c r="OB1087" s="37"/>
      <c r="OC1087" s="37"/>
      <c r="OD1087" s="37"/>
      <c r="OE1087" s="37"/>
      <c r="OF1087" s="37"/>
      <c r="OG1087" s="37"/>
      <c r="OH1087" s="37"/>
      <c r="OI1087" s="37"/>
      <c r="OJ1087" s="37"/>
      <c r="OK1087" s="37"/>
      <c r="OL1087" s="37"/>
      <c r="OM1087" s="37"/>
      <c r="ON1087" s="37"/>
      <c r="OO1087" s="37"/>
      <c r="OP1087" s="37"/>
      <c r="OQ1087" s="37"/>
      <c r="OR1087" s="37"/>
      <c r="OS1087" s="37"/>
      <c r="OT1087" s="37"/>
      <c r="OU1087" s="37"/>
      <c r="OV1087" s="37"/>
      <c r="OW1087" s="37"/>
      <c r="OX1087" s="37"/>
      <c r="OY1087" s="37"/>
      <c r="OZ1087" s="37"/>
      <c r="PA1087" s="37"/>
      <c r="PB1087" s="37"/>
      <c r="PC1087" s="37"/>
      <c r="PD1087" s="37"/>
      <c r="PE1087" s="37"/>
      <c r="PF1087" s="37"/>
      <c r="PG1087" s="37"/>
      <c r="PH1087" s="37"/>
      <c r="PI1087" s="37"/>
      <c r="PJ1087" s="37"/>
      <c r="PK1087" s="37"/>
      <c r="PL1087" s="37"/>
      <c r="PM1087" s="37"/>
      <c r="PN1087" s="37"/>
      <c r="PO1087" s="37"/>
      <c r="PP1087" s="37"/>
      <c r="PQ1087" s="37"/>
      <c r="PR1087" s="37"/>
      <c r="PS1087" s="37"/>
      <c r="PT1087" s="37"/>
      <c r="PU1087" s="37"/>
      <c r="PV1087" s="37"/>
      <c r="PW1087" s="37"/>
      <c r="PX1087" s="37"/>
      <c r="PY1087" s="37"/>
      <c r="PZ1087" s="37"/>
      <c r="QA1087" s="37"/>
      <c r="QB1087" s="37"/>
      <c r="QC1087" s="37"/>
      <c r="QD1087" s="37"/>
      <c r="QE1087" s="37"/>
      <c r="QF1087" s="37"/>
      <c r="QG1087" s="37"/>
      <c r="QH1087" s="37"/>
      <c r="QI1087" s="37"/>
      <c r="QJ1087" s="37"/>
      <c r="QK1087" s="37"/>
      <c r="QL1087" s="37"/>
      <c r="QM1087" s="37"/>
      <c r="QN1087" s="37"/>
      <c r="QO1087" s="37"/>
      <c r="QP1087" s="37"/>
      <c r="QQ1087" s="37"/>
      <c r="QR1087" s="37"/>
      <c r="QS1087" s="37"/>
      <c r="QT1087" s="37"/>
      <c r="QU1087" s="37"/>
      <c r="QV1087" s="37"/>
      <c r="QW1087" s="37"/>
      <c r="QX1087" s="37"/>
      <c r="QY1087" s="37"/>
      <c r="QZ1087" s="37"/>
      <c r="RA1087" s="37"/>
      <c r="RB1087" s="37"/>
      <c r="RC1087" s="37"/>
      <c r="RD1087" s="37"/>
      <c r="RE1087" s="37"/>
      <c r="RF1087" s="37"/>
      <c r="RG1087" s="37"/>
      <c r="RH1087" s="37"/>
      <c r="RI1087" s="37"/>
      <c r="RJ1087" s="37"/>
      <c r="RK1087" s="37"/>
      <c r="RL1087" s="37"/>
      <c r="RM1087" s="37"/>
      <c r="RN1087" s="37"/>
      <c r="RO1087" s="37"/>
      <c r="RP1087" s="37"/>
      <c r="RQ1087" s="37"/>
      <c r="RR1087" s="37"/>
      <c r="RS1087" s="37"/>
      <c r="RT1087" s="37"/>
      <c r="RU1087" s="37"/>
      <c r="RV1087" s="37"/>
      <c r="RW1087" s="37"/>
      <c r="RX1087" s="37"/>
      <c r="RY1087" s="37"/>
      <c r="RZ1087" s="37"/>
      <c r="SA1087" s="37"/>
      <c r="SB1087" s="37"/>
      <c r="SC1087" s="37"/>
      <c r="SD1087" s="37"/>
      <c r="SE1087" s="37"/>
      <c r="SF1087" s="37"/>
      <c r="SG1087" s="37"/>
      <c r="SH1087" s="37"/>
      <c r="SI1087" s="37"/>
      <c r="SJ1087" s="37"/>
      <c r="SK1087" s="37"/>
      <c r="SL1087" s="37"/>
      <c r="SM1087" s="37"/>
      <c r="SN1087" s="37"/>
      <c r="SO1087" s="37"/>
      <c r="SP1087" s="37"/>
      <c r="SQ1087" s="37"/>
      <c r="SR1087" s="37"/>
      <c r="SS1087" s="37"/>
      <c r="ST1087" s="37"/>
      <c r="SU1087" s="37"/>
      <c r="SV1087" s="37"/>
      <c r="SW1087" s="37"/>
      <c r="SX1087" s="37"/>
      <c r="SY1087" s="37"/>
      <c r="SZ1087" s="37"/>
      <c r="TA1087" s="37"/>
      <c r="TB1087" s="37"/>
      <c r="TC1087" s="37"/>
      <c r="TD1087" s="37"/>
      <c r="TE1087" s="37"/>
      <c r="TF1087" s="37"/>
      <c r="TG1087" s="37"/>
      <c r="TH1087" s="37"/>
      <c r="TI1087" s="37"/>
      <c r="TJ1087" s="37"/>
      <c r="TK1087" s="37"/>
      <c r="TL1087" s="37"/>
      <c r="TM1087" s="37"/>
      <c r="TN1087" s="37"/>
      <c r="TO1087" s="37"/>
      <c r="TP1087" s="37"/>
      <c r="TQ1087" s="37"/>
      <c r="TR1087" s="37"/>
      <c r="TS1087" s="37"/>
      <c r="TT1087" s="37"/>
      <c r="TU1087" s="37"/>
      <c r="TV1087" s="37"/>
      <c r="TW1087" s="37"/>
      <c r="TX1087" s="37"/>
      <c r="TY1087" s="37"/>
      <c r="TZ1087" s="37"/>
      <c r="UA1087" s="37"/>
      <c r="UB1087" s="37"/>
      <c r="UC1087" s="37"/>
      <c r="UD1087" s="37"/>
      <c r="UE1087" s="37"/>
      <c r="UF1087" s="37"/>
      <c r="UG1087" s="37"/>
      <c r="UH1087" s="37"/>
      <c r="UI1087" s="37"/>
      <c r="UJ1087" s="37"/>
      <c r="UK1087" s="37"/>
      <c r="UL1087" s="37"/>
      <c r="UM1087" s="37"/>
      <c r="UN1087" s="37"/>
      <c r="UO1087" s="37"/>
      <c r="UP1087" s="37"/>
      <c r="UQ1087" s="37"/>
      <c r="UR1087" s="37"/>
      <c r="US1087" s="37"/>
      <c r="UT1087" s="37"/>
      <c r="UU1087" s="37"/>
      <c r="UV1087" s="37"/>
      <c r="UW1087" s="37"/>
      <c r="UX1087" s="37"/>
      <c r="UY1087" s="37"/>
      <c r="UZ1087" s="37"/>
      <c r="VA1087" s="37"/>
      <c r="VB1087" s="37"/>
      <c r="VC1087" s="37"/>
      <c r="VD1087" s="37"/>
      <c r="VE1087" s="37"/>
      <c r="VF1087" s="37"/>
      <c r="VG1087" s="37"/>
      <c r="VH1087" s="37"/>
      <c r="VI1087" s="37"/>
      <c r="VJ1087" s="37"/>
      <c r="VK1087" s="37"/>
      <c r="VL1087" s="37"/>
      <c r="VM1087" s="37"/>
      <c r="VN1087" s="37"/>
      <c r="VO1087" s="37"/>
      <c r="VP1087" s="37"/>
      <c r="VQ1087" s="37"/>
      <c r="VR1087" s="37"/>
      <c r="VS1087" s="37"/>
      <c r="VT1087" s="37"/>
      <c r="VU1087" s="37"/>
      <c r="VV1087" s="37"/>
      <c r="VW1087" s="37"/>
      <c r="VX1087" s="37"/>
      <c r="VY1087" s="37"/>
      <c r="VZ1087" s="37"/>
      <c r="WA1087" s="37"/>
      <c r="WB1087" s="37"/>
      <c r="WC1087" s="37"/>
      <c r="WD1087" s="37"/>
      <c r="WE1087" s="37"/>
      <c r="WF1087" s="37"/>
      <c r="WG1087" s="37"/>
      <c r="WH1087" s="37"/>
      <c r="WI1087" s="37"/>
      <c r="WJ1087" s="37"/>
      <c r="WK1087" s="37"/>
      <c r="WL1087" s="37"/>
      <c r="WM1087" s="37"/>
      <c r="WN1087" s="37"/>
      <c r="WO1087" s="37"/>
      <c r="WP1087" s="37"/>
      <c r="WQ1087" s="37"/>
      <c r="WR1087" s="37"/>
      <c r="WS1087" s="37"/>
      <c r="WT1087" s="37"/>
      <c r="WU1087" s="37"/>
      <c r="WV1087" s="37"/>
      <c r="WW1087" s="37"/>
      <c r="WX1087" s="37"/>
      <c r="WY1087" s="37"/>
      <c r="WZ1087" s="37"/>
      <c r="XA1087" s="37"/>
      <c r="XB1087" s="37"/>
      <c r="XC1087" s="37"/>
      <c r="XD1087" s="37"/>
      <c r="XE1087" s="37"/>
      <c r="XF1087" s="37"/>
      <c r="XG1087" s="37"/>
      <c r="XH1087" s="37"/>
      <c r="XI1087" s="37"/>
      <c r="XJ1087" s="37"/>
      <c r="XK1087" s="37"/>
      <c r="XL1087" s="37"/>
      <c r="XM1087" s="37"/>
      <c r="XN1087" s="37"/>
      <c r="XO1087" s="37"/>
      <c r="XP1087" s="37"/>
      <c r="XQ1087" s="37"/>
      <c r="XR1087" s="37"/>
      <c r="XS1087" s="37"/>
      <c r="XT1087" s="37"/>
      <c r="XU1087" s="37"/>
      <c r="XV1087" s="37"/>
      <c r="XW1087" s="37"/>
      <c r="XX1087" s="37"/>
      <c r="XY1087" s="37"/>
      <c r="XZ1087" s="37"/>
      <c r="YA1087" s="37"/>
      <c r="YB1087" s="37"/>
      <c r="YC1087" s="37"/>
      <c r="YD1087" s="37"/>
      <c r="YE1087" s="37"/>
      <c r="YF1087" s="37"/>
      <c r="YG1087" s="37"/>
      <c r="YH1087" s="37"/>
      <c r="YI1087" s="37"/>
      <c r="YJ1087" s="37"/>
      <c r="YK1087" s="37"/>
      <c r="YL1087" s="37"/>
      <c r="YM1087" s="37"/>
      <c r="YN1087" s="37"/>
      <c r="YO1087" s="37"/>
      <c r="YP1087" s="37"/>
      <c r="YQ1087" s="37"/>
      <c r="YR1087" s="37"/>
      <c r="YS1087" s="37"/>
      <c r="YT1087" s="37"/>
      <c r="YU1087" s="37"/>
      <c r="YV1087" s="37"/>
      <c r="YW1087" s="37"/>
      <c r="YX1087" s="37"/>
      <c r="YY1087" s="37"/>
      <c r="YZ1087" s="37"/>
      <c r="ZA1087" s="37"/>
      <c r="ZB1087" s="37"/>
      <c r="ZC1087" s="37"/>
      <c r="ZD1087" s="37"/>
      <c r="ZE1087" s="37"/>
      <c r="ZF1087" s="37"/>
      <c r="ZG1087" s="37"/>
      <c r="ZH1087" s="37"/>
      <c r="ZI1087" s="37"/>
      <c r="ZJ1087" s="37"/>
      <c r="ZK1087" s="37"/>
      <c r="ZL1087" s="37"/>
      <c r="ZM1087" s="37"/>
      <c r="ZN1087" s="37"/>
      <c r="ZO1087" s="37"/>
      <c r="ZP1087" s="37"/>
      <c r="ZQ1087" s="37"/>
      <c r="ZR1087" s="37"/>
      <c r="ZS1087" s="37"/>
      <c r="ZT1087" s="37"/>
      <c r="ZU1087" s="37"/>
      <c r="ZV1087" s="37"/>
      <c r="ZW1087" s="37"/>
      <c r="ZX1087" s="37"/>
      <c r="ZY1087" s="37"/>
      <c r="ZZ1087" s="37"/>
      <c r="AAA1087" s="37"/>
      <c r="AAB1087" s="37"/>
      <c r="AAC1087" s="37"/>
      <c r="AAD1087" s="37"/>
      <c r="AAE1087" s="37"/>
      <c r="AAF1087" s="37"/>
      <c r="AAG1087" s="37"/>
      <c r="AAH1087" s="37"/>
      <c r="AAI1087" s="37"/>
      <c r="AAJ1087" s="37"/>
      <c r="AAK1087" s="37"/>
      <c r="AAL1087" s="35"/>
      <c r="AAM1087" s="35"/>
      <c r="AAN1087" s="35"/>
      <c r="AAP1087" s="35"/>
      <c r="AAQ1087" s="35"/>
      <c r="AAR1087" s="35"/>
      <c r="AAS1087" s="35"/>
      <c r="AAT1087" s="35"/>
      <c r="AAU1087" s="35"/>
      <c r="AAV1087" s="35"/>
      <c r="AAY1087" s="23"/>
      <c r="AAZ1087" s="23"/>
      <c r="ABA1087" s="23"/>
      <c r="ABB1087" s="23"/>
      <c r="ABC1087" s="23"/>
      <c r="ABD1087" s="23"/>
      <c r="ABE1087" s="23"/>
      <c r="ABF1087" s="23"/>
      <c r="ABG1087" s="23"/>
      <c r="ABH1087" s="23"/>
      <c r="ABI1087" s="23"/>
      <c r="ABJ1087" s="23"/>
    </row>
    <row r="1088" spans="1:738" x14ac:dyDescent="0.15">
      <c r="A1088" s="35"/>
      <c r="B1088" s="39"/>
      <c r="C1088" s="40"/>
      <c r="D1088" s="40"/>
      <c r="E1088" s="40"/>
      <c r="F1088" s="40"/>
      <c r="G1088" s="40"/>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7"/>
      <c r="AP1088" s="38"/>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c r="CP1088" s="37"/>
      <c r="CQ1088" s="37"/>
      <c r="CR1088" s="37"/>
      <c r="CS1088" s="37"/>
      <c r="CT1088" s="37"/>
      <c r="CU1088" s="37"/>
      <c r="CV1088" s="37"/>
      <c r="CW1088" s="37"/>
      <c r="CX1088" s="37"/>
      <c r="CY1088" s="37"/>
      <c r="CZ1088" s="37"/>
      <c r="DA1088" s="37"/>
      <c r="DB1088" s="37"/>
      <c r="DC1088" s="37"/>
      <c r="DD1088" s="37"/>
      <c r="DE1088" s="37"/>
      <c r="DF1088" s="37"/>
      <c r="DG1088" s="37"/>
      <c r="DH1088" s="37"/>
      <c r="DI1088" s="37"/>
      <c r="DJ1088" s="37"/>
      <c r="DK1088" s="37"/>
      <c r="DL1088" s="37"/>
      <c r="DM1088" s="37"/>
      <c r="DN1088" s="37"/>
      <c r="DO1088" s="37"/>
      <c r="DP1088" s="37"/>
      <c r="DQ1088" s="37"/>
      <c r="DR1088" s="37"/>
      <c r="DS1088" s="37"/>
      <c r="DT1088" s="37"/>
      <c r="DU1088" s="37"/>
      <c r="DV1088" s="37"/>
      <c r="DW1088" s="37"/>
      <c r="DX1088" s="37"/>
      <c r="DY1088" s="37"/>
      <c r="DZ1088" s="37"/>
      <c r="EA1088" s="37"/>
      <c r="EB1088" s="37"/>
      <c r="EC1088" s="37"/>
      <c r="ED1088" s="37"/>
      <c r="EE1088" s="37"/>
      <c r="EF1088" s="37"/>
      <c r="EG1088" s="37"/>
      <c r="EH1088" s="37"/>
      <c r="EI1088" s="37"/>
      <c r="EJ1088" s="37"/>
      <c r="EK1088" s="37"/>
      <c r="EL1088" s="37"/>
      <c r="EM1088" s="37"/>
      <c r="EN1088" s="37"/>
      <c r="EO1088" s="37"/>
      <c r="EP1088" s="37"/>
      <c r="EQ1088" s="37"/>
      <c r="ER1088" s="37"/>
      <c r="ES1088" s="37"/>
      <c r="ET1088" s="37"/>
      <c r="EU1088" s="37"/>
      <c r="EV1088" s="37"/>
      <c r="EW1088" s="37"/>
      <c r="EX1088" s="37"/>
      <c r="EY1088" s="37"/>
      <c r="EZ1088" s="37"/>
      <c r="FA1088" s="37"/>
      <c r="FB1088" s="37"/>
      <c r="FC1088" s="37"/>
      <c r="FD1088" s="37"/>
      <c r="FE1088" s="37"/>
      <c r="FF1088" s="37"/>
      <c r="FG1088" s="37"/>
      <c r="FH1088" s="37"/>
      <c r="FI1088" s="37"/>
      <c r="FJ1088" s="37"/>
      <c r="FK1088" s="37"/>
      <c r="FL1088" s="37"/>
      <c r="FM1088" s="37"/>
      <c r="FN1088" s="37"/>
      <c r="FO1088" s="37"/>
      <c r="FP1088" s="37"/>
      <c r="FQ1088" s="37"/>
      <c r="FR1088" s="37"/>
      <c r="FS1088" s="37"/>
      <c r="FT1088" s="37"/>
      <c r="FU1088" s="37"/>
      <c r="FV1088" s="37"/>
      <c r="FW1088" s="37"/>
      <c r="FX1088" s="37"/>
      <c r="FY1088" s="37"/>
      <c r="FZ1088" s="37"/>
      <c r="GA1088" s="37"/>
      <c r="GB1088" s="37"/>
      <c r="GC1088" s="37"/>
      <c r="GD1088" s="37"/>
      <c r="GE1088" s="37"/>
      <c r="GF1088" s="37"/>
      <c r="GG1088" s="37"/>
      <c r="GH1088" s="37"/>
      <c r="GI1088" s="37"/>
      <c r="GJ1088" s="37"/>
      <c r="GK1088" s="37"/>
      <c r="GL1088" s="37"/>
      <c r="GM1088" s="37"/>
      <c r="GN1088" s="37"/>
      <c r="GO1088" s="37"/>
      <c r="GP1088" s="37"/>
      <c r="GQ1088" s="37"/>
      <c r="GR1088" s="37"/>
      <c r="GS1088" s="37"/>
      <c r="GT1088" s="37"/>
      <c r="GU1088" s="37"/>
      <c r="GV1088" s="37"/>
      <c r="GW1088" s="37"/>
      <c r="GX1088" s="37"/>
      <c r="GY1088" s="37"/>
      <c r="GZ1088" s="37"/>
      <c r="HA1088" s="37"/>
      <c r="HB1088" s="37"/>
      <c r="HC1088" s="37"/>
      <c r="HD1088" s="37"/>
      <c r="HE1088" s="37"/>
      <c r="HF1088" s="37"/>
      <c r="HG1088" s="37"/>
      <c r="HH1088" s="37"/>
      <c r="HI1088" s="37"/>
      <c r="HJ1088" s="37"/>
      <c r="HK1088" s="37"/>
      <c r="HL1088" s="37"/>
      <c r="HM1088" s="37"/>
      <c r="HN1088" s="37"/>
      <c r="HO1088" s="37"/>
      <c r="HP1088" s="37"/>
      <c r="HQ1088" s="37"/>
      <c r="HR1088" s="37"/>
      <c r="HS1088" s="37"/>
      <c r="HT1088" s="37"/>
      <c r="HU1088" s="37"/>
      <c r="HV1088" s="37"/>
      <c r="HW1088" s="37"/>
      <c r="HX1088" s="37"/>
      <c r="HY1088" s="37"/>
      <c r="HZ1088" s="37"/>
      <c r="IA1088" s="37"/>
      <c r="IB1088" s="37"/>
      <c r="IC1088" s="37"/>
      <c r="ID1088" s="37"/>
      <c r="IE1088" s="37"/>
      <c r="IF1088" s="37"/>
      <c r="IG1088" s="37"/>
      <c r="IH1088" s="37"/>
      <c r="II1088" s="37"/>
      <c r="IJ1088" s="37"/>
      <c r="IK1088" s="37"/>
      <c r="IL1088" s="37"/>
      <c r="IM1088" s="37"/>
      <c r="IN1088" s="37"/>
      <c r="IO1088" s="37"/>
      <c r="IP1088" s="37"/>
      <c r="IQ1088" s="37"/>
      <c r="IR1088" s="37"/>
      <c r="IS1088" s="37"/>
      <c r="IT1088" s="37"/>
      <c r="IU1088" s="37"/>
      <c r="IV1088" s="37"/>
      <c r="IW1088" s="37"/>
      <c r="IX1088" s="37"/>
      <c r="IY1088" s="37"/>
      <c r="IZ1088" s="37"/>
      <c r="JA1088" s="37"/>
      <c r="JB1088" s="37"/>
      <c r="JC1088" s="37"/>
      <c r="JD1088" s="37"/>
      <c r="JE1088" s="37"/>
      <c r="JF1088" s="37"/>
      <c r="JG1088" s="37"/>
      <c r="JH1088" s="37"/>
      <c r="JI1088" s="37"/>
      <c r="JJ1088" s="37"/>
      <c r="JK1088" s="37"/>
      <c r="JL1088" s="37"/>
      <c r="JM1088" s="37"/>
      <c r="JN1088" s="37"/>
      <c r="JO1088" s="37"/>
      <c r="JP1088" s="37"/>
      <c r="JQ1088" s="37"/>
      <c r="JR1088" s="37"/>
      <c r="JS1088" s="37"/>
      <c r="JT1088" s="37"/>
      <c r="JU1088" s="37"/>
      <c r="JV1088" s="37"/>
      <c r="JW1088" s="37"/>
      <c r="JX1088" s="37"/>
      <c r="JY1088" s="37"/>
      <c r="JZ1088" s="37"/>
      <c r="KA1088" s="37"/>
      <c r="KB1088" s="37"/>
      <c r="KC1088" s="37"/>
      <c r="KD1088" s="37"/>
      <c r="KE1088" s="37"/>
      <c r="KF1088" s="37"/>
      <c r="KG1088" s="37"/>
      <c r="KH1088" s="37"/>
      <c r="KI1088" s="37"/>
      <c r="KJ1088" s="37"/>
      <c r="KK1088" s="37"/>
      <c r="KL1088" s="37"/>
      <c r="KM1088" s="37"/>
      <c r="KN1088" s="37"/>
      <c r="KO1088" s="37"/>
      <c r="KP1088" s="37"/>
      <c r="KQ1088" s="37"/>
      <c r="KR1088" s="37"/>
      <c r="KS1088" s="37"/>
      <c r="KT1088" s="37"/>
      <c r="KU1088" s="37"/>
      <c r="KV1088" s="37"/>
      <c r="KW1088" s="37"/>
      <c r="KX1088" s="37"/>
      <c r="KY1088" s="37"/>
      <c r="KZ1088" s="37"/>
      <c r="LA1088" s="37"/>
      <c r="LB1088" s="37"/>
      <c r="LC1088" s="37"/>
      <c r="LD1088" s="37"/>
      <c r="LE1088" s="37"/>
      <c r="LF1088" s="37"/>
      <c r="LG1088" s="37"/>
      <c r="LH1088" s="37"/>
      <c r="LI1088" s="37"/>
      <c r="LJ1088" s="37"/>
      <c r="LK1088" s="37"/>
      <c r="LL1088" s="37"/>
      <c r="LM1088" s="37"/>
      <c r="LN1088" s="37"/>
      <c r="LO1088" s="37"/>
      <c r="LP1088" s="37"/>
      <c r="LQ1088" s="37"/>
      <c r="LR1088" s="37"/>
      <c r="LS1088" s="37"/>
      <c r="LT1088" s="37"/>
      <c r="LU1088" s="37"/>
      <c r="LV1088" s="37"/>
      <c r="LW1088" s="37"/>
      <c r="LX1088" s="37"/>
      <c r="LY1088" s="37"/>
      <c r="LZ1088" s="37"/>
      <c r="MA1088" s="37"/>
      <c r="MB1088" s="37"/>
      <c r="MC1088" s="37"/>
      <c r="MD1088" s="37"/>
      <c r="ME1088" s="37"/>
      <c r="MF1088" s="37"/>
      <c r="MG1088" s="37"/>
      <c r="MH1088" s="37"/>
      <c r="MI1088" s="37"/>
      <c r="MJ1088" s="37"/>
      <c r="MK1088" s="37"/>
      <c r="ML1088" s="37"/>
      <c r="MM1088" s="37"/>
      <c r="MN1088" s="37"/>
      <c r="MO1088" s="37"/>
      <c r="MP1088" s="37"/>
      <c r="MQ1088" s="37"/>
      <c r="MR1088" s="37"/>
      <c r="MS1088" s="37"/>
      <c r="MT1088" s="37"/>
      <c r="MU1088" s="37"/>
      <c r="MV1088" s="37"/>
      <c r="MW1088" s="37"/>
      <c r="MX1088" s="37"/>
      <c r="MY1088" s="37"/>
      <c r="MZ1088" s="37"/>
      <c r="NA1088" s="37"/>
      <c r="NB1088" s="37"/>
      <c r="NC1088" s="37"/>
      <c r="ND1088" s="37"/>
      <c r="NE1088" s="37"/>
      <c r="NF1088" s="37"/>
      <c r="NG1088" s="37"/>
      <c r="NH1088" s="37"/>
      <c r="NI1088" s="37"/>
      <c r="NJ1088" s="37"/>
      <c r="NK1088" s="37"/>
      <c r="NL1088" s="37"/>
      <c r="NM1088" s="37"/>
      <c r="NN1088" s="37"/>
      <c r="NO1088" s="37"/>
      <c r="NP1088" s="37"/>
      <c r="NQ1088" s="37"/>
      <c r="NR1088" s="37"/>
      <c r="NS1088" s="37"/>
      <c r="NT1088" s="37"/>
      <c r="NU1088" s="37"/>
      <c r="NV1088" s="37"/>
      <c r="NW1088" s="37"/>
      <c r="NX1088" s="37"/>
      <c r="NY1088" s="37"/>
      <c r="NZ1088" s="37"/>
      <c r="OA1088" s="37"/>
      <c r="OB1088" s="37"/>
      <c r="OC1088" s="37"/>
      <c r="OD1088" s="37"/>
      <c r="OE1088" s="37"/>
      <c r="OF1088" s="37"/>
      <c r="OG1088" s="37"/>
      <c r="OH1088" s="37"/>
      <c r="OI1088" s="37"/>
      <c r="OJ1088" s="37"/>
      <c r="OK1088" s="37"/>
      <c r="OL1088" s="37"/>
      <c r="OM1088" s="37"/>
      <c r="ON1088" s="37"/>
      <c r="OO1088" s="37"/>
      <c r="OP1088" s="37"/>
      <c r="OQ1088" s="37"/>
      <c r="OR1088" s="37"/>
      <c r="OS1088" s="37"/>
      <c r="OT1088" s="37"/>
      <c r="OU1088" s="37"/>
      <c r="OV1088" s="37"/>
      <c r="OW1088" s="37"/>
      <c r="OX1088" s="37"/>
      <c r="OY1088" s="37"/>
      <c r="OZ1088" s="37"/>
      <c r="PA1088" s="37"/>
      <c r="PB1088" s="37"/>
      <c r="PC1088" s="37"/>
      <c r="PD1088" s="37"/>
      <c r="PE1088" s="37"/>
      <c r="PF1088" s="37"/>
      <c r="PG1088" s="37"/>
      <c r="PH1088" s="37"/>
      <c r="PI1088" s="37"/>
      <c r="PJ1088" s="37"/>
      <c r="PK1088" s="37"/>
      <c r="PL1088" s="37"/>
      <c r="PM1088" s="37"/>
      <c r="PN1088" s="37"/>
      <c r="PO1088" s="37"/>
      <c r="PP1088" s="37"/>
      <c r="PQ1088" s="37"/>
      <c r="PR1088" s="37"/>
      <c r="PS1088" s="37"/>
      <c r="PT1088" s="37"/>
      <c r="PU1088" s="37"/>
      <c r="PV1088" s="37"/>
      <c r="PW1088" s="37"/>
      <c r="PX1088" s="37"/>
      <c r="PY1088" s="37"/>
      <c r="PZ1088" s="37"/>
      <c r="QA1088" s="37"/>
      <c r="QB1088" s="37"/>
      <c r="QC1088" s="37"/>
      <c r="QD1088" s="37"/>
      <c r="QE1088" s="37"/>
      <c r="QF1088" s="37"/>
      <c r="QG1088" s="37"/>
      <c r="QH1088" s="37"/>
      <c r="QI1088" s="37"/>
      <c r="QJ1088" s="37"/>
      <c r="QK1088" s="37"/>
      <c r="QL1088" s="37"/>
      <c r="QM1088" s="37"/>
      <c r="QN1088" s="37"/>
      <c r="QO1088" s="37"/>
      <c r="QP1088" s="37"/>
      <c r="QQ1088" s="37"/>
      <c r="QR1088" s="37"/>
      <c r="QS1088" s="37"/>
      <c r="QT1088" s="37"/>
      <c r="QU1088" s="37"/>
      <c r="QV1088" s="37"/>
      <c r="QW1088" s="37"/>
      <c r="QX1088" s="37"/>
      <c r="QY1088" s="37"/>
      <c r="QZ1088" s="37"/>
      <c r="RA1088" s="37"/>
      <c r="RB1088" s="37"/>
      <c r="RC1088" s="37"/>
      <c r="RD1088" s="37"/>
      <c r="RE1088" s="37"/>
      <c r="RF1088" s="37"/>
      <c r="RG1088" s="37"/>
      <c r="RH1088" s="37"/>
      <c r="RI1088" s="37"/>
      <c r="RJ1088" s="37"/>
      <c r="RK1088" s="37"/>
      <c r="RL1088" s="37"/>
      <c r="RM1088" s="37"/>
      <c r="RN1088" s="37"/>
      <c r="RO1088" s="37"/>
      <c r="RP1088" s="37"/>
      <c r="RQ1088" s="37"/>
      <c r="RR1088" s="37"/>
      <c r="RS1088" s="37"/>
      <c r="RT1088" s="37"/>
      <c r="RU1088" s="37"/>
      <c r="RV1088" s="37"/>
      <c r="RW1088" s="37"/>
      <c r="RX1088" s="37"/>
      <c r="RY1088" s="37"/>
      <c r="RZ1088" s="37"/>
      <c r="SA1088" s="37"/>
      <c r="SB1088" s="37"/>
      <c r="SC1088" s="37"/>
      <c r="SD1088" s="37"/>
      <c r="SE1088" s="37"/>
      <c r="SF1088" s="37"/>
      <c r="SG1088" s="37"/>
      <c r="SH1088" s="37"/>
      <c r="SI1088" s="37"/>
      <c r="SJ1088" s="37"/>
      <c r="SK1088" s="37"/>
      <c r="SL1088" s="37"/>
      <c r="SM1088" s="37"/>
      <c r="SN1088" s="37"/>
      <c r="SO1088" s="37"/>
      <c r="SP1088" s="37"/>
      <c r="SQ1088" s="37"/>
      <c r="SR1088" s="37"/>
      <c r="SS1088" s="37"/>
      <c r="ST1088" s="37"/>
      <c r="SU1088" s="37"/>
      <c r="SV1088" s="37"/>
      <c r="SW1088" s="37"/>
      <c r="SX1088" s="37"/>
      <c r="SY1088" s="37"/>
      <c r="SZ1088" s="37"/>
      <c r="TA1088" s="37"/>
      <c r="TB1088" s="37"/>
      <c r="TC1088" s="37"/>
      <c r="TD1088" s="37"/>
      <c r="TE1088" s="37"/>
      <c r="TF1088" s="37"/>
      <c r="TG1088" s="37"/>
      <c r="TH1088" s="37"/>
      <c r="TI1088" s="37"/>
      <c r="TJ1088" s="37"/>
      <c r="TK1088" s="37"/>
      <c r="TL1088" s="37"/>
      <c r="TM1088" s="37"/>
      <c r="TN1088" s="37"/>
      <c r="TO1088" s="37"/>
      <c r="TP1088" s="37"/>
      <c r="TQ1088" s="37"/>
      <c r="TR1088" s="37"/>
      <c r="TS1088" s="37"/>
      <c r="TT1088" s="37"/>
      <c r="TU1088" s="37"/>
      <c r="TV1088" s="37"/>
      <c r="TW1088" s="37"/>
      <c r="TX1088" s="37"/>
      <c r="TY1088" s="37"/>
      <c r="TZ1088" s="37"/>
      <c r="UA1088" s="37"/>
      <c r="UB1088" s="37"/>
      <c r="UC1088" s="37"/>
      <c r="UD1088" s="37"/>
      <c r="UE1088" s="37"/>
      <c r="UF1088" s="37"/>
      <c r="UG1088" s="37"/>
      <c r="UH1088" s="37"/>
      <c r="UI1088" s="37"/>
      <c r="UJ1088" s="37"/>
      <c r="UK1088" s="37"/>
      <c r="UL1088" s="37"/>
      <c r="UM1088" s="37"/>
      <c r="UN1088" s="37"/>
      <c r="UO1088" s="37"/>
      <c r="UP1088" s="37"/>
      <c r="UQ1088" s="37"/>
      <c r="UR1088" s="37"/>
      <c r="US1088" s="37"/>
      <c r="UT1088" s="37"/>
      <c r="UU1088" s="37"/>
      <c r="UV1088" s="37"/>
      <c r="UW1088" s="37"/>
      <c r="UX1088" s="37"/>
      <c r="UY1088" s="37"/>
      <c r="UZ1088" s="37"/>
      <c r="VA1088" s="37"/>
      <c r="VB1088" s="37"/>
      <c r="VC1088" s="37"/>
      <c r="VD1088" s="37"/>
      <c r="VE1088" s="37"/>
      <c r="VF1088" s="37"/>
      <c r="VG1088" s="37"/>
      <c r="VH1088" s="37"/>
      <c r="VI1088" s="37"/>
      <c r="VJ1088" s="37"/>
      <c r="VK1088" s="37"/>
      <c r="VL1088" s="37"/>
      <c r="VM1088" s="37"/>
      <c r="VN1088" s="37"/>
      <c r="VO1088" s="37"/>
      <c r="VP1088" s="37"/>
      <c r="VQ1088" s="37"/>
      <c r="VR1088" s="37"/>
      <c r="VS1088" s="37"/>
      <c r="VT1088" s="37"/>
      <c r="VU1088" s="37"/>
      <c r="VV1088" s="37"/>
      <c r="VW1088" s="37"/>
      <c r="VX1088" s="37"/>
      <c r="VY1088" s="37"/>
      <c r="VZ1088" s="37"/>
      <c r="WA1088" s="37"/>
      <c r="WB1088" s="37"/>
      <c r="WC1088" s="37"/>
      <c r="WD1088" s="37"/>
      <c r="WE1088" s="37"/>
      <c r="WF1088" s="37"/>
      <c r="WG1088" s="37"/>
      <c r="WH1088" s="37"/>
      <c r="WI1088" s="37"/>
      <c r="WJ1088" s="37"/>
      <c r="WK1088" s="37"/>
      <c r="WL1088" s="37"/>
      <c r="WM1088" s="37"/>
      <c r="WN1088" s="37"/>
      <c r="WO1088" s="37"/>
      <c r="WP1088" s="37"/>
      <c r="WQ1088" s="37"/>
      <c r="WR1088" s="37"/>
      <c r="WS1088" s="37"/>
      <c r="WT1088" s="37"/>
      <c r="WU1088" s="37"/>
      <c r="WV1088" s="37"/>
      <c r="WW1088" s="37"/>
      <c r="WX1088" s="37"/>
      <c r="WY1088" s="37"/>
      <c r="WZ1088" s="37"/>
      <c r="XA1088" s="37"/>
      <c r="XB1088" s="37"/>
      <c r="XC1088" s="37"/>
      <c r="XD1088" s="37"/>
      <c r="XE1088" s="37"/>
      <c r="XF1088" s="37"/>
      <c r="XG1088" s="37"/>
      <c r="XH1088" s="37"/>
      <c r="XI1088" s="37"/>
      <c r="XJ1088" s="37"/>
      <c r="XK1088" s="37"/>
      <c r="XL1088" s="37"/>
      <c r="XM1088" s="37"/>
      <c r="XN1088" s="37"/>
      <c r="XO1088" s="37"/>
      <c r="XP1088" s="37"/>
      <c r="XQ1088" s="37"/>
      <c r="XR1088" s="37"/>
      <c r="XS1088" s="37"/>
      <c r="XT1088" s="37"/>
      <c r="XU1088" s="37"/>
      <c r="XV1088" s="37"/>
      <c r="XW1088" s="37"/>
      <c r="XX1088" s="37"/>
      <c r="XY1088" s="37"/>
      <c r="XZ1088" s="37"/>
      <c r="YA1088" s="37"/>
      <c r="YB1088" s="37"/>
      <c r="YC1088" s="37"/>
      <c r="YD1088" s="37"/>
      <c r="YE1088" s="37"/>
      <c r="YF1088" s="37"/>
      <c r="YG1088" s="37"/>
      <c r="YH1088" s="37"/>
      <c r="YI1088" s="37"/>
      <c r="YJ1088" s="37"/>
      <c r="YK1088" s="37"/>
      <c r="YL1088" s="37"/>
      <c r="YM1088" s="37"/>
      <c r="YN1088" s="37"/>
      <c r="YO1088" s="37"/>
      <c r="YP1088" s="37"/>
      <c r="YQ1088" s="37"/>
      <c r="YR1088" s="37"/>
      <c r="YS1088" s="37"/>
      <c r="YT1088" s="37"/>
      <c r="YU1088" s="37"/>
      <c r="YV1088" s="37"/>
      <c r="YW1088" s="37"/>
      <c r="YX1088" s="37"/>
      <c r="YY1088" s="37"/>
      <c r="YZ1088" s="37"/>
      <c r="ZA1088" s="37"/>
      <c r="ZB1088" s="37"/>
      <c r="ZC1088" s="37"/>
      <c r="ZD1088" s="37"/>
      <c r="ZE1088" s="37"/>
      <c r="ZF1088" s="37"/>
      <c r="ZG1088" s="37"/>
      <c r="ZH1088" s="37"/>
      <c r="ZI1088" s="37"/>
      <c r="ZJ1088" s="37"/>
      <c r="ZK1088" s="37"/>
      <c r="ZL1088" s="37"/>
      <c r="ZM1088" s="37"/>
      <c r="ZN1088" s="37"/>
      <c r="ZO1088" s="37"/>
      <c r="ZP1088" s="37"/>
      <c r="ZQ1088" s="37"/>
      <c r="ZR1088" s="37"/>
      <c r="ZS1088" s="37"/>
      <c r="ZT1088" s="37"/>
      <c r="ZU1088" s="37"/>
      <c r="ZV1088" s="37"/>
      <c r="ZW1088" s="37"/>
      <c r="ZX1088" s="37"/>
      <c r="ZY1088" s="37"/>
      <c r="ZZ1088" s="37"/>
      <c r="AAA1088" s="37"/>
      <c r="AAB1088" s="37"/>
      <c r="AAC1088" s="37"/>
      <c r="AAD1088" s="37"/>
      <c r="AAE1088" s="37"/>
      <c r="AAF1088" s="37"/>
      <c r="AAG1088" s="37"/>
      <c r="AAH1088" s="37"/>
      <c r="AAI1088" s="37"/>
      <c r="AAJ1088" s="37"/>
      <c r="AAK1088" s="37"/>
      <c r="AAL1088" s="35"/>
      <c r="AAM1088" s="35"/>
      <c r="AAN1088" s="35"/>
      <c r="AAP1088" s="35"/>
      <c r="AAQ1088" s="35"/>
      <c r="AAR1088" s="35"/>
      <c r="AAS1088" s="35"/>
      <c r="AAT1088" s="35"/>
      <c r="AAU1088" s="35"/>
      <c r="AAV1088" s="35"/>
      <c r="AAY1088" s="23"/>
      <c r="AAZ1088" s="23"/>
      <c r="ABA1088" s="23"/>
      <c r="ABB1088" s="23"/>
      <c r="ABC1088" s="23"/>
      <c r="ABD1088" s="23"/>
      <c r="ABE1088" s="23"/>
      <c r="ABF1088" s="23"/>
      <c r="ABG1088" s="23"/>
      <c r="ABH1088" s="23"/>
      <c r="ABI1088" s="23"/>
      <c r="ABJ1088" s="23"/>
    </row>
    <row r="1089" spans="1:738" x14ac:dyDescent="0.15">
      <c r="A1089" s="35"/>
      <c r="B1089" s="39"/>
      <c r="C1089" s="40"/>
      <c r="D1089" s="40"/>
      <c r="E1089" s="40"/>
      <c r="F1089" s="40"/>
      <c r="G1089" s="40"/>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7"/>
      <c r="AP1089" s="38"/>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c r="CP1089" s="37"/>
      <c r="CQ1089" s="37"/>
      <c r="CR1089" s="37"/>
      <c r="CS1089" s="37"/>
      <c r="CT1089" s="37"/>
      <c r="CU1089" s="37"/>
      <c r="CV1089" s="37"/>
      <c r="CW1089" s="37"/>
      <c r="CX1089" s="37"/>
      <c r="CY1089" s="37"/>
      <c r="CZ1089" s="37"/>
      <c r="DA1089" s="37"/>
      <c r="DB1089" s="37"/>
      <c r="DC1089" s="37"/>
      <c r="DD1089" s="37"/>
      <c r="DE1089" s="37"/>
      <c r="DF1089" s="37"/>
      <c r="DG1089" s="37"/>
      <c r="DH1089" s="37"/>
      <c r="DI1089" s="37"/>
      <c r="DJ1089" s="37"/>
      <c r="DK1089" s="37"/>
      <c r="DL1089" s="37"/>
      <c r="DM1089" s="37"/>
      <c r="DN1089" s="37"/>
      <c r="DO1089" s="37"/>
      <c r="DP1089" s="37"/>
      <c r="DQ1089" s="37"/>
      <c r="DR1089" s="37"/>
      <c r="DS1089" s="37"/>
      <c r="DT1089" s="37"/>
      <c r="DU1089" s="37"/>
      <c r="DV1089" s="37"/>
      <c r="DW1089" s="37"/>
      <c r="DX1089" s="37"/>
      <c r="DY1089" s="37"/>
      <c r="DZ1089" s="37"/>
      <c r="EA1089" s="37"/>
      <c r="EB1089" s="37"/>
      <c r="EC1089" s="37"/>
      <c r="ED1089" s="37"/>
      <c r="EE1089" s="37"/>
      <c r="EF1089" s="37"/>
      <c r="EG1089" s="37"/>
      <c r="EH1089" s="37"/>
      <c r="EI1089" s="37"/>
      <c r="EJ1089" s="37"/>
      <c r="EK1089" s="37"/>
      <c r="EL1089" s="37"/>
      <c r="EM1089" s="37"/>
      <c r="EN1089" s="37"/>
      <c r="EO1089" s="37"/>
      <c r="EP1089" s="37"/>
      <c r="EQ1089" s="37"/>
      <c r="ER1089" s="37"/>
      <c r="ES1089" s="37"/>
      <c r="ET1089" s="37"/>
      <c r="EU1089" s="37"/>
      <c r="EV1089" s="37"/>
      <c r="EW1089" s="37"/>
      <c r="EX1089" s="37"/>
      <c r="EY1089" s="37"/>
      <c r="EZ1089" s="37"/>
      <c r="FA1089" s="37"/>
      <c r="FB1089" s="37"/>
      <c r="FC1089" s="37"/>
      <c r="FD1089" s="37"/>
      <c r="FE1089" s="37"/>
      <c r="FF1089" s="37"/>
      <c r="FG1089" s="37"/>
      <c r="FH1089" s="37"/>
      <c r="FI1089" s="37"/>
      <c r="FJ1089" s="37"/>
      <c r="FK1089" s="37"/>
      <c r="FL1089" s="37"/>
      <c r="FM1089" s="37"/>
      <c r="FN1089" s="37"/>
      <c r="FO1089" s="37"/>
      <c r="FP1089" s="37"/>
      <c r="FQ1089" s="37"/>
      <c r="FR1089" s="37"/>
      <c r="FS1089" s="37"/>
      <c r="FT1089" s="37"/>
      <c r="FU1089" s="37"/>
      <c r="FV1089" s="37"/>
      <c r="FW1089" s="37"/>
      <c r="FX1089" s="37"/>
      <c r="FY1089" s="37"/>
      <c r="FZ1089" s="37"/>
      <c r="GA1089" s="37"/>
      <c r="GB1089" s="37"/>
      <c r="GC1089" s="37"/>
      <c r="GD1089" s="37"/>
      <c r="GE1089" s="37"/>
      <c r="GF1089" s="37"/>
      <c r="GG1089" s="37"/>
      <c r="GH1089" s="37"/>
      <c r="GI1089" s="37"/>
      <c r="GJ1089" s="37"/>
      <c r="GK1089" s="37"/>
      <c r="GL1089" s="37"/>
      <c r="GM1089" s="37"/>
      <c r="GN1089" s="37"/>
      <c r="GO1089" s="37"/>
      <c r="GP1089" s="37"/>
      <c r="GQ1089" s="37"/>
      <c r="GR1089" s="37"/>
      <c r="GS1089" s="37"/>
      <c r="GT1089" s="37"/>
      <c r="GU1089" s="37"/>
      <c r="GV1089" s="37"/>
      <c r="GW1089" s="37"/>
      <c r="GX1089" s="37"/>
      <c r="GY1089" s="37"/>
      <c r="GZ1089" s="37"/>
      <c r="HA1089" s="37"/>
      <c r="HB1089" s="37"/>
      <c r="HC1089" s="37"/>
      <c r="HD1089" s="37"/>
      <c r="HE1089" s="37"/>
      <c r="HF1089" s="37"/>
      <c r="HG1089" s="37"/>
      <c r="HH1089" s="37"/>
      <c r="HI1089" s="37"/>
      <c r="HJ1089" s="37"/>
      <c r="HK1089" s="37"/>
      <c r="HL1089" s="37"/>
      <c r="HM1089" s="37"/>
      <c r="HN1089" s="37"/>
      <c r="HO1089" s="37"/>
      <c r="HP1089" s="37"/>
      <c r="HQ1089" s="37"/>
      <c r="HR1089" s="37"/>
      <c r="HS1089" s="37"/>
      <c r="HT1089" s="37"/>
      <c r="HU1089" s="37"/>
      <c r="HV1089" s="37"/>
      <c r="HW1089" s="37"/>
      <c r="HX1089" s="37"/>
      <c r="HY1089" s="37"/>
      <c r="HZ1089" s="37"/>
      <c r="IA1089" s="37"/>
      <c r="IB1089" s="37"/>
      <c r="IC1089" s="37"/>
      <c r="ID1089" s="37"/>
      <c r="IE1089" s="37"/>
      <c r="IF1089" s="37"/>
      <c r="IG1089" s="37"/>
      <c r="IH1089" s="37"/>
      <c r="II1089" s="37"/>
      <c r="IJ1089" s="37"/>
      <c r="IK1089" s="37"/>
      <c r="IL1089" s="37"/>
      <c r="IM1089" s="37"/>
      <c r="IN1089" s="37"/>
      <c r="IO1089" s="37"/>
      <c r="IP1089" s="37"/>
      <c r="IQ1089" s="37"/>
      <c r="IR1089" s="37"/>
      <c r="IS1089" s="37"/>
      <c r="IT1089" s="37"/>
      <c r="IU1089" s="37"/>
      <c r="IV1089" s="37"/>
      <c r="IW1089" s="37"/>
      <c r="IX1089" s="37"/>
      <c r="IY1089" s="37"/>
      <c r="IZ1089" s="37"/>
      <c r="JA1089" s="37"/>
      <c r="JB1089" s="37"/>
      <c r="JC1089" s="37"/>
      <c r="JD1089" s="37"/>
      <c r="JE1089" s="37"/>
      <c r="JF1089" s="37"/>
      <c r="JG1089" s="37"/>
      <c r="JH1089" s="37"/>
      <c r="JI1089" s="37"/>
      <c r="JJ1089" s="37"/>
      <c r="JK1089" s="37"/>
      <c r="JL1089" s="37"/>
      <c r="JM1089" s="37"/>
      <c r="JN1089" s="37"/>
      <c r="JO1089" s="37"/>
      <c r="JP1089" s="37"/>
      <c r="JQ1089" s="37"/>
      <c r="JR1089" s="37"/>
      <c r="JS1089" s="37"/>
      <c r="JT1089" s="37"/>
      <c r="JU1089" s="37"/>
      <c r="JV1089" s="37"/>
      <c r="JW1089" s="37"/>
      <c r="JX1089" s="37"/>
      <c r="JY1089" s="37"/>
      <c r="JZ1089" s="37"/>
      <c r="KA1089" s="37"/>
      <c r="KB1089" s="37"/>
      <c r="KC1089" s="37"/>
      <c r="KD1089" s="37"/>
      <c r="KE1089" s="37"/>
      <c r="KF1089" s="37"/>
      <c r="KG1089" s="37"/>
      <c r="KH1089" s="37"/>
      <c r="KI1089" s="37"/>
      <c r="KJ1089" s="37"/>
      <c r="KK1089" s="37"/>
      <c r="KL1089" s="37"/>
      <c r="KM1089" s="37"/>
      <c r="KN1089" s="37"/>
      <c r="KO1089" s="37"/>
      <c r="KP1089" s="37"/>
      <c r="KQ1089" s="37"/>
      <c r="KR1089" s="37"/>
      <c r="KS1089" s="37"/>
      <c r="KT1089" s="37"/>
      <c r="KU1089" s="37"/>
      <c r="KV1089" s="37"/>
      <c r="KW1089" s="37"/>
      <c r="KX1089" s="37"/>
      <c r="KY1089" s="37"/>
      <c r="KZ1089" s="37"/>
      <c r="LA1089" s="37"/>
      <c r="LB1089" s="37"/>
      <c r="LC1089" s="37"/>
      <c r="LD1089" s="37"/>
      <c r="LE1089" s="37"/>
      <c r="LF1089" s="37"/>
      <c r="LG1089" s="37"/>
      <c r="LH1089" s="37"/>
      <c r="LI1089" s="37"/>
      <c r="LJ1089" s="37"/>
      <c r="LK1089" s="37"/>
      <c r="LL1089" s="37"/>
      <c r="LM1089" s="37"/>
      <c r="LN1089" s="37"/>
      <c r="LO1089" s="37"/>
      <c r="LP1089" s="37"/>
      <c r="LQ1089" s="37"/>
      <c r="LR1089" s="37"/>
      <c r="LS1089" s="37"/>
      <c r="LT1089" s="37"/>
      <c r="LU1089" s="37"/>
      <c r="LV1089" s="37"/>
      <c r="LW1089" s="37"/>
      <c r="LX1089" s="37"/>
      <c r="LY1089" s="37"/>
      <c r="LZ1089" s="37"/>
      <c r="MA1089" s="37"/>
      <c r="MB1089" s="37"/>
      <c r="MC1089" s="37"/>
      <c r="MD1089" s="37"/>
      <c r="ME1089" s="37"/>
      <c r="MF1089" s="37"/>
      <c r="MG1089" s="37"/>
      <c r="MH1089" s="37"/>
      <c r="MI1089" s="37"/>
      <c r="MJ1089" s="37"/>
      <c r="MK1089" s="37"/>
      <c r="ML1089" s="37"/>
      <c r="MM1089" s="37"/>
      <c r="MN1089" s="37"/>
      <c r="MO1089" s="37"/>
      <c r="MP1089" s="37"/>
      <c r="MQ1089" s="37"/>
      <c r="MR1089" s="37"/>
      <c r="MS1089" s="37"/>
      <c r="MT1089" s="37"/>
      <c r="MU1089" s="37"/>
      <c r="MV1089" s="37"/>
      <c r="MW1089" s="37"/>
      <c r="MX1089" s="37"/>
      <c r="MY1089" s="37"/>
      <c r="MZ1089" s="37"/>
      <c r="NA1089" s="37"/>
      <c r="NB1089" s="37"/>
      <c r="NC1089" s="37"/>
      <c r="ND1089" s="37"/>
      <c r="NE1089" s="37"/>
      <c r="NF1089" s="37"/>
      <c r="NG1089" s="37"/>
      <c r="NH1089" s="37"/>
      <c r="NI1089" s="37"/>
      <c r="NJ1089" s="37"/>
      <c r="NK1089" s="37"/>
      <c r="NL1089" s="37"/>
      <c r="NM1089" s="37"/>
      <c r="NN1089" s="37"/>
      <c r="NO1089" s="37"/>
      <c r="NP1089" s="37"/>
      <c r="NQ1089" s="37"/>
      <c r="NR1089" s="37"/>
      <c r="NS1089" s="37"/>
      <c r="NT1089" s="37"/>
      <c r="NU1089" s="37"/>
      <c r="NV1089" s="37"/>
      <c r="NW1089" s="37"/>
      <c r="NX1089" s="37"/>
      <c r="NY1089" s="37"/>
      <c r="NZ1089" s="37"/>
      <c r="OA1089" s="37"/>
      <c r="OB1089" s="37"/>
      <c r="OC1089" s="37"/>
      <c r="OD1089" s="37"/>
      <c r="OE1089" s="37"/>
      <c r="OF1089" s="37"/>
      <c r="OG1089" s="37"/>
      <c r="OH1089" s="37"/>
      <c r="OI1089" s="37"/>
      <c r="OJ1089" s="37"/>
      <c r="OK1089" s="37"/>
      <c r="OL1089" s="37"/>
      <c r="OM1089" s="37"/>
      <c r="ON1089" s="37"/>
      <c r="OO1089" s="37"/>
      <c r="OP1089" s="37"/>
      <c r="OQ1089" s="37"/>
      <c r="OR1089" s="37"/>
      <c r="OS1089" s="37"/>
      <c r="OT1089" s="37"/>
      <c r="OU1089" s="37"/>
      <c r="OV1089" s="37"/>
      <c r="OW1089" s="37"/>
      <c r="OX1089" s="37"/>
      <c r="OY1089" s="37"/>
      <c r="OZ1089" s="37"/>
      <c r="PA1089" s="37"/>
      <c r="PB1089" s="37"/>
      <c r="PC1089" s="37"/>
      <c r="PD1089" s="37"/>
      <c r="PE1089" s="37"/>
      <c r="PF1089" s="37"/>
      <c r="PG1089" s="37"/>
      <c r="PH1089" s="37"/>
      <c r="PI1089" s="37"/>
      <c r="PJ1089" s="37"/>
      <c r="PK1089" s="37"/>
      <c r="PL1089" s="37"/>
      <c r="PM1089" s="37"/>
      <c r="PN1089" s="37"/>
      <c r="PO1089" s="37"/>
      <c r="PP1089" s="37"/>
      <c r="PQ1089" s="37"/>
      <c r="PR1089" s="37"/>
      <c r="PS1089" s="37"/>
      <c r="PT1089" s="37"/>
      <c r="PU1089" s="37"/>
      <c r="PV1089" s="37"/>
      <c r="PW1089" s="37"/>
      <c r="PX1089" s="37"/>
      <c r="PY1089" s="37"/>
      <c r="PZ1089" s="37"/>
      <c r="QA1089" s="37"/>
      <c r="QB1089" s="37"/>
      <c r="QC1089" s="37"/>
      <c r="QD1089" s="37"/>
      <c r="QE1089" s="37"/>
      <c r="QF1089" s="37"/>
      <c r="QG1089" s="37"/>
      <c r="QH1089" s="37"/>
      <c r="QI1089" s="37"/>
      <c r="QJ1089" s="37"/>
      <c r="QK1089" s="37"/>
      <c r="QL1089" s="37"/>
      <c r="QM1089" s="37"/>
      <c r="QN1089" s="37"/>
      <c r="QO1089" s="37"/>
      <c r="QP1089" s="37"/>
      <c r="QQ1089" s="37"/>
      <c r="QR1089" s="37"/>
      <c r="QS1089" s="37"/>
      <c r="QT1089" s="37"/>
      <c r="QU1089" s="37"/>
      <c r="QV1089" s="37"/>
      <c r="QW1089" s="37"/>
      <c r="QX1089" s="37"/>
      <c r="QY1089" s="37"/>
      <c r="QZ1089" s="37"/>
      <c r="RA1089" s="37"/>
      <c r="RB1089" s="37"/>
      <c r="RC1089" s="37"/>
      <c r="RD1089" s="37"/>
      <c r="RE1089" s="37"/>
      <c r="RF1089" s="37"/>
      <c r="RG1089" s="37"/>
      <c r="RH1089" s="37"/>
      <c r="RI1089" s="37"/>
      <c r="RJ1089" s="37"/>
      <c r="RK1089" s="37"/>
      <c r="RL1089" s="37"/>
      <c r="RM1089" s="37"/>
      <c r="RN1089" s="37"/>
      <c r="RO1089" s="37"/>
      <c r="RP1089" s="37"/>
      <c r="RQ1089" s="37"/>
      <c r="RR1089" s="37"/>
      <c r="RS1089" s="37"/>
      <c r="RT1089" s="37"/>
      <c r="RU1089" s="37"/>
      <c r="RV1089" s="37"/>
      <c r="RW1089" s="37"/>
      <c r="RX1089" s="37"/>
      <c r="RY1089" s="37"/>
      <c r="RZ1089" s="37"/>
      <c r="SA1089" s="37"/>
      <c r="SB1089" s="37"/>
      <c r="SC1089" s="37"/>
      <c r="SD1089" s="37"/>
      <c r="SE1089" s="37"/>
      <c r="SF1089" s="37"/>
      <c r="SG1089" s="37"/>
      <c r="SH1089" s="37"/>
      <c r="SI1089" s="37"/>
      <c r="SJ1089" s="37"/>
      <c r="SK1089" s="37"/>
      <c r="SL1089" s="37"/>
      <c r="SM1089" s="37"/>
      <c r="SN1089" s="37"/>
      <c r="SO1089" s="37"/>
      <c r="SP1089" s="37"/>
      <c r="SQ1089" s="37"/>
      <c r="SR1089" s="37"/>
      <c r="SS1089" s="37"/>
      <c r="ST1089" s="37"/>
      <c r="SU1089" s="37"/>
      <c r="SV1089" s="37"/>
      <c r="SW1089" s="37"/>
      <c r="SX1089" s="37"/>
      <c r="SY1089" s="37"/>
      <c r="SZ1089" s="37"/>
      <c r="TA1089" s="37"/>
      <c r="TB1089" s="37"/>
      <c r="TC1089" s="37"/>
      <c r="TD1089" s="37"/>
      <c r="TE1089" s="37"/>
      <c r="TF1089" s="37"/>
      <c r="TG1089" s="37"/>
      <c r="TH1089" s="37"/>
      <c r="TI1089" s="37"/>
      <c r="TJ1089" s="37"/>
      <c r="TK1089" s="37"/>
      <c r="TL1089" s="37"/>
      <c r="TM1089" s="37"/>
      <c r="TN1089" s="37"/>
      <c r="TO1089" s="37"/>
      <c r="TP1089" s="37"/>
      <c r="TQ1089" s="37"/>
      <c r="TR1089" s="37"/>
      <c r="TS1089" s="37"/>
      <c r="TT1089" s="37"/>
      <c r="TU1089" s="37"/>
      <c r="TV1089" s="37"/>
      <c r="TW1089" s="37"/>
      <c r="TX1089" s="37"/>
      <c r="TY1089" s="37"/>
      <c r="TZ1089" s="37"/>
      <c r="UA1089" s="37"/>
      <c r="UB1089" s="37"/>
      <c r="UC1089" s="37"/>
      <c r="UD1089" s="37"/>
      <c r="UE1089" s="37"/>
      <c r="UF1089" s="37"/>
      <c r="UG1089" s="37"/>
      <c r="UH1089" s="37"/>
      <c r="UI1089" s="37"/>
      <c r="UJ1089" s="37"/>
      <c r="UK1089" s="37"/>
      <c r="UL1089" s="37"/>
      <c r="UM1089" s="37"/>
      <c r="UN1089" s="37"/>
      <c r="UO1089" s="37"/>
      <c r="UP1089" s="37"/>
      <c r="UQ1089" s="37"/>
      <c r="UR1089" s="37"/>
      <c r="US1089" s="37"/>
      <c r="UT1089" s="37"/>
      <c r="UU1089" s="37"/>
      <c r="UV1089" s="37"/>
      <c r="UW1089" s="37"/>
      <c r="UX1089" s="37"/>
      <c r="UY1089" s="37"/>
      <c r="UZ1089" s="37"/>
      <c r="VA1089" s="37"/>
      <c r="VB1089" s="37"/>
      <c r="VC1089" s="37"/>
      <c r="VD1089" s="37"/>
      <c r="VE1089" s="37"/>
      <c r="VF1089" s="37"/>
      <c r="VG1089" s="37"/>
      <c r="VH1089" s="37"/>
      <c r="VI1089" s="37"/>
      <c r="VJ1089" s="37"/>
      <c r="VK1089" s="37"/>
      <c r="VL1089" s="37"/>
      <c r="VM1089" s="37"/>
      <c r="VN1089" s="37"/>
      <c r="VO1089" s="37"/>
      <c r="VP1089" s="37"/>
      <c r="VQ1089" s="37"/>
      <c r="VR1089" s="37"/>
      <c r="VS1089" s="37"/>
      <c r="VT1089" s="37"/>
      <c r="VU1089" s="37"/>
      <c r="VV1089" s="37"/>
      <c r="VW1089" s="37"/>
      <c r="VX1089" s="37"/>
      <c r="VY1089" s="37"/>
      <c r="VZ1089" s="37"/>
      <c r="WA1089" s="37"/>
      <c r="WB1089" s="37"/>
      <c r="WC1089" s="37"/>
      <c r="WD1089" s="37"/>
      <c r="WE1089" s="37"/>
      <c r="WF1089" s="37"/>
      <c r="WG1089" s="37"/>
      <c r="WH1089" s="37"/>
      <c r="WI1089" s="37"/>
      <c r="WJ1089" s="37"/>
      <c r="WK1089" s="37"/>
      <c r="WL1089" s="37"/>
      <c r="WM1089" s="37"/>
      <c r="WN1089" s="37"/>
      <c r="WO1089" s="37"/>
      <c r="WP1089" s="37"/>
      <c r="WQ1089" s="37"/>
      <c r="WR1089" s="37"/>
      <c r="WS1089" s="37"/>
      <c r="WT1089" s="37"/>
      <c r="WU1089" s="37"/>
      <c r="WV1089" s="37"/>
      <c r="WW1089" s="37"/>
      <c r="WX1089" s="37"/>
      <c r="WY1089" s="37"/>
      <c r="WZ1089" s="37"/>
      <c r="XA1089" s="37"/>
      <c r="XB1089" s="37"/>
      <c r="XC1089" s="37"/>
      <c r="XD1089" s="37"/>
      <c r="XE1089" s="37"/>
      <c r="XF1089" s="37"/>
      <c r="XG1089" s="37"/>
      <c r="XH1089" s="37"/>
      <c r="XI1089" s="37"/>
      <c r="XJ1089" s="37"/>
      <c r="XK1089" s="37"/>
      <c r="XL1089" s="37"/>
      <c r="XM1089" s="37"/>
      <c r="XN1089" s="37"/>
      <c r="XO1089" s="37"/>
      <c r="XP1089" s="37"/>
      <c r="XQ1089" s="37"/>
      <c r="XR1089" s="37"/>
      <c r="XS1089" s="37"/>
      <c r="XT1089" s="37"/>
      <c r="XU1089" s="37"/>
      <c r="XV1089" s="37"/>
      <c r="XW1089" s="37"/>
      <c r="XX1089" s="37"/>
      <c r="XY1089" s="37"/>
      <c r="XZ1089" s="37"/>
      <c r="YA1089" s="37"/>
      <c r="YB1089" s="37"/>
      <c r="YC1089" s="37"/>
      <c r="YD1089" s="37"/>
      <c r="YE1089" s="37"/>
      <c r="YF1089" s="37"/>
      <c r="YG1089" s="37"/>
      <c r="YH1089" s="37"/>
      <c r="YI1089" s="37"/>
      <c r="YJ1089" s="37"/>
      <c r="YK1089" s="37"/>
      <c r="YL1089" s="37"/>
      <c r="YM1089" s="37"/>
      <c r="YN1089" s="37"/>
      <c r="YO1089" s="37"/>
      <c r="YP1089" s="37"/>
      <c r="YQ1089" s="37"/>
      <c r="YR1089" s="37"/>
      <c r="YS1089" s="37"/>
      <c r="YT1089" s="37"/>
      <c r="YU1089" s="37"/>
      <c r="YV1089" s="37"/>
      <c r="YW1089" s="37"/>
      <c r="YX1089" s="37"/>
      <c r="YY1089" s="37"/>
      <c r="YZ1089" s="37"/>
      <c r="ZA1089" s="37"/>
      <c r="ZB1089" s="37"/>
      <c r="ZC1089" s="37"/>
      <c r="ZD1089" s="37"/>
      <c r="ZE1089" s="37"/>
      <c r="ZF1089" s="37"/>
      <c r="ZG1089" s="37"/>
      <c r="ZH1089" s="37"/>
      <c r="ZI1089" s="37"/>
      <c r="ZJ1089" s="37"/>
      <c r="ZK1089" s="37"/>
      <c r="ZL1089" s="37"/>
      <c r="ZM1089" s="37"/>
      <c r="ZN1089" s="37"/>
      <c r="ZO1089" s="37"/>
      <c r="ZP1089" s="37"/>
      <c r="ZQ1089" s="37"/>
      <c r="ZR1089" s="37"/>
      <c r="ZS1089" s="37"/>
      <c r="ZT1089" s="37"/>
      <c r="ZU1089" s="37"/>
      <c r="ZV1089" s="37"/>
      <c r="ZW1089" s="37"/>
      <c r="ZX1089" s="37"/>
      <c r="ZY1089" s="37"/>
      <c r="ZZ1089" s="37"/>
      <c r="AAA1089" s="37"/>
      <c r="AAB1089" s="37"/>
      <c r="AAC1089" s="37"/>
      <c r="AAD1089" s="37"/>
      <c r="AAE1089" s="37"/>
      <c r="AAF1089" s="37"/>
      <c r="AAG1089" s="37"/>
      <c r="AAH1089" s="37"/>
      <c r="AAI1089" s="37"/>
      <c r="AAJ1089" s="37"/>
      <c r="AAK1089" s="37"/>
      <c r="AAL1089" s="35"/>
      <c r="AAM1089" s="35"/>
      <c r="AAN1089" s="35"/>
      <c r="AAO1089" s="22" t="s">
        <v>63</v>
      </c>
      <c r="AAP1089" s="35"/>
      <c r="AAQ1089" s="35"/>
      <c r="AAR1089" s="35"/>
      <c r="AAS1089" s="35"/>
      <c r="AAT1089" s="35"/>
      <c r="AAU1089" s="35"/>
      <c r="AAV1089" s="35"/>
      <c r="AAY1089" s="23"/>
      <c r="AAZ1089" s="23"/>
      <c r="ABA1089" s="23"/>
      <c r="ABB1089" s="23"/>
      <c r="ABC1089" s="23"/>
      <c r="ABD1089" s="23"/>
      <c r="ABE1089" s="23"/>
      <c r="ABF1089" s="23"/>
      <c r="ABG1089" s="23"/>
      <c r="ABH1089" s="23"/>
      <c r="ABI1089" s="23"/>
      <c r="ABJ1089" s="23"/>
    </row>
    <row r="1090" spans="1:738" ht="13" x14ac:dyDescent="0.15">
      <c r="A1090" s="35"/>
      <c r="B1090" s="39"/>
      <c r="C1090" s="40"/>
      <c r="D1090" s="40"/>
      <c r="E1090" s="40"/>
      <c r="F1090" s="40"/>
      <c r="G1090" s="40"/>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7"/>
      <c r="AP1090" s="38"/>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c r="CP1090" s="37"/>
      <c r="CQ1090" s="37"/>
      <c r="CR1090" s="37"/>
      <c r="CS1090" s="37"/>
      <c r="CT1090" s="37"/>
      <c r="CU1090" s="37"/>
      <c r="CV1090" s="37"/>
      <c r="CW1090" s="37"/>
      <c r="CX1090" s="37"/>
      <c r="CY1090" s="37"/>
      <c r="CZ1090" s="37"/>
      <c r="DA1090" s="37"/>
      <c r="DB1090" s="37"/>
      <c r="DC1090" s="37"/>
      <c r="DD1090" s="37"/>
      <c r="DE1090" s="37"/>
      <c r="DF1090" s="37"/>
      <c r="DG1090" s="37"/>
      <c r="DH1090" s="37"/>
      <c r="DI1090" s="37"/>
      <c r="DJ1090" s="37"/>
      <c r="DK1090" s="37"/>
      <c r="DL1090" s="37"/>
      <c r="DM1090" s="37"/>
      <c r="DN1090" s="37"/>
      <c r="DO1090" s="37"/>
      <c r="DP1090" s="37"/>
      <c r="DQ1090" s="37"/>
      <c r="DR1090" s="37"/>
      <c r="DS1090" s="37"/>
      <c r="DT1090" s="37"/>
      <c r="DU1090" s="37"/>
      <c r="DV1090" s="37"/>
      <c r="DW1090" s="37"/>
      <c r="DX1090" s="37"/>
      <c r="DY1090" s="37"/>
      <c r="DZ1090" s="37"/>
      <c r="EA1090" s="37"/>
      <c r="EB1090" s="37"/>
      <c r="EC1090" s="37"/>
      <c r="ED1090" s="37"/>
      <c r="EE1090" s="37"/>
      <c r="EF1090" s="37"/>
      <c r="EG1090" s="37"/>
      <c r="EH1090" s="37"/>
      <c r="EI1090" s="37"/>
      <c r="EJ1090" s="37"/>
      <c r="EK1090" s="37"/>
      <c r="EL1090" s="37"/>
      <c r="EM1090" s="37"/>
      <c r="EN1090" s="37"/>
      <c r="EO1090" s="37"/>
      <c r="EP1090" s="37"/>
      <c r="EQ1090" s="37"/>
      <c r="ER1090" s="37"/>
      <c r="ES1090" s="37"/>
      <c r="ET1090" s="37"/>
      <c r="EU1090" s="37"/>
      <c r="EV1090" s="37"/>
      <c r="EW1090" s="37"/>
      <c r="EX1090" s="37"/>
      <c r="EY1090" s="37"/>
      <c r="EZ1090" s="37"/>
      <c r="FA1090" s="37"/>
      <c r="FB1090" s="37"/>
      <c r="FC1090" s="37"/>
      <c r="FD1090" s="37"/>
      <c r="FE1090" s="37"/>
      <c r="FF1090" s="37"/>
      <c r="FG1090" s="37"/>
      <c r="FH1090" s="37"/>
      <c r="FI1090" s="37"/>
      <c r="FJ1090" s="37"/>
      <c r="FK1090" s="37"/>
      <c r="FL1090" s="37"/>
      <c r="FM1090" s="37"/>
      <c r="FN1090" s="37"/>
      <c r="FO1090" s="37"/>
      <c r="FP1090" s="37"/>
      <c r="FQ1090" s="37"/>
      <c r="FR1090" s="37"/>
      <c r="FS1090" s="37"/>
      <c r="FT1090" s="37"/>
      <c r="FU1090" s="37"/>
      <c r="FV1090" s="37"/>
      <c r="FW1090" s="37"/>
      <c r="FX1090" s="37"/>
      <c r="FY1090" s="37"/>
      <c r="FZ1090" s="37"/>
      <c r="GA1090" s="37"/>
      <c r="GB1090" s="37"/>
      <c r="GC1090" s="37"/>
      <c r="GD1090" s="37"/>
      <c r="GE1090" s="37"/>
      <c r="GF1090" s="37"/>
      <c r="GG1090" s="37"/>
      <c r="GH1090" s="37"/>
      <c r="GI1090" s="37"/>
      <c r="GJ1090" s="37"/>
      <c r="GK1090" s="37"/>
      <c r="GL1090" s="37"/>
      <c r="GM1090" s="37"/>
      <c r="GN1090" s="37"/>
      <c r="GO1090" s="37"/>
      <c r="GP1090" s="37"/>
      <c r="GQ1090" s="37"/>
      <c r="GR1090" s="37"/>
      <c r="GS1090" s="37"/>
      <c r="GT1090" s="37"/>
      <c r="GU1090" s="37"/>
      <c r="GV1090" s="37"/>
      <c r="GW1090" s="37"/>
      <c r="GX1090" s="37"/>
      <c r="GY1090" s="37"/>
      <c r="GZ1090" s="37"/>
      <c r="HA1090" s="37"/>
      <c r="HB1090" s="37"/>
      <c r="HC1090" s="37"/>
      <c r="HD1090" s="37"/>
      <c r="HE1090" s="37"/>
      <c r="HF1090" s="37"/>
      <c r="HG1090" s="37"/>
      <c r="HH1090" s="37"/>
      <c r="HI1090" s="37"/>
      <c r="HJ1090" s="37"/>
      <c r="HK1090" s="37"/>
      <c r="HL1090" s="37"/>
      <c r="HM1090" s="37"/>
      <c r="HN1090" s="37"/>
      <c r="HO1090" s="37"/>
      <c r="HP1090" s="37"/>
      <c r="HQ1090" s="37"/>
      <c r="HR1090" s="37"/>
      <c r="HS1090" s="37"/>
      <c r="HT1090" s="37"/>
      <c r="HU1090" s="37"/>
      <c r="HV1090" s="37"/>
      <c r="HW1090" s="37"/>
      <c r="HX1090" s="37"/>
      <c r="HY1090" s="37"/>
      <c r="HZ1090" s="37"/>
      <c r="IA1090" s="37"/>
      <c r="IB1090" s="37"/>
      <c r="IC1090" s="37"/>
      <c r="ID1090" s="37"/>
      <c r="IE1090" s="37"/>
      <c r="IF1090" s="37"/>
      <c r="IG1090" s="37"/>
      <c r="IH1090" s="37"/>
      <c r="II1090" s="37"/>
      <c r="IJ1090" s="37"/>
      <c r="IK1090" s="37"/>
      <c r="IL1090" s="37"/>
      <c r="IM1090" s="37"/>
      <c r="IN1090" s="37"/>
      <c r="IO1090" s="37"/>
      <c r="IP1090" s="37"/>
      <c r="IQ1090" s="37"/>
      <c r="IR1090" s="37"/>
      <c r="IS1090" s="37"/>
      <c r="IT1090" s="37"/>
      <c r="IU1090" s="37"/>
      <c r="IV1090" s="37"/>
      <c r="IW1090" s="37"/>
      <c r="IX1090" s="37"/>
      <c r="IY1090" s="37"/>
      <c r="IZ1090" s="37"/>
      <c r="JA1090" s="37"/>
      <c r="JB1090" s="37"/>
      <c r="JC1090" s="37"/>
      <c r="JD1090" s="37"/>
      <c r="JE1090" s="37"/>
      <c r="JF1090" s="37"/>
      <c r="JG1090" s="37"/>
      <c r="JH1090" s="37"/>
      <c r="JI1090" s="37"/>
      <c r="JJ1090" s="37"/>
      <c r="JK1090" s="37"/>
      <c r="JL1090" s="37"/>
      <c r="JM1090" s="37"/>
      <c r="JN1090" s="37"/>
      <c r="JO1090" s="37"/>
      <c r="JP1090" s="37"/>
      <c r="JQ1090" s="37"/>
      <c r="JR1090" s="37"/>
      <c r="JS1090" s="37"/>
      <c r="JT1090" s="37"/>
      <c r="JU1090" s="37"/>
      <c r="JV1090" s="37"/>
      <c r="JW1090" s="37"/>
      <c r="JX1090" s="37"/>
      <c r="JY1090" s="37"/>
      <c r="JZ1090" s="37"/>
      <c r="KA1090" s="37"/>
      <c r="KB1090" s="37"/>
      <c r="KC1090" s="37"/>
      <c r="KD1090" s="37"/>
      <c r="KE1090" s="37"/>
      <c r="KF1090" s="37"/>
      <c r="KG1090" s="37"/>
      <c r="KH1090" s="37"/>
      <c r="KI1090" s="37"/>
      <c r="KJ1090" s="37"/>
      <c r="KK1090" s="37"/>
      <c r="KL1090" s="37"/>
      <c r="KM1090" s="37"/>
      <c r="KN1090" s="37"/>
      <c r="KO1090" s="37"/>
      <c r="KP1090" s="37"/>
      <c r="KQ1090" s="37"/>
      <c r="KR1090" s="37"/>
      <c r="KS1090" s="37"/>
      <c r="KT1090" s="37"/>
      <c r="KU1090" s="37"/>
      <c r="KV1090" s="37"/>
      <c r="KW1090" s="37"/>
      <c r="KX1090" s="37"/>
      <c r="KY1090" s="37"/>
      <c r="KZ1090" s="37"/>
      <c r="LA1090" s="37"/>
      <c r="LB1090" s="37"/>
      <c r="LC1090" s="37"/>
      <c r="LD1090" s="37"/>
      <c r="LE1090" s="37"/>
      <c r="LF1090" s="37"/>
      <c r="LG1090" s="37"/>
      <c r="LH1090" s="37"/>
      <c r="LI1090" s="37"/>
      <c r="LJ1090" s="37"/>
      <c r="LK1090" s="37"/>
      <c r="LL1090" s="37"/>
      <c r="LM1090" s="37"/>
      <c r="LN1090" s="37"/>
      <c r="LO1090" s="37"/>
      <c r="LP1090" s="37"/>
      <c r="LQ1090" s="37"/>
      <c r="LR1090" s="37"/>
      <c r="LS1090" s="37"/>
      <c r="LT1090" s="37"/>
      <c r="LU1090" s="37"/>
      <c r="LV1090" s="37"/>
      <c r="LW1090" s="37"/>
      <c r="LX1090" s="37"/>
      <c r="LY1090" s="37"/>
      <c r="LZ1090" s="37"/>
      <c r="MA1090" s="37"/>
      <c r="MB1090" s="37"/>
      <c r="MC1090" s="37"/>
      <c r="MD1090" s="37"/>
      <c r="ME1090" s="37"/>
      <c r="MF1090" s="37"/>
      <c r="MG1090" s="37"/>
      <c r="MH1090" s="37"/>
      <c r="MI1090" s="37"/>
      <c r="MJ1090" s="37"/>
      <c r="MK1090" s="37"/>
      <c r="ML1090" s="37"/>
      <c r="MM1090" s="37"/>
      <c r="MN1090" s="37"/>
      <c r="MO1090" s="37"/>
      <c r="MP1090" s="37"/>
      <c r="MQ1090" s="37"/>
      <c r="MR1090" s="37"/>
      <c r="MS1090" s="37"/>
      <c r="MT1090" s="37"/>
      <c r="MU1090" s="37"/>
      <c r="MV1090" s="37"/>
      <c r="MW1090" s="37"/>
      <c r="MX1090" s="37"/>
      <c r="MY1090" s="37"/>
      <c r="MZ1090" s="37"/>
      <c r="NA1090" s="37"/>
      <c r="NB1090" s="37"/>
      <c r="NC1090" s="37"/>
      <c r="ND1090" s="37"/>
      <c r="NE1090" s="37"/>
      <c r="NF1090" s="37"/>
      <c r="NG1090" s="37"/>
      <c r="NH1090" s="37"/>
      <c r="NI1090" s="37"/>
      <c r="NJ1090" s="37"/>
      <c r="NK1090" s="37"/>
      <c r="NL1090" s="37"/>
      <c r="NM1090" s="37"/>
      <c r="NN1090" s="37"/>
      <c r="NO1090" s="37"/>
      <c r="NP1090" s="37"/>
      <c r="NQ1090" s="37"/>
      <c r="NR1090" s="37"/>
      <c r="NS1090" s="37"/>
      <c r="NT1090" s="37"/>
      <c r="NU1090" s="37"/>
      <c r="NV1090" s="37"/>
      <c r="NW1090" s="37"/>
      <c r="NX1090" s="37"/>
      <c r="NY1090" s="37"/>
      <c r="NZ1090" s="37"/>
      <c r="OA1090" s="37"/>
      <c r="OB1090" s="37"/>
      <c r="OC1090" s="37"/>
      <c r="OD1090" s="37"/>
      <c r="OE1090" s="37"/>
      <c r="OF1090" s="37"/>
      <c r="OG1090" s="37"/>
      <c r="OH1090" s="37"/>
      <c r="OI1090" s="37"/>
      <c r="OJ1090" s="37"/>
      <c r="OK1090" s="37"/>
      <c r="OL1090" s="37"/>
      <c r="OM1090" s="37"/>
      <c r="ON1090" s="37"/>
      <c r="OO1090" s="37"/>
      <c r="OP1090" s="37"/>
      <c r="OQ1090" s="37"/>
      <c r="OR1090" s="37"/>
      <c r="OS1090" s="37"/>
      <c r="OT1090" s="37"/>
      <c r="OU1090" s="37"/>
      <c r="OV1090" s="37"/>
      <c r="OW1090" s="37"/>
      <c r="OX1090" s="37"/>
      <c r="OY1090" s="37"/>
      <c r="OZ1090" s="37"/>
      <c r="PA1090" s="37"/>
      <c r="PB1090" s="37"/>
      <c r="PC1090" s="37"/>
      <c r="PD1090" s="37"/>
      <c r="PE1090" s="37"/>
      <c r="PF1090" s="37"/>
      <c r="PG1090" s="37"/>
      <c r="PH1090" s="37"/>
      <c r="PI1090" s="37"/>
      <c r="PJ1090" s="37"/>
      <c r="PK1090" s="37"/>
      <c r="PL1090" s="37"/>
      <c r="PM1090" s="37"/>
      <c r="PN1090" s="37"/>
      <c r="PO1090" s="37"/>
      <c r="PP1090" s="37"/>
      <c r="PQ1090" s="37"/>
      <c r="PR1090" s="37"/>
      <c r="PS1090" s="37"/>
      <c r="PT1090" s="37"/>
      <c r="PU1090" s="37"/>
      <c r="PV1090" s="37"/>
      <c r="PW1090" s="37"/>
      <c r="PX1090" s="37"/>
      <c r="PY1090" s="37"/>
      <c r="PZ1090" s="37"/>
      <c r="QA1090" s="37"/>
      <c r="QB1090" s="37"/>
      <c r="QC1090" s="37"/>
      <c r="QD1090" s="37"/>
      <c r="QE1090" s="37"/>
      <c r="QF1090" s="37"/>
      <c r="QG1090" s="37"/>
      <c r="QH1090" s="37"/>
      <c r="QI1090" s="37"/>
      <c r="QJ1090" s="37"/>
      <c r="QK1090" s="37"/>
      <c r="QL1090" s="37"/>
      <c r="QM1090" s="37"/>
      <c r="QN1090" s="37"/>
      <c r="QO1090" s="37"/>
      <c r="QP1090" s="37"/>
      <c r="QQ1090" s="37"/>
      <c r="QR1090" s="37"/>
      <c r="QS1090" s="37"/>
      <c r="QT1090" s="37"/>
      <c r="QU1090" s="37"/>
      <c r="QV1090" s="37"/>
      <c r="QW1090" s="37"/>
      <c r="QX1090" s="37"/>
      <c r="QY1090" s="37"/>
      <c r="QZ1090" s="37"/>
      <c r="RA1090" s="37"/>
      <c r="RB1090" s="37"/>
      <c r="RC1090" s="37"/>
      <c r="RD1090" s="37"/>
      <c r="RE1090" s="37"/>
      <c r="RF1090" s="37"/>
      <c r="RG1090" s="37"/>
      <c r="RH1090" s="37"/>
      <c r="RI1090" s="37"/>
      <c r="RJ1090" s="37"/>
      <c r="RK1090" s="37"/>
      <c r="RL1090" s="37"/>
      <c r="RM1090" s="37"/>
      <c r="RN1090" s="37"/>
      <c r="RO1090" s="37"/>
      <c r="RP1090" s="37"/>
      <c r="RQ1090" s="37"/>
      <c r="RR1090" s="37"/>
      <c r="RS1090" s="37"/>
      <c r="RT1090" s="37"/>
      <c r="RU1090" s="37"/>
      <c r="RV1090" s="37"/>
      <c r="RW1090" s="37"/>
      <c r="RX1090" s="37"/>
      <c r="RY1090" s="37"/>
      <c r="RZ1090" s="37"/>
      <c r="SA1090" s="37"/>
      <c r="SB1090" s="37"/>
      <c r="SC1090" s="37"/>
      <c r="SD1090" s="37"/>
      <c r="SE1090" s="37"/>
      <c r="SF1090" s="37"/>
      <c r="SG1090" s="37"/>
      <c r="SH1090" s="37"/>
      <c r="SI1090" s="37"/>
      <c r="SJ1090" s="37"/>
      <c r="SK1090" s="37"/>
      <c r="SL1090" s="37"/>
      <c r="SM1090" s="37"/>
      <c r="SN1090" s="37"/>
      <c r="SO1090" s="37"/>
      <c r="SP1090" s="37"/>
      <c r="SQ1090" s="37"/>
      <c r="SR1090" s="37"/>
      <c r="SS1090" s="37"/>
      <c r="ST1090" s="37"/>
      <c r="SU1090" s="37"/>
      <c r="SV1090" s="37"/>
      <c r="SW1090" s="37"/>
      <c r="SX1090" s="37"/>
      <c r="SY1090" s="37"/>
      <c r="SZ1090" s="37"/>
      <c r="TA1090" s="37"/>
      <c r="TB1090" s="37"/>
      <c r="TC1090" s="37"/>
      <c r="TD1090" s="37"/>
      <c r="TE1090" s="37"/>
      <c r="TF1090" s="37"/>
      <c r="TG1090" s="37"/>
      <c r="TH1090" s="37"/>
      <c r="TI1090" s="37"/>
      <c r="TJ1090" s="37"/>
      <c r="TK1090" s="37"/>
      <c r="TL1090" s="37"/>
      <c r="TM1090" s="37"/>
      <c r="TN1090" s="37"/>
      <c r="TO1090" s="37"/>
      <c r="TP1090" s="37"/>
      <c r="TQ1090" s="37"/>
      <c r="TR1090" s="37"/>
      <c r="TS1090" s="37"/>
      <c r="TT1090" s="37"/>
      <c r="TU1090" s="37"/>
      <c r="TV1090" s="37"/>
      <c r="TW1090" s="37"/>
      <c r="TX1090" s="37"/>
      <c r="TY1090" s="37"/>
      <c r="TZ1090" s="37"/>
      <c r="UA1090" s="37"/>
      <c r="UB1090" s="37"/>
      <c r="UC1090" s="37"/>
      <c r="UD1090" s="37"/>
      <c r="UE1090" s="37"/>
      <c r="UF1090" s="37"/>
      <c r="UG1090" s="37"/>
      <c r="UH1090" s="37"/>
      <c r="UI1090" s="37"/>
      <c r="UJ1090" s="37"/>
      <c r="UK1090" s="37"/>
      <c r="UL1090" s="37"/>
      <c r="UM1090" s="37"/>
      <c r="UN1090" s="37"/>
      <c r="UO1090" s="37"/>
      <c r="UP1090" s="37"/>
      <c r="UQ1090" s="37"/>
      <c r="UR1090" s="37"/>
      <c r="US1090" s="37"/>
      <c r="UT1090" s="37"/>
      <c r="UU1090" s="37"/>
      <c r="UV1090" s="37"/>
      <c r="UW1090" s="37"/>
      <c r="UX1090" s="37"/>
      <c r="UY1090" s="37"/>
      <c r="UZ1090" s="37"/>
      <c r="VA1090" s="37"/>
      <c r="VB1090" s="37"/>
      <c r="VC1090" s="37"/>
      <c r="VD1090" s="37"/>
      <c r="VE1090" s="37"/>
      <c r="VF1090" s="37"/>
      <c r="VG1090" s="37"/>
      <c r="VH1090" s="37"/>
      <c r="VI1090" s="37"/>
      <c r="VJ1090" s="37"/>
      <c r="VK1090" s="37"/>
      <c r="VL1090" s="37"/>
      <c r="VM1090" s="37"/>
      <c r="VN1090" s="37"/>
      <c r="VO1090" s="37"/>
      <c r="VP1090" s="37"/>
      <c r="VQ1090" s="37"/>
      <c r="VR1090" s="37"/>
      <c r="VS1090" s="37"/>
      <c r="VT1090" s="37"/>
      <c r="VU1090" s="37"/>
      <c r="VV1090" s="37"/>
      <c r="VW1090" s="37"/>
      <c r="VX1090" s="37"/>
      <c r="VY1090" s="37"/>
      <c r="VZ1090" s="37"/>
      <c r="WA1090" s="37"/>
      <c r="WB1090" s="37"/>
      <c r="WC1090" s="37"/>
      <c r="WD1090" s="37"/>
      <c r="WE1090" s="37"/>
      <c r="WF1090" s="37"/>
      <c r="WG1090" s="37"/>
      <c r="WH1090" s="37"/>
      <c r="WI1090" s="37"/>
      <c r="WJ1090" s="37"/>
      <c r="WK1090" s="37"/>
      <c r="WL1090" s="37"/>
      <c r="WM1090" s="37"/>
      <c r="WN1090" s="37"/>
      <c r="WO1090" s="37"/>
      <c r="WP1090" s="37"/>
      <c r="WQ1090" s="37"/>
      <c r="WR1090" s="37"/>
      <c r="WS1090" s="37"/>
      <c r="WT1090" s="37"/>
      <c r="WU1090" s="37"/>
      <c r="WV1090" s="37"/>
      <c r="WW1090" s="37"/>
      <c r="WX1090" s="37"/>
      <c r="WY1090" s="37"/>
      <c r="WZ1090" s="37"/>
      <c r="XA1090" s="37"/>
      <c r="XB1090" s="37"/>
      <c r="XC1090" s="37"/>
      <c r="XD1090" s="37"/>
      <c r="XE1090" s="37"/>
      <c r="XF1090" s="37"/>
      <c r="XG1090" s="37"/>
      <c r="XH1090" s="37"/>
      <c r="XI1090" s="37"/>
      <c r="XJ1090" s="37"/>
      <c r="XK1090" s="37"/>
      <c r="XL1090" s="37"/>
      <c r="XM1090" s="37"/>
      <c r="XN1090" s="37"/>
      <c r="XO1090" s="37"/>
      <c r="XP1090" s="37"/>
      <c r="XQ1090" s="37"/>
      <c r="XR1090" s="37"/>
      <c r="XS1090" s="37"/>
      <c r="XT1090" s="37"/>
      <c r="XU1090" s="37"/>
      <c r="XV1090" s="37"/>
      <c r="XW1090" s="37"/>
      <c r="XX1090" s="37"/>
      <c r="XY1090" s="37"/>
      <c r="XZ1090" s="37"/>
      <c r="YA1090" s="37"/>
      <c r="YB1090" s="37"/>
      <c r="YC1090" s="37"/>
      <c r="YD1090" s="37"/>
      <c r="YE1090" s="37"/>
      <c r="YF1090" s="37"/>
      <c r="YG1090" s="37"/>
      <c r="YH1090" s="37"/>
      <c r="YI1090" s="37"/>
      <c r="YJ1090" s="37"/>
      <c r="YK1090" s="37"/>
      <c r="YL1090" s="37"/>
      <c r="YM1090" s="37"/>
      <c r="YN1090" s="37"/>
      <c r="YO1090" s="37"/>
      <c r="YP1090" s="37"/>
      <c r="YQ1090" s="37"/>
      <c r="YR1090" s="37"/>
      <c r="YS1090" s="37"/>
      <c r="YT1090" s="37"/>
      <c r="YU1090" s="37"/>
      <c r="YV1090" s="37"/>
      <c r="YW1090" s="37"/>
      <c r="YX1090" s="37"/>
      <c r="YY1090" s="37"/>
      <c r="YZ1090" s="37"/>
      <c r="ZA1090" s="37"/>
      <c r="ZB1090" s="37"/>
      <c r="ZC1090" s="37"/>
      <c r="ZD1090" s="37"/>
      <c r="ZE1090" s="37"/>
      <c r="ZF1090" s="37"/>
      <c r="ZG1090" s="37"/>
      <c r="ZH1090" s="37"/>
      <c r="ZI1090" s="37"/>
      <c r="ZJ1090" s="37"/>
      <c r="ZK1090" s="37"/>
      <c r="ZL1090" s="37"/>
      <c r="ZM1090" s="37"/>
      <c r="ZN1090" s="37"/>
      <c r="ZO1090" s="37"/>
      <c r="ZP1090" s="37"/>
      <c r="ZQ1090" s="37"/>
      <c r="ZR1090" s="37"/>
      <c r="ZS1090" s="37"/>
      <c r="ZT1090" s="37"/>
      <c r="ZU1090" s="37"/>
      <c r="ZV1090" s="37"/>
      <c r="ZW1090" s="37"/>
      <c r="ZX1090" s="37"/>
      <c r="ZY1090" s="37"/>
      <c r="ZZ1090" s="37"/>
      <c r="AAA1090" s="37"/>
      <c r="AAB1090" s="37"/>
      <c r="AAC1090" s="37"/>
      <c r="AAD1090" s="37"/>
      <c r="AAE1090" s="37"/>
      <c r="AAF1090" s="37"/>
      <c r="AAG1090" s="37"/>
      <c r="AAH1090" s="37"/>
      <c r="AAI1090" s="37"/>
      <c r="AAJ1090" s="37"/>
      <c r="AAK1090" s="37"/>
      <c r="AAL1090" s="35"/>
      <c r="AAM1090" s="35"/>
      <c r="AAN1090" s="35"/>
      <c r="AAO1090" s="35"/>
      <c r="AAP1090" s="35"/>
      <c r="AAQ1090" s="41" t="s">
        <v>133</v>
      </c>
      <c r="AAR1090" s="35"/>
      <c r="AAS1090" s="35"/>
      <c r="AAT1090" s="35"/>
      <c r="AAU1090" s="35"/>
      <c r="AAV1090" s="35"/>
      <c r="AAY1090" s="23"/>
      <c r="AAZ1090" s="23"/>
      <c r="ABA1090" s="23"/>
      <c r="ABB1090" s="23"/>
      <c r="ABC1090" s="23"/>
      <c r="ABD1090" s="23"/>
      <c r="ABE1090" s="23"/>
      <c r="ABF1090" s="23"/>
      <c r="ABG1090" s="23"/>
      <c r="ABH1090" s="23"/>
      <c r="ABI1090" s="23"/>
      <c r="ABJ1090" s="23"/>
    </row>
    <row r="1091" spans="1:738" ht="13" x14ac:dyDescent="0.15">
      <c r="A1091" s="35"/>
      <c r="B1091" s="39"/>
      <c r="C1091" s="40"/>
      <c r="D1091" s="40"/>
      <c r="E1091" s="40"/>
      <c r="F1091" s="40"/>
      <c r="G1091" s="40"/>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7"/>
      <c r="AP1091" s="38"/>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c r="CP1091" s="37"/>
      <c r="CQ1091" s="37"/>
      <c r="CR1091" s="37"/>
      <c r="CS1091" s="37"/>
      <c r="CT1091" s="37"/>
      <c r="CU1091" s="37"/>
      <c r="CV1091" s="37"/>
      <c r="CW1091" s="37"/>
      <c r="CX1091" s="37"/>
      <c r="CY1091" s="37"/>
      <c r="CZ1091" s="37"/>
      <c r="DA1091" s="37"/>
      <c r="DB1091" s="37"/>
      <c r="DC1091" s="37"/>
      <c r="DD1091" s="37"/>
      <c r="DE1091" s="37"/>
      <c r="DF1091" s="37"/>
      <c r="DG1091" s="37"/>
      <c r="DH1091" s="37"/>
      <c r="DI1091" s="37"/>
      <c r="DJ1091" s="37"/>
      <c r="DK1091" s="37"/>
      <c r="DL1091" s="37"/>
      <c r="DM1091" s="37"/>
      <c r="DN1091" s="37"/>
      <c r="DO1091" s="37"/>
      <c r="DP1091" s="37"/>
      <c r="DQ1091" s="37"/>
      <c r="DR1091" s="37"/>
      <c r="DS1091" s="37"/>
      <c r="DT1091" s="37"/>
      <c r="DU1091" s="37"/>
      <c r="DV1091" s="37"/>
      <c r="DW1091" s="37"/>
      <c r="DX1091" s="37"/>
      <c r="DY1091" s="37"/>
      <c r="DZ1091" s="37"/>
      <c r="EA1091" s="37"/>
      <c r="EB1091" s="37"/>
      <c r="EC1091" s="37"/>
      <c r="ED1091" s="37"/>
      <c r="EE1091" s="37"/>
      <c r="EF1091" s="37"/>
      <c r="EG1091" s="37"/>
      <c r="EH1091" s="37"/>
      <c r="EI1091" s="37"/>
      <c r="EJ1091" s="37"/>
      <c r="EK1091" s="37"/>
      <c r="EL1091" s="37"/>
      <c r="EM1091" s="37"/>
      <c r="EN1091" s="37"/>
      <c r="EO1091" s="37"/>
      <c r="EP1091" s="37"/>
      <c r="EQ1091" s="37"/>
      <c r="ER1091" s="37"/>
      <c r="ES1091" s="37"/>
      <c r="ET1091" s="37"/>
      <c r="EU1091" s="37"/>
      <c r="EV1091" s="37"/>
      <c r="EW1091" s="37"/>
      <c r="EX1091" s="37"/>
      <c r="EY1091" s="37"/>
      <c r="EZ1091" s="37"/>
      <c r="FA1091" s="37"/>
      <c r="FB1091" s="37"/>
      <c r="FC1091" s="37"/>
      <c r="FD1091" s="37"/>
      <c r="FE1091" s="37"/>
      <c r="FF1091" s="37"/>
      <c r="FG1091" s="37"/>
      <c r="FH1091" s="37"/>
      <c r="FI1091" s="37"/>
      <c r="FJ1091" s="37"/>
      <c r="FK1091" s="37"/>
      <c r="FL1091" s="37"/>
      <c r="FM1091" s="37"/>
      <c r="FN1091" s="37"/>
      <c r="FO1091" s="37"/>
      <c r="FP1091" s="37"/>
      <c r="FQ1091" s="37"/>
      <c r="FR1091" s="37"/>
      <c r="FS1091" s="37"/>
      <c r="FT1091" s="37"/>
      <c r="FU1091" s="37"/>
      <c r="FV1091" s="37"/>
      <c r="FW1091" s="37"/>
      <c r="FX1091" s="37"/>
      <c r="FY1091" s="37"/>
      <c r="FZ1091" s="37"/>
      <c r="GA1091" s="37"/>
      <c r="GB1091" s="37"/>
      <c r="GC1091" s="37"/>
      <c r="GD1091" s="37"/>
      <c r="GE1091" s="37"/>
      <c r="GF1091" s="37"/>
      <c r="GG1091" s="37"/>
      <c r="GH1091" s="37"/>
      <c r="GI1091" s="37"/>
      <c r="GJ1091" s="37"/>
      <c r="GK1091" s="37"/>
      <c r="GL1091" s="37"/>
      <c r="GM1091" s="37"/>
      <c r="GN1091" s="37"/>
      <c r="GO1091" s="37"/>
      <c r="GP1091" s="37"/>
      <c r="GQ1091" s="37"/>
      <c r="GR1091" s="37"/>
      <c r="GS1091" s="37"/>
      <c r="GT1091" s="37"/>
      <c r="GU1091" s="37"/>
      <c r="GV1091" s="37"/>
      <c r="GW1091" s="37"/>
      <c r="GX1091" s="37"/>
      <c r="GY1091" s="37"/>
      <c r="GZ1091" s="37"/>
      <c r="HA1091" s="37"/>
      <c r="HB1091" s="37"/>
      <c r="HC1091" s="37"/>
      <c r="HD1091" s="37"/>
      <c r="HE1091" s="37"/>
      <c r="HF1091" s="37"/>
      <c r="HG1091" s="37"/>
      <c r="HH1091" s="37"/>
      <c r="HI1091" s="37"/>
      <c r="HJ1091" s="37"/>
      <c r="HK1091" s="37"/>
      <c r="HL1091" s="37"/>
      <c r="HM1091" s="37"/>
      <c r="HN1091" s="37"/>
      <c r="HO1091" s="37"/>
      <c r="HP1091" s="37"/>
      <c r="HQ1091" s="37"/>
      <c r="HR1091" s="37"/>
      <c r="HS1091" s="37"/>
      <c r="HT1091" s="37"/>
      <c r="HU1091" s="37"/>
      <c r="HV1091" s="37"/>
      <c r="HW1091" s="37"/>
      <c r="HX1091" s="37"/>
      <c r="HY1091" s="37"/>
      <c r="HZ1091" s="37"/>
      <c r="IA1091" s="37"/>
      <c r="IB1091" s="37"/>
      <c r="IC1091" s="37"/>
      <c r="ID1091" s="37"/>
      <c r="IE1091" s="37"/>
      <c r="IF1091" s="37"/>
      <c r="IG1091" s="37"/>
      <c r="IH1091" s="37"/>
      <c r="II1091" s="37"/>
      <c r="IJ1091" s="37"/>
      <c r="IK1091" s="37"/>
      <c r="IL1091" s="37"/>
      <c r="IM1091" s="37"/>
      <c r="IN1091" s="37"/>
      <c r="IO1091" s="37"/>
      <c r="IP1091" s="37"/>
      <c r="IQ1091" s="37"/>
      <c r="IR1091" s="37"/>
      <c r="IS1091" s="37"/>
      <c r="IT1091" s="37"/>
      <c r="IU1091" s="37"/>
      <c r="IV1091" s="37"/>
      <c r="IW1091" s="37"/>
      <c r="IX1091" s="37"/>
      <c r="IY1091" s="37"/>
      <c r="IZ1091" s="37"/>
      <c r="JA1091" s="37"/>
      <c r="JB1091" s="37"/>
      <c r="JC1091" s="37"/>
      <c r="JD1091" s="37"/>
      <c r="JE1091" s="37"/>
      <c r="JF1091" s="37"/>
      <c r="JG1091" s="37"/>
      <c r="JH1091" s="37"/>
      <c r="JI1091" s="37"/>
      <c r="JJ1091" s="37"/>
      <c r="JK1091" s="37"/>
      <c r="JL1091" s="37"/>
      <c r="JM1091" s="37"/>
      <c r="JN1091" s="37"/>
      <c r="JO1091" s="37"/>
      <c r="JP1091" s="37"/>
      <c r="JQ1091" s="37"/>
      <c r="JR1091" s="37"/>
      <c r="JS1091" s="37"/>
      <c r="JT1091" s="37"/>
      <c r="JU1091" s="37"/>
      <c r="JV1091" s="37"/>
      <c r="JW1091" s="37"/>
      <c r="JX1091" s="37"/>
      <c r="JY1091" s="37"/>
      <c r="JZ1091" s="37"/>
      <c r="KA1091" s="37"/>
      <c r="KB1091" s="37"/>
      <c r="KC1091" s="37"/>
      <c r="KD1091" s="37"/>
      <c r="KE1091" s="37"/>
      <c r="KF1091" s="37"/>
      <c r="KG1091" s="37"/>
      <c r="KH1091" s="37"/>
      <c r="KI1091" s="37"/>
      <c r="KJ1091" s="37"/>
      <c r="KK1091" s="37"/>
      <c r="KL1091" s="37"/>
      <c r="KM1091" s="37"/>
      <c r="KN1091" s="37"/>
      <c r="KO1091" s="37"/>
      <c r="KP1091" s="37"/>
      <c r="KQ1091" s="37"/>
      <c r="KR1091" s="37"/>
      <c r="KS1091" s="37"/>
      <c r="KT1091" s="37"/>
      <c r="KU1091" s="37"/>
      <c r="KV1091" s="37"/>
      <c r="KW1091" s="37"/>
      <c r="KX1091" s="37"/>
      <c r="KY1091" s="37"/>
      <c r="KZ1091" s="37"/>
      <c r="LA1091" s="37"/>
      <c r="LB1091" s="37"/>
      <c r="LC1091" s="37"/>
      <c r="LD1091" s="37"/>
      <c r="LE1091" s="37"/>
      <c r="LF1091" s="37"/>
      <c r="LG1091" s="37"/>
      <c r="LH1091" s="37"/>
      <c r="LI1091" s="37"/>
      <c r="LJ1091" s="37"/>
      <c r="LK1091" s="37"/>
      <c r="LL1091" s="37"/>
      <c r="LM1091" s="37"/>
      <c r="LN1091" s="37"/>
      <c r="LO1091" s="37"/>
      <c r="LP1091" s="37"/>
      <c r="LQ1091" s="37"/>
      <c r="LR1091" s="37"/>
      <c r="LS1091" s="37"/>
      <c r="LT1091" s="37"/>
      <c r="LU1091" s="37"/>
      <c r="LV1091" s="37"/>
      <c r="LW1091" s="37"/>
      <c r="LX1091" s="37"/>
      <c r="LY1091" s="37"/>
      <c r="LZ1091" s="37"/>
      <c r="MA1091" s="37"/>
      <c r="MB1091" s="37"/>
      <c r="MC1091" s="37"/>
      <c r="MD1091" s="37"/>
      <c r="ME1091" s="37"/>
      <c r="MF1091" s="37"/>
      <c r="MG1091" s="37"/>
      <c r="MH1091" s="37"/>
      <c r="MI1091" s="37"/>
      <c r="MJ1091" s="37"/>
      <c r="MK1091" s="37"/>
      <c r="ML1091" s="37"/>
      <c r="MM1091" s="37"/>
      <c r="MN1091" s="37"/>
      <c r="MO1091" s="37"/>
      <c r="MP1091" s="37"/>
      <c r="MQ1091" s="37"/>
      <c r="MR1091" s="37"/>
      <c r="MS1091" s="37"/>
      <c r="MT1091" s="37"/>
      <c r="MU1091" s="37"/>
      <c r="MV1091" s="37"/>
      <c r="MW1091" s="37"/>
      <c r="MX1091" s="37"/>
      <c r="MY1091" s="37"/>
      <c r="MZ1091" s="37"/>
      <c r="NA1091" s="37"/>
      <c r="NB1091" s="37"/>
      <c r="NC1091" s="37"/>
      <c r="ND1091" s="37"/>
      <c r="NE1091" s="37"/>
      <c r="NF1091" s="37"/>
      <c r="NG1091" s="37"/>
      <c r="NH1091" s="37"/>
      <c r="NI1091" s="37"/>
      <c r="NJ1091" s="37"/>
      <c r="NK1091" s="37"/>
      <c r="NL1091" s="37"/>
      <c r="NM1091" s="37"/>
      <c r="NN1091" s="37"/>
      <c r="NO1091" s="37"/>
      <c r="NP1091" s="37"/>
      <c r="NQ1091" s="37"/>
      <c r="NR1091" s="37"/>
      <c r="NS1091" s="37"/>
      <c r="NT1091" s="37"/>
      <c r="NU1091" s="37"/>
      <c r="NV1091" s="37"/>
      <c r="NW1091" s="37"/>
      <c r="NX1091" s="37"/>
      <c r="NY1091" s="37"/>
      <c r="NZ1091" s="37"/>
      <c r="OA1091" s="37"/>
      <c r="OB1091" s="37"/>
      <c r="OC1091" s="37"/>
      <c r="OD1091" s="37"/>
      <c r="OE1091" s="37"/>
      <c r="OF1091" s="37"/>
      <c r="OG1091" s="37"/>
      <c r="OH1091" s="37"/>
      <c r="OI1091" s="37"/>
      <c r="OJ1091" s="37"/>
      <c r="OK1091" s="37"/>
      <c r="OL1091" s="37"/>
      <c r="OM1091" s="37"/>
      <c r="ON1091" s="37"/>
      <c r="OO1091" s="37"/>
      <c r="OP1091" s="37"/>
      <c r="OQ1091" s="37"/>
      <c r="OR1091" s="37"/>
      <c r="OS1091" s="37"/>
      <c r="OT1091" s="37"/>
      <c r="OU1091" s="37"/>
      <c r="OV1091" s="37"/>
      <c r="OW1091" s="37"/>
      <c r="OX1091" s="37"/>
      <c r="OY1091" s="37"/>
      <c r="OZ1091" s="37"/>
      <c r="PA1091" s="37"/>
      <c r="PB1091" s="37"/>
      <c r="PC1091" s="37"/>
      <c r="PD1091" s="37"/>
      <c r="PE1091" s="37"/>
      <c r="PF1091" s="37"/>
      <c r="PG1091" s="37"/>
      <c r="PH1091" s="37"/>
      <c r="PI1091" s="37"/>
      <c r="PJ1091" s="37"/>
      <c r="PK1091" s="37"/>
      <c r="PL1091" s="37"/>
      <c r="PM1091" s="37"/>
      <c r="PN1091" s="37"/>
      <c r="PO1091" s="37"/>
      <c r="PP1091" s="37"/>
      <c r="PQ1091" s="37"/>
      <c r="PR1091" s="37"/>
      <c r="PS1091" s="37"/>
      <c r="PT1091" s="37"/>
      <c r="PU1091" s="37"/>
      <c r="PV1091" s="37"/>
      <c r="PW1091" s="37"/>
      <c r="PX1091" s="37"/>
      <c r="PY1091" s="37"/>
      <c r="PZ1091" s="37"/>
      <c r="QA1091" s="37"/>
      <c r="QB1091" s="37"/>
      <c r="QC1091" s="37"/>
      <c r="QD1091" s="37"/>
      <c r="QE1091" s="37"/>
      <c r="QF1091" s="37"/>
      <c r="QG1091" s="37"/>
      <c r="QH1091" s="37"/>
      <c r="QI1091" s="37"/>
      <c r="QJ1091" s="37"/>
      <c r="QK1091" s="37"/>
      <c r="QL1091" s="37"/>
      <c r="QM1091" s="37"/>
      <c r="QN1091" s="37"/>
      <c r="QO1091" s="37"/>
      <c r="QP1091" s="37"/>
      <c r="QQ1091" s="37"/>
      <c r="QR1091" s="37"/>
      <c r="QS1091" s="37"/>
      <c r="QT1091" s="37"/>
      <c r="QU1091" s="37"/>
      <c r="QV1091" s="37"/>
      <c r="QW1091" s="37"/>
      <c r="QX1091" s="37"/>
      <c r="QY1091" s="37"/>
      <c r="QZ1091" s="37"/>
      <c r="RA1091" s="37"/>
      <c r="RB1091" s="37"/>
      <c r="RC1091" s="37"/>
      <c r="RD1091" s="37"/>
      <c r="RE1091" s="37"/>
      <c r="RF1091" s="37"/>
      <c r="RG1091" s="37"/>
      <c r="RH1091" s="37"/>
      <c r="RI1091" s="37"/>
      <c r="RJ1091" s="37"/>
      <c r="RK1091" s="37"/>
      <c r="RL1091" s="37"/>
      <c r="RM1091" s="37"/>
      <c r="RN1091" s="37"/>
      <c r="RO1091" s="37"/>
      <c r="RP1091" s="37"/>
      <c r="RQ1091" s="37"/>
      <c r="RR1091" s="37"/>
      <c r="RS1091" s="37"/>
      <c r="RT1091" s="37"/>
      <c r="RU1091" s="37"/>
      <c r="RV1091" s="37"/>
      <c r="RW1091" s="37"/>
      <c r="RX1091" s="37"/>
      <c r="RY1091" s="37"/>
      <c r="RZ1091" s="37"/>
      <c r="SA1091" s="37"/>
      <c r="SB1091" s="37"/>
      <c r="SC1091" s="37"/>
      <c r="SD1091" s="37"/>
      <c r="SE1091" s="37"/>
      <c r="SF1091" s="37"/>
      <c r="SG1091" s="37"/>
      <c r="SH1091" s="37"/>
      <c r="SI1091" s="37"/>
      <c r="SJ1091" s="37"/>
      <c r="SK1091" s="37"/>
      <c r="SL1091" s="37"/>
      <c r="SM1091" s="37"/>
      <c r="SN1091" s="37"/>
      <c r="SO1091" s="37"/>
      <c r="SP1091" s="37"/>
      <c r="SQ1091" s="37"/>
      <c r="SR1091" s="37"/>
      <c r="SS1091" s="37"/>
      <c r="ST1091" s="37"/>
      <c r="SU1091" s="37"/>
      <c r="SV1091" s="37"/>
      <c r="SW1091" s="37"/>
      <c r="SX1091" s="37"/>
      <c r="SY1091" s="37"/>
      <c r="SZ1091" s="37"/>
      <c r="TA1091" s="37"/>
      <c r="TB1091" s="37"/>
      <c r="TC1091" s="37"/>
      <c r="TD1091" s="37"/>
      <c r="TE1091" s="37"/>
      <c r="TF1091" s="37"/>
      <c r="TG1091" s="37"/>
      <c r="TH1091" s="37"/>
      <c r="TI1091" s="37"/>
      <c r="TJ1091" s="37"/>
      <c r="TK1091" s="37"/>
      <c r="TL1091" s="37"/>
      <c r="TM1091" s="37"/>
      <c r="TN1091" s="37"/>
      <c r="TO1091" s="37"/>
      <c r="TP1091" s="37"/>
      <c r="TQ1091" s="37"/>
      <c r="TR1091" s="37"/>
      <c r="TS1091" s="37"/>
      <c r="TT1091" s="37"/>
      <c r="TU1091" s="37"/>
      <c r="TV1091" s="37"/>
      <c r="TW1091" s="37"/>
      <c r="TX1091" s="37"/>
      <c r="TY1091" s="37"/>
      <c r="TZ1091" s="37"/>
      <c r="UA1091" s="37"/>
      <c r="UB1091" s="37"/>
      <c r="UC1091" s="37"/>
      <c r="UD1091" s="37"/>
      <c r="UE1091" s="37"/>
      <c r="UF1091" s="37"/>
      <c r="UG1091" s="37"/>
      <c r="UH1091" s="37"/>
      <c r="UI1091" s="37"/>
      <c r="UJ1091" s="37"/>
      <c r="UK1091" s="37"/>
      <c r="UL1091" s="37"/>
      <c r="UM1091" s="37"/>
      <c r="UN1091" s="37"/>
      <c r="UO1091" s="37"/>
      <c r="UP1091" s="37"/>
      <c r="UQ1091" s="37"/>
      <c r="UR1091" s="37"/>
      <c r="US1091" s="37"/>
      <c r="UT1091" s="37"/>
      <c r="UU1091" s="37"/>
      <c r="UV1091" s="37"/>
      <c r="UW1091" s="37"/>
      <c r="UX1091" s="37"/>
      <c r="UY1091" s="37"/>
      <c r="UZ1091" s="37"/>
      <c r="VA1091" s="37"/>
      <c r="VB1091" s="37"/>
      <c r="VC1091" s="37"/>
      <c r="VD1091" s="37"/>
      <c r="VE1091" s="37"/>
      <c r="VF1091" s="37"/>
      <c r="VG1091" s="37"/>
      <c r="VH1091" s="37"/>
      <c r="VI1091" s="37"/>
      <c r="VJ1091" s="37"/>
      <c r="VK1091" s="37"/>
      <c r="VL1091" s="37"/>
      <c r="VM1091" s="37"/>
      <c r="VN1091" s="37"/>
      <c r="VO1091" s="37"/>
      <c r="VP1091" s="37"/>
      <c r="VQ1091" s="37"/>
      <c r="VR1091" s="37"/>
      <c r="VS1091" s="37"/>
      <c r="VT1091" s="37"/>
      <c r="VU1091" s="37"/>
      <c r="VV1091" s="37"/>
      <c r="VW1091" s="37"/>
      <c r="VX1091" s="37"/>
      <c r="VY1091" s="37"/>
      <c r="VZ1091" s="37"/>
      <c r="WA1091" s="37"/>
      <c r="WB1091" s="37"/>
      <c r="WC1091" s="37"/>
      <c r="WD1091" s="37"/>
      <c r="WE1091" s="37"/>
      <c r="WF1091" s="37"/>
      <c r="WG1091" s="37"/>
      <c r="WH1091" s="37"/>
      <c r="WI1091" s="37"/>
      <c r="WJ1091" s="37"/>
      <c r="WK1091" s="37"/>
      <c r="WL1091" s="37"/>
      <c r="WM1091" s="37"/>
      <c r="WN1091" s="37"/>
      <c r="WO1091" s="37"/>
      <c r="WP1091" s="37"/>
      <c r="WQ1091" s="37"/>
      <c r="WR1091" s="37"/>
      <c r="WS1091" s="37"/>
      <c r="WT1091" s="37"/>
      <c r="WU1091" s="37"/>
      <c r="WV1091" s="37"/>
      <c r="WW1091" s="37"/>
      <c r="WX1091" s="37"/>
      <c r="WY1091" s="37"/>
      <c r="WZ1091" s="37"/>
      <c r="XA1091" s="37"/>
      <c r="XB1091" s="37"/>
      <c r="XC1091" s="37"/>
      <c r="XD1091" s="37"/>
      <c r="XE1091" s="37"/>
      <c r="XF1091" s="37"/>
      <c r="XG1091" s="37"/>
      <c r="XH1091" s="37"/>
      <c r="XI1091" s="37"/>
      <c r="XJ1091" s="37"/>
      <c r="XK1091" s="37"/>
      <c r="XL1091" s="37"/>
      <c r="XM1091" s="37"/>
      <c r="XN1091" s="37"/>
      <c r="XO1091" s="37"/>
      <c r="XP1091" s="37"/>
      <c r="XQ1091" s="37"/>
      <c r="XR1091" s="37"/>
      <c r="XS1091" s="37"/>
      <c r="XT1091" s="37"/>
      <c r="XU1091" s="37"/>
      <c r="XV1091" s="37"/>
      <c r="XW1091" s="37"/>
      <c r="XX1091" s="37"/>
      <c r="XY1091" s="37"/>
      <c r="XZ1091" s="37"/>
      <c r="YA1091" s="37"/>
      <c r="YB1091" s="37"/>
      <c r="YC1091" s="37"/>
      <c r="YD1091" s="37"/>
      <c r="YE1091" s="37"/>
      <c r="YF1091" s="37"/>
      <c r="YG1091" s="37"/>
      <c r="YH1091" s="37"/>
      <c r="YI1091" s="37"/>
      <c r="YJ1091" s="37"/>
      <c r="YK1091" s="37"/>
      <c r="YL1091" s="37"/>
      <c r="YM1091" s="37"/>
      <c r="YN1091" s="37"/>
      <c r="YO1091" s="37"/>
      <c r="YP1091" s="37"/>
      <c r="YQ1091" s="37"/>
      <c r="YR1091" s="37"/>
      <c r="YS1091" s="37"/>
      <c r="YT1091" s="37"/>
      <c r="YU1091" s="37"/>
      <c r="YV1091" s="37"/>
      <c r="YW1091" s="37"/>
      <c r="YX1091" s="37"/>
      <c r="YY1091" s="37"/>
      <c r="YZ1091" s="37"/>
      <c r="ZA1091" s="37"/>
      <c r="ZB1091" s="37"/>
      <c r="ZC1091" s="37"/>
      <c r="ZD1091" s="37"/>
      <c r="ZE1091" s="37"/>
      <c r="ZF1091" s="37"/>
      <c r="ZG1091" s="37"/>
      <c r="ZH1091" s="37"/>
      <c r="ZI1091" s="37"/>
      <c r="ZJ1091" s="37"/>
      <c r="ZK1091" s="37"/>
      <c r="ZL1091" s="37"/>
      <c r="ZM1091" s="37"/>
      <c r="ZN1091" s="37"/>
      <c r="ZO1091" s="37"/>
      <c r="ZP1091" s="37"/>
      <c r="ZQ1091" s="37"/>
      <c r="ZR1091" s="37"/>
      <c r="ZS1091" s="37"/>
      <c r="ZT1091" s="37"/>
      <c r="ZU1091" s="37"/>
      <c r="ZV1091" s="37"/>
      <c r="ZW1091" s="37"/>
      <c r="ZX1091" s="37"/>
      <c r="ZY1091" s="37"/>
      <c r="ZZ1091" s="37"/>
      <c r="AAA1091" s="37"/>
      <c r="AAB1091" s="37"/>
      <c r="AAC1091" s="37"/>
      <c r="AAD1091" s="37"/>
      <c r="AAE1091" s="37"/>
      <c r="AAF1091" s="37"/>
      <c r="AAG1091" s="37"/>
      <c r="AAH1091" s="37"/>
      <c r="AAI1091" s="37"/>
      <c r="AAJ1091" s="37"/>
      <c r="AAK1091" s="37"/>
      <c r="AAL1091" s="35"/>
      <c r="AAM1091" s="35"/>
      <c r="AAN1091" s="35"/>
      <c r="AAO1091" s="35"/>
      <c r="AAP1091" s="35"/>
      <c r="AAQ1091" s="27" t="s">
        <v>132</v>
      </c>
      <c r="AAR1091" s="35"/>
      <c r="AAS1091" s="35"/>
      <c r="AAT1091" s="35"/>
      <c r="AAU1091" s="35"/>
      <c r="AAV1091" s="35"/>
      <c r="AAY1091" s="23"/>
      <c r="AAZ1091" s="23"/>
      <c r="ABA1091" s="23"/>
      <c r="ABB1091" s="23"/>
      <c r="ABC1091" s="23"/>
      <c r="ABD1091" s="23"/>
      <c r="ABE1091" s="23"/>
      <c r="ABF1091" s="23"/>
      <c r="ABG1091" s="23"/>
      <c r="ABH1091" s="23"/>
      <c r="ABI1091" s="23"/>
      <c r="ABJ1091" s="23"/>
    </row>
    <row r="1092" spans="1:738" ht="13" x14ac:dyDescent="0.15">
      <c r="A1092" s="35"/>
      <c r="B1092" s="39"/>
      <c r="C1092" s="40"/>
      <c r="D1092" s="40"/>
      <c r="E1092" s="40"/>
      <c r="F1092" s="40"/>
      <c r="G1092" s="40"/>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7"/>
      <c r="AP1092" s="38"/>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c r="CP1092" s="37"/>
      <c r="CQ1092" s="37"/>
      <c r="CR1092" s="37"/>
      <c r="CS1092" s="37"/>
      <c r="CT1092" s="37"/>
      <c r="CU1092" s="37"/>
      <c r="CV1092" s="37"/>
      <c r="CW1092" s="37"/>
      <c r="CX1092" s="37"/>
      <c r="CY1092" s="37"/>
      <c r="CZ1092" s="37"/>
      <c r="DA1092" s="37"/>
      <c r="DB1092" s="37"/>
      <c r="DC1092" s="37"/>
      <c r="DD1092" s="37"/>
      <c r="DE1092" s="37"/>
      <c r="DF1092" s="37"/>
      <c r="DG1092" s="37"/>
      <c r="DH1092" s="37"/>
      <c r="DI1092" s="37"/>
      <c r="DJ1092" s="37"/>
      <c r="DK1092" s="37"/>
      <c r="DL1092" s="37"/>
      <c r="DM1092" s="37"/>
      <c r="DN1092" s="37"/>
      <c r="DO1092" s="37"/>
      <c r="DP1092" s="37"/>
      <c r="DQ1092" s="37"/>
      <c r="DR1092" s="37"/>
      <c r="DS1092" s="37"/>
      <c r="DT1092" s="37"/>
      <c r="DU1092" s="37"/>
      <c r="DV1092" s="37"/>
      <c r="DW1092" s="37"/>
      <c r="DX1092" s="37"/>
      <c r="DY1092" s="37"/>
      <c r="DZ1092" s="37"/>
      <c r="EA1092" s="37"/>
      <c r="EB1092" s="37"/>
      <c r="EC1092" s="37"/>
      <c r="ED1092" s="37"/>
      <c r="EE1092" s="37"/>
      <c r="EF1092" s="37"/>
      <c r="EG1092" s="37"/>
      <c r="EH1092" s="37"/>
      <c r="EI1092" s="37"/>
      <c r="EJ1092" s="37"/>
      <c r="EK1092" s="37"/>
      <c r="EL1092" s="37"/>
      <c r="EM1092" s="37"/>
      <c r="EN1092" s="37"/>
      <c r="EO1092" s="37"/>
      <c r="EP1092" s="37"/>
      <c r="EQ1092" s="37"/>
      <c r="ER1092" s="37"/>
      <c r="ES1092" s="37"/>
      <c r="ET1092" s="37"/>
      <c r="EU1092" s="37"/>
      <c r="EV1092" s="37"/>
      <c r="EW1092" s="37"/>
      <c r="EX1092" s="37"/>
      <c r="EY1092" s="37"/>
      <c r="EZ1092" s="37"/>
      <c r="FA1092" s="37"/>
      <c r="FB1092" s="37"/>
      <c r="FC1092" s="37"/>
      <c r="FD1092" s="37"/>
      <c r="FE1092" s="37"/>
      <c r="FF1092" s="37"/>
      <c r="FG1092" s="37"/>
      <c r="FH1092" s="37"/>
      <c r="FI1092" s="37"/>
      <c r="FJ1092" s="37"/>
      <c r="FK1092" s="37"/>
      <c r="FL1092" s="37"/>
      <c r="FM1092" s="37"/>
      <c r="FN1092" s="37"/>
      <c r="FO1092" s="37"/>
      <c r="FP1092" s="37"/>
      <c r="FQ1092" s="37"/>
      <c r="FR1092" s="37"/>
      <c r="FS1092" s="37"/>
      <c r="FT1092" s="37"/>
      <c r="FU1092" s="37"/>
      <c r="FV1092" s="37"/>
      <c r="FW1092" s="37"/>
      <c r="FX1092" s="37"/>
      <c r="FY1092" s="37"/>
      <c r="FZ1092" s="37"/>
      <c r="GA1092" s="37"/>
      <c r="GB1092" s="37"/>
      <c r="GC1092" s="37"/>
      <c r="GD1092" s="37"/>
      <c r="GE1092" s="37"/>
      <c r="GF1092" s="37"/>
      <c r="GG1092" s="37"/>
      <c r="GH1092" s="37"/>
      <c r="GI1092" s="37"/>
      <c r="GJ1092" s="37"/>
      <c r="GK1092" s="37"/>
      <c r="GL1092" s="37"/>
      <c r="GM1092" s="37"/>
      <c r="GN1092" s="37"/>
      <c r="GO1092" s="37"/>
      <c r="GP1092" s="37"/>
      <c r="GQ1092" s="37"/>
      <c r="GR1092" s="37"/>
      <c r="GS1092" s="37"/>
      <c r="GT1092" s="37"/>
      <c r="GU1092" s="37"/>
      <c r="GV1092" s="37"/>
      <c r="GW1092" s="37"/>
      <c r="GX1092" s="37"/>
      <c r="GY1092" s="37"/>
      <c r="GZ1092" s="37"/>
      <c r="HA1092" s="37"/>
      <c r="HB1092" s="37"/>
      <c r="HC1092" s="37"/>
      <c r="HD1092" s="37"/>
      <c r="HE1092" s="37"/>
      <c r="HF1092" s="37"/>
      <c r="HG1092" s="37"/>
      <c r="HH1092" s="37"/>
      <c r="HI1092" s="37"/>
      <c r="HJ1092" s="37"/>
      <c r="HK1092" s="37"/>
      <c r="HL1092" s="37"/>
      <c r="HM1092" s="37"/>
      <c r="HN1092" s="37"/>
      <c r="HO1092" s="37"/>
      <c r="HP1092" s="37"/>
      <c r="HQ1092" s="37"/>
      <c r="HR1092" s="37"/>
      <c r="HS1092" s="37"/>
      <c r="HT1092" s="37"/>
      <c r="HU1092" s="37"/>
      <c r="HV1092" s="37"/>
      <c r="HW1092" s="37"/>
      <c r="HX1092" s="37"/>
      <c r="HY1092" s="37"/>
      <c r="HZ1092" s="37"/>
      <c r="IA1092" s="37"/>
      <c r="IB1092" s="37"/>
      <c r="IC1092" s="37"/>
      <c r="ID1092" s="37"/>
      <c r="IE1092" s="37"/>
      <c r="IF1092" s="37"/>
      <c r="IG1092" s="37"/>
      <c r="IH1092" s="37"/>
      <c r="II1092" s="37"/>
      <c r="IJ1092" s="37"/>
      <c r="IK1092" s="37"/>
      <c r="IL1092" s="37"/>
      <c r="IM1092" s="37"/>
      <c r="IN1092" s="37"/>
      <c r="IO1092" s="37"/>
      <c r="IP1092" s="37"/>
      <c r="IQ1092" s="37"/>
      <c r="IR1092" s="37"/>
      <c r="IS1092" s="37"/>
      <c r="IT1092" s="37"/>
      <c r="IU1092" s="37"/>
      <c r="IV1092" s="37"/>
      <c r="IW1092" s="37"/>
      <c r="IX1092" s="37"/>
      <c r="IY1092" s="37"/>
      <c r="IZ1092" s="37"/>
      <c r="JA1092" s="37"/>
      <c r="JB1092" s="37"/>
      <c r="JC1092" s="37"/>
      <c r="JD1092" s="37"/>
      <c r="JE1092" s="37"/>
      <c r="JF1092" s="37"/>
      <c r="JG1092" s="37"/>
      <c r="JH1092" s="37"/>
      <c r="JI1092" s="37"/>
      <c r="JJ1092" s="37"/>
      <c r="JK1092" s="37"/>
      <c r="JL1092" s="37"/>
      <c r="JM1092" s="37"/>
      <c r="JN1092" s="37"/>
      <c r="JO1092" s="37"/>
      <c r="JP1092" s="37"/>
      <c r="JQ1092" s="37"/>
      <c r="JR1092" s="37"/>
      <c r="JS1092" s="37"/>
      <c r="JT1092" s="37"/>
      <c r="JU1092" s="37"/>
      <c r="JV1092" s="37"/>
      <c r="JW1092" s="37"/>
      <c r="JX1092" s="37"/>
      <c r="JY1092" s="37"/>
      <c r="JZ1092" s="37"/>
      <c r="KA1092" s="37"/>
      <c r="KB1092" s="37"/>
      <c r="KC1092" s="37"/>
      <c r="KD1092" s="37"/>
      <c r="KE1092" s="37"/>
      <c r="KF1092" s="37"/>
      <c r="KG1092" s="37"/>
      <c r="KH1092" s="37"/>
      <c r="KI1092" s="37"/>
      <c r="KJ1092" s="37"/>
      <c r="KK1092" s="37"/>
      <c r="KL1092" s="37"/>
      <c r="KM1092" s="37"/>
      <c r="KN1092" s="37"/>
      <c r="KO1092" s="37"/>
      <c r="KP1092" s="37"/>
      <c r="KQ1092" s="37"/>
      <c r="KR1092" s="37"/>
      <c r="KS1092" s="37"/>
      <c r="KT1092" s="37"/>
      <c r="KU1092" s="37"/>
      <c r="KV1092" s="37"/>
      <c r="KW1092" s="37"/>
      <c r="KX1092" s="37"/>
      <c r="KY1092" s="37"/>
      <c r="KZ1092" s="37"/>
      <c r="LA1092" s="37"/>
      <c r="LB1092" s="37"/>
      <c r="LC1092" s="37"/>
      <c r="LD1092" s="37"/>
      <c r="LE1092" s="37"/>
      <c r="LF1092" s="37"/>
      <c r="LG1092" s="37"/>
      <c r="LH1092" s="37"/>
      <c r="LI1092" s="37"/>
      <c r="LJ1092" s="37"/>
      <c r="LK1092" s="37"/>
      <c r="LL1092" s="37"/>
      <c r="LM1092" s="37"/>
      <c r="LN1092" s="37"/>
      <c r="LO1092" s="37"/>
      <c r="LP1092" s="37"/>
      <c r="LQ1092" s="37"/>
      <c r="LR1092" s="37"/>
      <c r="LS1092" s="37"/>
      <c r="LT1092" s="37"/>
      <c r="LU1092" s="37"/>
      <c r="LV1092" s="37"/>
      <c r="LW1092" s="37"/>
      <c r="LX1092" s="37"/>
      <c r="LY1092" s="37"/>
      <c r="LZ1092" s="37"/>
      <c r="MA1092" s="37"/>
      <c r="MB1092" s="37"/>
      <c r="MC1092" s="37"/>
      <c r="MD1092" s="37"/>
      <c r="ME1092" s="37"/>
      <c r="MF1092" s="37"/>
      <c r="MG1092" s="37"/>
      <c r="MH1092" s="37"/>
      <c r="MI1092" s="37"/>
      <c r="MJ1092" s="37"/>
      <c r="MK1092" s="37"/>
      <c r="ML1092" s="37"/>
      <c r="MM1092" s="37"/>
      <c r="MN1092" s="37"/>
      <c r="MO1092" s="37"/>
      <c r="MP1092" s="37"/>
      <c r="MQ1092" s="37"/>
      <c r="MR1092" s="37"/>
      <c r="MS1092" s="37"/>
      <c r="MT1092" s="37"/>
      <c r="MU1092" s="37"/>
      <c r="MV1092" s="37"/>
      <c r="MW1092" s="37"/>
      <c r="MX1092" s="37"/>
      <c r="MY1092" s="37"/>
      <c r="MZ1092" s="37"/>
      <c r="NA1092" s="37"/>
      <c r="NB1092" s="37"/>
      <c r="NC1092" s="37"/>
      <c r="ND1092" s="37"/>
      <c r="NE1092" s="37"/>
      <c r="NF1092" s="37"/>
      <c r="NG1092" s="37"/>
      <c r="NH1092" s="37"/>
      <c r="NI1092" s="37"/>
      <c r="NJ1092" s="37"/>
      <c r="NK1092" s="37"/>
      <c r="NL1092" s="37"/>
      <c r="NM1092" s="37"/>
      <c r="NN1092" s="37"/>
      <c r="NO1092" s="37"/>
      <c r="NP1092" s="37"/>
      <c r="NQ1092" s="37"/>
      <c r="NR1092" s="37"/>
      <c r="NS1092" s="37"/>
      <c r="NT1092" s="37"/>
      <c r="NU1092" s="37"/>
      <c r="NV1092" s="37"/>
      <c r="NW1092" s="37"/>
      <c r="NX1092" s="37"/>
      <c r="NY1092" s="37"/>
      <c r="NZ1092" s="37"/>
      <c r="OA1092" s="37"/>
      <c r="OB1092" s="37"/>
      <c r="OC1092" s="37"/>
      <c r="OD1092" s="37"/>
      <c r="OE1092" s="37"/>
      <c r="OF1092" s="37"/>
      <c r="OG1092" s="37"/>
      <c r="OH1092" s="37"/>
      <c r="OI1092" s="37"/>
      <c r="OJ1092" s="37"/>
      <c r="OK1092" s="37"/>
      <c r="OL1092" s="37"/>
      <c r="OM1092" s="37"/>
      <c r="ON1092" s="37"/>
      <c r="OO1092" s="37"/>
      <c r="OP1092" s="37"/>
      <c r="OQ1092" s="37"/>
      <c r="OR1092" s="37"/>
      <c r="OS1092" s="37"/>
      <c r="OT1092" s="37"/>
      <c r="OU1092" s="37"/>
      <c r="OV1092" s="37"/>
      <c r="OW1092" s="37"/>
      <c r="OX1092" s="37"/>
      <c r="OY1092" s="37"/>
      <c r="OZ1092" s="37"/>
      <c r="PA1092" s="37"/>
      <c r="PB1092" s="37"/>
      <c r="PC1092" s="37"/>
      <c r="PD1092" s="37"/>
      <c r="PE1092" s="37"/>
      <c r="PF1092" s="37"/>
      <c r="PG1092" s="37"/>
      <c r="PH1092" s="37"/>
      <c r="PI1092" s="37"/>
      <c r="PJ1092" s="37"/>
      <c r="PK1092" s="37"/>
      <c r="PL1092" s="37"/>
      <c r="PM1092" s="37"/>
      <c r="PN1092" s="37"/>
      <c r="PO1092" s="37"/>
      <c r="PP1092" s="37"/>
      <c r="PQ1092" s="37"/>
      <c r="PR1092" s="37"/>
      <c r="PS1092" s="37"/>
      <c r="PT1092" s="37"/>
      <c r="PU1092" s="37"/>
      <c r="PV1092" s="37"/>
      <c r="PW1092" s="37"/>
      <c r="PX1092" s="37"/>
      <c r="PY1092" s="37"/>
      <c r="PZ1092" s="37"/>
      <c r="QA1092" s="37"/>
      <c r="QB1092" s="37"/>
      <c r="QC1092" s="37"/>
      <c r="QD1092" s="37"/>
      <c r="QE1092" s="37"/>
      <c r="QF1092" s="37"/>
      <c r="QG1092" s="37"/>
      <c r="QH1092" s="37"/>
      <c r="QI1092" s="37"/>
      <c r="QJ1092" s="37"/>
      <c r="QK1092" s="37"/>
      <c r="QL1092" s="37"/>
      <c r="QM1092" s="37"/>
      <c r="QN1092" s="37"/>
      <c r="QO1092" s="37"/>
      <c r="QP1092" s="37"/>
      <c r="QQ1092" s="37"/>
      <c r="QR1092" s="37"/>
      <c r="QS1092" s="37"/>
      <c r="QT1092" s="37"/>
      <c r="QU1092" s="37"/>
      <c r="QV1092" s="37"/>
      <c r="QW1092" s="37"/>
      <c r="QX1092" s="37"/>
      <c r="QY1092" s="37"/>
      <c r="QZ1092" s="37"/>
      <c r="RA1092" s="37"/>
      <c r="RB1092" s="37"/>
      <c r="RC1092" s="37"/>
      <c r="RD1092" s="37"/>
      <c r="RE1092" s="37"/>
      <c r="RF1092" s="37"/>
      <c r="RG1092" s="37"/>
      <c r="RH1092" s="37"/>
      <c r="RI1092" s="37"/>
      <c r="RJ1092" s="37"/>
      <c r="RK1092" s="37"/>
      <c r="RL1092" s="37"/>
      <c r="RM1092" s="37"/>
      <c r="RN1092" s="37"/>
      <c r="RO1092" s="37"/>
      <c r="RP1092" s="37"/>
      <c r="RQ1092" s="37"/>
      <c r="RR1092" s="37"/>
      <c r="RS1092" s="37"/>
      <c r="RT1092" s="37"/>
      <c r="RU1092" s="37"/>
      <c r="RV1092" s="37"/>
      <c r="RW1092" s="37"/>
      <c r="RX1092" s="37"/>
      <c r="RY1092" s="37"/>
      <c r="RZ1092" s="37"/>
      <c r="SA1092" s="37"/>
      <c r="SB1092" s="37"/>
      <c r="SC1092" s="37"/>
      <c r="SD1092" s="37"/>
      <c r="SE1092" s="37"/>
      <c r="SF1092" s="37"/>
      <c r="SG1092" s="37"/>
      <c r="SH1092" s="37"/>
      <c r="SI1092" s="37"/>
      <c r="SJ1092" s="37"/>
      <c r="SK1092" s="37"/>
      <c r="SL1092" s="37"/>
      <c r="SM1092" s="37"/>
      <c r="SN1092" s="37"/>
      <c r="SO1092" s="37"/>
      <c r="SP1092" s="37"/>
      <c r="SQ1092" s="37"/>
      <c r="SR1092" s="37"/>
      <c r="SS1092" s="37"/>
      <c r="ST1092" s="37"/>
      <c r="SU1092" s="37"/>
      <c r="SV1092" s="37"/>
      <c r="SW1092" s="37"/>
      <c r="SX1092" s="37"/>
      <c r="SY1092" s="37"/>
      <c r="SZ1092" s="37"/>
      <c r="TA1092" s="37"/>
      <c r="TB1092" s="37"/>
      <c r="TC1092" s="37"/>
      <c r="TD1092" s="37"/>
      <c r="TE1092" s="37"/>
      <c r="TF1092" s="37"/>
      <c r="TG1092" s="37"/>
      <c r="TH1092" s="37"/>
      <c r="TI1092" s="37"/>
      <c r="TJ1092" s="37"/>
      <c r="TK1092" s="37"/>
      <c r="TL1092" s="37"/>
      <c r="TM1092" s="37"/>
      <c r="TN1092" s="37"/>
      <c r="TO1092" s="37"/>
      <c r="TP1092" s="37"/>
      <c r="TQ1092" s="37"/>
      <c r="TR1092" s="37"/>
      <c r="TS1092" s="37"/>
      <c r="TT1092" s="37"/>
      <c r="TU1092" s="37"/>
      <c r="TV1092" s="37"/>
      <c r="TW1092" s="37"/>
      <c r="TX1092" s="37"/>
      <c r="TY1092" s="37"/>
      <c r="TZ1092" s="37"/>
      <c r="UA1092" s="37"/>
      <c r="UB1092" s="37"/>
      <c r="UC1092" s="37"/>
      <c r="UD1092" s="37"/>
      <c r="UE1092" s="37"/>
      <c r="UF1092" s="37"/>
      <c r="UG1092" s="37"/>
      <c r="UH1092" s="37"/>
      <c r="UI1092" s="37"/>
      <c r="UJ1092" s="37"/>
      <c r="UK1092" s="37"/>
      <c r="UL1092" s="37"/>
      <c r="UM1092" s="37"/>
      <c r="UN1092" s="37"/>
      <c r="UO1092" s="37"/>
      <c r="UP1092" s="37"/>
      <c r="UQ1092" s="37"/>
      <c r="UR1092" s="37"/>
      <c r="US1092" s="37"/>
      <c r="UT1092" s="37"/>
      <c r="UU1092" s="37"/>
      <c r="UV1092" s="37"/>
      <c r="UW1092" s="37"/>
      <c r="UX1092" s="37"/>
      <c r="UY1092" s="37"/>
      <c r="UZ1092" s="37"/>
      <c r="VA1092" s="37"/>
      <c r="VB1092" s="37"/>
      <c r="VC1092" s="37"/>
      <c r="VD1092" s="37"/>
      <c r="VE1092" s="37"/>
      <c r="VF1092" s="37"/>
      <c r="VG1092" s="37"/>
      <c r="VH1092" s="37"/>
      <c r="VI1092" s="37"/>
      <c r="VJ1092" s="37"/>
      <c r="VK1092" s="37"/>
      <c r="VL1092" s="37"/>
      <c r="VM1092" s="37"/>
      <c r="VN1092" s="37"/>
      <c r="VO1092" s="37"/>
      <c r="VP1092" s="37"/>
      <c r="VQ1092" s="37"/>
      <c r="VR1092" s="37"/>
      <c r="VS1092" s="37"/>
      <c r="VT1092" s="37"/>
      <c r="VU1092" s="37"/>
      <c r="VV1092" s="37"/>
      <c r="VW1092" s="37"/>
      <c r="VX1092" s="37"/>
      <c r="VY1092" s="37"/>
      <c r="VZ1092" s="37"/>
      <c r="WA1092" s="37"/>
      <c r="WB1092" s="37"/>
      <c r="WC1092" s="37"/>
      <c r="WD1092" s="37"/>
      <c r="WE1092" s="37"/>
      <c r="WF1092" s="37"/>
      <c r="WG1092" s="37"/>
      <c r="WH1092" s="37"/>
      <c r="WI1092" s="37"/>
      <c r="WJ1092" s="37"/>
      <c r="WK1092" s="37"/>
      <c r="WL1092" s="37"/>
      <c r="WM1092" s="37"/>
      <c r="WN1092" s="37"/>
      <c r="WO1092" s="37"/>
      <c r="WP1092" s="37"/>
      <c r="WQ1092" s="37"/>
      <c r="WR1092" s="37"/>
      <c r="WS1092" s="37"/>
      <c r="WT1092" s="37"/>
      <c r="WU1092" s="37"/>
      <c r="WV1092" s="37"/>
      <c r="WW1092" s="37"/>
      <c r="WX1092" s="37"/>
      <c r="WY1092" s="37"/>
      <c r="WZ1092" s="37"/>
      <c r="XA1092" s="37"/>
      <c r="XB1092" s="37"/>
      <c r="XC1092" s="37"/>
      <c r="XD1092" s="37"/>
      <c r="XE1092" s="37"/>
      <c r="XF1092" s="37"/>
      <c r="XG1092" s="37"/>
      <c r="XH1092" s="37"/>
      <c r="XI1092" s="37"/>
      <c r="XJ1092" s="37"/>
      <c r="XK1092" s="37"/>
      <c r="XL1092" s="37"/>
      <c r="XM1092" s="37"/>
      <c r="XN1092" s="37"/>
      <c r="XO1092" s="37"/>
      <c r="XP1092" s="37"/>
      <c r="XQ1092" s="37"/>
      <c r="XR1092" s="37"/>
      <c r="XS1092" s="37"/>
      <c r="XT1092" s="37"/>
      <c r="XU1092" s="37"/>
      <c r="XV1092" s="37"/>
      <c r="XW1092" s="37"/>
      <c r="XX1092" s="37"/>
      <c r="XY1092" s="37"/>
      <c r="XZ1092" s="37"/>
      <c r="YA1092" s="37"/>
      <c r="YB1092" s="37"/>
      <c r="YC1092" s="37"/>
      <c r="YD1092" s="37"/>
      <c r="YE1092" s="37"/>
      <c r="YF1092" s="37"/>
      <c r="YG1092" s="37"/>
      <c r="YH1092" s="37"/>
      <c r="YI1092" s="37"/>
      <c r="YJ1092" s="37"/>
      <c r="YK1092" s="37"/>
      <c r="YL1092" s="37"/>
      <c r="YM1092" s="37"/>
      <c r="YN1092" s="37"/>
      <c r="YO1092" s="37"/>
      <c r="YP1092" s="37"/>
      <c r="YQ1092" s="37"/>
      <c r="YR1092" s="37"/>
      <c r="YS1092" s="37"/>
      <c r="YT1092" s="37"/>
      <c r="YU1092" s="37"/>
      <c r="YV1092" s="37"/>
      <c r="YW1092" s="37"/>
      <c r="YX1092" s="37"/>
      <c r="YY1092" s="37"/>
      <c r="YZ1092" s="37"/>
      <c r="ZA1092" s="37"/>
      <c r="ZB1092" s="37"/>
      <c r="ZC1092" s="37"/>
      <c r="ZD1092" s="37"/>
      <c r="ZE1092" s="37"/>
      <c r="ZF1092" s="37"/>
      <c r="ZG1092" s="37"/>
      <c r="ZH1092" s="37"/>
      <c r="ZI1092" s="37"/>
      <c r="ZJ1092" s="37"/>
      <c r="ZK1092" s="37"/>
      <c r="ZL1092" s="37"/>
      <c r="ZM1092" s="37"/>
      <c r="ZN1092" s="37"/>
      <c r="ZO1092" s="37"/>
      <c r="ZP1092" s="37"/>
      <c r="ZQ1092" s="37"/>
      <c r="ZR1092" s="37"/>
      <c r="ZS1092" s="37"/>
      <c r="ZT1092" s="37"/>
      <c r="ZU1092" s="37"/>
      <c r="ZV1092" s="37"/>
      <c r="ZW1092" s="37"/>
      <c r="ZX1092" s="37"/>
      <c r="ZY1092" s="37"/>
      <c r="ZZ1092" s="37"/>
      <c r="AAA1092" s="37"/>
      <c r="AAB1092" s="37"/>
      <c r="AAC1092" s="37"/>
      <c r="AAD1092" s="37"/>
      <c r="AAE1092" s="37"/>
      <c r="AAF1092" s="37"/>
      <c r="AAG1092" s="37"/>
      <c r="AAH1092" s="37"/>
      <c r="AAI1092" s="37"/>
      <c r="AAJ1092" s="37"/>
      <c r="AAK1092" s="37"/>
      <c r="AAL1092" s="35"/>
      <c r="AAM1092" s="35"/>
      <c r="AAN1092" s="35"/>
      <c r="AAO1092" s="35"/>
      <c r="AAP1092" s="35"/>
      <c r="AAQ1092" s="27" t="s">
        <v>131</v>
      </c>
      <c r="AAR1092" s="35"/>
      <c r="AAS1092" s="35"/>
      <c r="AAT1092" s="35"/>
      <c r="AAU1092" s="35"/>
      <c r="AAV1092" s="35"/>
      <c r="AAY1092" s="23"/>
      <c r="AAZ1092" s="23"/>
      <c r="ABA1092" s="23"/>
      <c r="ABB1092" s="23"/>
      <c r="ABC1092" s="23"/>
      <c r="ABD1092" s="23"/>
      <c r="ABE1092" s="23"/>
      <c r="ABF1092" s="23"/>
      <c r="ABG1092" s="23"/>
      <c r="ABH1092" s="23"/>
      <c r="ABI1092" s="23"/>
      <c r="ABJ1092" s="23"/>
    </row>
    <row r="1093" spans="1:738" ht="13" x14ac:dyDescent="0.15">
      <c r="A1093" s="35"/>
      <c r="B1093" s="39"/>
      <c r="C1093" s="40"/>
      <c r="D1093" s="40"/>
      <c r="E1093" s="40"/>
      <c r="F1093" s="40"/>
      <c r="G1093" s="40"/>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7"/>
      <c r="AP1093" s="38"/>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c r="CP1093" s="37"/>
      <c r="CQ1093" s="37"/>
      <c r="CR1093" s="37"/>
      <c r="CS1093" s="37"/>
      <c r="CT1093" s="37"/>
      <c r="CU1093" s="37"/>
      <c r="CV1093" s="37"/>
      <c r="CW1093" s="37"/>
      <c r="CX1093" s="37"/>
      <c r="CY1093" s="37"/>
      <c r="CZ1093" s="37"/>
      <c r="DA1093" s="37"/>
      <c r="DB1093" s="37"/>
      <c r="DC1093" s="37"/>
      <c r="DD1093" s="37"/>
      <c r="DE1093" s="37"/>
      <c r="DF1093" s="37"/>
      <c r="DG1093" s="37"/>
      <c r="DH1093" s="37"/>
      <c r="DI1093" s="37"/>
      <c r="DJ1093" s="37"/>
      <c r="DK1093" s="37"/>
      <c r="DL1093" s="37"/>
      <c r="DM1093" s="37"/>
      <c r="DN1093" s="37"/>
      <c r="DO1093" s="37"/>
      <c r="DP1093" s="37"/>
      <c r="DQ1093" s="37"/>
      <c r="DR1093" s="37"/>
      <c r="DS1093" s="37"/>
      <c r="DT1093" s="37"/>
      <c r="DU1093" s="37"/>
      <c r="DV1093" s="37"/>
      <c r="DW1093" s="37"/>
      <c r="DX1093" s="37"/>
      <c r="DY1093" s="37"/>
      <c r="DZ1093" s="37"/>
      <c r="EA1093" s="37"/>
      <c r="EB1093" s="37"/>
      <c r="EC1093" s="37"/>
      <c r="ED1093" s="37"/>
      <c r="EE1093" s="37"/>
      <c r="EF1093" s="37"/>
      <c r="EG1093" s="37"/>
      <c r="EH1093" s="37"/>
      <c r="EI1093" s="37"/>
      <c r="EJ1093" s="37"/>
      <c r="EK1093" s="37"/>
      <c r="EL1093" s="37"/>
      <c r="EM1093" s="37"/>
      <c r="EN1093" s="37"/>
      <c r="EO1093" s="37"/>
      <c r="EP1093" s="37"/>
      <c r="EQ1093" s="37"/>
      <c r="ER1093" s="37"/>
      <c r="ES1093" s="37"/>
      <c r="ET1093" s="37"/>
      <c r="EU1093" s="37"/>
      <c r="EV1093" s="37"/>
      <c r="EW1093" s="37"/>
      <c r="EX1093" s="37"/>
      <c r="EY1093" s="37"/>
      <c r="EZ1093" s="37"/>
      <c r="FA1093" s="37"/>
      <c r="FB1093" s="37"/>
      <c r="FC1093" s="37"/>
      <c r="FD1093" s="37"/>
      <c r="FE1093" s="37"/>
      <c r="FF1093" s="37"/>
      <c r="FG1093" s="37"/>
      <c r="FH1093" s="37"/>
      <c r="FI1093" s="37"/>
      <c r="FJ1093" s="37"/>
      <c r="FK1093" s="37"/>
      <c r="FL1093" s="37"/>
      <c r="FM1093" s="37"/>
      <c r="FN1093" s="37"/>
      <c r="FO1093" s="37"/>
      <c r="FP1093" s="37"/>
      <c r="FQ1093" s="37"/>
      <c r="FR1093" s="37"/>
      <c r="FS1093" s="37"/>
      <c r="FT1093" s="37"/>
      <c r="FU1093" s="37"/>
      <c r="FV1093" s="37"/>
      <c r="FW1093" s="37"/>
      <c r="FX1093" s="37"/>
      <c r="FY1093" s="37"/>
      <c r="FZ1093" s="37"/>
      <c r="GA1093" s="37"/>
      <c r="GB1093" s="37"/>
      <c r="GC1093" s="37"/>
      <c r="GD1093" s="37"/>
      <c r="GE1093" s="37"/>
      <c r="GF1093" s="37"/>
      <c r="GG1093" s="37"/>
      <c r="GH1093" s="37"/>
      <c r="GI1093" s="37"/>
      <c r="GJ1093" s="37"/>
      <c r="GK1093" s="37"/>
      <c r="GL1093" s="37"/>
      <c r="GM1093" s="37"/>
      <c r="GN1093" s="37"/>
      <c r="GO1093" s="37"/>
      <c r="GP1093" s="37"/>
      <c r="GQ1093" s="37"/>
      <c r="GR1093" s="37"/>
      <c r="GS1093" s="37"/>
      <c r="GT1093" s="37"/>
      <c r="GU1093" s="37"/>
      <c r="GV1093" s="37"/>
      <c r="GW1093" s="37"/>
      <c r="GX1093" s="37"/>
      <c r="GY1093" s="37"/>
      <c r="GZ1093" s="37"/>
      <c r="HA1093" s="37"/>
      <c r="HB1093" s="37"/>
      <c r="HC1093" s="37"/>
      <c r="HD1093" s="37"/>
      <c r="HE1093" s="37"/>
      <c r="HF1093" s="37"/>
      <c r="HG1093" s="37"/>
      <c r="HH1093" s="37"/>
      <c r="HI1093" s="37"/>
      <c r="HJ1093" s="37"/>
      <c r="HK1093" s="37"/>
      <c r="HL1093" s="37"/>
      <c r="HM1093" s="37"/>
      <c r="HN1093" s="37"/>
      <c r="HO1093" s="37"/>
      <c r="HP1093" s="37"/>
      <c r="HQ1093" s="37"/>
      <c r="HR1093" s="37"/>
      <c r="HS1093" s="37"/>
      <c r="HT1093" s="37"/>
      <c r="HU1093" s="37"/>
      <c r="HV1093" s="37"/>
      <c r="HW1093" s="37"/>
      <c r="HX1093" s="37"/>
      <c r="HY1093" s="37"/>
      <c r="HZ1093" s="37"/>
      <c r="IA1093" s="37"/>
      <c r="IB1093" s="37"/>
      <c r="IC1093" s="37"/>
      <c r="ID1093" s="37"/>
      <c r="IE1093" s="37"/>
      <c r="IF1093" s="37"/>
      <c r="IG1093" s="37"/>
      <c r="IH1093" s="37"/>
      <c r="II1093" s="37"/>
      <c r="IJ1093" s="37"/>
      <c r="IK1093" s="37"/>
      <c r="IL1093" s="37"/>
      <c r="IM1093" s="37"/>
      <c r="IN1093" s="37"/>
      <c r="IO1093" s="37"/>
      <c r="IP1093" s="37"/>
      <c r="IQ1093" s="37"/>
      <c r="IR1093" s="37"/>
      <c r="IS1093" s="37"/>
      <c r="IT1093" s="37"/>
      <c r="IU1093" s="37"/>
      <c r="IV1093" s="37"/>
      <c r="IW1093" s="37"/>
      <c r="IX1093" s="37"/>
      <c r="IY1093" s="37"/>
      <c r="IZ1093" s="37"/>
      <c r="JA1093" s="37"/>
      <c r="JB1093" s="37"/>
      <c r="JC1093" s="37"/>
      <c r="JD1093" s="37"/>
      <c r="JE1093" s="37"/>
      <c r="JF1093" s="37"/>
      <c r="JG1093" s="37"/>
      <c r="JH1093" s="37"/>
      <c r="JI1093" s="37"/>
      <c r="JJ1093" s="37"/>
      <c r="JK1093" s="37"/>
      <c r="JL1093" s="37"/>
      <c r="JM1093" s="37"/>
      <c r="JN1093" s="37"/>
      <c r="JO1093" s="37"/>
      <c r="JP1093" s="37"/>
      <c r="JQ1093" s="37"/>
      <c r="JR1093" s="37"/>
      <c r="JS1093" s="37"/>
      <c r="JT1093" s="37"/>
      <c r="JU1093" s="37"/>
      <c r="JV1093" s="37"/>
      <c r="JW1093" s="37"/>
      <c r="JX1093" s="37"/>
      <c r="JY1093" s="37"/>
      <c r="JZ1093" s="37"/>
      <c r="KA1093" s="37"/>
      <c r="KB1093" s="37"/>
      <c r="KC1093" s="37"/>
      <c r="KD1093" s="37"/>
      <c r="KE1093" s="37"/>
      <c r="KF1093" s="37"/>
      <c r="KG1093" s="37"/>
      <c r="KH1093" s="37"/>
      <c r="KI1093" s="37"/>
      <c r="KJ1093" s="37"/>
      <c r="KK1093" s="37"/>
      <c r="KL1093" s="37"/>
      <c r="KM1093" s="37"/>
      <c r="KN1093" s="37"/>
      <c r="KO1093" s="37"/>
      <c r="KP1093" s="37"/>
      <c r="KQ1093" s="37"/>
      <c r="KR1093" s="37"/>
      <c r="KS1093" s="37"/>
      <c r="KT1093" s="37"/>
      <c r="KU1093" s="37"/>
      <c r="KV1093" s="37"/>
      <c r="KW1093" s="37"/>
      <c r="KX1093" s="37"/>
      <c r="KY1093" s="37"/>
      <c r="KZ1093" s="37"/>
      <c r="LA1093" s="37"/>
      <c r="LB1093" s="37"/>
      <c r="LC1093" s="37"/>
      <c r="LD1093" s="37"/>
      <c r="LE1093" s="37"/>
      <c r="LF1093" s="37"/>
      <c r="LG1093" s="37"/>
      <c r="LH1093" s="37"/>
      <c r="LI1093" s="37"/>
      <c r="LJ1093" s="37"/>
      <c r="LK1093" s="37"/>
      <c r="LL1093" s="37"/>
      <c r="LM1093" s="37"/>
      <c r="LN1093" s="37"/>
      <c r="LO1093" s="37"/>
      <c r="LP1093" s="37"/>
      <c r="LQ1093" s="37"/>
      <c r="LR1093" s="37"/>
      <c r="LS1093" s="37"/>
      <c r="LT1093" s="37"/>
      <c r="LU1093" s="37"/>
      <c r="LV1093" s="37"/>
      <c r="LW1093" s="37"/>
      <c r="LX1093" s="37"/>
      <c r="LY1093" s="37"/>
      <c r="LZ1093" s="37"/>
      <c r="MA1093" s="37"/>
      <c r="MB1093" s="37"/>
      <c r="MC1093" s="37"/>
      <c r="MD1093" s="37"/>
      <c r="ME1093" s="37"/>
      <c r="MF1093" s="37"/>
      <c r="MG1093" s="37"/>
      <c r="MH1093" s="37"/>
      <c r="MI1093" s="37"/>
      <c r="MJ1093" s="37"/>
      <c r="MK1093" s="37"/>
      <c r="ML1093" s="37"/>
      <c r="MM1093" s="37"/>
      <c r="MN1093" s="37"/>
      <c r="MO1093" s="37"/>
      <c r="MP1093" s="37"/>
      <c r="MQ1093" s="37"/>
      <c r="MR1093" s="37"/>
      <c r="MS1093" s="37"/>
      <c r="MT1093" s="37"/>
      <c r="MU1093" s="37"/>
      <c r="MV1093" s="37"/>
      <c r="MW1093" s="37"/>
      <c r="MX1093" s="37"/>
      <c r="MY1093" s="37"/>
      <c r="MZ1093" s="37"/>
      <c r="NA1093" s="37"/>
      <c r="NB1093" s="37"/>
      <c r="NC1093" s="37"/>
      <c r="ND1093" s="37"/>
      <c r="NE1093" s="37"/>
      <c r="NF1093" s="37"/>
      <c r="NG1093" s="37"/>
      <c r="NH1093" s="37"/>
      <c r="NI1093" s="37"/>
      <c r="NJ1093" s="37"/>
      <c r="NK1093" s="37"/>
      <c r="NL1093" s="37"/>
      <c r="NM1093" s="37"/>
      <c r="NN1093" s="37"/>
      <c r="NO1093" s="37"/>
      <c r="NP1093" s="37"/>
      <c r="NQ1093" s="37"/>
      <c r="NR1093" s="37"/>
      <c r="NS1093" s="37"/>
      <c r="NT1093" s="37"/>
      <c r="NU1093" s="37"/>
      <c r="NV1093" s="37"/>
      <c r="NW1093" s="37"/>
      <c r="NX1093" s="37"/>
      <c r="NY1093" s="37"/>
      <c r="NZ1093" s="37"/>
      <c r="OA1093" s="37"/>
      <c r="OB1093" s="37"/>
      <c r="OC1093" s="37"/>
      <c r="OD1093" s="37"/>
      <c r="OE1093" s="37"/>
      <c r="OF1093" s="37"/>
      <c r="OG1093" s="37"/>
      <c r="OH1093" s="37"/>
      <c r="OI1093" s="37"/>
      <c r="OJ1093" s="37"/>
      <c r="OK1093" s="37"/>
      <c r="OL1093" s="37"/>
      <c r="OM1093" s="37"/>
      <c r="ON1093" s="37"/>
      <c r="OO1093" s="37"/>
      <c r="OP1093" s="37"/>
      <c r="OQ1093" s="37"/>
      <c r="OR1093" s="37"/>
      <c r="OS1093" s="37"/>
      <c r="OT1093" s="37"/>
      <c r="OU1093" s="37"/>
      <c r="OV1093" s="37"/>
      <c r="OW1093" s="37"/>
      <c r="OX1093" s="37"/>
      <c r="OY1093" s="37"/>
      <c r="OZ1093" s="37"/>
      <c r="PA1093" s="37"/>
      <c r="PB1093" s="37"/>
      <c r="PC1093" s="37"/>
      <c r="PD1093" s="37"/>
      <c r="PE1093" s="37"/>
      <c r="PF1093" s="37"/>
      <c r="PG1093" s="37"/>
      <c r="PH1093" s="37"/>
      <c r="PI1093" s="37"/>
      <c r="PJ1093" s="37"/>
      <c r="PK1093" s="37"/>
      <c r="PL1093" s="37"/>
      <c r="PM1093" s="37"/>
      <c r="PN1093" s="37"/>
      <c r="PO1093" s="37"/>
      <c r="PP1093" s="37"/>
      <c r="PQ1093" s="37"/>
      <c r="PR1093" s="37"/>
      <c r="PS1093" s="37"/>
      <c r="PT1093" s="37"/>
      <c r="PU1093" s="37"/>
      <c r="PV1093" s="37"/>
      <c r="PW1093" s="37"/>
      <c r="PX1093" s="37"/>
      <c r="PY1093" s="37"/>
      <c r="PZ1093" s="37"/>
      <c r="QA1093" s="37"/>
      <c r="QB1093" s="37"/>
      <c r="QC1093" s="37"/>
      <c r="QD1093" s="37"/>
      <c r="QE1093" s="37"/>
      <c r="QF1093" s="37"/>
      <c r="QG1093" s="37"/>
      <c r="QH1093" s="37"/>
      <c r="QI1093" s="37"/>
      <c r="QJ1093" s="37"/>
      <c r="QK1093" s="37"/>
      <c r="QL1093" s="37"/>
      <c r="QM1093" s="37"/>
      <c r="QN1093" s="37"/>
      <c r="QO1093" s="37"/>
      <c r="QP1093" s="37"/>
      <c r="QQ1093" s="37"/>
      <c r="QR1093" s="37"/>
      <c r="QS1093" s="37"/>
      <c r="QT1093" s="37"/>
      <c r="QU1093" s="37"/>
      <c r="QV1093" s="37"/>
      <c r="QW1093" s="37"/>
      <c r="QX1093" s="37"/>
      <c r="QY1093" s="37"/>
      <c r="QZ1093" s="37"/>
      <c r="RA1093" s="37"/>
      <c r="RB1093" s="37"/>
      <c r="RC1093" s="37"/>
      <c r="RD1093" s="37"/>
      <c r="RE1093" s="37"/>
      <c r="RF1093" s="37"/>
      <c r="RG1093" s="37"/>
      <c r="RH1093" s="37"/>
      <c r="RI1093" s="37"/>
      <c r="RJ1093" s="37"/>
      <c r="RK1093" s="37"/>
      <c r="RL1093" s="37"/>
      <c r="RM1093" s="37"/>
      <c r="RN1093" s="37"/>
      <c r="RO1093" s="37"/>
      <c r="RP1093" s="37"/>
      <c r="RQ1093" s="37"/>
      <c r="RR1093" s="37"/>
      <c r="RS1093" s="37"/>
      <c r="RT1093" s="37"/>
      <c r="RU1093" s="37"/>
      <c r="RV1093" s="37"/>
      <c r="RW1093" s="37"/>
      <c r="RX1093" s="37"/>
      <c r="RY1093" s="37"/>
      <c r="RZ1093" s="37"/>
      <c r="SA1093" s="37"/>
      <c r="SB1093" s="37"/>
      <c r="SC1093" s="37"/>
      <c r="SD1093" s="37"/>
      <c r="SE1093" s="37"/>
      <c r="SF1093" s="37"/>
      <c r="SG1093" s="37"/>
      <c r="SH1093" s="37"/>
      <c r="SI1093" s="37"/>
      <c r="SJ1093" s="37"/>
      <c r="SK1093" s="37"/>
      <c r="SL1093" s="37"/>
      <c r="SM1093" s="37"/>
      <c r="SN1093" s="37"/>
      <c r="SO1093" s="37"/>
      <c r="SP1093" s="37"/>
      <c r="SQ1093" s="37"/>
      <c r="SR1093" s="37"/>
      <c r="SS1093" s="37"/>
      <c r="ST1093" s="37"/>
      <c r="SU1093" s="37"/>
      <c r="SV1093" s="37"/>
      <c r="SW1093" s="37"/>
      <c r="SX1093" s="37"/>
      <c r="SY1093" s="37"/>
      <c r="SZ1093" s="37"/>
      <c r="TA1093" s="37"/>
      <c r="TB1093" s="37"/>
      <c r="TC1093" s="37"/>
      <c r="TD1093" s="37"/>
      <c r="TE1093" s="37"/>
      <c r="TF1093" s="37"/>
      <c r="TG1093" s="37"/>
      <c r="TH1093" s="37"/>
      <c r="TI1093" s="37"/>
      <c r="TJ1093" s="37"/>
      <c r="TK1093" s="37"/>
      <c r="TL1093" s="37"/>
      <c r="TM1093" s="37"/>
      <c r="TN1093" s="37"/>
      <c r="TO1093" s="37"/>
      <c r="TP1093" s="37"/>
      <c r="TQ1093" s="37"/>
      <c r="TR1093" s="37"/>
      <c r="TS1093" s="37"/>
      <c r="TT1093" s="37"/>
      <c r="TU1093" s="37"/>
      <c r="TV1093" s="37"/>
      <c r="TW1093" s="37"/>
      <c r="TX1093" s="37"/>
      <c r="TY1093" s="37"/>
      <c r="TZ1093" s="37"/>
      <c r="UA1093" s="37"/>
      <c r="UB1093" s="37"/>
      <c r="UC1093" s="37"/>
      <c r="UD1093" s="37"/>
      <c r="UE1093" s="37"/>
      <c r="UF1093" s="37"/>
      <c r="UG1093" s="37"/>
      <c r="UH1093" s="37"/>
      <c r="UI1093" s="37"/>
      <c r="UJ1093" s="37"/>
      <c r="UK1093" s="37"/>
      <c r="UL1093" s="37"/>
      <c r="UM1093" s="37"/>
      <c r="UN1093" s="37"/>
      <c r="UO1093" s="37"/>
      <c r="UP1093" s="37"/>
      <c r="UQ1093" s="37"/>
      <c r="UR1093" s="37"/>
      <c r="US1093" s="37"/>
      <c r="UT1093" s="37"/>
      <c r="UU1093" s="37"/>
      <c r="UV1093" s="37"/>
      <c r="UW1093" s="37"/>
      <c r="UX1093" s="37"/>
      <c r="UY1093" s="37"/>
      <c r="UZ1093" s="37"/>
      <c r="VA1093" s="37"/>
      <c r="VB1093" s="37"/>
      <c r="VC1093" s="37"/>
      <c r="VD1093" s="37"/>
      <c r="VE1093" s="37"/>
      <c r="VF1093" s="37"/>
      <c r="VG1093" s="37"/>
      <c r="VH1093" s="37"/>
      <c r="VI1093" s="37"/>
      <c r="VJ1093" s="37"/>
      <c r="VK1093" s="37"/>
      <c r="VL1093" s="37"/>
      <c r="VM1093" s="37"/>
      <c r="VN1093" s="37"/>
      <c r="VO1093" s="37"/>
      <c r="VP1093" s="37"/>
      <c r="VQ1093" s="37"/>
      <c r="VR1093" s="37"/>
      <c r="VS1093" s="37"/>
      <c r="VT1093" s="37"/>
      <c r="VU1093" s="37"/>
      <c r="VV1093" s="37"/>
      <c r="VW1093" s="37"/>
      <c r="VX1093" s="37"/>
      <c r="VY1093" s="37"/>
      <c r="VZ1093" s="37"/>
      <c r="WA1093" s="37"/>
      <c r="WB1093" s="37"/>
      <c r="WC1093" s="37"/>
      <c r="WD1093" s="37"/>
      <c r="WE1093" s="37"/>
      <c r="WF1093" s="37"/>
      <c r="WG1093" s="37"/>
      <c r="WH1093" s="37"/>
      <c r="WI1093" s="37"/>
      <c r="WJ1093" s="37"/>
      <c r="WK1093" s="37"/>
      <c r="WL1093" s="37"/>
      <c r="WM1093" s="37"/>
      <c r="WN1093" s="37"/>
      <c r="WO1093" s="37"/>
      <c r="WP1093" s="37"/>
      <c r="WQ1093" s="37"/>
      <c r="WR1093" s="37"/>
      <c r="WS1093" s="37"/>
      <c r="WT1093" s="37"/>
      <c r="WU1093" s="37"/>
      <c r="WV1093" s="37"/>
      <c r="WW1093" s="37"/>
      <c r="WX1093" s="37"/>
      <c r="WY1093" s="37"/>
      <c r="WZ1093" s="37"/>
      <c r="XA1093" s="37"/>
      <c r="XB1093" s="37"/>
      <c r="XC1093" s="37"/>
      <c r="XD1093" s="37"/>
      <c r="XE1093" s="37"/>
      <c r="XF1093" s="37"/>
      <c r="XG1093" s="37"/>
      <c r="XH1093" s="37"/>
      <c r="XI1093" s="37"/>
      <c r="XJ1093" s="37"/>
      <c r="XK1093" s="37"/>
      <c r="XL1093" s="37"/>
      <c r="XM1093" s="37"/>
      <c r="XN1093" s="37"/>
      <c r="XO1093" s="37"/>
      <c r="XP1093" s="37"/>
      <c r="XQ1093" s="37"/>
      <c r="XR1093" s="37"/>
      <c r="XS1093" s="37"/>
      <c r="XT1093" s="37"/>
      <c r="XU1093" s="37"/>
      <c r="XV1093" s="37"/>
      <c r="XW1093" s="37"/>
      <c r="XX1093" s="37"/>
      <c r="XY1093" s="37"/>
      <c r="XZ1093" s="37"/>
      <c r="YA1093" s="37"/>
      <c r="YB1093" s="37"/>
      <c r="YC1093" s="37"/>
      <c r="YD1093" s="37"/>
      <c r="YE1093" s="37"/>
      <c r="YF1093" s="37"/>
      <c r="YG1093" s="37"/>
      <c r="YH1093" s="37"/>
      <c r="YI1093" s="37"/>
      <c r="YJ1093" s="37"/>
      <c r="YK1093" s="37"/>
      <c r="YL1093" s="37"/>
      <c r="YM1093" s="37"/>
      <c r="YN1093" s="37"/>
      <c r="YO1093" s="37"/>
      <c r="YP1093" s="37"/>
      <c r="YQ1093" s="37"/>
      <c r="YR1093" s="37"/>
      <c r="YS1093" s="37"/>
      <c r="YT1093" s="37"/>
      <c r="YU1093" s="37"/>
      <c r="YV1093" s="37"/>
      <c r="YW1093" s="37"/>
      <c r="YX1093" s="37"/>
      <c r="YY1093" s="37"/>
      <c r="YZ1093" s="37"/>
      <c r="ZA1093" s="37"/>
      <c r="ZB1093" s="37"/>
      <c r="ZC1093" s="37"/>
      <c r="ZD1093" s="37"/>
      <c r="ZE1093" s="37"/>
      <c r="ZF1093" s="37"/>
      <c r="ZG1093" s="37"/>
      <c r="ZH1093" s="37"/>
      <c r="ZI1093" s="37"/>
      <c r="ZJ1093" s="37"/>
      <c r="ZK1093" s="37"/>
      <c r="ZL1093" s="37"/>
      <c r="ZM1093" s="37"/>
      <c r="ZN1093" s="37"/>
      <c r="ZO1093" s="37"/>
      <c r="ZP1093" s="37"/>
      <c r="ZQ1093" s="37"/>
      <c r="ZR1093" s="37"/>
      <c r="ZS1093" s="37"/>
      <c r="ZT1093" s="37"/>
      <c r="ZU1093" s="37"/>
      <c r="ZV1093" s="37"/>
      <c r="ZW1093" s="37"/>
      <c r="ZX1093" s="37"/>
      <c r="ZY1093" s="37"/>
      <c r="ZZ1093" s="37"/>
      <c r="AAA1093" s="37"/>
      <c r="AAB1093" s="37"/>
      <c r="AAC1093" s="37"/>
      <c r="AAD1093" s="37"/>
      <c r="AAE1093" s="37"/>
      <c r="AAF1093" s="37"/>
      <c r="AAG1093" s="37"/>
      <c r="AAH1093" s="37"/>
      <c r="AAI1093" s="37"/>
      <c r="AAJ1093" s="37"/>
      <c r="AAK1093" s="37"/>
      <c r="AAL1093" s="35"/>
      <c r="AAM1093" s="35"/>
      <c r="AAN1093" s="35"/>
      <c r="AAO1093" s="35"/>
      <c r="AAP1093" s="35"/>
      <c r="AAQ1093" s="27" t="s">
        <v>130</v>
      </c>
      <c r="AAR1093" s="35"/>
      <c r="AAS1093" s="35"/>
      <c r="AAT1093" s="35"/>
      <c r="AAU1093" s="35"/>
      <c r="AAV1093" s="35"/>
      <c r="AAY1093" s="23"/>
      <c r="AAZ1093" s="23"/>
      <c r="ABA1093" s="23"/>
      <c r="ABB1093" s="23"/>
      <c r="ABC1093" s="23"/>
      <c r="ABD1093" s="23"/>
      <c r="ABE1093" s="23"/>
      <c r="ABF1093" s="23"/>
      <c r="ABG1093" s="23"/>
      <c r="ABH1093" s="23"/>
      <c r="ABI1093" s="23"/>
      <c r="ABJ1093" s="23"/>
    </row>
    <row r="1094" spans="1:738" ht="13" x14ac:dyDescent="0.15">
      <c r="A1094" s="35"/>
      <c r="B1094" s="39"/>
      <c r="C1094" s="40"/>
      <c r="D1094" s="40"/>
      <c r="E1094" s="40"/>
      <c r="F1094" s="40"/>
      <c r="G1094" s="40"/>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7"/>
      <c r="AP1094" s="38"/>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c r="CP1094" s="37"/>
      <c r="CQ1094" s="37"/>
      <c r="CR1094" s="37"/>
      <c r="CS1094" s="37"/>
      <c r="CT1094" s="37"/>
      <c r="CU1094" s="37"/>
      <c r="CV1094" s="37"/>
      <c r="CW1094" s="37"/>
      <c r="CX1094" s="37"/>
      <c r="CY1094" s="37"/>
      <c r="CZ1094" s="37"/>
      <c r="DA1094" s="37"/>
      <c r="DB1094" s="37"/>
      <c r="DC1094" s="37"/>
      <c r="DD1094" s="37"/>
      <c r="DE1094" s="37"/>
      <c r="DF1094" s="37"/>
      <c r="DG1094" s="37"/>
      <c r="DH1094" s="37"/>
      <c r="DI1094" s="37"/>
      <c r="DJ1094" s="37"/>
      <c r="DK1094" s="37"/>
      <c r="DL1094" s="37"/>
      <c r="DM1094" s="37"/>
      <c r="DN1094" s="37"/>
      <c r="DO1094" s="37"/>
      <c r="DP1094" s="37"/>
      <c r="DQ1094" s="37"/>
      <c r="DR1094" s="37"/>
      <c r="DS1094" s="37"/>
      <c r="DT1094" s="37"/>
      <c r="DU1094" s="37"/>
      <c r="DV1094" s="37"/>
      <c r="DW1094" s="37"/>
      <c r="DX1094" s="37"/>
      <c r="DY1094" s="37"/>
      <c r="DZ1094" s="37"/>
      <c r="EA1094" s="37"/>
      <c r="EB1094" s="37"/>
      <c r="EC1094" s="37"/>
      <c r="ED1094" s="37"/>
      <c r="EE1094" s="37"/>
      <c r="EF1094" s="37"/>
      <c r="EG1094" s="37"/>
      <c r="EH1094" s="37"/>
      <c r="EI1094" s="37"/>
      <c r="EJ1094" s="37"/>
      <c r="EK1094" s="37"/>
      <c r="EL1094" s="37"/>
      <c r="EM1094" s="37"/>
      <c r="EN1094" s="37"/>
      <c r="EO1094" s="37"/>
      <c r="EP1094" s="37"/>
      <c r="EQ1094" s="37"/>
      <c r="ER1094" s="37"/>
      <c r="ES1094" s="37"/>
      <c r="ET1094" s="37"/>
      <c r="EU1094" s="37"/>
      <c r="EV1094" s="37"/>
      <c r="EW1094" s="37"/>
      <c r="EX1094" s="37"/>
      <c r="EY1094" s="37"/>
      <c r="EZ1094" s="37"/>
      <c r="FA1094" s="37"/>
      <c r="FB1094" s="37"/>
      <c r="FC1094" s="37"/>
      <c r="FD1094" s="37"/>
      <c r="FE1094" s="37"/>
      <c r="FF1094" s="37"/>
      <c r="FG1094" s="37"/>
      <c r="FH1094" s="37"/>
      <c r="FI1094" s="37"/>
      <c r="FJ1094" s="37"/>
      <c r="FK1094" s="37"/>
      <c r="FL1094" s="37"/>
      <c r="FM1094" s="37"/>
      <c r="FN1094" s="37"/>
      <c r="FO1094" s="37"/>
      <c r="FP1094" s="37"/>
      <c r="FQ1094" s="37"/>
      <c r="FR1094" s="37"/>
      <c r="FS1094" s="37"/>
      <c r="FT1094" s="37"/>
      <c r="FU1094" s="37"/>
      <c r="FV1094" s="37"/>
      <c r="FW1094" s="37"/>
      <c r="FX1094" s="37"/>
      <c r="FY1094" s="37"/>
      <c r="FZ1094" s="37"/>
      <c r="GA1094" s="37"/>
      <c r="GB1094" s="37"/>
      <c r="GC1094" s="37"/>
      <c r="GD1094" s="37"/>
      <c r="GE1094" s="37"/>
      <c r="GF1094" s="37"/>
      <c r="GG1094" s="37"/>
      <c r="GH1094" s="37"/>
      <c r="GI1094" s="37"/>
      <c r="GJ1094" s="37"/>
      <c r="GK1094" s="37"/>
      <c r="GL1094" s="37"/>
      <c r="GM1094" s="37"/>
      <c r="GN1094" s="37"/>
      <c r="GO1094" s="37"/>
      <c r="GP1094" s="37"/>
      <c r="GQ1094" s="37"/>
      <c r="GR1094" s="37"/>
      <c r="GS1094" s="37"/>
      <c r="GT1094" s="37"/>
      <c r="GU1094" s="37"/>
      <c r="GV1094" s="37"/>
      <c r="GW1094" s="37"/>
      <c r="GX1094" s="37"/>
      <c r="GY1094" s="37"/>
      <c r="GZ1094" s="37"/>
      <c r="HA1094" s="37"/>
      <c r="HB1094" s="37"/>
      <c r="HC1094" s="37"/>
      <c r="HD1094" s="37"/>
      <c r="HE1094" s="37"/>
      <c r="HF1094" s="37"/>
      <c r="HG1094" s="37"/>
      <c r="HH1094" s="37"/>
      <c r="HI1094" s="37"/>
      <c r="HJ1094" s="37"/>
      <c r="HK1094" s="37"/>
      <c r="HL1094" s="37"/>
      <c r="HM1094" s="37"/>
      <c r="HN1094" s="37"/>
      <c r="HO1094" s="37"/>
      <c r="HP1094" s="37"/>
      <c r="HQ1094" s="37"/>
      <c r="HR1094" s="37"/>
      <c r="HS1094" s="37"/>
      <c r="HT1094" s="37"/>
      <c r="HU1094" s="37"/>
      <c r="HV1094" s="37"/>
      <c r="HW1094" s="37"/>
      <c r="HX1094" s="37"/>
      <c r="HY1094" s="37"/>
      <c r="HZ1094" s="37"/>
      <c r="IA1094" s="37"/>
      <c r="IB1094" s="37"/>
      <c r="IC1094" s="37"/>
      <c r="ID1094" s="37"/>
      <c r="IE1094" s="37"/>
      <c r="IF1094" s="37"/>
      <c r="IG1094" s="37"/>
      <c r="IH1094" s="37"/>
      <c r="II1094" s="37"/>
      <c r="IJ1094" s="37"/>
      <c r="IK1094" s="37"/>
      <c r="IL1094" s="37"/>
      <c r="IM1094" s="37"/>
      <c r="IN1094" s="37"/>
      <c r="IO1094" s="37"/>
      <c r="IP1094" s="37"/>
      <c r="IQ1094" s="37"/>
      <c r="IR1094" s="37"/>
      <c r="IS1094" s="37"/>
      <c r="IT1094" s="37"/>
      <c r="IU1094" s="37"/>
      <c r="IV1094" s="37"/>
      <c r="IW1094" s="37"/>
      <c r="IX1094" s="37"/>
      <c r="IY1094" s="37"/>
      <c r="IZ1094" s="37"/>
      <c r="JA1094" s="37"/>
      <c r="JB1094" s="37"/>
      <c r="JC1094" s="37"/>
      <c r="JD1094" s="37"/>
      <c r="JE1094" s="37"/>
      <c r="JF1094" s="37"/>
      <c r="JG1094" s="37"/>
      <c r="JH1094" s="37"/>
      <c r="JI1094" s="37"/>
      <c r="JJ1094" s="37"/>
      <c r="JK1094" s="37"/>
      <c r="JL1094" s="37"/>
      <c r="JM1094" s="37"/>
      <c r="JN1094" s="37"/>
      <c r="JO1094" s="37"/>
      <c r="JP1094" s="37"/>
      <c r="JQ1094" s="37"/>
      <c r="JR1094" s="37"/>
      <c r="JS1094" s="37"/>
      <c r="JT1094" s="37"/>
      <c r="JU1094" s="37"/>
      <c r="JV1094" s="37"/>
      <c r="JW1094" s="37"/>
      <c r="JX1094" s="37"/>
      <c r="JY1094" s="37"/>
      <c r="JZ1094" s="37"/>
      <c r="KA1094" s="37"/>
      <c r="KB1094" s="37"/>
      <c r="KC1094" s="37"/>
      <c r="KD1094" s="37"/>
      <c r="KE1094" s="37"/>
      <c r="KF1094" s="37"/>
      <c r="KG1094" s="37"/>
      <c r="KH1094" s="37"/>
      <c r="KI1094" s="37"/>
      <c r="KJ1094" s="37"/>
      <c r="KK1094" s="37"/>
      <c r="KL1094" s="37"/>
      <c r="KM1094" s="37"/>
      <c r="KN1094" s="37"/>
      <c r="KO1094" s="37"/>
      <c r="KP1094" s="37"/>
      <c r="KQ1094" s="37"/>
      <c r="KR1094" s="37"/>
      <c r="KS1094" s="37"/>
      <c r="KT1094" s="37"/>
      <c r="KU1094" s="37"/>
      <c r="KV1094" s="37"/>
      <c r="KW1094" s="37"/>
      <c r="KX1094" s="37"/>
      <c r="KY1094" s="37"/>
      <c r="KZ1094" s="37"/>
      <c r="LA1094" s="37"/>
      <c r="LB1094" s="37"/>
      <c r="LC1094" s="37"/>
      <c r="LD1094" s="37"/>
      <c r="LE1094" s="37"/>
      <c r="LF1094" s="37"/>
      <c r="LG1094" s="37"/>
      <c r="LH1094" s="37"/>
      <c r="LI1094" s="37"/>
      <c r="LJ1094" s="37"/>
      <c r="LK1094" s="37"/>
      <c r="LL1094" s="37"/>
      <c r="LM1094" s="37"/>
      <c r="LN1094" s="37"/>
      <c r="LO1094" s="37"/>
      <c r="LP1094" s="37"/>
      <c r="LQ1094" s="37"/>
      <c r="LR1094" s="37"/>
      <c r="LS1094" s="37"/>
      <c r="LT1094" s="37"/>
      <c r="LU1094" s="37"/>
      <c r="LV1094" s="37"/>
      <c r="LW1094" s="37"/>
      <c r="LX1094" s="37"/>
      <c r="LY1094" s="37"/>
      <c r="LZ1094" s="37"/>
      <c r="MA1094" s="37"/>
      <c r="MB1094" s="37"/>
      <c r="MC1094" s="37"/>
      <c r="MD1094" s="37"/>
      <c r="ME1094" s="37"/>
      <c r="MF1094" s="37"/>
      <c r="MG1094" s="37"/>
      <c r="MH1094" s="37"/>
      <c r="MI1094" s="37"/>
      <c r="MJ1094" s="37"/>
      <c r="MK1094" s="37"/>
      <c r="ML1094" s="37"/>
      <c r="MM1094" s="37"/>
      <c r="MN1094" s="37"/>
      <c r="MO1094" s="37"/>
      <c r="MP1094" s="37"/>
      <c r="MQ1094" s="37"/>
      <c r="MR1094" s="37"/>
      <c r="MS1094" s="37"/>
      <c r="MT1094" s="37"/>
      <c r="MU1094" s="37"/>
      <c r="MV1094" s="37"/>
      <c r="MW1094" s="37"/>
      <c r="MX1094" s="37"/>
      <c r="MY1094" s="37"/>
      <c r="MZ1094" s="37"/>
      <c r="NA1094" s="37"/>
      <c r="NB1094" s="37"/>
      <c r="NC1094" s="37"/>
      <c r="ND1094" s="37"/>
      <c r="NE1094" s="37"/>
      <c r="NF1094" s="37"/>
      <c r="NG1094" s="37"/>
      <c r="NH1094" s="37"/>
      <c r="NI1094" s="37"/>
      <c r="NJ1094" s="37"/>
      <c r="NK1094" s="37"/>
      <c r="NL1094" s="37"/>
      <c r="NM1094" s="37"/>
      <c r="NN1094" s="37"/>
      <c r="NO1094" s="37"/>
      <c r="NP1094" s="37"/>
      <c r="NQ1094" s="37"/>
      <c r="NR1094" s="37"/>
      <c r="NS1094" s="37"/>
      <c r="NT1094" s="37"/>
      <c r="NU1094" s="37"/>
      <c r="NV1094" s="37"/>
      <c r="NW1094" s="37"/>
      <c r="NX1094" s="37"/>
      <c r="NY1094" s="37"/>
      <c r="NZ1094" s="37"/>
      <c r="OA1094" s="37"/>
      <c r="OB1094" s="37"/>
      <c r="OC1094" s="37"/>
      <c r="OD1094" s="37"/>
      <c r="OE1094" s="37"/>
      <c r="OF1094" s="37"/>
      <c r="OG1094" s="37"/>
      <c r="OH1094" s="37"/>
      <c r="OI1094" s="37"/>
      <c r="OJ1094" s="37"/>
      <c r="OK1094" s="37"/>
      <c r="OL1094" s="37"/>
      <c r="OM1094" s="37"/>
      <c r="ON1094" s="37"/>
      <c r="OO1094" s="37"/>
      <c r="OP1094" s="37"/>
      <c r="OQ1094" s="37"/>
      <c r="OR1094" s="37"/>
      <c r="OS1094" s="37"/>
      <c r="OT1094" s="37"/>
      <c r="OU1094" s="37"/>
      <c r="OV1094" s="37"/>
      <c r="OW1094" s="37"/>
      <c r="OX1094" s="37"/>
      <c r="OY1094" s="37"/>
      <c r="OZ1094" s="37"/>
      <c r="PA1094" s="37"/>
      <c r="PB1094" s="37"/>
      <c r="PC1094" s="37"/>
      <c r="PD1094" s="37"/>
      <c r="PE1094" s="37"/>
      <c r="PF1094" s="37"/>
      <c r="PG1094" s="37"/>
      <c r="PH1094" s="37"/>
      <c r="PI1094" s="37"/>
      <c r="PJ1094" s="37"/>
      <c r="PK1094" s="37"/>
      <c r="PL1094" s="37"/>
      <c r="PM1094" s="37"/>
      <c r="PN1094" s="37"/>
      <c r="PO1094" s="37"/>
      <c r="PP1094" s="37"/>
      <c r="PQ1094" s="37"/>
      <c r="PR1094" s="37"/>
      <c r="PS1094" s="37"/>
      <c r="PT1094" s="37"/>
      <c r="PU1094" s="37"/>
      <c r="PV1094" s="37"/>
      <c r="PW1094" s="37"/>
      <c r="PX1094" s="37"/>
      <c r="PY1094" s="37"/>
      <c r="PZ1094" s="37"/>
      <c r="QA1094" s="37"/>
      <c r="QB1094" s="37"/>
      <c r="QC1094" s="37"/>
      <c r="QD1094" s="37"/>
      <c r="QE1094" s="37"/>
      <c r="QF1094" s="37"/>
      <c r="QG1094" s="37"/>
      <c r="QH1094" s="37"/>
      <c r="QI1094" s="37"/>
      <c r="QJ1094" s="37"/>
      <c r="QK1094" s="37"/>
      <c r="QL1094" s="37"/>
      <c r="QM1094" s="37"/>
      <c r="QN1094" s="37"/>
      <c r="QO1094" s="37"/>
      <c r="QP1094" s="37"/>
      <c r="QQ1094" s="37"/>
      <c r="QR1094" s="37"/>
      <c r="QS1094" s="37"/>
      <c r="QT1094" s="37"/>
      <c r="QU1094" s="37"/>
      <c r="QV1094" s="37"/>
      <c r="QW1094" s="37"/>
      <c r="QX1094" s="37"/>
      <c r="QY1094" s="37"/>
      <c r="QZ1094" s="37"/>
      <c r="RA1094" s="37"/>
      <c r="RB1094" s="37"/>
      <c r="RC1094" s="37"/>
      <c r="RD1094" s="37"/>
      <c r="RE1094" s="37"/>
      <c r="RF1094" s="37"/>
      <c r="RG1094" s="37"/>
      <c r="RH1094" s="37"/>
      <c r="RI1094" s="37"/>
      <c r="RJ1094" s="37"/>
      <c r="RK1094" s="37"/>
      <c r="RL1094" s="37"/>
      <c r="RM1094" s="37"/>
      <c r="RN1094" s="37"/>
      <c r="RO1094" s="37"/>
      <c r="RP1094" s="37"/>
      <c r="RQ1094" s="37"/>
      <c r="RR1094" s="37"/>
      <c r="RS1094" s="37"/>
      <c r="RT1094" s="37"/>
      <c r="RU1094" s="37"/>
      <c r="RV1094" s="37"/>
      <c r="RW1094" s="37"/>
      <c r="RX1094" s="37"/>
      <c r="RY1094" s="37"/>
      <c r="RZ1094" s="37"/>
      <c r="SA1094" s="37"/>
      <c r="SB1094" s="37"/>
      <c r="SC1094" s="37"/>
      <c r="SD1094" s="37"/>
      <c r="SE1094" s="37"/>
      <c r="SF1094" s="37"/>
      <c r="SG1094" s="37"/>
      <c r="SH1094" s="37"/>
      <c r="SI1094" s="37"/>
      <c r="SJ1094" s="37"/>
      <c r="SK1094" s="37"/>
      <c r="SL1094" s="37"/>
      <c r="SM1094" s="37"/>
      <c r="SN1094" s="37"/>
      <c r="SO1094" s="37"/>
      <c r="SP1094" s="37"/>
      <c r="SQ1094" s="37"/>
      <c r="SR1094" s="37"/>
      <c r="SS1094" s="37"/>
      <c r="ST1094" s="37"/>
      <c r="SU1094" s="37"/>
      <c r="SV1094" s="37"/>
      <c r="SW1094" s="37"/>
      <c r="SX1094" s="37"/>
      <c r="SY1094" s="37"/>
      <c r="SZ1094" s="37"/>
      <c r="TA1094" s="37"/>
      <c r="TB1094" s="37"/>
      <c r="TC1094" s="37"/>
      <c r="TD1094" s="37"/>
      <c r="TE1094" s="37"/>
      <c r="TF1094" s="37"/>
      <c r="TG1094" s="37"/>
      <c r="TH1094" s="37"/>
      <c r="TI1094" s="37"/>
      <c r="TJ1094" s="37"/>
      <c r="TK1094" s="37"/>
      <c r="TL1094" s="37"/>
      <c r="TM1094" s="37"/>
      <c r="TN1094" s="37"/>
      <c r="TO1094" s="37"/>
      <c r="TP1094" s="37"/>
      <c r="TQ1094" s="37"/>
      <c r="TR1094" s="37"/>
      <c r="TS1094" s="37"/>
      <c r="TT1094" s="37"/>
      <c r="TU1094" s="37"/>
      <c r="TV1094" s="37"/>
      <c r="TW1094" s="37"/>
      <c r="TX1094" s="37"/>
      <c r="TY1094" s="37"/>
      <c r="TZ1094" s="37"/>
      <c r="UA1094" s="37"/>
      <c r="UB1094" s="37"/>
      <c r="UC1094" s="37"/>
      <c r="UD1094" s="37"/>
      <c r="UE1094" s="37"/>
      <c r="UF1094" s="37"/>
      <c r="UG1094" s="37"/>
      <c r="UH1094" s="37"/>
      <c r="UI1094" s="37"/>
      <c r="UJ1094" s="37"/>
      <c r="UK1094" s="37"/>
      <c r="UL1094" s="37"/>
      <c r="UM1094" s="37"/>
      <c r="UN1094" s="37"/>
      <c r="UO1094" s="37"/>
      <c r="UP1094" s="37"/>
      <c r="UQ1094" s="37"/>
      <c r="UR1094" s="37"/>
      <c r="US1094" s="37"/>
      <c r="UT1094" s="37"/>
      <c r="UU1094" s="37"/>
      <c r="UV1094" s="37"/>
      <c r="UW1094" s="37"/>
      <c r="UX1094" s="37"/>
      <c r="UY1094" s="37"/>
      <c r="UZ1094" s="37"/>
      <c r="VA1094" s="37"/>
      <c r="VB1094" s="37"/>
      <c r="VC1094" s="37"/>
      <c r="VD1094" s="37"/>
      <c r="VE1094" s="37"/>
      <c r="VF1094" s="37"/>
      <c r="VG1094" s="37"/>
      <c r="VH1094" s="37"/>
      <c r="VI1094" s="37"/>
      <c r="VJ1094" s="37"/>
      <c r="VK1094" s="37"/>
      <c r="VL1094" s="37"/>
      <c r="VM1094" s="37"/>
      <c r="VN1094" s="37"/>
      <c r="VO1094" s="37"/>
      <c r="VP1094" s="37"/>
      <c r="VQ1094" s="37"/>
      <c r="VR1094" s="37"/>
      <c r="VS1094" s="37"/>
      <c r="VT1094" s="37"/>
      <c r="VU1094" s="37"/>
      <c r="VV1094" s="37"/>
      <c r="VW1094" s="37"/>
      <c r="VX1094" s="37"/>
      <c r="VY1094" s="37"/>
      <c r="VZ1094" s="37"/>
      <c r="WA1094" s="37"/>
      <c r="WB1094" s="37"/>
      <c r="WC1094" s="37"/>
      <c r="WD1094" s="37"/>
      <c r="WE1094" s="37"/>
      <c r="WF1094" s="37"/>
      <c r="WG1094" s="37"/>
      <c r="WH1094" s="37"/>
      <c r="WI1094" s="37"/>
      <c r="WJ1094" s="37"/>
      <c r="WK1094" s="37"/>
      <c r="WL1094" s="37"/>
      <c r="WM1094" s="37"/>
      <c r="WN1094" s="37"/>
      <c r="WO1094" s="37"/>
      <c r="WP1094" s="37"/>
      <c r="WQ1094" s="37"/>
      <c r="WR1094" s="37"/>
      <c r="WS1094" s="37"/>
      <c r="WT1094" s="37"/>
      <c r="WU1094" s="37"/>
      <c r="WV1094" s="37"/>
      <c r="WW1094" s="37"/>
      <c r="WX1094" s="37"/>
      <c r="WY1094" s="37"/>
      <c r="WZ1094" s="37"/>
      <c r="XA1094" s="37"/>
      <c r="XB1094" s="37"/>
      <c r="XC1094" s="37"/>
      <c r="XD1094" s="37"/>
      <c r="XE1094" s="37"/>
      <c r="XF1094" s="37"/>
      <c r="XG1094" s="37"/>
      <c r="XH1094" s="37"/>
      <c r="XI1094" s="37"/>
      <c r="XJ1094" s="37"/>
      <c r="XK1094" s="37"/>
      <c r="XL1094" s="37"/>
      <c r="XM1094" s="37"/>
      <c r="XN1094" s="37"/>
      <c r="XO1094" s="37"/>
      <c r="XP1094" s="37"/>
      <c r="XQ1094" s="37"/>
      <c r="XR1094" s="37"/>
      <c r="XS1094" s="37"/>
      <c r="XT1094" s="37"/>
      <c r="XU1094" s="37"/>
      <c r="XV1094" s="37"/>
      <c r="XW1094" s="37"/>
      <c r="XX1094" s="37"/>
      <c r="XY1094" s="37"/>
      <c r="XZ1094" s="37"/>
      <c r="YA1094" s="37"/>
      <c r="YB1094" s="37"/>
      <c r="YC1094" s="37"/>
      <c r="YD1094" s="37"/>
      <c r="YE1094" s="37"/>
      <c r="YF1094" s="37"/>
      <c r="YG1094" s="37"/>
      <c r="YH1094" s="37"/>
      <c r="YI1094" s="37"/>
      <c r="YJ1094" s="37"/>
      <c r="YK1094" s="37"/>
      <c r="YL1094" s="37"/>
      <c r="YM1094" s="37"/>
      <c r="YN1094" s="37"/>
      <c r="YO1094" s="37"/>
      <c r="YP1094" s="37"/>
      <c r="YQ1094" s="37"/>
      <c r="YR1094" s="37"/>
      <c r="YS1094" s="37"/>
      <c r="YT1094" s="37"/>
      <c r="YU1094" s="37"/>
      <c r="YV1094" s="37"/>
      <c r="YW1094" s="37"/>
      <c r="YX1094" s="37"/>
      <c r="YY1094" s="37"/>
      <c r="YZ1094" s="37"/>
      <c r="ZA1094" s="37"/>
      <c r="ZB1094" s="37"/>
      <c r="ZC1094" s="37"/>
      <c r="ZD1094" s="37"/>
      <c r="ZE1094" s="37"/>
      <c r="ZF1094" s="37"/>
      <c r="ZG1094" s="37"/>
      <c r="ZH1094" s="37"/>
      <c r="ZI1094" s="37"/>
      <c r="ZJ1094" s="37"/>
      <c r="ZK1094" s="37"/>
      <c r="ZL1094" s="37"/>
      <c r="ZM1094" s="37"/>
      <c r="ZN1094" s="37"/>
      <c r="ZO1094" s="37"/>
      <c r="ZP1094" s="37"/>
      <c r="ZQ1094" s="37"/>
      <c r="ZR1094" s="37"/>
      <c r="ZS1094" s="37"/>
      <c r="ZT1094" s="37"/>
      <c r="ZU1094" s="37"/>
      <c r="ZV1094" s="37"/>
      <c r="ZW1094" s="37"/>
      <c r="ZX1094" s="37"/>
      <c r="ZY1094" s="37"/>
      <c r="ZZ1094" s="37"/>
      <c r="AAA1094" s="37"/>
      <c r="AAB1094" s="37"/>
      <c r="AAC1094" s="37"/>
      <c r="AAD1094" s="37"/>
      <c r="AAE1094" s="37"/>
      <c r="AAF1094" s="37"/>
      <c r="AAG1094" s="37"/>
      <c r="AAH1094" s="37"/>
      <c r="AAI1094" s="37"/>
      <c r="AAJ1094" s="37"/>
      <c r="AAK1094" s="37"/>
      <c r="AAL1094" s="35"/>
      <c r="AAM1094" s="35"/>
      <c r="AAN1094" s="35"/>
      <c r="AAO1094" s="35"/>
      <c r="AAP1094" s="35"/>
      <c r="AAQ1094" s="27" t="s">
        <v>129</v>
      </c>
      <c r="AAR1094" s="35"/>
      <c r="AAS1094" s="35"/>
      <c r="AAT1094" s="35"/>
      <c r="AAU1094" s="35"/>
      <c r="AAV1094" s="35"/>
      <c r="AAY1094" s="23"/>
      <c r="AAZ1094" s="23"/>
      <c r="ABA1094" s="23"/>
      <c r="ABB1094" s="23"/>
      <c r="ABC1094" s="23"/>
      <c r="ABD1094" s="23"/>
      <c r="ABE1094" s="23"/>
      <c r="ABF1094" s="23"/>
      <c r="ABG1094" s="23"/>
      <c r="ABH1094" s="23"/>
      <c r="ABI1094" s="23"/>
      <c r="ABJ1094" s="23"/>
    </row>
    <row r="1095" spans="1:738" ht="13" x14ac:dyDescent="0.15">
      <c r="A1095" s="35"/>
      <c r="B1095" s="39"/>
      <c r="C1095" s="40"/>
      <c r="D1095" s="40"/>
      <c r="E1095" s="40"/>
      <c r="F1095" s="40"/>
      <c r="G1095" s="40"/>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7"/>
      <c r="AP1095" s="38"/>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c r="CP1095" s="37"/>
      <c r="CQ1095" s="37"/>
      <c r="CR1095" s="37"/>
      <c r="CS1095" s="37"/>
      <c r="CT1095" s="37"/>
      <c r="CU1095" s="37"/>
      <c r="CV1095" s="37"/>
      <c r="CW1095" s="37"/>
      <c r="CX1095" s="37"/>
      <c r="CY1095" s="37"/>
      <c r="CZ1095" s="37"/>
      <c r="DA1095" s="37"/>
      <c r="DB1095" s="37"/>
      <c r="DC1095" s="37"/>
      <c r="DD1095" s="37"/>
      <c r="DE1095" s="37"/>
      <c r="DF1095" s="37"/>
      <c r="DG1095" s="37"/>
      <c r="DH1095" s="37"/>
      <c r="DI1095" s="37"/>
      <c r="DJ1095" s="37"/>
      <c r="DK1095" s="37"/>
      <c r="DL1095" s="37"/>
      <c r="DM1095" s="37"/>
      <c r="DN1095" s="37"/>
      <c r="DO1095" s="37"/>
      <c r="DP1095" s="37"/>
      <c r="DQ1095" s="37"/>
      <c r="DR1095" s="37"/>
      <c r="DS1095" s="37"/>
      <c r="DT1095" s="37"/>
      <c r="DU1095" s="37"/>
      <c r="DV1095" s="37"/>
      <c r="DW1095" s="37"/>
      <c r="DX1095" s="37"/>
      <c r="DY1095" s="37"/>
      <c r="DZ1095" s="37"/>
      <c r="EA1095" s="37"/>
      <c r="EB1095" s="37"/>
      <c r="EC1095" s="37"/>
      <c r="ED1095" s="37"/>
      <c r="EE1095" s="37"/>
      <c r="EF1095" s="37"/>
      <c r="EG1095" s="37"/>
      <c r="EH1095" s="37"/>
      <c r="EI1095" s="37"/>
      <c r="EJ1095" s="37"/>
      <c r="EK1095" s="37"/>
      <c r="EL1095" s="37"/>
      <c r="EM1095" s="37"/>
      <c r="EN1095" s="37"/>
      <c r="EO1095" s="37"/>
      <c r="EP1095" s="37"/>
      <c r="EQ1095" s="37"/>
      <c r="ER1095" s="37"/>
      <c r="ES1095" s="37"/>
      <c r="ET1095" s="37"/>
      <c r="EU1095" s="37"/>
      <c r="EV1095" s="37"/>
      <c r="EW1095" s="37"/>
      <c r="EX1095" s="37"/>
      <c r="EY1095" s="37"/>
      <c r="EZ1095" s="37"/>
      <c r="FA1095" s="37"/>
      <c r="FB1095" s="37"/>
      <c r="FC1095" s="37"/>
      <c r="FD1095" s="37"/>
      <c r="FE1095" s="37"/>
      <c r="FF1095" s="37"/>
      <c r="FG1095" s="37"/>
      <c r="FH1095" s="37"/>
      <c r="FI1095" s="37"/>
      <c r="FJ1095" s="37"/>
      <c r="FK1095" s="37"/>
      <c r="FL1095" s="37"/>
      <c r="FM1095" s="37"/>
      <c r="FN1095" s="37"/>
      <c r="FO1095" s="37"/>
      <c r="FP1095" s="37"/>
      <c r="FQ1095" s="37"/>
      <c r="FR1095" s="37"/>
      <c r="FS1095" s="37"/>
      <c r="FT1095" s="37"/>
      <c r="FU1095" s="37"/>
      <c r="FV1095" s="37"/>
      <c r="FW1095" s="37"/>
      <c r="FX1095" s="37"/>
      <c r="FY1095" s="37"/>
      <c r="FZ1095" s="37"/>
      <c r="GA1095" s="37"/>
      <c r="GB1095" s="37"/>
      <c r="GC1095" s="37"/>
      <c r="GD1095" s="37"/>
      <c r="GE1095" s="37"/>
      <c r="GF1095" s="37"/>
      <c r="GG1095" s="37"/>
      <c r="GH1095" s="37"/>
      <c r="GI1095" s="37"/>
      <c r="GJ1095" s="37"/>
      <c r="GK1095" s="37"/>
      <c r="GL1095" s="37"/>
      <c r="GM1095" s="37"/>
      <c r="GN1095" s="37"/>
      <c r="GO1095" s="37"/>
      <c r="GP1095" s="37"/>
      <c r="GQ1095" s="37"/>
      <c r="GR1095" s="37"/>
      <c r="GS1095" s="37"/>
      <c r="GT1095" s="37"/>
      <c r="GU1095" s="37"/>
      <c r="GV1095" s="37"/>
      <c r="GW1095" s="37"/>
      <c r="GX1095" s="37"/>
      <c r="GY1095" s="37"/>
      <c r="GZ1095" s="37"/>
      <c r="HA1095" s="37"/>
      <c r="HB1095" s="37"/>
      <c r="HC1095" s="37"/>
      <c r="HD1095" s="37"/>
      <c r="HE1095" s="37"/>
      <c r="HF1095" s="37"/>
      <c r="HG1095" s="37"/>
      <c r="HH1095" s="37"/>
      <c r="HI1095" s="37"/>
      <c r="HJ1095" s="37"/>
      <c r="HK1095" s="37"/>
      <c r="HL1095" s="37"/>
      <c r="HM1095" s="37"/>
      <c r="HN1095" s="37"/>
      <c r="HO1095" s="37"/>
      <c r="HP1095" s="37"/>
      <c r="HQ1095" s="37"/>
      <c r="HR1095" s="37"/>
      <c r="HS1095" s="37"/>
      <c r="HT1095" s="37"/>
      <c r="HU1095" s="37"/>
      <c r="HV1095" s="37"/>
      <c r="HW1095" s="37"/>
      <c r="HX1095" s="37"/>
      <c r="HY1095" s="37"/>
      <c r="HZ1095" s="37"/>
      <c r="IA1095" s="37"/>
      <c r="IB1095" s="37"/>
      <c r="IC1095" s="37"/>
      <c r="ID1095" s="37"/>
      <c r="IE1095" s="37"/>
      <c r="IF1095" s="37"/>
      <c r="IG1095" s="37"/>
      <c r="IH1095" s="37"/>
      <c r="II1095" s="37"/>
      <c r="IJ1095" s="37"/>
      <c r="IK1095" s="37"/>
      <c r="IL1095" s="37"/>
      <c r="IM1095" s="37"/>
      <c r="IN1095" s="37"/>
      <c r="IO1095" s="37"/>
      <c r="IP1095" s="37"/>
      <c r="IQ1095" s="37"/>
      <c r="IR1095" s="37"/>
      <c r="IS1095" s="37"/>
      <c r="IT1095" s="37"/>
      <c r="IU1095" s="37"/>
      <c r="IV1095" s="37"/>
      <c r="IW1095" s="37"/>
      <c r="IX1095" s="37"/>
      <c r="IY1095" s="37"/>
      <c r="IZ1095" s="37"/>
      <c r="JA1095" s="37"/>
      <c r="JB1095" s="37"/>
      <c r="JC1095" s="37"/>
      <c r="JD1095" s="37"/>
      <c r="JE1095" s="37"/>
      <c r="JF1095" s="37"/>
      <c r="JG1095" s="37"/>
      <c r="JH1095" s="37"/>
      <c r="JI1095" s="37"/>
      <c r="JJ1095" s="37"/>
      <c r="JK1095" s="37"/>
      <c r="JL1095" s="37"/>
      <c r="JM1095" s="37"/>
      <c r="JN1095" s="37"/>
      <c r="JO1095" s="37"/>
      <c r="JP1095" s="37"/>
      <c r="JQ1095" s="37"/>
      <c r="JR1095" s="37"/>
      <c r="JS1095" s="37"/>
      <c r="JT1095" s="37"/>
      <c r="JU1095" s="37"/>
      <c r="JV1095" s="37"/>
      <c r="JW1095" s="37"/>
      <c r="JX1095" s="37"/>
      <c r="JY1095" s="37"/>
      <c r="JZ1095" s="37"/>
      <c r="KA1095" s="37"/>
      <c r="KB1095" s="37"/>
      <c r="KC1095" s="37"/>
      <c r="KD1095" s="37"/>
      <c r="KE1095" s="37"/>
      <c r="KF1095" s="37"/>
      <c r="KG1095" s="37"/>
      <c r="KH1095" s="37"/>
      <c r="KI1095" s="37"/>
      <c r="KJ1095" s="37"/>
      <c r="KK1095" s="37"/>
      <c r="KL1095" s="37"/>
      <c r="KM1095" s="37"/>
      <c r="KN1095" s="37"/>
      <c r="KO1095" s="37"/>
      <c r="KP1095" s="37"/>
      <c r="KQ1095" s="37"/>
      <c r="KR1095" s="37"/>
      <c r="KS1095" s="37"/>
      <c r="KT1095" s="37"/>
      <c r="KU1095" s="37"/>
      <c r="KV1095" s="37"/>
      <c r="KW1095" s="37"/>
      <c r="KX1095" s="37"/>
      <c r="KY1095" s="37"/>
      <c r="KZ1095" s="37"/>
      <c r="LA1095" s="37"/>
      <c r="LB1095" s="37"/>
      <c r="LC1095" s="37"/>
      <c r="LD1095" s="37"/>
      <c r="LE1095" s="37"/>
      <c r="LF1095" s="37"/>
      <c r="LG1095" s="37"/>
      <c r="LH1095" s="37"/>
      <c r="LI1095" s="37"/>
      <c r="LJ1095" s="37"/>
      <c r="LK1095" s="37"/>
      <c r="LL1095" s="37"/>
      <c r="LM1095" s="37"/>
      <c r="LN1095" s="37"/>
      <c r="LO1095" s="37"/>
      <c r="LP1095" s="37"/>
      <c r="LQ1095" s="37"/>
      <c r="LR1095" s="37"/>
      <c r="LS1095" s="37"/>
      <c r="LT1095" s="37"/>
      <c r="LU1095" s="37"/>
      <c r="LV1095" s="37"/>
      <c r="LW1095" s="37"/>
      <c r="LX1095" s="37"/>
      <c r="LY1095" s="37"/>
      <c r="LZ1095" s="37"/>
      <c r="MA1095" s="37"/>
      <c r="MB1095" s="37"/>
      <c r="MC1095" s="37"/>
      <c r="MD1095" s="37"/>
      <c r="ME1095" s="37"/>
      <c r="MF1095" s="37"/>
      <c r="MG1095" s="37"/>
      <c r="MH1095" s="37"/>
      <c r="MI1095" s="37"/>
      <c r="MJ1095" s="37"/>
      <c r="MK1095" s="37"/>
      <c r="ML1095" s="37"/>
      <c r="MM1095" s="37"/>
      <c r="MN1095" s="37"/>
      <c r="MO1095" s="37"/>
      <c r="MP1095" s="37"/>
      <c r="MQ1095" s="37"/>
      <c r="MR1095" s="37"/>
      <c r="MS1095" s="37"/>
      <c r="MT1095" s="37"/>
      <c r="MU1095" s="37"/>
      <c r="MV1095" s="37"/>
      <c r="MW1095" s="37"/>
      <c r="MX1095" s="37"/>
      <c r="MY1095" s="37"/>
      <c r="MZ1095" s="37"/>
      <c r="NA1095" s="37"/>
      <c r="NB1095" s="37"/>
      <c r="NC1095" s="37"/>
      <c r="ND1095" s="37"/>
      <c r="NE1095" s="37"/>
      <c r="NF1095" s="37"/>
      <c r="NG1095" s="37"/>
      <c r="NH1095" s="37"/>
      <c r="NI1095" s="37"/>
      <c r="NJ1095" s="37"/>
      <c r="NK1095" s="37"/>
      <c r="NL1095" s="37"/>
      <c r="NM1095" s="37"/>
      <c r="NN1095" s="37"/>
      <c r="NO1095" s="37"/>
      <c r="NP1095" s="37"/>
      <c r="NQ1095" s="37"/>
      <c r="NR1095" s="37"/>
      <c r="NS1095" s="37"/>
      <c r="NT1095" s="37"/>
      <c r="NU1095" s="37"/>
      <c r="NV1095" s="37"/>
      <c r="NW1095" s="37"/>
      <c r="NX1095" s="37"/>
      <c r="NY1095" s="37"/>
      <c r="NZ1095" s="37"/>
      <c r="OA1095" s="37"/>
      <c r="OB1095" s="37"/>
      <c r="OC1095" s="37"/>
      <c r="OD1095" s="37"/>
      <c r="OE1095" s="37"/>
      <c r="OF1095" s="37"/>
      <c r="OG1095" s="37"/>
      <c r="OH1095" s="37"/>
      <c r="OI1095" s="37"/>
      <c r="OJ1095" s="37"/>
      <c r="OK1095" s="37"/>
      <c r="OL1095" s="37"/>
      <c r="OM1095" s="37"/>
      <c r="ON1095" s="37"/>
      <c r="OO1095" s="37"/>
      <c r="OP1095" s="37"/>
      <c r="OQ1095" s="37"/>
      <c r="OR1095" s="37"/>
      <c r="OS1095" s="37"/>
      <c r="OT1095" s="37"/>
      <c r="OU1095" s="37"/>
      <c r="OV1095" s="37"/>
      <c r="OW1095" s="37"/>
      <c r="OX1095" s="37"/>
      <c r="OY1095" s="37"/>
      <c r="OZ1095" s="37"/>
      <c r="PA1095" s="37"/>
      <c r="PB1095" s="37"/>
      <c r="PC1095" s="37"/>
      <c r="PD1095" s="37"/>
      <c r="PE1095" s="37"/>
      <c r="PF1095" s="37"/>
      <c r="PG1095" s="37"/>
      <c r="PH1095" s="37"/>
      <c r="PI1095" s="37"/>
      <c r="PJ1095" s="37"/>
      <c r="PK1095" s="37"/>
      <c r="PL1095" s="37"/>
      <c r="PM1095" s="37"/>
      <c r="PN1095" s="37"/>
      <c r="PO1095" s="37"/>
      <c r="PP1095" s="37"/>
      <c r="PQ1095" s="37"/>
      <c r="PR1095" s="37"/>
      <c r="PS1095" s="37"/>
      <c r="PT1095" s="37"/>
      <c r="PU1095" s="37"/>
      <c r="PV1095" s="37"/>
      <c r="PW1095" s="37"/>
      <c r="PX1095" s="37"/>
      <c r="PY1095" s="37"/>
      <c r="PZ1095" s="37"/>
      <c r="QA1095" s="37"/>
      <c r="QB1095" s="37"/>
      <c r="QC1095" s="37"/>
      <c r="QD1095" s="37"/>
      <c r="QE1095" s="37"/>
      <c r="QF1095" s="37"/>
      <c r="QG1095" s="37"/>
      <c r="QH1095" s="37"/>
      <c r="QI1095" s="37"/>
      <c r="QJ1095" s="37"/>
      <c r="QK1095" s="37"/>
      <c r="QL1095" s="37"/>
      <c r="QM1095" s="37"/>
      <c r="QN1095" s="37"/>
      <c r="QO1095" s="37"/>
      <c r="QP1095" s="37"/>
      <c r="QQ1095" s="37"/>
      <c r="QR1095" s="37"/>
      <c r="QS1095" s="37"/>
      <c r="QT1095" s="37"/>
      <c r="QU1095" s="37"/>
      <c r="QV1095" s="37"/>
      <c r="QW1095" s="37"/>
      <c r="QX1095" s="37"/>
      <c r="QY1095" s="37"/>
      <c r="QZ1095" s="37"/>
      <c r="RA1095" s="37"/>
      <c r="RB1095" s="37"/>
      <c r="RC1095" s="37"/>
      <c r="RD1095" s="37"/>
      <c r="RE1095" s="37"/>
      <c r="RF1095" s="37"/>
      <c r="RG1095" s="37"/>
      <c r="RH1095" s="37"/>
      <c r="RI1095" s="37"/>
      <c r="RJ1095" s="37"/>
      <c r="RK1095" s="37"/>
      <c r="RL1095" s="37"/>
      <c r="RM1095" s="37"/>
      <c r="RN1095" s="37"/>
      <c r="RO1095" s="37"/>
      <c r="RP1095" s="37"/>
      <c r="RQ1095" s="37"/>
      <c r="RR1095" s="37"/>
      <c r="RS1095" s="37"/>
      <c r="RT1095" s="37"/>
      <c r="RU1095" s="37"/>
      <c r="RV1095" s="37"/>
      <c r="RW1095" s="37"/>
      <c r="RX1095" s="37"/>
      <c r="RY1095" s="37"/>
      <c r="RZ1095" s="37"/>
      <c r="SA1095" s="37"/>
      <c r="SB1095" s="37"/>
      <c r="SC1095" s="37"/>
      <c r="SD1095" s="37"/>
      <c r="SE1095" s="37"/>
      <c r="SF1095" s="37"/>
      <c r="SG1095" s="37"/>
      <c r="SH1095" s="37"/>
      <c r="SI1095" s="37"/>
      <c r="SJ1095" s="37"/>
      <c r="SK1095" s="37"/>
      <c r="SL1095" s="37"/>
      <c r="SM1095" s="37"/>
      <c r="SN1095" s="37"/>
      <c r="SO1095" s="37"/>
      <c r="SP1095" s="37"/>
      <c r="SQ1095" s="37"/>
      <c r="SR1095" s="37"/>
      <c r="SS1095" s="37"/>
      <c r="ST1095" s="37"/>
      <c r="SU1095" s="37"/>
      <c r="SV1095" s="37"/>
      <c r="SW1095" s="37"/>
      <c r="SX1095" s="37"/>
      <c r="SY1095" s="37"/>
      <c r="SZ1095" s="37"/>
      <c r="TA1095" s="37"/>
      <c r="TB1095" s="37"/>
      <c r="TC1095" s="37"/>
      <c r="TD1095" s="37"/>
      <c r="TE1095" s="37"/>
      <c r="TF1095" s="37"/>
      <c r="TG1095" s="37"/>
      <c r="TH1095" s="37"/>
      <c r="TI1095" s="37"/>
      <c r="TJ1095" s="37"/>
      <c r="TK1095" s="37"/>
      <c r="TL1095" s="37"/>
      <c r="TM1095" s="37"/>
      <c r="TN1095" s="37"/>
      <c r="TO1095" s="37"/>
      <c r="TP1095" s="37"/>
      <c r="TQ1095" s="37"/>
      <c r="TR1095" s="37"/>
      <c r="TS1095" s="37"/>
      <c r="TT1095" s="37"/>
      <c r="TU1095" s="37"/>
      <c r="TV1095" s="37"/>
      <c r="TW1095" s="37"/>
      <c r="TX1095" s="37"/>
      <c r="TY1095" s="37"/>
      <c r="TZ1095" s="37"/>
      <c r="UA1095" s="37"/>
      <c r="UB1095" s="37"/>
      <c r="UC1095" s="37"/>
      <c r="UD1095" s="37"/>
      <c r="UE1095" s="37"/>
      <c r="UF1095" s="37"/>
      <c r="UG1095" s="37"/>
      <c r="UH1095" s="37"/>
      <c r="UI1095" s="37"/>
      <c r="UJ1095" s="37"/>
      <c r="UK1095" s="37"/>
      <c r="UL1095" s="37"/>
      <c r="UM1095" s="37"/>
      <c r="UN1095" s="37"/>
      <c r="UO1095" s="37"/>
      <c r="UP1095" s="37"/>
      <c r="UQ1095" s="37"/>
      <c r="UR1095" s="37"/>
      <c r="US1095" s="37"/>
      <c r="UT1095" s="37"/>
      <c r="UU1095" s="37"/>
      <c r="UV1095" s="37"/>
      <c r="UW1095" s="37"/>
      <c r="UX1095" s="37"/>
      <c r="UY1095" s="37"/>
      <c r="UZ1095" s="37"/>
      <c r="VA1095" s="37"/>
      <c r="VB1095" s="37"/>
      <c r="VC1095" s="37"/>
      <c r="VD1095" s="37"/>
      <c r="VE1095" s="37"/>
      <c r="VF1095" s="37"/>
      <c r="VG1095" s="37"/>
      <c r="VH1095" s="37"/>
      <c r="VI1095" s="37"/>
      <c r="VJ1095" s="37"/>
      <c r="VK1095" s="37"/>
      <c r="VL1095" s="37"/>
      <c r="VM1095" s="37"/>
      <c r="VN1095" s="37"/>
      <c r="VO1095" s="37"/>
      <c r="VP1095" s="37"/>
      <c r="VQ1095" s="37"/>
      <c r="VR1095" s="37"/>
      <c r="VS1095" s="37"/>
      <c r="VT1095" s="37"/>
      <c r="VU1095" s="37"/>
      <c r="VV1095" s="37"/>
      <c r="VW1095" s="37"/>
      <c r="VX1095" s="37"/>
      <c r="VY1095" s="37"/>
      <c r="VZ1095" s="37"/>
      <c r="WA1095" s="37"/>
      <c r="WB1095" s="37"/>
      <c r="WC1095" s="37"/>
      <c r="WD1095" s="37"/>
      <c r="WE1095" s="37"/>
      <c r="WF1095" s="37"/>
      <c r="WG1095" s="37"/>
      <c r="WH1095" s="37"/>
      <c r="WI1095" s="37"/>
      <c r="WJ1095" s="37"/>
      <c r="WK1095" s="37"/>
      <c r="WL1095" s="37"/>
      <c r="WM1095" s="37"/>
      <c r="WN1095" s="37"/>
      <c r="WO1095" s="37"/>
      <c r="WP1095" s="37"/>
      <c r="WQ1095" s="37"/>
      <c r="WR1095" s="37"/>
      <c r="WS1095" s="37"/>
      <c r="WT1095" s="37"/>
      <c r="WU1095" s="37"/>
      <c r="WV1095" s="37"/>
      <c r="WW1095" s="37"/>
      <c r="WX1095" s="37"/>
      <c r="WY1095" s="37"/>
      <c r="WZ1095" s="37"/>
      <c r="XA1095" s="37"/>
      <c r="XB1095" s="37"/>
      <c r="XC1095" s="37"/>
      <c r="XD1095" s="37"/>
      <c r="XE1095" s="37"/>
      <c r="XF1095" s="37"/>
      <c r="XG1095" s="37"/>
      <c r="XH1095" s="37"/>
      <c r="XI1095" s="37"/>
      <c r="XJ1095" s="37"/>
      <c r="XK1095" s="37"/>
      <c r="XL1095" s="37"/>
      <c r="XM1095" s="37"/>
      <c r="XN1095" s="37"/>
      <c r="XO1095" s="37"/>
      <c r="XP1095" s="37"/>
      <c r="XQ1095" s="37"/>
      <c r="XR1095" s="37"/>
      <c r="XS1095" s="37"/>
      <c r="XT1095" s="37"/>
      <c r="XU1095" s="37"/>
      <c r="XV1095" s="37"/>
      <c r="XW1095" s="37"/>
      <c r="XX1095" s="37"/>
      <c r="XY1095" s="37"/>
      <c r="XZ1095" s="37"/>
      <c r="YA1095" s="37"/>
      <c r="YB1095" s="37"/>
      <c r="YC1095" s="37"/>
      <c r="YD1095" s="37"/>
      <c r="YE1095" s="37"/>
      <c r="YF1095" s="37"/>
      <c r="YG1095" s="37"/>
      <c r="YH1095" s="37"/>
      <c r="YI1095" s="37"/>
      <c r="YJ1095" s="37"/>
      <c r="YK1095" s="37"/>
      <c r="YL1095" s="37"/>
      <c r="YM1095" s="37"/>
      <c r="YN1095" s="37"/>
      <c r="YO1095" s="37"/>
      <c r="YP1095" s="37"/>
      <c r="YQ1095" s="37"/>
      <c r="YR1095" s="37"/>
      <c r="YS1095" s="37"/>
      <c r="YT1095" s="37"/>
      <c r="YU1095" s="37"/>
      <c r="YV1095" s="37"/>
      <c r="YW1095" s="37"/>
      <c r="YX1095" s="37"/>
      <c r="YY1095" s="37"/>
      <c r="YZ1095" s="37"/>
      <c r="ZA1095" s="37"/>
      <c r="ZB1095" s="37"/>
      <c r="ZC1095" s="37"/>
      <c r="ZD1095" s="37"/>
      <c r="ZE1095" s="37"/>
      <c r="ZF1095" s="37"/>
      <c r="ZG1095" s="37"/>
      <c r="ZH1095" s="37"/>
      <c r="ZI1095" s="37"/>
      <c r="ZJ1095" s="37"/>
      <c r="ZK1095" s="37"/>
      <c r="ZL1095" s="37"/>
      <c r="ZM1095" s="37"/>
      <c r="ZN1095" s="37"/>
      <c r="ZO1095" s="37"/>
      <c r="ZP1095" s="37"/>
      <c r="ZQ1095" s="37"/>
      <c r="ZR1095" s="37"/>
      <c r="ZS1095" s="37"/>
      <c r="ZT1095" s="37"/>
      <c r="ZU1095" s="37"/>
      <c r="ZV1095" s="37"/>
      <c r="ZW1095" s="37"/>
      <c r="ZX1095" s="37"/>
      <c r="ZY1095" s="37"/>
      <c r="ZZ1095" s="37"/>
      <c r="AAA1095" s="37"/>
      <c r="AAB1095" s="37"/>
      <c r="AAC1095" s="37"/>
      <c r="AAD1095" s="37"/>
      <c r="AAE1095" s="37"/>
      <c r="AAF1095" s="37"/>
      <c r="AAG1095" s="37"/>
      <c r="AAH1095" s="37"/>
      <c r="AAI1095" s="37"/>
      <c r="AAJ1095" s="37"/>
      <c r="AAK1095" s="37"/>
      <c r="AAL1095" s="35"/>
      <c r="AAM1095" s="35"/>
      <c r="AAN1095" s="35"/>
      <c r="AAO1095" s="35"/>
      <c r="AAP1095" s="35"/>
      <c r="AAQ1095" s="27" t="s">
        <v>128</v>
      </c>
      <c r="AAR1095" s="35"/>
      <c r="AAS1095" s="35"/>
      <c r="AAT1095" s="35"/>
      <c r="AAU1095" s="35"/>
      <c r="AAV1095" s="35"/>
      <c r="AAY1095" s="23"/>
      <c r="AAZ1095" s="23"/>
      <c r="ABA1095" s="23"/>
      <c r="ABB1095" s="23"/>
      <c r="ABC1095" s="23"/>
      <c r="ABD1095" s="23"/>
      <c r="ABE1095" s="23"/>
      <c r="ABF1095" s="23"/>
      <c r="ABG1095" s="23"/>
      <c r="ABH1095" s="23"/>
      <c r="ABI1095" s="23"/>
      <c r="ABJ1095" s="23"/>
    </row>
    <row r="1096" spans="1:738" ht="13" x14ac:dyDescent="0.15">
      <c r="A1096" s="35"/>
      <c r="B1096" s="39"/>
      <c r="C1096" s="40"/>
      <c r="D1096" s="40"/>
      <c r="E1096" s="40"/>
      <c r="F1096" s="40"/>
      <c r="G1096" s="40"/>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7"/>
      <c r="AP1096" s="38"/>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c r="CP1096" s="37"/>
      <c r="CQ1096" s="37"/>
      <c r="CR1096" s="37"/>
      <c r="CS1096" s="37"/>
      <c r="CT1096" s="37"/>
      <c r="CU1096" s="37"/>
      <c r="CV1096" s="37"/>
      <c r="CW1096" s="37"/>
      <c r="CX1096" s="37"/>
      <c r="CY1096" s="37"/>
      <c r="CZ1096" s="37"/>
      <c r="DA1096" s="37"/>
      <c r="DB1096" s="37"/>
      <c r="DC1096" s="37"/>
      <c r="DD1096" s="37"/>
      <c r="DE1096" s="37"/>
      <c r="DF1096" s="37"/>
      <c r="DG1096" s="37"/>
      <c r="DH1096" s="37"/>
      <c r="DI1096" s="37"/>
      <c r="DJ1096" s="37"/>
      <c r="DK1096" s="37"/>
      <c r="DL1096" s="37"/>
      <c r="DM1096" s="37"/>
      <c r="DN1096" s="37"/>
      <c r="DO1096" s="37"/>
      <c r="DP1096" s="37"/>
      <c r="DQ1096" s="37"/>
      <c r="DR1096" s="37"/>
      <c r="DS1096" s="37"/>
      <c r="DT1096" s="37"/>
      <c r="DU1096" s="37"/>
      <c r="DV1096" s="37"/>
      <c r="DW1096" s="37"/>
      <c r="DX1096" s="37"/>
      <c r="DY1096" s="37"/>
      <c r="DZ1096" s="37"/>
      <c r="EA1096" s="37"/>
      <c r="EB1096" s="37"/>
      <c r="EC1096" s="37"/>
      <c r="ED1096" s="37"/>
      <c r="EE1096" s="37"/>
      <c r="EF1096" s="37"/>
      <c r="EG1096" s="37"/>
      <c r="EH1096" s="37"/>
      <c r="EI1096" s="37"/>
      <c r="EJ1096" s="37"/>
      <c r="EK1096" s="37"/>
      <c r="EL1096" s="37"/>
      <c r="EM1096" s="37"/>
      <c r="EN1096" s="37"/>
      <c r="EO1096" s="37"/>
      <c r="EP1096" s="37"/>
      <c r="EQ1096" s="37"/>
      <c r="ER1096" s="37"/>
      <c r="ES1096" s="37"/>
      <c r="ET1096" s="37"/>
      <c r="EU1096" s="37"/>
      <c r="EV1096" s="37"/>
      <c r="EW1096" s="37"/>
      <c r="EX1096" s="37"/>
      <c r="EY1096" s="37"/>
      <c r="EZ1096" s="37"/>
      <c r="FA1096" s="37"/>
      <c r="FB1096" s="37"/>
      <c r="FC1096" s="37"/>
      <c r="FD1096" s="37"/>
      <c r="FE1096" s="37"/>
      <c r="FF1096" s="37"/>
      <c r="FG1096" s="37"/>
      <c r="FH1096" s="37"/>
      <c r="FI1096" s="37"/>
      <c r="FJ1096" s="37"/>
      <c r="FK1096" s="37"/>
      <c r="FL1096" s="37"/>
      <c r="FM1096" s="37"/>
      <c r="FN1096" s="37"/>
      <c r="FO1096" s="37"/>
      <c r="FP1096" s="37"/>
      <c r="FQ1096" s="37"/>
      <c r="FR1096" s="37"/>
      <c r="FS1096" s="37"/>
      <c r="FT1096" s="37"/>
      <c r="FU1096" s="37"/>
      <c r="FV1096" s="37"/>
      <c r="FW1096" s="37"/>
      <c r="FX1096" s="37"/>
      <c r="FY1096" s="37"/>
      <c r="FZ1096" s="37"/>
      <c r="GA1096" s="37"/>
      <c r="GB1096" s="37"/>
      <c r="GC1096" s="37"/>
      <c r="GD1096" s="37"/>
      <c r="GE1096" s="37"/>
      <c r="GF1096" s="37"/>
      <c r="GG1096" s="37"/>
      <c r="GH1096" s="37"/>
      <c r="GI1096" s="37"/>
      <c r="GJ1096" s="37"/>
      <c r="GK1096" s="37"/>
      <c r="GL1096" s="37"/>
      <c r="GM1096" s="37"/>
      <c r="GN1096" s="37"/>
      <c r="GO1096" s="37"/>
      <c r="GP1096" s="37"/>
      <c r="GQ1096" s="37"/>
      <c r="GR1096" s="37"/>
      <c r="GS1096" s="37"/>
      <c r="GT1096" s="37"/>
      <c r="GU1096" s="37"/>
      <c r="GV1096" s="37"/>
      <c r="GW1096" s="37"/>
      <c r="GX1096" s="37"/>
      <c r="GY1096" s="37"/>
      <c r="GZ1096" s="37"/>
      <c r="HA1096" s="37"/>
      <c r="HB1096" s="37"/>
      <c r="HC1096" s="37"/>
      <c r="HD1096" s="37"/>
      <c r="HE1096" s="37"/>
      <c r="HF1096" s="37"/>
      <c r="HG1096" s="37"/>
      <c r="HH1096" s="37"/>
      <c r="HI1096" s="37"/>
      <c r="HJ1096" s="37"/>
      <c r="HK1096" s="37"/>
      <c r="HL1096" s="37"/>
      <c r="HM1096" s="37"/>
      <c r="HN1096" s="37"/>
      <c r="HO1096" s="37"/>
      <c r="HP1096" s="37"/>
      <c r="HQ1096" s="37"/>
      <c r="HR1096" s="37"/>
      <c r="HS1096" s="37"/>
      <c r="HT1096" s="37"/>
      <c r="HU1096" s="37"/>
      <c r="HV1096" s="37"/>
      <c r="HW1096" s="37"/>
      <c r="HX1096" s="37"/>
      <c r="HY1096" s="37"/>
      <c r="HZ1096" s="37"/>
      <c r="IA1096" s="37"/>
      <c r="IB1096" s="37"/>
      <c r="IC1096" s="37"/>
      <c r="ID1096" s="37"/>
      <c r="IE1096" s="37"/>
      <c r="IF1096" s="37"/>
      <c r="IG1096" s="37"/>
      <c r="IH1096" s="37"/>
      <c r="II1096" s="37"/>
      <c r="IJ1096" s="37"/>
      <c r="IK1096" s="37"/>
      <c r="IL1096" s="37"/>
      <c r="IM1096" s="37"/>
      <c r="IN1096" s="37"/>
      <c r="IO1096" s="37"/>
      <c r="IP1096" s="37"/>
      <c r="IQ1096" s="37"/>
      <c r="IR1096" s="37"/>
      <c r="IS1096" s="37"/>
      <c r="IT1096" s="37"/>
      <c r="IU1096" s="37"/>
      <c r="IV1096" s="37"/>
      <c r="IW1096" s="37"/>
      <c r="IX1096" s="37"/>
      <c r="IY1096" s="37"/>
      <c r="IZ1096" s="37"/>
      <c r="JA1096" s="37"/>
      <c r="JB1096" s="37"/>
      <c r="JC1096" s="37"/>
      <c r="JD1096" s="37"/>
      <c r="JE1096" s="37"/>
      <c r="JF1096" s="37"/>
      <c r="JG1096" s="37"/>
      <c r="JH1096" s="37"/>
      <c r="JI1096" s="37"/>
      <c r="JJ1096" s="37"/>
      <c r="JK1096" s="37"/>
      <c r="JL1096" s="37"/>
      <c r="JM1096" s="37"/>
      <c r="JN1096" s="37"/>
      <c r="JO1096" s="37"/>
      <c r="JP1096" s="37"/>
      <c r="JQ1096" s="37"/>
      <c r="JR1096" s="37"/>
      <c r="JS1096" s="37"/>
      <c r="JT1096" s="37"/>
      <c r="JU1096" s="37"/>
      <c r="JV1096" s="37"/>
      <c r="JW1096" s="37"/>
      <c r="JX1096" s="37"/>
      <c r="JY1096" s="37"/>
      <c r="JZ1096" s="37"/>
      <c r="KA1096" s="37"/>
      <c r="KB1096" s="37"/>
      <c r="KC1096" s="37"/>
      <c r="KD1096" s="37"/>
      <c r="KE1096" s="37"/>
      <c r="KF1096" s="37"/>
      <c r="KG1096" s="37"/>
      <c r="KH1096" s="37"/>
      <c r="KI1096" s="37"/>
      <c r="KJ1096" s="37"/>
      <c r="KK1096" s="37"/>
      <c r="KL1096" s="37"/>
      <c r="KM1096" s="37"/>
      <c r="KN1096" s="37"/>
      <c r="KO1096" s="37"/>
      <c r="KP1096" s="37"/>
      <c r="KQ1096" s="37"/>
      <c r="KR1096" s="37"/>
      <c r="KS1096" s="37"/>
      <c r="KT1096" s="37"/>
      <c r="KU1096" s="37"/>
      <c r="KV1096" s="37"/>
      <c r="KW1096" s="37"/>
      <c r="KX1096" s="37"/>
      <c r="KY1096" s="37"/>
      <c r="KZ1096" s="37"/>
      <c r="LA1096" s="37"/>
      <c r="LB1096" s="37"/>
      <c r="LC1096" s="37"/>
      <c r="LD1096" s="37"/>
      <c r="LE1096" s="37"/>
      <c r="LF1096" s="37"/>
      <c r="LG1096" s="37"/>
      <c r="LH1096" s="37"/>
      <c r="LI1096" s="37"/>
      <c r="LJ1096" s="37"/>
      <c r="LK1096" s="37"/>
      <c r="LL1096" s="37"/>
      <c r="LM1096" s="37"/>
      <c r="LN1096" s="37"/>
      <c r="LO1096" s="37"/>
      <c r="LP1096" s="37"/>
      <c r="LQ1096" s="37"/>
      <c r="LR1096" s="37"/>
      <c r="LS1096" s="37"/>
      <c r="LT1096" s="37"/>
      <c r="LU1096" s="37"/>
      <c r="LV1096" s="37"/>
      <c r="LW1096" s="37"/>
      <c r="LX1096" s="37"/>
      <c r="LY1096" s="37"/>
      <c r="LZ1096" s="37"/>
      <c r="MA1096" s="37"/>
      <c r="MB1096" s="37"/>
      <c r="MC1096" s="37"/>
      <c r="MD1096" s="37"/>
      <c r="ME1096" s="37"/>
      <c r="MF1096" s="37"/>
      <c r="MG1096" s="37"/>
      <c r="MH1096" s="37"/>
      <c r="MI1096" s="37"/>
      <c r="MJ1096" s="37"/>
      <c r="MK1096" s="37"/>
      <c r="ML1096" s="37"/>
      <c r="MM1096" s="37"/>
      <c r="MN1096" s="37"/>
      <c r="MO1096" s="37"/>
      <c r="MP1096" s="37"/>
      <c r="MQ1096" s="37"/>
      <c r="MR1096" s="37"/>
      <c r="MS1096" s="37"/>
      <c r="MT1096" s="37"/>
      <c r="MU1096" s="37"/>
      <c r="MV1096" s="37"/>
      <c r="MW1096" s="37"/>
      <c r="MX1096" s="37"/>
      <c r="MY1096" s="37"/>
      <c r="MZ1096" s="37"/>
      <c r="NA1096" s="37"/>
      <c r="NB1096" s="37"/>
      <c r="NC1096" s="37"/>
      <c r="ND1096" s="37"/>
      <c r="NE1096" s="37"/>
      <c r="NF1096" s="37"/>
      <c r="NG1096" s="37"/>
      <c r="NH1096" s="37"/>
      <c r="NI1096" s="37"/>
      <c r="NJ1096" s="37"/>
      <c r="NK1096" s="37"/>
      <c r="NL1096" s="37"/>
      <c r="NM1096" s="37"/>
      <c r="NN1096" s="37"/>
      <c r="NO1096" s="37"/>
      <c r="NP1096" s="37"/>
      <c r="NQ1096" s="37"/>
      <c r="NR1096" s="37"/>
      <c r="NS1096" s="37"/>
      <c r="NT1096" s="37"/>
      <c r="NU1096" s="37"/>
      <c r="NV1096" s="37"/>
      <c r="NW1096" s="37"/>
      <c r="NX1096" s="37"/>
      <c r="NY1096" s="37"/>
      <c r="NZ1096" s="37"/>
      <c r="OA1096" s="37"/>
      <c r="OB1096" s="37"/>
      <c r="OC1096" s="37"/>
      <c r="OD1096" s="37"/>
      <c r="OE1096" s="37"/>
      <c r="OF1096" s="37"/>
      <c r="OG1096" s="37"/>
      <c r="OH1096" s="37"/>
      <c r="OI1096" s="37"/>
      <c r="OJ1096" s="37"/>
      <c r="OK1096" s="37"/>
      <c r="OL1096" s="37"/>
      <c r="OM1096" s="37"/>
      <c r="ON1096" s="37"/>
      <c r="OO1096" s="37"/>
      <c r="OP1096" s="37"/>
      <c r="OQ1096" s="37"/>
      <c r="OR1096" s="37"/>
      <c r="OS1096" s="37"/>
      <c r="OT1096" s="37"/>
      <c r="OU1096" s="37"/>
      <c r="OV1096" s="37"/>
      <c r="OW1096" s="37"/>
      <c r="OX1096" s="37"/>
      <c r="OY1096" s="37"/>
      <c r="OZ1096" s="37"/>
      <c r="PA1096" s="37"/>
      <c r="PB1096" s="37"/>
      <c r="PC1096" s="37"/>
      <c r="PD1096" s="37"/>
      <c r="PE1096" s="37"/>
      <c r="PF1096" s="37"/>
      <c r="PG1096" s="37"/>
      <c r="PH1096" s="37"/>
      <c r="PI1096" s="37"/>
      <c r="PJ1096" s="37"/>
      <c r="PK1096" s="37"/>
      <c r="PL1096" s="37"/>
      <c r="PM1096" s="37"/>
      <c r="PN1096" s="37"/>
      <c r="PO1096" s="37"/>
      <c r="PP1096" s="37"/>
      <c r="PQ1096" s="37"/>
      <c r="PR1096" s="37"/>
      <c r="PS1096" s="37"/>
      <c r="PT1096" s="37"/>
      <c r="PU1096" s="37"/>
      <c r="PV1096" s="37"/>
      <c r="PW1096" s="37"/>
      <c r="PX1096" s="37"/>
      <c r="PY1096" s="37"/>
      <c r="PZ1096" s="37"/>
      <c r="QA1096" s="37"/>
      <c r="QB1096" s="37"/>
      <c r="QC1096" s="37"/>
      <c r="QD1096" s="37"/>
      <c r="QE1096" s="37"/>
      <c r="QF1096" s="37"/>
      <c r="QG1096" s="37"/>
      <c r="QH1096" s="37"/>
      <c r="QI1096" s="37"/>
      <c r="QJ1096" s="37"/>
      <c r="QK1096" s="37"/>
      <c r="QL1096" s="37"/>
      <c r="QM1096" s="37"/>
      <c r="QN1096" s="37"/>
      <c r="QO1096" s="37"/>
      <c r="QP1096" s="37"/>
      <c r="QQ1096" s="37"/>
      <c r="QR1096" s="37"/>
      <c r="QS1096" s="37"/>
      <c r="QT1096" s="37"/>
      <c r="QU1096" s="37"/>
      <c r="QV1096" s="37"/>
      <c r="QW1096" s="37"/>
      <c r="QX1096" s="37"/>
      <c r="QY1096" s="37"/>
      <c r="QZ1096" s="37"/>
      <c r="RA1096" s="37"/>
      <c r="RB1096" s="37"/>
      <c r="RC1096" s="37"/>
      <c r="RD1096" s="37"/>
      <c r="RE1096" s="37"/>
      <c r="RF1096" s="37"/>
      <c r="RG1096" s="37"/>
      <c r="RH1096" s="37"/>
      <c r="RI1096" s="37"/>
      <c r="RJ1096" s="37"/>
      <c r="RK1096" s="37"/>
      <c r="RL1096" s="37"/>
      <c r="RM1096" s="37"/>
      <c r="RN1096" s="37"/>
      <c r="RO1096" s="37"/>
      <c r="RP1096" s="37"/>
      <c r="RQ1096" s="37"/>
      <c r="RR1096" s="37"/>
      <c r="RS1096" s="37"/>
      <c r="RT1096" s="37"/>
      <c r="RU1096" s="37"/>
      <c r="RV1096" s="37"/>
      <c r="RW1096" s="37"/>
      <c r="RX1096" s="37"/>
      <c r="RY1096" s="37"/>
      <c r="RZ1096" s="37"/>
      <c r="SA1096" s="37"/>
      <c r="SB1096" s="37"/>
      <c r="SC1096" s="37"/>
      <c r="SD1096" s="37"/>
      <c r="SE1096" s="37"/>
      <c r="SF1096" s="37"/>
      <c r="SG1096" s="37"/>
      <c r="SH1096" s="37"/>
      <c r="SI1096" s="37"/>
      <c r="SJ1096" s="37"/>
      <c r="SK1096" s="37"/>
      <c r="SL1096" s="37"/>
      <c r="SM1096" s="37"/>
      <c r="SN1096" s="37"/>
      <c r="SO1096" s="37"/>
      <c r="SP1096" s="37"/>
      <c r="SQ1096" s="37"/>
      <c r="SR1096" s="37"/>
      <c r="SS1096" s="37"/>
      <c r="ST1096" s="37"/>
      <c r="SU1096" s="37"/>
      <c r="SV1096" s="37"/>
      <c r="SW1096" s="37"/>
      <c r="SX1096" s="37"/>
      <c r="SY1096" s="37"/>
      <c r="SZ1096" s="37"/>
      <c r="TA1096" s="37"/>
      <c r="TB1096" s="37"/>
      <c r="TC1096" s="37"/>
      <c r="TD1096" s="37"/>
      <c r="TE1096" s="37"/>
      <c r="TF1096" s="37"/>
      <c r="TG1096" s="37"/>
      <c r="TH1096" s="37"/>
      <c r="TI1096" s="37"/>
      <c r="TJ1096" s="37"/>
      <c r="TK1096" s="37"/>
      <c r="TL1096" s="37"/>
      <c r="TM1096" s="37"/>
      <c r="TN1096" s="37"/>
      <c r="TO1096" s="37"/>
      <c r="TP1096" s="37"/>
      <c r="TQ1096" s="37"/>
      <c r="TR1096" s="37"/>
      <c r="TS1096" s="37"/>
      <c r="TT1096" s="37"/>
      <c r="TU1096" s="37"/>
      <c r="TV1096" s="37"/>
      <c r="TW1096" s="37"/>
      <c r="TX1096" s="37"/>
      <c r="TY1096" s="37"/>
      <c r="TZ1096" s="37"/>
      <c r="UA1096" s="37"/>
      <c r="UB1096" s="37"/>
      <c r="UC1096" s="37"/>
      <c r="UD1096" s="37"/>
      <c r="UE1096" s="37"/>
      <c r="UF1096" s="37"/>
      <c r="UG1096" s="37"/>
      <c r="UH1096" s="37"/>
      <c r="UI1096" s="37"/>
      <c r="UJ1096" s="37"/>
      <c r="UK1096" s="37"/>
      <c r="UL1096" s="37"/>
      <c r="UM1096" s="37"/>
      <c r="UN1096" s="37"/>
      <c r="UO1096" s="37"/>
      <c r="UP1096" s="37"/>
      <c r="UQ1096" s="37"/>
      <c r="UR1096" s="37"/>
      <c r="US1096" s="37"/>
      <c r="UT1096" s="37"/>
      <c r="UU1096" s="37"/>
      <c r="UV1096" s="37"/>
      <c r="UW1096" s="37"/>
      <c r="UX1096" s="37"/>
      <c r="UY1096" s="37"/>
      <c r="UZ1096" s="37"/>
      <c r="VA1096" s="37"/>
      <c r="VB1096" s="37"/>
      <c r="VC1096" s="37"/>
      <c r="VD1096" s="37"/>
      <c r="VE1096" s="37"/>
      <c r="VF1096" s="37"/>
      <c r="VG1096" s="37"/>
      <c r="VH1096" s="37"/>
      <c r="VI1096" s="37"/>
      <c r="VJ1096" s="37"/>
      <c r="VK1096" s="37"/>
      <c r="VL1096" s="37"/>
      <c r="VM1096" s="37"/>
      <c r="VN1096" s="37"/>
      <c r="VO1096" s="37"/>
      <c r="VP1096" s="37"/>
      <c r="VQ1096" s="37"/>
      <c r="VR1096" s="37"/>
      <c r="VS1096" s="37"/>
      <c r="VT1096" s="37"/>
      <c r="VU1096" s="37"/>
      <c r="VV1096" s="37"/>
      <c r="VW1096" s="37"/>
      <c r="VX1096" s="37"/>
      <c r="VY1096" s="37"/>
      <c r="VZ1096" s="37"/>
      <c r="WA1096" s="37"/>
      <c r="WB1096" s="37"/>
      <c r="WC1096" s="37"/>
      <c r="WD1096" s="37"/>
      <c r="WE1096" s="37"/>
      <c r="WF1096" s="37"/>
      <c r="WG1096" s="37"/>
      <c r="WH1096" s="37"/>
      <c r="WI1096" s="37"/>
      <c r="WJ1096" s="37"/>
      <c r="WK1096" s="37"/>
      <c r="WL1096" s="37"/>
      <c r="WM1096" s="37"/>
      <c r="WN1096" s="37"/>
      <c r="WO1096" s="37"/>
      <c r="WP1096" s="37"/>
      <c r="WQ1096" s="37"/>
      <c r="WR1096" s="37"/>
      <c r="WS1096" s="37"/>
      <c r="WT1096" s="37"/>
      <c r="WU1096" s="37"/>
      <c r="WV1096" s="37"/>
      <c r="WW1096" s="37"/>
      <c r="WX1096" s="37"/>
      <c r="WY1096" s="37"/>
      <c r="WZ1096" s="37"/>
      <c r="XA1096" s="37"/>
      <c r="XB1096" s="37"/>
      <c r="XC1096" s="37"/>
      <c r="XD1096" s="37"/>
      <c r="XE1096" s="37"/>
      <c r="XF1096" s="37"/>
      <c r="XG1096" s="37"/>
      <c r="XH1096" s="37"/>
      <c r="XI1096" s="37"/>
      <c r="XJ1096" s="37"/>
      <c r="XK1096" s="37"/>
      <c r="XL1096" s="37"/>
      <c r="XM1096" s="37"/>
      <c r="XN1096" s="37"/>
      <c r="XO1096" s="37"/>
      <c r="XP1096" s="37"/>
      <c r="XQ1096" s="37"/>
      <c r="XR1096" s="37"/>
      <c r="XS1096" s="37"/>
      <c r="XT1096" s="37"/>
      <c r="XU1096" s="37"/>
      <c r="XV1096" s="37"/>
      <c r="XW1096" s="37"/>
      <c r="XX1096" s="37"/>
      <c r="XY1096" s="37"/>
      <c r="XZ1096" s="37"/>
      <c r="YA1096" s="37"/>
      <c r="YB1096" s="37"/>
      <c r="YC1096" s="37"/>
      <c r="YD1096" s="37"/>
      <c r="YE1096" s="37"/>
      <c r="YF1096" s="37"/>
      <c r="YG1096" s="37"/>
      <c r="YH1096" s="37"/>
      <c r="YI1096" s="37"/>
      <c r="YJ1096" s="37"/>
      <c r="YK1096" s="37"/>
      <c r="YL1096" s="37"/>
      <c r="YM1096" s="37"/>
      <c r="YN1096" s="37"/>
      <c r="YO1096" s="37"/>
      <c r="YP1096" s="37"/>
      <c r="YQ1096" s="37"/>
      <c r="YR1096" s="37"/>
      <c r="YS1096" s="37"/>
      <c r="YT1096" s="37"/>
      <c r="YU1096" s="37"/>
      <c r="YV1096" s="37"/>
      <c r="YW1096" s="37"/>
      <c r="YX1096" s="37"/>
      <c r="YY1096" s="37"/>
      <c r="YZ1096" s="37"/>
      <c r="ZA1096" s="37"/>
      <c r="ZB1096" s="37"/>
      <c r="ZC1096" s="37"/>
      <c r="ZD1096" s="37"/>
      <c r="ZE1096" s="37"/>
      <c r="ZF1096" s="37"/>
      <c r="ZG1096" s="37"/>
      <c r="ZH1096" s="37"/>
      <c r="ZI1096" s="37"/>
      <c r="ZJ1096" s="37"/>
      <c r="ZK1096" s="37"/>
      <c r="ZL1096" s="37"/>
      <c r="ZM1096" s="37"/>
      <c r="ZN1096" s="37"/>
      <c r="ZO1096" s="37"/>
      <c r="ZP1096" s="37"/>
      <c r="ZQ1096" s="37"/>
      <c r="ZR1096" s="37"/>
      <c r="ZS1096" s="37"/>
      <c r="ZT1096" s="37"/>
      <c r="ZU1096" s="37"/>
      <c r="ZV1096" s="37"/>
      <c r="ZW1096" s="37"/>
      <c r="ZX1096" s="37"/>
      <c r="ZY1096" s="37"/>
      <c r="ZZ1096" s="37"/>
      <c r="AAA1096" s="37"/>
      <c r="AAB1096" s="37"/>
      <c r="AAC1096" s="37"/>
      <c r="AAD1096" s="37"/>
      <c r="AAE1096" s="37"/>
      <c r="AAF1096" s="37"/>
      <c r="AAG1096" s="37"/>
      <c r="AAH1096" s="37"/>
      <c r="AAI1096" s="37"/>
      <c r="AAJ1096" s="37"/>
      <c r="AAK1096" s="37"/>
      <c r="AAL1096" s="35"/>
      <c r="AAM1096" s="35"/>
      <c r="AAN1096" s="35"/>
      <c r="AAO1096" s="35"/>
      <c r="AAP1096" s="35"/>
      <c r="AAQ1096" s="27" t="s">
        <v>127</v>
      </c>
      <c r="AAR1096" s="35"/>
      <c r="AAS1096" s="35"/>
      <c r="AAT1096" s="35"/>
      <c r="AAU1096" s="35"/>
      <c r="AAV1096" s="35"/>
      <c r="AAY1096" s="23"/>
      <c r="AAZ1096" s="23"/>
      <c r="ABA1096" s="23"/>
      <c r="ABB1096" s="23"/>
      <c r="ABC1096" s="23"/>
      <c r="ABD1096" s="23"/>
      <c r="ABE1096" s="23"/>
      <c r="ABF1096" s="23"/>
      <c r="ABG1096" s="23"/>
      <c r="ABH1096" s="23"/>
      <c r="ABI1096" s="23"/>
      <c r="ABJ1096" s="23"/>
    </row>
    <row r="1097" spans="1:738" ht="13" x14ac:dyDescent="0.15">
      <c r="A1097" s="35"/>
      <c r="B1097" s="39"/>
      <c r="C1097" s="40"/>
      <c r="D1097" s="40"/>
      <c r="E1097" s="40"/>
      <c r="F1097" s="40"/>
      <c r="G1097" s="40"/>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7"/>
      <c r="AP1097" s="38"/>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c r="CP1097" s="37"/>
      <c r="CQ1097" s="37"/>
      <c r="CR1097" s="37"/>
      <c r="CS1097" s="37"/>
      <c r="CT1097" s="37"/>
      <c r="CU1097" s="37"/>
      <c r="CV1097" s="37"/>
      <c r="CW1097" s="37"/>
      <c r="CX1097" s="37"/>
      <c r="CY1097" s="37"/>
      <c r="CZ1097" s="37"/>
      <c r="DA1097" s="37"/>
      <c r="DB1097" s="37"/>
      <c r="DC1097" s="37"/>
      <c r="DD1097" s="37"/>
      <c r="DE1097" s="37"/>
      <c r="DF1097" s="37"/>
      <c r="DG1097" s="37"/>
      <c r="DH1097" s="37"/>
      <c r="DI1097" s="37"/>
      <c r="DJ1097" s="37"/>
      <c r="DK1097" s="37"/>
      <c r="DL1097" s="37"/>
      <c r="DM1097" s="37"/>
      <c r="DN1097" s="37"/>
      <c r="DO1097" s="37"/>
      <c r="DP1097" s="37"/>
      <c r="DQ1097" s="37"/>
      <c r="DR1097" s="37"/>
      <c r="DS1097" s="37"/>
      <c r="DT1097" s="37"/>
      <c r="DU1097" s="37"/>
      <c r="DV1097" s="37"/>
      <c r="DW1097" s="37"/>
      <c r="DX1097" s="37"/>
      <c r="DY1097" s="37"/>
      <c r="DZ1097" s="37"/>
      <c r="EA1097" s="37"/>
      <c r="EB1097" s="37"/>
      <c r="EC1097" s="37"/>
      <c r="ED1097" s="37"/>
      <c r="EE1097" s="37"/>
      <c r="EF1097" s="37"/>
      <c r="EG1097" s="37"/>
      <c r="EH1097" s="37"/>
      <c r="EI1097" s="37"/>
      <c r="EJ1097" s="37"/>
      <c r="EK1097" s="37"/>
      <c r="EL1097" s="37"/>
      <c r="EM1097" s="37"/>
      <c r="EN1097" s="37"/>
      <c r="EO1097" s="37"/>
      <c r="EP1097" s="37"/>
      <c r="EQ1097" s="37"/>
      <c r="ER1097" s="37"/>
      <c r="ES1097" s="37"/>
      <c r="ET1097" s="37"/>
      <c r="EU1097" s="37"/>
      <c r="EV1097" s="37"/>
      <c r="EW1097" s="37"/>
      <c r="EX1097" s="37"/>
      <c r="EY1097" s="37"/>
      <c r="EZ1097" s="37"/>
      <c r="FA1097" s="37"/>
      <c r="FB1097" s="37"/>
      <c r="FC1097" s="37"/>
      <c r="FD1097" s="37"/>
      <c r="FE1097" s="37"/>
      <c r="FF1097" s="37"/>
      <c r="FG1097" s="37"/>
      <c r="FH1097" s="37"/>
      <c r="FI1097" s="37"/>
      <c r="FJ1097" s="37"/>
      <c r="FK1097" s="37"/>
      <c r="FL1097" s="37"/>
      <c r="FM1097" s="37"/>
      <c r="FN1097" s="37"/>
      <c r="FO1097" s="37"/>
      <c r="FP1097" s="37"/>
      <c r="FQ1097" s="37"/>
      <c r="FR1097" s="37"/>
      <c r="FS1097" s="37"/>
      <c r="FT1097" s="37"/>
      <c r="FU1097" s="37"/>
      <c r="FV1097" s="37"/>
      <c r="FW1097" s="37"/>
      <c r="FX1097" s="37"/>
      <c r="FY1097" s="37"/>
      <c r="FZ1097" s="37"/>
      <c r="GA1097" s="37"/>
      <c r="GB1097" s="37"/>
      <c r="GC1097" s="37"/>
      <c r="GD1097" s="37"/>
      <c r="GE1097" s="37"/>
      <c r="GF1097" s="37"/>
      <c r="GG1097" s="37"/>
      <c r="GH1097" s="37"/>
      <c r="GI1097" s="37"/>
      <c r="GJ1097" s="37"/>
      <c r="GK1097" s="37"/>
      <c r="GL1097" s="37"/>
      <c r="GM1097" s="37"/>
      <c r="GN1097" s="37"/>
      <c r="GO1097" s="37"/>
      <c r="GP1097" s="37"/>
      <c r="GQ1097" s="37"/>
      <c r="GR1097" s="37"/>
      <c r="GS1097" s="37"/>
      <c r="GT1097" s="37"/>
      <c r="GU1097" s="37"/>
      <c r="GV1097" s="37"/>
      <c r="GW1097" s="37"/>
      <c r="GX1097" s="37"/>
      <c r="GY1097" s="37"/>
      <c r="GZ1097" s="37"/>
      <c r="HA1097" s="37"/>
      <c r="HB1097" s="37"/>
      <c r="HC1097" s="37"/>
      <c r="HD1097" s="37"/>
      <c r="HE1097" s="37"/>
      <c r="HF1097" s="37"/>
      <c r="HG1097" s="37"/>
      <c r="HH1097" s="37"/>
      <c r="HI1097" s="37"/>
      <c r="HJ1097" s="37"/>
      <c r="HK1097" s="37"/>
      <c r="HL1097" s="37"/>
      <c r="HM1097" s="37"/>
      <c r="HN1097" s="37"/>
      <c r="HO1097" s="37"/>
      <c r="HP1097" s="37"/>
      <c r="HQ1097" s="37"/>
      <c r="HR1097" s="37"/>
      <c r="HS1097" s="37"/>
      <c r="HT1097" s="37"/>
      <c r="HU1097" s="37"/>
      <c r="HV1097" s="37"/>
      <c r="HW1097" s="37"/>
      <c r="HX1097" s="37"/>
      <c r="HY1097" s="37"/>
      <c r="HZ1097" s="37"/>
      <c r="IA1097" s="37"/>
      <c r="IB1097" s="37"/>
      <c r="IC1097" s="37"/>
      <c r="ID1097" s="37"/>
      <c r="IE1097" s="37"/>
      <c r="IF1097" s="37"/>
      <c r="IG1097" s="37"/>
      <c r="IH1097" s="37"/>
      <c r="II1097" s="37"/>
      <c r="IJ1097" s="37"/>
      <c r="IK1097" s="37"/>
      <c r="IL1097" s="37"/>
      <c r="IM1097" s="37"/>
      <c r="IN1097" s="37"/>
      <c r="IO1097" s="37"/>
      <c r="IP1097" s="37"/>
      <c r="IQ1097" s="37"/>
      <c r="IR1097" s="37"/>
      <c r="IS1097" s="37"/>
      <c r="IT1097" s="37"/>
      <c r="IU1097" s="37"/>
      <c r="IV1097" s="37"/>
      <c r="IW1097" s="37"/>
      <c r="IX1097" s="37"/>
      <c r="IY1097" s="37"/>
      <c r="IZ1097" s="37"/>
      <c r="JA1097" s="37"/>
      <c r="JB1097" s="37"/>
      <c r="JC1097" s="37"/>
      <c r="JD1097" s="37"/>
      <c r="JE1097" s="37"/>
      <c r="JF1097" s="37"/>
      <c r="JG1097" s="37"/>
      <c r="JH1097" s="37"/>
      <c r="JI1097" s="37"/>
      <c r="JJ1097" s="37"/>
      <c r="JK1097" s="37"/>
      <c r="JL1097" s="37"/>
      <c r="JM1097" s="37"/>
      <c r="JN1097" s="37"/>
      <c r="JO1097" s="37"/>
      <c r="JP1097" s="37"/>
      <c r="JQ1097" s="37"/>
      <c r="JR1097" s="37"/>
      <c r="JS1097" s="37"/>
      <c r="JT1097" s="37"/>
      <c r="JU1097" s="37"/>
      <c r="JV1097" s="37"/>
      <c r="JW1097" s="37"/>
      <c r="JX1097" s="37"/>
      <c r="JY1097" s="37"/>
      <c r="JZ1097" s="37"/>
      <c r="KA1097" s="37"/>
      <c r="KB1097" s="37"/>
      <c r="KC1097" s="37"/>
      <c r="KD1097" s="37"/>
      <c r="KE1097" s="37"/>
      <c r="KF1097" s="37"/>
      <c r="KG1097" s="37"/>
      <c r="KH1097" s="37"/>
      <c r="KI1097" s="37"/>
      <c r="KJ1097" s="37"/>
      <c r="KK1097" s="37"/>
      <c r="KL1097" s="37"/>
      <c r="KM1097" s="37"/>
      <c r="KN1097" s="37"/>
      <c r="KO1097" s="37"/>
      <c r="KP1097" s="37"/>
      <c r="KQ1097" s="37"/>
      <c r="KR1097" s="37"/>
      <c r="KS1097" s="37"/>
      <c r="KT1097" s="37"/>
      <c r="KU1097" s="37"/>
      <c r="KV1097" s="37"/>
      <c r="KW1097" s="37"/>
      <c r="KX1097" s="37"/>
      <c r="KY1097" s="37"/>
      <c r="KZ1097" s="37"/>
      <c r="LA1097" s="37"/>
      <c r="LB1097" s="37"/>
      <c r="LC1097" s="37"/>
      <c r="LD1097" s="37"/>
      <c r="LE1097" s="37"/>
      <c r="LF1097" s="37"/>
      <c r="LG1097" s="37"/>
      <c r="LH1097" s="37"/>
      <c r="LI1097" s="37"/>
      <c r="LJ1097" s="37"/>
      <c r="LK1097" s="37"/>
      <c r="LL1097" s="37"/>
      <c r="LM1097" s="37"/>
      <c r="LN1097" s="37"/>
      <c r="LO1097" s="37"/>
      <c r="LP1097" s="37"/>
      <c r="LQ1097" s="37"/>
      <c r="LR1097" s="37"/>
      <c r="LS1097" s="37"/>
      <c r="LT1097" s="37"/>
      <c r="LU1097" s="37"/>
      <c r="LV1097" s="37"/>
      <c r="LW1097" s="37"/>
      <c r="LX1097" s="37"/>
      <c r="LY1097" s="37"/>
      <c r="LZ1097" s="37"/>
      <c r="MA1097" s="37"/>
      <c r="MB1097" s="37"/>
      <c r="MC1097" s="37"/>
      <c r="MD1097" s="37"/>
      <c r="ME1097" s="37"/>
      <c r="MF1097" s="37"/>
      <c r="MG1097" s="37"/>
      <c r="MH1097" s="37"/>
      <c r="MI1097" s="37"/>
      <c r="MJ1097" s="37"/>
      <c r="MK1097" s="37"/>
      <c r="ML1097" s="37"/>
      <c r="MM1097" s="37"/>
      <c r="MN1097" s="37"/>
      <c r="MO1097" s="37"/>
      <c r="MP1097" s="37"/>
      <c r="MQ1097" s="37"/>
      <c r="MR1097" s="37"/>
      <c r="MS1097" s="37"/>
      <c r="MT1097" s="37"/>
      <c r="MU1097" s="37"/>
      <c r="MV1097" s="37"/>
      <c r="MW1097" s="37"/>
      <c r="MX1097" s="37"/>
      <c r="MY1097" s="37"/>
      <c r="MZ1097" s="37"/>
      <c r="NA1097" s="37"/>
      <c r="NB1097" s="37"/>
      <c r="NC1097" s="37"/>
      <c r="ND1097" s="37"/>
      <c r="NE1097" s="37"/>
      <c r="NF1097" s="37"/>
      <c r="NG1097" s="37"/>
      <c r="NH1097" s="37"/>
      <c r="NI1097" s="37"/>
      <c r="NJ1097" s="37"/>
      <c r="NK1097" s="37"/>
      <c r="NL1097" s="37"/>
      <c r="NM1097" s="37"/>
      <c r="NN1097" s="37"/>
      <c r="NO1097" s="37"/>
      <c r="NP1097" s="37"/>
      <c r="NQ1097" s="37"/>
      <c r="NR1097" s="37"/>
      <c r="NS1097" s="37"/>
      <c r="NT1097" s="37"/>
      <c r="NU1097" s="37"/>
      <c r="NV1097" s="37"/>
      <c r="NW1097" s="37"/>
      <c r="NX1097" s="37"/>
      <c r="NY1097" s="37"/>
      <c r="NZ1097" s="37"/>
      <c r="OA1097" s="37"/>
      <c r="OB1097" s="37"/>
      <c r="OC1097" s="37"/>
      <c r="OD1097" s="37"/>
      <c r="OE1097" s="37"/>
      <c r="OF1097" s="37"/>
      <c r="OG1097" s="37"/>
      <c r="OH1097" s="37"/>
      <c r="OI1097" s="37"/>
      <c r="OJ1097" s="37"/>
      <c r="OK1097" s="37"/>
      <c r="OL1097" s="37"/>
      <c r="OM1097" s="37"/>
      <c r="ON1097" s="37"/>
      <c r="OO1097" s="37"/>
      <c r="OP1097" s="37"/>
      <c r="OQ1097" s="37"/>
      <c r="OR1097" s="37"/>
      <c r="OS1097" s="37"/>
      <c r="OT1097" s="37"/>
      <c r="OU1097" s="37"/>
      <c r="OV1097" s="37"/>
      <c r="OW1097" s="37"/>
      <c r="OX1097" s="37"/>
      <c r="OY1097" s="37"/>
      <c r="OZ1097" s="37"/>
      <c r="PA1097" s="37"/>
      <c r="PB1097" s="37"/>
      <c r="PC1097" s="37"/>
      <c r="PD1097" s="37"/>
      <c r="PE1097" s="37"/>
      <c r="PF1097" s="37"/>
      <c r="PG1097" s="37"/>
      <c r="PH1097" s="37"/>
      <c r="PI1097" s="37"/>
      <c r="PJ1097" s="37"/>
      <c r="PK1097" s="37"/>
      <c r="PL1097" s="37"/>
      <c r="PM1097" s="37"/>
      <c r="PN1097" s="37"/>
      <c r="PO1097" s="37"/>
      <c r="PP1097" s="37"/>
      <c r="PQ1097" s="37"/>
      <c r="PR1097" s="37"/>
      <c r="PS1097" s="37"/>
      <c r="PT1097" s="37"/>
      <c r="PU1097" s="37"/>
      <c r="PV1097" s="37"/>
      <c r="PW1097" s="37"/>
      <c r="PX1097" s="37"/>
      <c r="PY1097" s="37"/>
      <c r="PZ1097" s="37"/>
      <c r="QA1097" s="37"/>
      <c r="QB1097" s="37"/>
      <c r="QC1097" s="37"/>
      <c r="QD1097" s="37"/>
      <c r="QE1097" s="37"/>
      <c r="QF1097" s="37"/>
      <c r="QG1097" s="37"/>
      <c r="QH1097" s="37"/>
      <c r="QI1097" s="37"/>
      <c r="QJ1097" s="37"/>
      <c r="QK1097" s="37"/>
      <c r="QL1097" s="37"/>
      <c r="QM1097" s="37"/>
      <c r="QN1097" s="37"/>
      <c r="QO1097" s="37"/>
      <c r="QP1097" s="37"/>
      <c r="QQ1097" s="37"/>
      <c r="QR1097" s="37"/>
      <c r="QS1097" s="37"/>
      <c r="QT1097" s="37"/>
      <c r="QU1097" s="37"/>
      <c r="QV1097" s="37"/>
      <c r="QW1097" s="37"/>
      <c r="QX1097" s="37"/>
      <c r="QY1097" s="37"/>
      <c r="QZ1097" s="37"/>
      <c r="RA1097" s="37"/>
      <c r="RB1097" s="37"/>
      <c r="RC1097" s="37"/>
      <c r="RD1097" s="37"/>
      <c r="RE1097" s="37"/>
      <c r="RF1097" s="37"/>
      <c r="RG1097" s="37"/>
      <c r="RH1097" s="37"/>
      <c r="RI1097" s="37"/>
      <c r="RJ1097" s="37"/>
      <c r="RK1097" s="37"/>
      <c r="RL1097" s="37"/>
      <c r="RM1097" s="37"/>
      <c r="RN1097" s="37"/>
      <c r="RO1097" s="37"/>
      <c r="RP1097" s="37"/>
      <c r="RQ1097" s="37"/>
      <c r="RR1097" s="37"/>
      <c r="RS1097" s="37"/>
      <c r="RT1097" s="37"/>
      <c r="RU1097" s="37"/>
      <c r="RV1097" s="37"/>
      <c r="RW1097" s="37"/>
      <c r="RX1097" s="37"/>
      <c r="RY1097" s="37"/>
      <c r="RZ1097" s="37"/>
      <c r="SA1097" s="37"/>
      <c r="SB1097" s="37"/>
      <c r="SC1097" s="37"/>
      <c r="SD1097" s="37"/>
      <c r="SE1097" s="37"/>
      <c r="SF1097" s="37"/>
      <c r="SG1097" s="37"/>
      <c r="SH1097" s="37"/>
      <c r="SI1097" s="37"/>
      <c r="SJ1097" s="37"/>
      <c r="SK1097" s="37"/>
      <c r="SL1097" s="37"/>
      <c r="SM1097" s="37"/>
      <c r="SN1097" s="37"/>
      <c r="SO1097" s="37"/>
      <c r="SP1097" s="37"/>
      <c r="SQ1097" s="37"/>
      <c r="SR1097" s="37"/>
      <c r="SS1097" s="37"/>
      <c r="ST1097" s="37"/>
      <c r="SU1097" s="37"/>
      <c r="SV1097" s="37"/>
      <c r="SW1097" s="37"/>
      <c r="SX1097" s="37"/>
      <c r="SY1097" s="37"/>
      <c r="SZ1097" s="37"/>
      <c r="TA1097" s="37"/>
      <c r="TB1097" s="37"/>
      <c r="TC1097" s="37"/>
      <c r="TD1097" s="37"/>
      <c r="TE1097" s="37"/>
      <c r="TF1097" s="37"/>
      <c r="TG1097" s="37"/>
      <c r="TH1097" s="37"/>
      <c r="TI1097" s="37"/>
      <c r="TJ1097" s="37"/>
      <c r="TK1097" s="37"/>
      <c r="TL1097" s="37"/>
      <c r="TM1097" s="37"/>
      <c r="TN1097" s="37"/>
      <c r="TO1097" s="37"/>
      <c r="TP1097" s="37"/>
      <c r="TQ1097" s="37"/>
      <c r="TR1097" s="37"/>
      <c r="TS1097" s="37"/>
      <c r="TT1097" s="37"/>
      <c r="TU1097" s="37"/>
      <c r="TV1097" s="37"/>
      <c r="TW1097" s="37"/>
      <c r="TX1097" s="37"/>
      <c r="TY1097" s="37"/>
      <c r="TZ1097" s="37"/>
      <c r="UA1097" s="37"/>
      <c r="UB1097" s="37"/>
      <c r="UC1097" s="37"/>
      <c r="UD1097" s="37"/>
      <c r="UE1097" s="37"/>
      <c r="UF1097" s="37"/>
      <c r="UG1097" s="37"/>
      <c r="UH1097" s="37"/>
      <c r="UI1097" s="37"/>
      <c r="UJ1097" s="37"/>
      <c r="UK1097" s="37"/>
      <c r="UL1097" s="37"/>
      <c r="UM1097" s="37"/>
      <c r="UN1097" s="37"/>
      <c r="UO1097" s="37"/>
      <c r="UP1097" s="37"/>
      <c r="UQ1097" s="37"/>
      <c r="UR1097" s="37"/>
      <c r="US1097" s="37"/>
      <c r="UT1097" s="37"/>
      <c r="UU1097" s="37"/>
      <c r="UV1097" s="37"/>
      <c r="UW1097" s="37"/>
      <c r="UX1097" s="37"/>
      <c r="UY1097" s="37"/>
      <c r="UZ1097" s="37"/>
      <c r="VA1097" s="37"/>
      <c r="VB1097" s="37"/>
      <c r="VC1097" s="37"/>
      <c r="VD1097" s="37"/>
      <c r="VE1097" s="37"/>
      <c r="VF1097" s="37"/>
      <c r="VG1097" s="37"/>
      <c r="VH1097" s="37"/>
      <c r="VI1097" s="37"/>
      <c r="VJ1097" s="37"/>
      <c r="VK1097" s="37"/>
      <c r="VL1097" s="37"/>
      <c r="VM1097" s="37"/>
      <c r="VN1097" s="37"/>
      <c r="VO1097" s="37"/>
      <c r="VP1097" s="37"/>
      <c r="VQ1097" s="37"/>
      <c r="VR1097" s="37"/>
      <c r="VS1097" s="37"/>
      <c r="VT1097" s="37"/>
      <c r="VU1097" s="37"/>
      <c r="VV1097" s="37"/>
      <c r="VW1097" s="37"/>
      <c r="VX1097" s="37"/>
      <c r="VY1097" s="37"/>
      <c r="VZ1097" s="37"/>
      <c r="WA1097" s="37"/>
      <c r="WB1097" s="37"/>
      <c r="WC1097" s="37"/>
      <c r="WD1097" s="37"/>
      <c r="WE1097" s="37"/>
      <c r="WF1097" s="37"/>
      <c r="WG1097" s="37"/>
      <c r="WH1097" s="37"/>
      <c r="WI1097" s="37"/>
      <c r="WJ1097" s="37"/>
      <c r="WK1097" s="37"/>
      <c r="WL1097" s="37"/>
      <c r="WM1097" s="37"/>
      <c r="WN1097" s="37"/>
      <c r="WO1097" s="37"/>
      <c r="WP1097" s="37"/>
      <c r="WQ1097" s="37"/>
      <c r="WR1097" s="37"/>
      <c r="WS1097" s="37"/>
      <c r="WT1097" s="37"/>
      <c r="WU1097" s="37"/>
      <c r="WV1097" s="37"/>
      <c r="WW1097" s="37"/>
      <c r="WX1097" s="37"/>
      <c r="WY1097" s="37"/>
      <c r="WZ1097" s="37"/>
      <c r="XA1097" s="37"/>
      <c r="XB1097" s="37"/>
      <c r="XC1097" s="37"/>
      <c r="XD1097" s="37"/>
      <c r="XE1097" s="37"/>
      <c r="XF1097" s="37"/>
      <c r="XG1097" s="37"/>
      <c r="XH1097" s="37"/>
      <c r="XI1097" s="37"/>
      <c r="XJ1097" s="37"/>
      <c r="XK1097" s="37"/>
      <c r="XL1097" s="37"/>
      <c r="XM1097" s="37"/>
      <c r="XN1097" s="37"/>
      <c r="XO1097" s="37"/>
      <c r="XP1097" s="37"/>
      <c r="XQ1097" s="37"/>
      <c r="XR1097" s="37"/>
      <c r="XS1097" s="37"/>
      <c r="XT1097" s="37"/>
      <c r="XU1097" s="37"/>
      <c r="XV1097" s="37"/>
      <c r="XW1097" s="37"/>
      <c r="XX1097" s="37"/>
      <c r="XY1097" s="37"/>
      <c r="XZ1097" s="37"/>
      <c r="YA1097" s="37"/>
      <c r="YB1097" s="37"/>
      <c r="YC1097" s="37"/>
      <c r="YD1097" s="37"/>
      <c r="YE1097" s="37"/>
      <c r="YF1097" s="37"/>
      <c r="YG1097" s="37"/>
      <c r="YH1097" s="37"/>
      <c r="YI1097" s="37"/>
      <c r="YJ1097" s="37"/>
      <c r="YK1097" s="37"/>
      <c r="YL1097" s="37"/>
      <c r="YM1097" s="37"/>
      <c r="YN1097" s="37"/>
      <c r="YO1097" s="37"/>
      <c r="YP1097" s="37"/>
      <c r="YQ1097" s="37"/>
      <c r="YR1097" s="37"/>
      <c r="YS1097" s="37"/>
      <c r="YT1097" s="37"/>
      <c r="YU1097" s="37"/>
      <c r="YV1097" s="37"/>
      <c r="YW1097" s="37"/>
      <c r="YX1097" s="37"/>
      <c r="YY1097" s="37"/>
      <c r="YZ1097" s="37"/>
      <c r="ZA1097" s="37"/>
      <c r="ZB1097" s="37"/>
      <c r="ZC1097" s="37"/>
      <c r="ZD1097" s="37"/>
      <c r="ZE1097" s="37"/>
      <c r="ZF1097" s="37"/>
      <c r="ZG1097" s="37"/>
      <c r="ZH1097" s="37"/>
      <c r="ZI1097" s="37"/>
      <c r="ZJ1097" s="37"/>
      <c r="ZK1097" s="37"/>
      <c r="ZL1097" s="37"/>
      <c r="ZM1097" s="37"/>
      <c r="ZN1097" s="37"/>
      <c r="ZO1097" s="37"/>
      <c r="ZP1097" s="37"/>
      <c r="ZQ1097" s="37"/>
      <c r="ZR1097" s="37"/>
      <c r="ZS1097" s="37"/>
      <c r="ZT1097" s="37"/>
      <c r="ZU1097" s="37"/>
      <c r="ZV1097" s="37"/>
      <c r="ZW1097" s="37"/>
      <c r="ZX1097" s="37"/>
      <c r="ZY1097" s="37"/>
      <c r="ZZ1097" s="37"/>
      <c r="AAA1097" s="37"/>
      <c r="AAB1097" s="37"/>
      <c r="AAC1097" s="37"/>
      <c r="AAD1097" s="37"/>
      <c r="AAE1097" s="37"/>
      <c r="AAF1097" s="37"/>
      <c r="AAG1097" s="37"/>
      <c r="AAH1097" s="37"/>
      <c r="AAI1097" s="37"/>
      <c r="AAJ1097" s="37"/>
      <c r="AAK1097" s="37"/>
      <c r="AAL1097" s="35"/>
      <c r="AAM1097" s="35"/>
      <c r="AAN1097" s="35"/>
      <c r="AAO1097" s="35"/>
      <c r="AAP1097" s="35"/>
      <c r="AAQ1097" s="27" t="s">
        <v>126</v>
      </c>
      <c r="AAR1097" s="35"/>
      <c r="AAS1097" s="35"/>
      <c r="AAT1097" s="35"/>
      <c r="AAU1097" s="35"/>
      <c r="AAV1097" s="35"/>
      <c r="AAY1097" s="23"/>
      <c r="AAZ1097" s="23"/>
      <c r="ABA1097" s="23"/>
      <c r="ABB1097" s="23"/>
      <c r="ABC1097" s="23"/>
      <c r="ABD1097" s="23"/>
      <c r="ABE1097" s="23"/>
      <c r="ABF1097" s="23"/>
      <c r="ABG1097" s="23"/>
      <c r="ABH1097" s="23"/>
      <c r="ABI1097" s="23"/>
      <c r="ABJ1097" s="23"/>
    </row>
    <row r="1098" spans="1:738" ht="13" x14ac:dyDescent="0.15">
      <c r="A1098" s="35"/>
      <c r="B1098" s="39"/>
      <c r="C1098" s="40"/>
      <c r="D1098" s="40"/>
      <c r="E1098" s="40"/>
      <c r="F1098" s="40"/>
      <c r="G1098" s="40"/>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7"/>
      <c r="AP1098" s="38"/>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c r="CP1098" s="37"/>
      <c r="CQ1098" s="37"/>
      <c r="CR1098" s="37"/>
      <c r="CS1098" s="37"/>
      <c r="CT1098" s="37"/>
      <c r="CU1098" s="37"/>
      <c r="CV1098" s="37"/>
      <c r="CW1098" s="37"/>
      <c r="CX1098" s="37"/>
      <c r="CY1098" s="37"/>
      <c r="CZ1098" s="37"/>
      <c r="DA1098" s="37"/>
      <c r="DB1098" s="37"/>
      <c r="DC1098" s="37"/>
      <c r="DD1098" s="37"/>
      <c r="DE1098" s="37"/>
      <c r="DF1098" s="37"/>
      <c r="DG1098" s="37"/>
      <c r="DH1098" s="37"/>
      <c r="DI1098" s="37"/>
      <c r="DJ1098" s="37"/>
      <c r="DK1098" s="37"/>
      <c r="DL1098" s="37"/>
      <c r="DM1098" s="37"/>
      <c r="DN1098" s="37"/>
      <c r="DO1098" s="37"/>
      <c r="DP1098" s="37"/>
      <c r="DQ1098" s="37"/>
      <c r="DR1098" s="37"/>
      <c r="DS1098" s="37"/>
      <c r="DT1098" s="37"/>
      <c r="DU1098" s="37"/>
      <c r="DV1098" s="37"/>
      <c r="DW1098" s="37"/>
      <c r="DX1098" s="37"/>
      <c r="DY1098" s="37"/>
      <c r="DZ1098" s="37"/>
      <c r="EA1098" s="37"/>
      <c r="EB1098" s="37"/>
      <c r="EC1098" s="37"/>
      <c r="ED1098" s="37"/>
      <c r="EE1098" s="37"/>
      <c r="EF1098" s="37"/>
      <c r="EG1098" s="37"/>
      <c r="EH1098" s="37"/>
      <c r="EI1098" s="37"/>
      <c r="EJ1098" s="37"/>
      <c r="EK1098" s="37"/>
      <c r="EL1098" s="37"/>
      <c r="EM1098" s="37"/>
      <c r="EN1098" s="37"/>
      <c r="EO1098" s="37"/>
      <c r="EP1098" s="37"/>
      <c r="EQ1098" s="37"/>
      <c r="ER1098" s="37"/>
      <c r="ES1098" s="37"/>
      <c r="ET1098" s="37"/>
      <c r="EU1098" s="37"/>
      <c r="EV1098" s="37"/>
      <c r="EW1098" s="37"/>
      <c r="EX1098" s="37"/>
      <c r="EY1098" s="37"/>
      <c r="EZ1098" s="37"/>
      <c r="FA1098" s="37"/>
      <c r="FB1098" s="37"/>
      <c r="FC1098" s="37"/>
      <c r="FD1098" s="37"/>
      <c r="FE1098" s="37"/>
      <c r="FF1098" s="37"/>
      <c r="FG1098" s="37"/>
      <c r="FH1098" s="37"/>
      <c r="FI1098" s="37"/>
      <c r="FJ1098" s="37"/>
      <c r="FK1098" s="37"/>
      <c r="FL1098" s="37"/>
      <c r="FM1098" s="37"/>
      <c r="FN1098" s="37"/>
      <c r="FO1098" s="37"/>
      <c r="FP1098" s="37"/>
      <c r="FQ1098" s="37"/>
      <c r="FR1098" s="37"/>
      <c r="FS1098" s="37"/>
      <c r="FT1098" s="37"/>
      <c r="FU1098" s="37"/>
      <c r="FV1098" s="37"/>
      <c r="FW1098" s="37"/>
      <c r="FX1098" s="37"/>
      <c r="FY1098" s="37"/>
      <c r="FZ1098" s="37"/>
      <c r="GA1098" s="37"/>
      <c r="GB1098" s="37"/>
      <c r="GC1098" s="37"/>
      <c r="GD1098" s="37"/>
      <c r="GE1098" s="37"/>
      <c r="GF1098" s="37"/>
      <c r="GG1098" s="37"/>
      <c r="GH1098" s="37"/>
      <c r="GI1098" s="37"/>
      <c r="GJ1098" s="37"/>
      <c r="GK1098" s="37"/>
      <c r="GL1098" s="37"/>
      <c r="GM1098" s="37"/>
      <c r="GN1098" s="37"/>
      <c r="GO1098" s="37"/>
      <c r="GP1098" s="37"/>
      <c r="GQ1098" s="37"/>
      <c r="GR1098" s="37"/>
      <c r="GS1098" s="37"/>
      <c r="GT1098" s="37"/>
      <c r="GU1098" s="37"/>
      <c r="GV1098" s="37"/>
      <c r="GW1098" s="37"/>
      <c r="GX1098" s="37"/>
      <c r="GY1098" s="37"/>
      <c r="GZ1098" s="37"/>
      <c r="HA1098" s="37"/>
      <c r="HB1098" s="37"/>
      <c r="HC1098" s="37"/>
      <c r="HD1098" s="37"/>
      <c r="HE1098" s="37"/>
      <c r="HF1098" s="37"/>
      <c r="HG1098" s="37"/>
      <c r="HH1098" s="37"/>
      <c r="HI1098" s="37"/>
      <c r="HJ1098" s="37"/>
      <c r="HK1098" s="37"/>
      <c r="HL1098" s="37"/>
      <c r="HM1098" s="37"/>
      <c r="HN1098" s="37"/>
      <c r="HO1098" s="37"/>
      <c r="HP1098" s="37"/>
      <c r="HQ1098" s="37"/>
      <c r="HR1098" s="37"/>
      <c r="HS1098" s="37"/>
      <c r="HT1098" s="37"/>
      <c r="HU1098" s="37"/>
      <c r="HV1098" s="37"/>
      <c r="HW1098" s="37"/>
      <c r="HX1098" s="37"/>
      <c r="HY1098" s="37"/>
      <c r="HZ1098" s="37"/>
      <c r="IA1098" s="37"/>
      <c r="IB1098" s="37"/>
      <c r="IC1098" s="37"/>
      <c r="ID1098" s="37"/>
      <c r="IE1098" s="37"/>
      <c r="IF1098" s="37"/>
      <c r="IG1098" s="37"/>
      <c r="IH1098" s="37"/>
      <c r="II1098" s="37"/>
      <c r="IJ1098" s="37"/>
      <c r="IK1098" s="37"/>
      <c r="IL1098" s="37"/>
      <c r="IM1098" s="37"/>
      <c r="IN1098" s="37"/>
      <c r="IO1098" s="37"/>
      <c r="IP1098" s="37"/>
      <c r="IQ1098" s="37"/>
      <c r="IR1098" s="37"/>
      <c r="IS1098" s="37"/>
      <c r="IT1098" s="37"/>
      <c r="IU1098" s="37"/>
      <c r="IV1098" s="37"/>
      <c r="IW1098" s="37"/>
      <c r="IX1098" s="37"/>
      <c r="IY1098" s="37"/>
      <c r="IZ1098" s="37"/>
      <c r="JA1098" s="37"/>
      <c r="JB1098" s="37"/>
      <c r="JC1098" s="37"/>
      <c r="JD1098" s="37"/>
      <c r="JE1098" s="37"/>
      <c r="JF1098" s="37"/>
      <c r="JG1098" s="37"/>
      <c r="JH1098" s="37"/>
      <c r="JI1098" s="37"/>
      <c r="JJ1098" s="37"/>
      <c r="JK1098" s="37"/>
      <c r="JL1098" s="37"/>
      <c r="JM1098" s="37"/>
      <c r="JN1098" s="37"/>
      <c r="JO1098" s="37"/>
      <c r="JP1098" s="37"/>
      <c r="JQ1098" s="37"/>
      <c r="JR1098" s="37"/>
      <c r="JS1098" s="37"/>
      <c r="JT1098" s="37"/>
      <c r="JU1098" s="37"/>
      <c r="JV1098" s="37"/>
      <c r="JW1098" s="37"/>
      <c r="JX1098" s="37"/>
      <c r="JY1098" s="37"/>
      <c r="JZ1098" s="37"/>
      <c r="KA1098" s="37"/>
      <c r="KB1098" s="37"/>
      <c r="KC1098" s="37"/>
      <c r="KD1098" s="37"/>
      <c r="KE1098" s="37"/>
      <c r="KF1098" s="37"/>
      <c r="KG1098" s="37"/>
      <c r="KH1098" s="37"/>
      <c r="KI1098" s="37"/>
      <c r="KJ1098" s="37"/>
      <c r="KK1098" s="37"/>
      <c r="KL1098" s="37"/>
      <c r="KM1098" s="37"/>
      <c r="KN1098" s="37"/>
      <c r="KO1098" s="37"/>
      <c r="KP1098" s="37"/>
      <c r="KQ1098" s="37"/>
      <c r="KR1098" s="37"/>
      <c r="KS1098" s="37"/>
      <c r="KT1098" s="37"/>
      <c r="KU1098" s="37"/>
      <c r="KV1098" s="37"/>
      <c r="KW1098" s="37"/>
      <c r="KX1098" s="37"/>
      <c r="KY1098" s="37"/>
      <c r="KZ1098" s="37"/>
      <c r="LA1098" s="37"/>
      <c r="LB1098" s="37"/>
      <c r="LC1098" s="37"/>
      <c r="LD1098" s="37"/>
      <c r="LE1098" s="37"/>
      <c r="LF1098" s="37"/>
      <c r="LG1098" s="37"/>
      <c r="LH1098" s="37"/>
      <c r="LI1098" s="37"/>
      <c r="LJ1098" s="37"/>
      <c r="LK1098" s="37"/>
      <c r="LL1098" s="37"/>
      <c r="LM1098" s="37"/>
      <c r="LN1098" s="37"/>
      <c r="LO1098" s="37"/>
      <c r="LP1098" s="37"/>
      <c r="LQ1098" s="37"/>
      <c r="LR1098" s="37"/>
      <c r="LS1098" s="37"/>
      <c r="LT1098" s="37"/>
      <c r="LU1098" s="37"/>
      <c r="LV1098" s="37"/>
      <c r="LW1098" s="37"/>
      <c r="LX1098" s="37"/>
      <c r="LY1098" s="37"/>
      <c r="LZ1098" s="37"/>
      <c r="MA1098" s="37"/>
      <c r="MB1098" s="37"/>
      <c r="MC1098" s="37"/>
      <c r="MD1098" s="37"/>
      <c r="ME1098" s="37"/>
      <c r="MF1098" s="37"/>
      <c r="MG1098" s="37"/>
      <c r="MH1098" s="37"/>
      <c r="MI1098" s="37"/>
      <c r="MJ1098" s="37"/>
      <c r="MK1098" s="37"/>
      <c r="ML1098" s="37"/>
      <c r="MM1098" s="37"/>
      <c r="MN1098" s="37"/>
      <c r="MO1098" s="37"/>
      <c r="MP1098" s="37"/>
      <c r="MQ1098" s="37"/>
      <c r="MR1098" s="37"/>
      <c r="MS1098" s="37"/>
      <c r="MT1098" s="37"/>
      <c r="MU1098" s="37"/>
      <c r="MV1098" s="37"/>
      <c r="MW1098" s="37"/>
      <c r="MX1098" s="37"/>
      <c r="MY1098" s="37"/>
      <c r="MZ1098" s="37"/>
      <c r="NA1098" s="37"/>
      <c r="NB1098" s="37"/>
      <c r="NC1098" s="37"/>
      <c r="ND1098" s="37"/>
      <c r="NE1098" s="37"/>
      <c r="NF1098" s="37"/>
      <c r="NG1098" s="37"/>
      <c r="NH1098" s="37"/>
      <c r="NI1098" s="37"/>
      <c r="NJ1098" s="37"/>
      <c r="NK1098" s="37"/>
      <c r="NL1098" s="37"/>
      <c r="NM1098" s="37"/>
      <c r="NN1098" s="37"/>
      <c r="NO1098" s="37"/>
      <c r="NP1098" s="37"/>
      <c r="NQ1098" s="37"/>
      <c r="NR1098" s="37"/>
      <c r="NS1098" s="37"/>
      <c r="NT1098" s="37"/>
      <c r="NU1098" s="37"/>
      <c r="NV1098" s="37"/>
      <c r="NW1098" s="37"/>
      <c r="NX1098" s="37"/>
      <c r="NY1098" s="37"/>
      <c r="NZ1098" s="37"/>
      <c r="OA1098" s="37"/>
      <c r="OB1098" s="37"/>
      <c r="OC1098" s="37"/>
      <c r="OD1098" s="37"/>
      <c r="OE1098" s="37"/>
      <c r="OF1098" s="37"/>
      <c r="OG1098" s="37"/>
      <c r="OH1098" s="37"/>
      <c r="OI1098" s="37"/>
      <c r="OJ1098" s="37"/>
      <c r="OK1098" s="37"/>
      <c r="OL1098" s="37"/>
      <c r="OM1098" s="37"/>
      <c r="ON1098" s="37"/>
      <c r="OO1098" s="37"/>
      <c r="OP1098" s="37"/>
      <c r="OQ1098" s="37"/>
      <c r="OR1098" s="37"/>
      <c r="OS1098" s="37"/>
      <c r="OT1098" s="37"/>
      <c r="OU1098" s="37"/>
      <c r="OV1098" s="37"/>
      <c r="OW1098" s="37"/>
      <c r="OX1098" s="37"/>
      <c r="OY1098" s="37"/>
      <c r="OZ1098" s="37"/>
      <c r="PA1098" s="37"/>
      <c r="PB1098" s="37"/>
      <c r="PC1098" s="37"/>
      <c r="PD1098" s="37"/>
      <c r="PE1098" s="37"/>
      <c r="PF1098" s="37"/>
      <c r="PG1098" s="37"/>
      <c r="PH1098" s="37"/>
      <c r="PI1098" s="37"/>
      <c r="PJ1098" s="37"/>
      <c r="PK1098" s="37"/>
      <c r="PL1098" s="37"/>
      <c r="PM1098" s="37"/>
      <c r="PN1098" s="37"/>
      <c r="PO1098" s="37"/>
      <c r="PP1098" s="37"/>
      <c r="PQ1098" s="37"/>
      <c r="PR1098" s="37"/>
      <c r="PS1098" s="37"/>
      <c r="PT1098" s="37"/>
      <c r="PU1098" s="37"/>
      <c r="PV1098" s="37"/>
      <c r="PW1098" s="37"/>
      <c r="PX1098" s="37"/>
      <c r="PY1098" s="37"/>
      <c r="PZ1098" s="37"/>
      <c r="QA1098" s="37"/>
      <c r="QB1098" s="37"/>
      <c r="QC1098" s="37"/>
      <c r="QD1098" s="37"/>
      <c r="QE1098" s="37"/>
      <c r="QF1098" s="37"/>
      <c r="QG1098" s="37"/>
      <c r="QH1098" s="37"/>
      <c r="QI1098" s="37"/>
      <c r="QJ1098" s="37"/>
      <c r="QK1098" s="37"/>
      <c r="QL1098" s="37"/>
      <c r="QM1098" s="37"/>
      <c r="QN1098" s="37"/>
      <c r="QO1098" s="37"/>
      <c r="QP1098" s="37"/>
      <c r="QQ1098" s="37"/>
      <c r="QR1098" s="37"/>
      <c r="QS1098" s="37"/>
      <c r="QT1098" s="37"/>
      <c r="QU1098" s="37"/>
      <c r="QV1098" s="37"/>
      <c r="QW1098" s="37"/>
      <c r="QX1098" s="37"/>
      <c r="QY1098" s="37"/>
      <c r="QZ1098" s="37"/>
      <c r="RA1098" s="37"/>
      <c r="RB1098" s="37"/>
      <c r="RC1098" s="37"/>
      <c r="RD1098" s="37"/>
      <c r="RE1098" s="37"/>
      <c r="RF1098" s="37"/>
      <c r="RG1098" s="37"/>
      <c r="RH1098" s="37"/>
      <c r="RI1098" s="37"/>
      <c r="RJ1098" s="37"/>
      <c r="RK1098" s="37"/>
      <c r="RL1098" s="37"/>
      <c r="RM1098" s="37"/>
      <c r="RN1098" s="37"/>
      <c r="RO1098" s="37"/>
      <c r="RP1098" s="37"/>
      <c r="RQ1098" s="37"/>
      <c r="RR1098" s="37"/>
      <c r="RS1098" s="37"/>
      <c r="RT1098" s="37"/>
      <c r="RU1098" s="37"/>
      <c r="RV1098" s="37"/>
      <c r="RW1098" s="37"/>
      <c r="RX1098" s="37"/>
      <c r="RY1098" s="37"/>
      <c r="RZ1098" s="37"/>
      <c r="SA1098" s="37"/>
      <c r="SB1098" s="37"/>
      <c r="SC1098" s="37"/>
      <c r="SD1098" s="37"/>
      <c r="SE1098" s="37"/>
      <c r="SF1098" s="37"/>
      <c r="SG1098" s="37"/>
      <c r="SH1098" s="37"/>
      <c r="SI1098" s="37"/>
      <c r="SJ1098" s="37"/>
      <c r="SK1098" s="37"/>
      <c r="SL1098" s="37"/>
      <c r="SM1098" s="37"/>
      <c r="SN1098" s="37"/>
      <c r="SO1098" s="37"/>
      <c r="SP1098" s="37"/>
      <c r="SQ1098" s="37"/>
      <c r="SR1098" s="37"/>
      <c r="SS1098" s="37"/>
      <c r="ST1098" s="37"/>
      <c r="SU1098" s="37"/>
      <c r="SV1098" s="37"/>
      <c r="SW1098" s="37"/>
      <c r="SX1098" s="37"/>
      <c r="SY1098" s="37"/>
      <c r="SZ1098" s="37"/>
      <c r="TA1098" s="37"/>
      <c r="TB1098" s="37"/>
      <c r="TC1098" s="37"/>
      <c r="TD1098" s="37"/>
      <c r="TE1098" s="37"/>
      <c r="TF1098" s="37"/>
      <c r="TG1098" s="37"/>
      <c r="TH1098" s="37"/>
      <c r="TI1098" s="37"/>
      <c r="TJ1098" s="37"/>
      <c r="TK1098" s="37"/>
      <c r="TL1098" s="37"/>
      <c r="TM1098" s="37"/>
      <c r="TN1098" s="37"/>
      <c r="TO1098" s="37"/>
      <c r="TP1098" s="37"/>
      <c r="TQ1098" s="37"/>
      <c r="TR1098" s="37"/>
      <c r="TS1098" s="37"/>
      <c r="TT1098" s="37"/>
      <c r="TU1098" s="37"/>
      <c r="TV1098" s="37"/>
      <c r="TW1098" s="37"/>
      <c r="TX1098" s="37"/>
      <c r="TY1098" s="37"/>
      <c r="TZ1098" s="37"/>
      <c r="UA1098" s="37"/>
      <c r="UB1098" s="37"/>
      <c r="UC1098" s="37"/>
      <c r="UD1098" s="37"/>
      <c r="UE1098" s="37"/>
      <c r="UF1098" s="37"/>
      <c r="UG1098" s="37"/>
      <c r="UH1098" s="37"/>
      <c r="UI1098" s="37"/>
      <c r="UJ1098" s="37"/>
      <c r="UK1098" s="37"/>
      <c r="UL1098" s="37"/>
      <c r="UM1098" s="37"/>
      <c r="UN1098" s="37"/>
      <c r="UO1098" s="37"/>
      <c r="UP1098" s="37"/>
      <c r="UQ1098" s="37"/>
      <c r="UR1098" s="37"/>
      <c r="US1098" s="37"/>
      <c r="UT1098" s="37"/>
      <c r="UU1098" s="37"/>
      <c r="UV1098" s="37"/>
      <c r="UW1098" s="37"/>
      <c r="UX1098" s="37"/>
      <c r="UY1098" s="37"/>
      <c r="UZ1098" s="37"/>
      <c r="VA1098" s="37"/>
      <c r="VB1098" s="37"/>
      <c r="VC1098" s="37"/>
      <c r="VD1098" s="37"/>
      <c r="VE1098" s="37"/>
      <c r="VF1098" s="37"/>
      <c r="VG1098" s="37"/>
      <c r="VH1098" s="37"/>
      <c r="VI1098" s="37"/>
      <c r="VJ1098" s="37"/>
      <c r="VK1098" s="37"/>
      <c r="VL1098" s="37"/>
      <c r="VM1098" s="37"/>
      <c r="VN1098" s="37"/>
      <c r="VO1098" s="37"/>
      <c r="VP1098" s="37"/>
      <c r="VQ1098" s="37"/>
      <c r="VR1098" s="37"/>
      <c r="VS1098" s="37"/>
      <c r="VT1098" s="37"/>
      <c r="VU1098" s="37"/>
      <c r="VV1098" s="37"/>
      <c r="VW1098" s="37"/>
      <c r="VX1098" s="37"/>
      <c r="VY1098" s="37"/>
      <c r="VZ1098" s="37"/>
      <c r="WA1098" s="37"/>
      <c r="WB1098" s="37"/>
      <c r="WC1098" s="37"/>
      <c r="WD1098" s="37"/>
      <c r="WE1098" s="37"/>
      <c r="WF1098" s="37"/>
      <c r="WG1098" s="37"/>
      <c r="WH1098" s="37"/>
      <c r="WI1098" s="37"/>
      <c r="WJ1098" s="37"/>
      <c r="WK1098" s="37"/>
      <c r="WL1098" s="37"/>
      <c r="WM1098" s="37"/>
      <c r="WN1098" s="37"/>
      <c r="WO1098" s="37"/>
      <c r="WP1098" s="37"/>
      <c r="WQ1098" s="37"/>
      <c r="WR1098" s="37"/>
      <c r="WS1098" s="37"/>
      <c r="WT1098" s="37"/>
      <c r="WU1098" s="37"/>
      <c r="WV1098" s="37"/>
      <c r="WW1098" s="37"/>
      <c r="WX1098" s="37"/>
      <c r="WY1098" s="37"/>
      <c r="WZ1098" s="37"/>
      <c r="XA1098" s="37"/>
      <c r="XB1098" s="37"/>
      <c r="XC1098" s="37"/>
      <c r="XD1098" s="37"/>
      <c r="XE1098" s="37"/>
      <c r="XF1098" s="37"/>
      <c r="XG1098" s="37"/>
      <c r="XH1098" s="37"/>
      <c r="XI1098" s="37"/>
      <c r="XJ1098" s="37"/>
      <c r="XK1098" s="37"/>
      <c r="XL1098" s="37"/>
      <c r="XM1098" s="37"/>
      <c r="XN1098" s="37"/>
      <c r="XO1098" s="37"/>
      <c r="XP1098" s="37"/>
      <c r="XQ1098" s="37"/>
      <c r="XR1098" s="37"/>
      <c r="XS1098" s="37"/>
      <c r="XT1098" s="37"/>
      <c r="XU1098" s="37"/>
      <c r="XV1098" s="37"/>
      <c r="XW1098" s="37"/>
      <c r="XX1098" s="37"/>
      <c r="XY1098" s="37"/>
      <c r="XZ1098" s="37"/>
      <c r="YA1098" s="37"/>
      <c r="YB1098" s="37"/>
      <c r="YC1098" s="37"/>
      <c r="YD1098" s="37"/>
      <c r="YE1098" s="37"/>
      <c r="YF1098" s="37"/>
      <c r="YG1098" s="37"/>
      <c r="YH1098" s="37"/>
      <c r="YI1098" s="37"/>
      <c r="YJ1098" s="37"/>
      <c r="YK1098" s="37"/>
      <c r="YL1098" s="37"/>
      <c r="YM1098" s="37"/>
      <c r="YN1098" s="37"/>
      <c r="YO1098" s="37"/>
      <c r="YP1098" s="37"/>
      <c r="YQ1098" s="37"/>
      <c r="YR1098" s="37"/>
      <c r="YS1098" s="37"/>
      <c r="YT1098" s="37"/>
      <c r="YU1098" s="37"/>
      <c r="YV1098" s="37"/>
      <c r="YW1098" s="37"/>
      <c r="YX1098" s="37"/>
      <c r="YY1098" s="37"/>
      <c r="YZ1098" s="37"/>
      <c r="ZA1098" s="37"/>
      <c r="ZB1098" s="37"/>
      <c r="ZC1098" s="37"/>
      <c r="ZD1098" s="37"/>
      <c r="ZE1098" s="37"/>
      <c r="ZF1098" s="37"/>
      <c r="ZG1098" s="37"/>
      <c r="ZH1098" s="37"/>
      <c r="ZI1098" s="37"/>
      <c r="ZJ1098" s="37"/>
      <c r="ZK1098" s="37"/>
      <c r="ZL1098" s="37"/>
      <c r="ZM1098" s="37"/>
      <c r="ZN1098" s="37"/>
      <c r="ZO1098" s="37"/>
      <c r="ZP1098" s="37"/>
      <c r="ZQ1098" s="37"/>
      <c r="ZR1098" s="37"/>
      <c r="ZS1098" s="37"/>
      <c r="ZT1098" s="37"/>
      <c r="ZU1098" s="37"/>
      <c r="ZV1098" s="37"/>
      <c r="ZW1098" s="37"/>
      <c r="ZX1098" s="37"/>
      <c r="ZY1098" s="37"/>
      <c r="ZZ1098" s="37"/>
      <c r="AAA1098" s="37"/>
      <c r="AAB1098" s="37"/>
      <c r="AAC1098" s="37"/>
      <c r="AAD1098" s="37"/>
      <c r="AAE1098" s="37"/>
      <c r="AAF1098" s="37"/>
      <c r="AAG1098" s="37"/>
      <c r="AAH1098" s="37"/>
      <c r="AAI1098" s="37"/>
      <c r="AAJ1098" s="37"/>
      <c r="AAK1098" s="37"/>
      <c r="AAL1098" s="35"/>
      <c r="AAM1098" s="35"/>
      <c r="AAN1098" s="35"/>
      <c r="AAO1098" s="35"/>
      <c r="AAP1098" s="35"/>
      <c r="AAQ1098" s="27" t="s">
        <v>125</v>
      </c>
      <c r="AAR1098" s="35"/>
      <c r="AAS1098" s="35"/>
      <c r="AAT1098" s="35"/>
      <c r="AAU1098" s="35"/>
      <c r="AAV1098" s="35"/>
      <c r="AAY1098" s="23"/>
      <c r="AAZ1098" s="23"/>
      <c r="ABA1098" s="23"/>
      <c r="ABB1098" s="23"/>
      <c r="ABC1098" s="23"/>
      <c r="ABD1098" s="23"/>
      <c r="ABE1098" s="23"/>
      <c r="ABF1098" s="23"/>
      <c r="ABG1098" s="23"/>
      <c r="ABH1098" s="23"/>
      <c r="ABI1098" s="23"/>
      <c r="ABJ1098" s="23"/>
    </row>
    <row r="1099" spans="1:738" ht="13" x14ac:dyDescent="0.15">
      <c r="A1099" s="35"/>
      <c r="B1099" s="39"/>
      <c r="C1099" s="40"/>
      <c r="D1099" s="40"/>
      <c r="E1099" s="40"/>
      <c r="F1099" s="40"/>
      <c r="G1099" s="40"/>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7"/>
      <c r="AP1099" s="38"/>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c r="CP1099" s="37"/>
      <c r="CQ1099" s="37"/>
      <c r="CR1099" s="37"/>
      <c r="CS1099" s="37"/>
      <c r="CT1099" s="37"/>
      <c r="CU1099" s="37"/>
      <c r="CV1099" s="37"/>
      <c r="CW1099" s="37"/>
      <c r="CX1099" s="37"/>
      <c r="CY1099" s="37"/>
      <c r="CZ1099" s="37"/>
      <c r="DA1099" s="37"/>
      <c r="DB1099" s="37"/>
      <c r="DC1099" s="37"/>
      <c r="DD1099" s="37"/>
      <c r="DE1099" s="37"/>
      <c r="DF1099" s="37"/>
      <c r="DG1099" s="37"/>
      <c r="DH1099" s="37"/>
      <c r="DI1099" s="37"/>
      <c r="DJ1099" s="37"/>
      <c r="DK1099" s="37"/>
      <c r="DL1099" s="37"/>
      <c r="DM1099" s="37"/>
      <c r="DN1099" s="37"/>
      <c r="DO1099" s="37"/>
      <c r="DP1099" s="37"/>
      <c r="DQ1099" s="37"/>
      <c r="DR1099" s="37"/>
      <c r="DS1099" s="37"/>
      <c r="DT1099" s="37"/>
      <c r="DU1099" s="37"/>
      <c r="DV1099" s="37"/>
      <c r="DW1099" s="37"/>
      <c r="DX1099" s="37"/>
      <c r="DY1099" s="37"/>
      <c r="DZ1099" s="37"/>
      <c r="EA1099" s="37"/>
      <c r="EB1099" s="37"/>
      <c r="EC1099" s="37"/>
      <c r="ED1099" s="37"/>
      <c r="EE1099" s="37"/>
      <c r="EF1099" s="37"/>
      <c r="EG1099" s="37"/>
      <c r="EH1099" s="37"/>
      <c r="EI1099" s="37"/>
      <c r="EJ1099" s="37"/>
      <c r="EK1099" s="37"/>
      <c r="EL1099" s="37"/>
      <c r="EM1099" s="37"/>
      <c r="EN1099" s="37"/>
      <c r="EO1099" s="37"/>
      <c r="EP1099" s="37"/>
      <c r="EQ1099" s="37"/>
      <c r="ER1099" s="37"/>
      <c r="ES1099" s="37"/>
      <c r="ET1099" s="37"/>
      <c r="EU1099" s="37"/>
      <c r="EV1099" s="37"/>
      <c r="EW1099" s="37"/>
      <c r="EX1099" s="37"/>
      <c r="EY1099" s="37"/>
      <c r="EZ1099" s="37"/>
      <c r="FA1099" s="37"/>
      <c r="FB1099" s="37"/>
      <c r="FC1099" s="37"/>
      <c r="FD1099" s="37"/>
      <c r="FE1099" s="37"/>
      <c r="FF1099" s="37"/>
      <c r="FG1099" s="37"/>
      <c r="FH1099" s="37"/>
      <c r="FI1099" s="37"/>
      <c r="FJ1099" s="37"/>
      <c r="FK1099" s="37"/>
      <c r="FL1099" s="37"/>
      <c r="FM1099" s="37"/>
      <c r="FN1099" s="37"/>
      <c r="FO1099" s="37"/>
      <c r="FP1099" s="37"/>
      <c r="FQ1099" s="37"/>
      <c r="FR1099" s="37"/>
      <c r="FS1099" s="37"/>
      <c r="FT1099" s="37"/>
      <c r="FU1099" s="37"/>
      <c r="FV1099" s="37"/>
      <c r="FW1099" s="37"/>
      <c r="FX1099" s="37"/>
      <c r="FY1099" s="37"/>
      <c r="FZ1099" s="37"/>
      <c r="GA1099" s="37"/>
      <c r="GB1099" s="37"/>
      <c r="GC1099" s="37"/>
      <c r="GD1099" s="37"/>
      <c r="GE1099" s="37"/>
      <c r="GF1099" s="37"/>
      <c r="GG1099" s="37"/>
      <c r="GH1099" s="37"/>
      <c r="GI1099" s="37"/>
      <c r="GJ1099" s="37"/>
      <c r="GK1099" s="37"/>
      <c r="GL1099" s="37"/>
      <c r="GM1099" s="37"/>
      <c r="GN1099" s="37"/>
      <c r="GO1099" s="37"/>
      <c r="GP1099" s="37"/>
      <c r="GQ1099" s="37"/>
      <c r="GR1099" s="37"/>
      <c r="GS1099" s="37"/>
      <c r="GT1099" s="37"/>
      <c r="GU1099" s="37"/>
      <c r="GV1099" s="37"/>
      <c r="GW1099" s="37"/>
      <c r="GX1099" s="37"/>
      <c r="GY1099" s="37"/>
      <c r="GZ1099" s="37"/>
      <c r="HA1099" s="37"/>
      <c r="HB1099" s="37"/>
      <c r="HC1099" s="37"/>
      <c r="HD1099" s="37"/>
      <c r="HE1099" s="37"/>
      <c r="HF1099" s="37"/>
      <c r="HG1099" s="37"/>
      <c r="HH1099" s="37"/>
      <c r="HI1099" s="37"/>
      <c r="HJ1099" s="37"/>
      <c r="HK1099" s="37"/>
      <c r="HL1099" s="37"/>
      <c r="HM1099" s="37"/>
      <c r="HN1099" s="37"/>
      <c r="HO1099" s="37"/>
      <c r="HP1099" s="37"/>
      <c r="HQ1099" s="37"/>
      <c r="HR1099" s="37"/>
      <c r="HS1099" s="37"/>
      <c r="HT1099" s="37"/>
      <c r="HU1099" s="37"/>
      <c r="HV1099" s="37"/>
      <c r="HW1099" s="37"/>
      <c r="HX1099" s="37"/>
      <c r="HY1099" s="37"/>
      <c r="HZ1099" s="37"/>
      <c r="IA1099" s="37"/>
      <c r="IB1099" s="37"/>
      <c r="IC1099" s="37"/>
      <c r="ID1099" s="37"/>
      <c r="IE1099" s="37"/>
      <c r="IF1099" s="37"/>
      <c r="IG1099" s="37"/>
      <c r="IH1099" s="37"/>
      <c r="II1099" s="37"/>
      <c r="IJ1099" s="37"/>
      <c r="IK1099" s="37"/>
      <c r="IL1099" s="37"/>
      <c r="IM1099" s="37"/>
      <c r="IN1099" s="37"/>
      <c r="IO1099" s="37"/>
      <c r="IP1099" s="37"/>
      <c r="IQ1099" s="37"/>
      <c r="IR1099" s="37"/>
      <c r="IS1099" s="37"/>
      <c r="IT1099" s="37"/>
      <c r="IU1099" s="37"/>
      <c r="IV1099" s="37"/>
      <c r="IW1099" s="37"/>
      <c r="IX1099" s="37"/>
      <c r="IY1099" s="37"/>
      <c r="IZ1099" s="37"/>
      <c r="JA1099" s="37"/>
      <c r="JB1099" s="37"/>
      <c r="JC1099" s="37"/>
      <c r="JD1099" s="37"/>
      <c r="JE1099" s="37"/>
      <c r="JF1099" s="37"/>
      <c r="JG1099" s="37"/>
      <c r="JH1099" s="37"/>
      <c r="JI1099" s="37"/>
      <c r="JJ1099" s="37"/>
      <c r="JK1099" s="37"/>
      <c r="JL1099" s="37"/>
      <c r="JM1099" s="37"/>
      <c r="JN1099" s="37"/>
      <c r="JO1099" s="37"/>
      <c r="JP1099" s="37"/>
      <c r="JQ1099" s="37"/>
      <c r="JR1099" s="37"/>
      <c r="JS1099" s="37"/>
      <c r="JT1099" s="37"/>
      <c r="JU1099" s="37"/>
      <c r="JV1099" s="37"/>
      <c r="JW1099" s="37"/>
      <c r="JX1099" s="37"/>
      <c r="JY1099" s="37"/>
      <c r="JZ1099" s="37"/>
      <c r="KA1099" s="37"/>
      <c r="KB1099" s="37"/>
      <c r="KC1099" s="37"/>
      <c r="KD1099" s="37"/>
      <c r="KE1099" s="37"/>
      <c r="KF1099" s="37"/>
      <c r="KG1099" s="37"/>
      <c r="KH1099" s="37"/>
      <c r="KI1099" s="37"/>
      <c r="KJ1099" s="37"/>
      <c r="KK1099" s="37"/>
      <c r="KL1099" s="37"/>
      <c r="KM1099" s="37"/>
      <c r="KN1099" s="37"/>
      <c r="KO1099" s="37"/>
      <c r="KP1099" s="37"/>
      <c r="KQ1099" s="37"/>
      <c r="KR1099" s="37"/>
      <c r="KS1099" s="37"/>
      <c r="KT1099" s="37"/>
      <c r="KU1099" s="37"/>
      <c r="KV1099" s="37"/>
      <c r="KW1099" s="37"/>
      <c r="KX1099" s="37"/>
      <c r="KY1099" s="37"/>
      <c r="KZ1099" s="37"/>
      <c r="LA1099" s="37"/>
      <c r="LB1099" s="37"/>
      <c r="LC1099" s="37"/>
      <c r="LD1099" s="37"/>
      <c r="LE1099" s="37"/>
      <c r="LF1099" s="37"/>
      <c r="LG1099" s="37"/>
      <c r="LH1099" s="37"/>
      <c r="LI1099" s="37"/>
      <c r="LJ1099" s="37"/>
      <c r="LK1099" s="37"/>
      <c r="LL1099" s="37"/>
      <c r="LM1099" s="37"/>
      <c r="LN1099" s="37"/>
      <c r="LO1099" s="37"/>
      <c r="LP1099" s="37"/>
      <c r="LQ1099" s="37"/>
      <c r="LR1099" s="37"/>
      <c r="LS1099" s="37"/>
      <c r="LT1099" s="37"/>
      <c r="LU1099" s="37"/>
      <c r="LV1099" s="37"/>
      <c r="LW1099" s="37"/>
      <c r="LX1099" s="37"/>
      <c r="LY1099" s="37"/>
      <c r="LZ1099" s="37"/>
      <c r="MA1099" s="37"/>
      <c r="MB1099" s="37"/>
      <c r="MC1099" s="37"/>
      <c r="MD1099" s="37"/>
      <c r="ME1099" s="37"/>
      <c r="MF1099" s="37"/>
      <c r="MG1099" s="37"/>
      <c r="MH1099" s="37"/>
      <c r="MI1099" s="37"/>
      <c r="MJ1099" s="37"/>
      <c r="MK1099" s="37"/>
      <c r="ML1099" s="37"/>
      <c r="MM1099" s="37"/>
      <c r="MN1099" s="37"/>
      <c r="MO1099" s="37"/>
      <c r="MP1099" s="37"/>
      <c r="MQ1099" s="37"/>
      <c r="MR1099" s="37"/>
      <c r="MS1099" s="37"/>
      <c r="MT1099" s="37"/>
      <c r="MU1099" s="37"/>
      <c r="MV1099" s="37"/>
      <c r="MW1099" s="37"/>
      <c r="MX1099" s="37"/>
      <c r="MY1099" s="37"/>
      <c r="MZ1099" s="37"/>
      <c r="NA1099" s="37"/>
      <c r="NB1099" s="37"/>
      <c r="NC1099" s="37"/>
      <c r="ND1099" s="37"/>
      <c r="NE1099" s="37"/>
      <c r="NF1099" s="37"/>
      <c r="NG1099" s="37"/>
      <c r="NH1099" s="37"/>
      <c r="NI1099" s="37"/>
      <c r="NJ1099" s="37"/>
      <c r="NK1099" s="37"/>
      <c r="NL1099" s="37"/>
      <c r="NM1099" s="37"/>
      <c r="NN1099" s="37"/>
      <c r="NO1099" s="37"/>
      <c r="NP1099" s="37"/>
      <c r="NQ1099" s="37"/>
      <c r="NR1099" s="37"/>
      <c r="NS1099" s="37"/>
      <c r="NT1099" s="37"/>
      <c r="NU1099" s="37"/>
      <c r="NV1099" s="37"/>
      <c r="NW1099" s="37"/>
      <c r="NX1099" s="37"/>
      <c r="NY1099" s="37"/>
      <c r="NZ1099" s="37"/>
      <c r="OA1099" s="37"/>
      <c r="OB1099" s="37"/>
      <c r="OC1099" s="37"/>
      <c r="OD1099" s="37"/>
      <c r="OE1099" s="37"/>
      <c r="OF1099" s="37"/>
      <c r="OG1099" s="37"/>
      <c r="OH1099" s="37"/>
      <c r="OI1099" s="37"/>
      <c r="OJ1099" s="37"/>
      <c r="OK1099" s="37"/>
      <c r="OL1099" s="37"/>
      <c r="OM1099" s="37"/>
      <c r="ON1099" s="37"/>
      <c r="OO1099" s="37"/>
      <c r="OP1099" s="37"/>
      <c r="OQ1099" s="37"/>
      <c r="OR1099" s="37"/>
      <c r="OS1099" s="37"/>
      <c r="OT1099" s="37"/>
      <c r="OU1099" s="37"/>
      <c r="OV1099" s="37"/>
      <c r="OW1099" s="37"/>
      <c r="OX1099" s="37"/>
      <c r="OY1099" s="37"/>
      <c r="OZ1099" s="37"/>
      <c r="PA1099" s="37"/>
      <c r="PB1099" s="37"/>
      <c r="PC1099" s="37"/>
      <c r="PD1099" s="37"/>
      <c r="PE1099" s="37"/>
      <c r="PF1099" s="37"/>
      <c r="PG1099" s="37"/>
      <c r="PH1099" s="37"/>
      <c r="PI1099" s="37"/>
      <c r="PJ1099" s="37"/>
      <c r="PK1099" s="37"/>
      <c r="PL1099" s="37"/>
      <c r="PM1099" s="37"/>
      <c r="PN1099" s="37"/>
      <c r="PO1099" s="37"/>
      <c r="PP1099" s="37"/>
      <c r="PQ1099" s="37"/>
      <c r="PR1099" s="37"/>
      <c r="PS1099" s="37"/>
      <c r="PT1099" s="37"/>
      <c r="PU1099" s="37"/>
      <c r="PV1099" s="37"/>
      <c r="PW1099" s="37"/>
      <c r="PX1099" s="37"/>
      <c r="PY1099" s="37"/>
      <c r="PZ1099" s="37"/>
      <c r="QA1099" s="37"/>
      <c r="QB1099" s="37"/>
      <c r="QC1099" s="37"/>
      <c r="QD1099" s="37"/>
      <c r="QE1099" s="37"/>
      <c r="QF1099" s="37"/>
      <c r="QG1099" s="37"/>
      <c r="QH1099" s="37"/>
      <c r="QI1099" s="37"/>
      <c r="QJ1099" s="37"/>
      <c r="QK1099" s="37"/>
      <c r="QL1099" s="37"/>
      <c r="QM1099" s="37"/>
      <c r="QN1099" s="37"/>
      <c r="QO1099" s="37"/>
      <c r="QP1099" s="37"/>
      <c r="QQ1099" s="37"/>
      <c r="QR1099" s="37"/>
      <c r="QS1099" s="37"/>
      <c r="QT1099" s="37"/>
      <c r="QU1099" s="37"/>
      <c r="QV1099" s="37"/>
      <c r="QW1099" s="37"/>
      <c r="QX1099" s="37"/>
      <c r="QY1099" s="37"/>
      <c r="QZ1099" s="37"/>
      <c r="RA1099" s="37"/>
      <c r="RB1099" s="37"/>
      <c r="RC1099" s="37"/>
      <c r="RD1099" s="37"/>
      <c r="RE1099" s="37"/>
      <c r="RF1099" s="37"/>
      <c r="RG1099" s="37"/>
      <c r="RH1099" s="37"/>
      <c r="RI1099" s="37"/>
      <c r="RJ1099" s="37"/>
      <c r="RK1099" s="37"/>
      <c r="RL1099" s="37"/>
      <c r="RM1099" s="37"/>
      <c r="RN1099" s="37"/>
      <c r="RO1099" s="37"/>
      <c r="RP1099" s="37"/>
      <c r="RQ1099" s="37"/>
      <c r="RR1099" s="37"/>
      <c r="RS1099" s="37"/>
      <c r="RT1099" s="37"/>
      <c r="RU1099" s="37"/>
      <c r="RV1099" s="37"/>
      <c r="RW1099" s="37"/>
      <c r="RX1099" s="37"/>
      <c r="RY1099" s="37"/>
      <c r="RZ1099" s="37"/>
      <c r="SA1099" s="37"/>
      <c r="SB1099" s="37"/>
      <c r="SC1099" s="37"/>
      <c r="SD1099" s="37"/>
      <c r="SE1099" s="37"/>
      <c r="SF1099" s="37"/>
      <c r="SG1099" s="37"/>
      <c r="SH1099" s="37"/>
      <c r="SI1099" s="37"/>
      <c r="SJ1099" s="37"/>
      <c r="SK1099" s="37"/>
      <c r="SL1099" s="37"/>
      <c r="SM1099" s="37"/>
      <c r="SN1099" s="37"/>
      <c r="SO1099" s="37"/>
      <c r="SP1099" s="37"/>
      <c r="SQ1099" s="37"/>
      <c r="SR1099" s="37"/>
      <c r="SS1099" s="37"/>
      <c r="ST1099" s="37"/>
      <c r="SU1099" s="37"/>
      <c r="SV1099" s="37"/>
      <c r="SW1099" s="37"/>
      <c r="SX1099" s="37"/>
      <c r="SY1099" s="37"/>
      <c r="SZ1099" s="37"/>
      <c r="TA1099" s="37"/>
      <c r="TB1099" s="37"/>
      <c r="TC1099" s="37"/>
      <c r="TD1099" s="37"/>
      <c r="TE1099" s="37"/>
      <c r="TF1099" s="37"/>
      <c r="TG1099" s="37"/>
      <c r="TH1099" s="37"/>
      <c r="TI1099" s="37"/>
      <c r="TJ1099" s="37"/>
      <c r="TK1099" s="37"/>
      <c r="TL1099" s="37"/>
      <c r="TM1099" s="37"/>
      <c r="TN1099" s="37"/>
      <c r="TO1099" s="37"/>
      <c r="TP1099" s="37"/>
      <c r="TQ1099" s="37"/>
      <c r="TR1099" s="37"/>
      <c r="TS1099" s="37"/>
      <c r="TT1099" s="37"/>
      <c r="TU1099" s="37"/>
      <c r="TV1099" s="37"/>
      <c r="TW1099" s="37"/>
      <c r="TX1099" s="37"/>
      <c r="TY1099" s="37"/>
      <c r="TZ1099" s="37"/>
      <c r="UA1099" s="37"/>
      <c r="UB1099" s="37"/>
      <c r="UC1099" s="37"/>
      <c r="UD1099" s="37"/>
      <c r="UE1099" s="37"/>
      <c r="UF1099" s="37"/>
      <c r="UG1099" s="37"/>
      <c r="UH1099" s="37"/>
      <c r="UI1099" s="37"/>
      <c r="UJ1099" s="37"/>
      <c r="UK1099" s="37"/>
      <c r="UL1099" s="37"/>
      <c r="UM1099" s="37"/>
      <c r="UN1099" s="37"/>
      <c r="UO1099" s="37"/>
      <c r="UP1099" s="37"/>
      <c r="UQ1099" s="37"/>
      <c r="UR1099" s="37"/>
      <c r="US1099" s="37"/>
      <c r="UT1099" s="37"/>
      <c r="UU1099" s="37"/>
      <c r="UV1099" s="37"/>
      <c r="UW1099" s="37"/>
      <c r="UX1099" s="37"/>
      <c r="UY1099" s="37"/>
      <c r="UZ1099" s="37"/>
      <c r="VA1099" s="37"/>
      <c r="VB1099" s="37"/>
      <c r="VC1099" s="37"/>
      <c r="VD1099" s="37"/>
      <c r="VE1099" s="37"/>
      <c r="VF1099" s="37"/>
      <c r="VG1099" s="37"/>
      <c r="VH1099" s="37"/>
      <c r="VI1099" s="37"/>
      <c r="VJ1099" s="37"/>
      <c r="VK1099" s="37"/>
      <c r="VL1099" s="37"/>
      <c r="VM1099" s="37"/>
      <c r="VN1099" s="37"/>
      <c r="VO1099" s="37"/>
      <c r="VP1099" s="37"/>
      <c r="VQ1099" s="37"/>
      <c r="VR1099" s="37"/>
      <c r="VS1099" s="37"/>
      <c r="VT1099" s="37"/>
      <c r="VU1099" s="37"/>
      <c r="VV1099" s="37"/>
      <c r="VW1099" s="37"/>
      <c r="VX1099" s="37"/>
      <c r="VY1099" s="37"/>
      <c r="VZ1099" s="37"/>
      <c r="WA1099" s="37"/>
      <c r="WB1099" s="37"/>
      <c r="WC1099" s="37"/>
      <c r="WD1099" s="37"/>
      <c r="WE1099" s="37"/>
      <c r="WF1099" s="37"/>
      <c r="WG1099" s="37"/>
      <c r="WH1099" s="37"/>
      <c r="WI1099" s="37"/>
      <c r="WJ1099" s="37"/>
      <c r="WK1099" s="37"/>
      <c r="WL1099" s="37"/>
      <c r="WM1099" s="37"/>
      <c r="WN1099" s="37"/>
      <c r="WO1099" s="37"/>
      <c r="WP1099" s="37"/>
      <c r="WQ1099" s="37"/>
      <c r="WR1099" s="37"/>
      <c r="WS1099" s="37"/>
      <c r="WT1099" s="37"/>
      <c r="WU1099" s="37"/>
      <c r="WV1099" s="37"/>
      <c r="WW1099" s="37"/>
      <c r="WX1099" s="37"/>
      <c r="WY1099" s="37"/>
      <c r="WZ1099" s="37"/>
      <c r="XA1099" s="37"/>
      <c r="XB1099" s="37"/>
      <c r="XC1099" s="37"/>
      <c r="XD1099" s="37"/>
      <c r="XE1099" s="37"/>
      <c r="XF1099" s="37"/>
      <c r="XG1099" s="37"/>
      <c r="XH1099" s="37"/>
      <c r="XI1099" s="37"/>
      <c r="XJ1099" s="37"/>
      <c r="XK1099" s="37"/>
      <c r="XL1099" s="37"/>
      <c r="XM1099" s="37"/>
      <c r="XN1099" s="37"/>
      <c r="XO1099" s="37"/>
      <c r="XP1099" s="37"/>
      <c r="XQ1099" s="37"/>
      <c r="XR1099" s="37"/>
      <c r="XS1099" s="37"/>
      <c r="XT1099" s="37"/>
      <c r="XU1099" s="37"/>
      <c r="XV1099" s="37"/>
      <c r="XW1099" s="37"/>
      <c r="XX1099" s="37"/>
      <c r="XY1099" s="37"/>
      <c r="XZ1099" s="37"/>
      <c r="YA1099" s="37"/>
      <c r="YB1099" s="37"/>
      <c r="YC1099" s="37"/>
      <c r="YD1099" s="37"/>
      <c r="YE1099" s="37"/>
      <c r="YF1099" s="37"/>
      <c r="YG1099" s="37"/>
      <c r="YH1099" s="37"/>
      <c r="YI1099" s="37"/>
      <c r="YJ1099" s="37"/>
      <c r="YK1099" s="37"/>
      <c r="YL1099" s="37"/>
      <c r="YM1099" s="37"/>
      <c r="YN1099" s="37"/>
      <c r="YO1099" s="37"/>
      <c r="YP1099" s="37"/>
      <c r="YQ1099" s="37"/>
      <c r="YR1099" s="37"/>
      <c r="YS1099" s="37"/>
      <c r="YT1099" s="37"/>
      <c r="YU1099" s="37"/>
      <c r="YV1099" s="37"/>
      <c r="YW1099" s="37"/>
      <c r="YX1099" s="37"/>
      <c r="YY1099" s="37"/>
      <c r="YZ1099" s="37"/>
      <c r="ZA1099" s="37"/>
      <c r="ZB1099" s="37"/>
      <c r="ZC1099" s="37"/>
      <c r="ZD1099" s="37"/>
      <c r="ZE1099" s="37"/>
      <c r="ZF1099" s="37"/>
      <c r="ZG1099" s="37"/>
      <c r="ZH1099" s="37"/>
      <c r="ZI1099" s="37"/>
      <c r="ZJ1099" s="37"/>
      <c r="ZK1099" s="37"/>
      <c r="ZL1099" s="37"/>
      <c r="ZM1099" s="37"/>
      <c r="ZN1099" s="37"/>
      <c r="ZO1099" s="37"/>
      <c r="ZP1099" s="37"/>
      <c r="ZQ1099" s="37"/>
      <c r="ZR1099" s="37"/>
      <c r="ZS1099" s="37"/>
      <c r="ZT1099" s="37"/>
      <c r="ZU1099" s="37"/>
      <c r="ZV1099" s="37"/>
      <c r="ZW1099" s="37"/>
      <c r="ZX1099" s="37"/>
      <c r="ZY1099" s="37"/>
      <c r="ZZ1099" s="37"/>
      <c r="AAA1099" s="37"/>
      <c r="AAB1099" s="37"/>
      <c r="AAC1099" s="37"/>
      <c r="AAD1099" s="37"/>
      <c r="AAE1099" s="37"/>
      <c r="AAF1099" s="37"/>
      <c r="AAG1099" s="37"/>
      <c r="AAH1099" s="37"/>
      <c r="AAI1099" s="37"/>
      <c r="AAJ1099" s="37"/>
      <c r="AAK1099" s="37"/>
      <c r="AAL1099" s="35"/>
      <c r="AAM1099" s="35"/>
      <c r="AAN1099" s="35"/>
      <c r="AAO1099" s="35"/>
      <c r="AAP1099" s="35"/>
      <c r="AAQ1099" s="27" t="s">
        <v>111</v>
      </c>
      <c r="AAR1099" s="35"/>
      <c r="AAS1099" s="35"/>
      <c r="AAT1099" s="35"/>
      <c r="AAU1099" s="35"/>
      <c r="AAV1099" s="35"/>
      <c r="AAY1099" s="23"/>
      <c r="AAZ1099" s="23"/>
      <c r="ABA1099" s="23"/>
      <c r="ABB1099" s="23"/>
      <c r="ABC1099" s="23"/>
      <c r="ABD1099" s="23"/>
      <c r="ABE1099" s="23"/>
      <c r="ABF1099" s="23"/>
      <c r="ABG1099" s="23"/>
      <c r="ABH1099" s="23"/>
      <c r="ABI1099" s="23"/>
      <c r="ABJ1099" s="23"/>
    </row>
    <row r="1100" spans="1:738" x14ac:dyDescent="0.15">
      <c r="A1100" s="35"/>
      <c r="B1100" s="39"/>
      <c r="C1100" s="40"/>
      <c r="D1100" s="40"/>
      <c r="E1100" s="40"/>
      <c r="F1100" s="40"/>
      <c r="G1100" s="40"/>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7"/>
      <c r="AP1100" s="38"/>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c r="CP1100" s="37"/>
      <c r="CQ1100" s="37"/>
      <c r="CR1100" s="37"/>
      <c r="CS1100" s="37"/>
      <c r="CT1100" s="37"/>
      <c r="CU1100" s="37"/>
      <c r="CV1100" s="37"/>
      <c r="CW1100" s="37"/>
      <c r="CX1100" s="37"/>
      <c r="CY1100" s="37"/>
      <c r="CZ1100" s="37"/>
      <c r="DA1100" s="37"/>
      <c r="DB1100" s="37"/>
      <c r="DC1100" s="37"/>
      <c r="DD1100" s="37"/>
      <c r="DE1100" s="37"/>
      <c r="DF1100" s="37"/>
      <c r="DG1100" s="37"/>
      <c r="DH1100" s="37"/>
      <c r="DI1100" s="37"/>
      <c r="DJ1100" s="37"/>
      <c r="DK1100" s="37"/>
      <c r="DL1100" s="37"/>
      <c r="DM1100" s="37"/>
      <c r="DN1100" s="37"/>
      <c r="DO1100" s="37"/>
      <c r="DP1100" s="37"/>
      <c r="DQ1100" s="37"/>
      <c r="DR1100" s="37"/>
      <c r="DS1100" s="37"/>
      <c r="DT1100" s="37"/>
      <c r="DU1100" s="37"/>
      <c r="DV1100" s="37"/>
      <c r="DW1100" s="37"/>
      <c r="DX1100" s="37"/>
      <c r="DY1100" s="37"/>
      <c r="DZ1100" s="37"/>
      <c r="EA1100" s="37"/>
      <c r="EB1100" s="37"/>
      <c r="EC1100" s="37"/>
      <c r="ED1100" s="37"/>
      <c r="EE1100" s="37"/>
      <c r="EF1100" s="37"/>
      <c r="EG1100" s="37"/>
      <c r="EH1100" s="37"/>
      <c r="EI1100" s="37"/>
      <c r="EJ1100" s="37"/>
      <c r="EK1100" s="37"/>
      <c r="EL1100" s="37"/>
      <c r="EM1100" s="37"/>
      <c r="EN1100" s="37"/>
      <c r="EO1100" s="37"/>
      <c r="EP1100" s="37"/>
      <c r="EQ1100" s="37"/>
      <c r="ER1100" s="37"/>
      <c r="ES1100" s="37"/>
      <c r="ET1100" s="37"/>
      <c r="EU1100" s="37"/>
      <c r="EV1100" s="37"/>
      <c r="EW1100" s="37"/>
      <c r="EX1100" s="37"/>
      <c r="EY1100" s="37"/>
      <c r="EZ1100" s="37"/>
      <c r="FA1100" s="37"/>
      <c r="FB1100" s="37"/>
      <c r="FC1100" s="37"/>
      <c r="FD1100" s="37"/>
      <c r="FE1100" s="37"/>
      <c r="FF1100" s="37"/>
      <c r="FG1100" s="37"/>
      <c r="FH1100" s="37"/>
      <c r="FI1100" s="37"/>
      <c r="FJ1100" s="37"/>
      <c r="FK1100" s="37"/>
      <c r="FL1100" s="37"/>
      <c r="FM1100" s="37"/>
      <c r="FN1100" s="37"/>
      <c r="FO1100" s="37"/>
      <c r="FP1100" s="37"/>
      <c r="FQ1100" s="37"/>
      <c r="FR1100" s="37"/>
      <c r="FS1100" s="37"/>
      <c r="FT1100" s="37"/>
      <c r="FU1100" s="37"/>
      <c r="FV1100" s="37"/>
      <c r="FW1100" s="37"/>
      <c r="FX1100" s="37"/>
      <c r="FY1100" s="37"/>
      <c r="FZ1100" s="37"/>
      <c r="GA1100" s="37"/>
      <c r="GB1100" s="37"/>
      <c r="GC1100" s="37"/>
      <c r="GD1100" s="37"/>
      <c r="GE1100" s="37"/>
      <c r="GF1100" s="37"/>
      <c r="GG1100" s="37"/>
      <c r="GH1100" s="37"/>
      <c r="GI1100" s="37"/>
      <c r="GJ1100" s="37"/>
      <c r="GK1100" s="37"/>
      <c r="GL1100" s="37"/>
      <c r="GM1100" s="37"/>
      <c r="GN1100" s="37"/>
      <c r="GO1100" s="37"/>
      <c r="GP1100" s="37"/>
      <c r="GQ1100" s="37"/>
      <c r="GR1100" s="37"/>
      <c r="GS1100" s="37"/>
      <c r="GT1100" s="37"/>
      <c r="GU1100" s="37"/>
      <c r="GV1100" s="37"/>
      <c r="GW1100" s="37"/>
      <c r="GX1100" s="37"/>
      <c r="GY1100" s="37"/>
      <c r="GZ1100" s="37"/>
      <c r="HA1100" s="37"/>
      <c r="HB1100" s="37"/>
      <c r="HC1100" s="37"/>
      <c r="HD1100" s="37"/>
      <c r="HE1100" s="37"/>
      <c r="HF1100" s="37"/>
      <c r="HG1100" s="37"/>
      <c r="HH1100" s="37"/>
      <c r="HI1100" s="37"/>
      <c r="HJ1100" s="37"/>
      <c r="HK1100" s="37"/>
      <c r="HL1100" s="37"/>
      <c r="HM1100" s="37"/>
      <c r="HN1100" s="37"/>
      <c r="HO1100" s="37"/>
      <c r="HP1100" s="37"/>
      <c r="HQ1100" s="37"/>
      <c r="HR1100" s="37"/>
      <c r="HS1100" s="37"/>
      <c r="HT1100" s="37"/>
      <c r="HU1100" s="37"/>
      <c r="HV1100" s="37"/>
      <c r="HW1100" s="37"/>
      <c r="HX1100" s="37"/>
      <c r="HY1100" s="37"/>
      <c r="HZ1100" s="37"/>
      <c r="IA1100" s="37"/>
      <c r="IB1100" s="37"/>
      <c r="IC1100" s="37"/>
      <c r="ID1100" s="37"/>
      <c r="IE1100" s="37"/>
      <c r="IF1100" s="37"/>
      <c r="IG1100" s="37"/>
      <c r="IH1100" s="37"/>
      <c r="II1100" s="37"/>
      <c r="IJ1100" s="37"/>
      <c r="IK1100" s="37"/>
      <c r="IL1100" s="37"/>
      <c r="IM1100" s="37"/>
      <c r="IN1100" s="37"/>
      <c r="IO1100" s="37"/>
      <c r="IP1100" s="37"/>
      <c r="IQ1100" s="37"/>
      <c r="IR1100" s="37"/>
      <c r="IS1100" s="37"/>
      <c r="IT1100" s="37"/>
      <c r="IU1100" s="37"/>
      <c r="IV1100" s="37"/>
      <c r="IW1100" s="37"/>
      <c r="IX1100" s="37"/>
      <c r="IY1100" s="37"/>
      <c r="IZ1100" s="37"/>
      <c r="JA1100" s="37"/>
      <c r="JB1100" s="37"/>
      <c r="JC1100" s="37"/>
      <c r="JD1100" s="37"/>
      <c r="JE1100" s="37"/>
      <c r="JF1100" s="37"/>
      <c r="JG1100" s="37"/>
      <c r="JH1100" s="37"/>
      <c r="JI1100" s="37"/>
      <c r="JJ1100" s="37"/>
      <c r="JK1100" s="37"/>
      <c r="JL1100" s="37"/>
      <c r="JM1100" s="37"/>
      <c r="JN1100" s="37"/>
      <c r="JO1100" s="37"/>
      <c r="JP1100" s="37"/>
      <c r="JQ1100" s="37"/>
      <c r="JR1100" s="37"/>
      <c r="JS1100" s="37"/>
      <c r="JT1100" s="37"/>
      <c r="JU1100" s="37"/>
      <c r="JV1100" s="37"/>
      <c r="JW1100" s="37"/>
      <c r="JX1100" s="37"/>
      <c r="JY1100" s="37"/>
      <c r="JZ1100" s="37"/>
      <c r="KA1100" s="37"/>
      <c r="KB1100" s="37"/>
      <c r="KC1100" s="37"/>
      <c r="KD1100" s="37"/>
      <c r="KE1100" s="37"/>
      <c r="KF1100" s="37"/>
      <c r="KG1100" s="37"/>
      <c r="KH1100" s="37"/>
      <c r="KI1100" s="37"/>
      <c r="KJ1100" s="37"/>
      <c r="KK1100" s="37"/>
      <c r="KL1100" s="37"/>
      <c r="KM1100" s="37"/>
      <c r="KN1100" s="37"/>
      <c r="KO1100" s="37"/>
      <c r="KP1100" s="37"/>
      <c r="KQ1100" s="37"/>
      <c r="KR1100" s="37"/>
      <c r="KS1100" s="37"/>
      <c r="KT1100" s="37"/>
      <c r="KU1100" s="37"/>
      <c r="KV1100" s="37"/>
      <c r="KW1100" s="37"/>
      <c r="KX1100" s="37"/>
      <c r="KY1100" s="37"/>
      <c r="KZ1100" s="37"/>
      <c r="LA1100" s="37"/>
      <c r="LB1100" s="37"/>
      <c r="LC1100" s="37"/>
      <c r="LD1100" s="37"/>
      <c r="LE1100" s="37"/>
      <c r="LF1100" s="37"/>
      <c r="LG1100" s="37"/>
      <c r="LH1100" s="37"/>
      <c r="LI1100" s="37"/>
      <c r="LJ1100" s="37"/>
      <c r="LK1100" s="37"/>
      <c r="LL1100" s="37"/>
      <c r="LM1100" s="37"/>
      <c r="LN1100" s="37"/>
      <c r="LO1100" s="37"/>
      <c r="LP1100" s="37"/>
      <c r="LQ1100" s="37"/>
      <c r="LR1100" s="37"/>
      <c r="LS1100" s="37"/>
      <c r="LT1100" s="37"/>
      <c r="LU1100" s="37"/>
      <c r="LV1100" s="37"/>
      <c r="LW1100" s="37"/>
      <c r="LX1100" s="37"/>
      <c r="LY1100" s="37"/>
      <c r="LZ1100" s="37"/>
      <c r="MA1100" s="37"/>
      <c r="MB1100" s="37"/>
      <c r="MC1100" s="37"/>
      <c r="MD1100" s="37"/>
      <c r="ME1100" s="37"/>
      <c r="MF1100" s="37"/>
      <c r="MG1100" s="37"/>
      <c r="MH1100" s="37"/>
      <c r="MI1100" s="37"/>
      <c r="MJ1100" s="37"/>
      <c r="MK1100" s="37"/>
      <c r="ML1100" s="37"/>
      <c r="MM1100" s="37"/>
      <c r="MN1100" s="37"/>
      <c r="MO1100" s="37"/>
      <c r="MP1100" s="37"/>
      <c r="MQ1100" s="37"/>
      <c r="MR1100" s="37"/>
      <c r="MS1100" s="37"/>
      <c r="MT1100" s="37"/>
      <c r="MU1100" s="37"/>
      <c r="MV1100" s="37"/>
      <c r="MW1100" s="37"/>
      <c r="MX1100" s="37"/>
      <c r="MY1100" s="37"/>
      <c r="MZ1100" s="37"/>
      <c r="NA1100" s="37"/>
      <c r="NB1100" s="37"/>
      <c r="NC1100" s="37"/>
      <c r="ND1100" s="37"/>
      <c r="NE1100" s="37"/>
      <c r="NF1100" s="37"/>
      <c r="NG1100" s="37"/>
      <c r="NH1100" s="37"/>
      <c r="NI1100" s="37"/>
      <c r="NJ1100" s="37"/>
      <c r="NK1100" s="37"/>
      <c r="NL1100" s="37"/>
      <c r="NM1100" s="37"/>
      <c r="NN1100" s="37"/>
      <c r="NO1100" s="37"/>
      <c r="NP1100" s="37"/>
      <c r="NQ1100" s="37"/>
      <c r="NR1100" s="37"/>
      <c r="NS1100" s="37"/>
      <c r="NT1100" s="37"/>
      <c r="NU1100" s="37"/>
      <c r="NV1100" s="37"/>
      <c r="NW1100" s="37"/>
      <c r="NX1100" s="37"/>
      <c r="NY1100" s="37"/>
      <c r="NZ1100" s="37"/>
      <c r="OA1100" s="37"/>
      <c r="OB1100" s="37"/>
      <c r="OC1100" s="37"/>
      <c r="OD1100" s="37"/>
      <c r="OE1100" s="37"/>
      <c r="OF1100" s="37"/>
      <c r="OG1100" s="37"/>
      <c r="OH1100" s="37"/>
      <c r="OI1100" s="37"/>
      <c r="OJ1100" s="37"/>
      <c r="OK1100" s="37"/>
      <c r="OL1100" s="37"/>
      <c r="OM1100" s="37"/>
      <c r="ON1100" s="37"/>
      <c r="OO1100" s="37"/>
      <c r="OP1100" s="37"/>
      <c r="OQ1100" s="37"/>
      <c r="OR1100" s="37"/>
      <c r="OS1100" s="37"/>
      <c r="OT1100" s="37"/>
      <c r="OU1100" s="37"/>
      <c r="OV1100" s="37"/>
      <c r="OW1100" s="37"/>
      <c r="OX1100" s="37"/>
      <c r="OY1100" s="37"/>
      <c r="OZ1100" s="37"/>
      <c r="PA1100" s="37"/>
      <c r="PB1100" s="37"/>
      <c r="PC1100" s="37"/>
      <c r="PD1100" s="37"/>
      <c r="PE1100" s="37"/>
      <c r="PF1100" s="37"/>
      <c r="PG1100" s="37"/>
      <c r="PH1100" s="37"/>
      <c r="PI1100" s="37"/>
      <c r="PJ1100" s="37"/>
      <c r="PK1100" s="37"/>
      <c r="PL1100" s="37"/>
      <c r="PM1100" s="37"/>
      <c r="PN1100" s="37"/>
      <c r="PO1100" s="37"/>
      <c r="PP1100" s="37"/>
      <c r="PQ1100" s="37"/>
      <c r="PR1100" s="37"/>
      <c r="PS1100" s="37"/>
      <c r="PT1100" s="37"/>
      <c r="PU1100" s="37"/>
      <c r="PV1100" s="37"/>
      <c r="PW1100" s="37"/>
      <c r="PX1100" s="37"/>
      <c r="PY1100" s="37"/>
      <c r="PZ1100" s="37"/>
      <c r="QA1100" s="37"/>
      <c r="QB1100" s="37"/>
      <c r="QC1100" s="37"/>
      <c r="QD1100" s="37"/>
      <c r="QE1100" s="37"/>
      <c r="QF1100" s="37"/>
      <c r="QG1100" s="37"/>
      <c r="QH1100" s="37"/>
      <c r="QI1100" s="37"/>
      <c r="QJ1100" s="37"/>
      <c r="QK1100" s="37"/>
      <c r="QL1100" s="37"/>
      <c r="QM1100" s="37"/>
      <c r="QN1100" s="37"/>
      <c r="QO1100" s="37"/>
      <c r="QP1100" s="37"/>
      <c r="QQ1100" s="37"/>
      <c r="QR1100" s="37"/>
      <c r="QS1100" s="37"/>
      <c r="QT1100" s="37"/>
      <c r="QU1100" s="37"/>
      <c r="QV1100" s="37"/>
      <c r="QW1100" s="37"/>
      <c r="QX1100" s="37"/>
      <c r="QY1100" s="37"/>
      <c r="QZ1100" s="37"/>
      <c r="RA1100" s="37"/>
      <c r="RB1100" s="37"/>
      <c r="RC1100" s="37"/>
      <c r="RD1100" s="37"/>
      <c r="RE1100" s="37"/>
      <c r="RF1100" s="37"/>
      <c r="RG1100" s="37"/>
      <c r="RH1100" s="37"/>
      <c r="RI1100" s="37"/>
      <c r="RJ1100" s="37"/>
      <c r="RK1100" s="37"/>
      <c r="RL1100" s="37"/>
      <c r="RM1100" s="37"/>
      <c r="RN1100" s="37"/>
      <c r="RO1100" s="37"/>
      <c r="RP1100" s="37"/>
      <c r="RQ1100" s="37"/>
      <c r="RR1100" s="37"/>
      <c r="RS1100" s="37"/>
      <c r="RT1100" s="37"/>
      <c r="RU1100" s="37"/>
      <c r="RV1100" s="37"/>
      <c r="RW1100" s="37"/>
      <c r="RX1100" s="37"/>
      <c r="RY1100" s="37"/>
      <c r="RZ1100" s="37"/>
      <c r="SA1100" s="37"/>
      <c r="SB1100" s="37"/>
      <c r="SC1100" s="37"/>
      <c r="SD1100" s="37"/>
      <c r="SE1100" s="37"/>
      <c r="SF1100" s="37"/>
      <c r="SG1100" s="37"/>
      <c r="SH1100" s="37"/>
      <c r="SI1100" s="37"/>
      <c r="SJ1100" s="37"/>
      <c r="SK1100" s="37"/>
      <c r="SL1100" s="37"/>
      <c r="SM1100" s="37"/>
      <c r="SN1100" s="37"/>
      <c r="SO1100" s="37"/>
      <c r="SP1100" s="37"/>
      <c r="SQ1100" s="37"/>
      <c r="SR1100" s="37"/>
      <c r="SS1100" s="37"/>
      <c r="ST1100" s="37"/>
      <c r="SU1100" s="37"/>
      <c r="SV1100" s="37"/>
      <c r="SW1100" s="37"/>
      <c r="SX1100" s="37"/>
      <c r="SY1100" s="37"/>
      <c r="SZ1100" s="37"/>
      <c r="TA1100" s="37"/>
      <c r="TB1100" s="37"/>
      <c r="TC1100" s="37"/>
      <c r="TD1100" s="37"/>
      <c r="TE1100" s="37"/>
      <c r="TF1100" s="37"/>
      <c r="TG1100" s="37"/>
      <c r="TH1100" s="37"/>
      <c r="TI1100" s="37"/>
      <c r="TJ1100" s="37"/>
      <c r="TK1100" s="37"/>
      <c r="TL1100" s="37"/>
      <c r="TM1100" s="37"/>
      <c r="TN1100" s="37"/>
      <c r="TO1100" s="37"/>
      <c r="TP1100" s="37"/>
      <c r="TQ1100" s="37"/>
      <c r="TR1100" s="37"/>
      <c r="TS1100" s="37"/>
      <c r="TT1100" s="37"/>
      <c r="TU1100" s="37"/>
      <c r="TV1100" s="37"/>
      <c r="TW1100" s="37"/>
      <c r="TX1100" s="37"/>
      <c r="TY1100" s="37"/>
      <c r="TZ1100" s="37"/>
      <c r="UA1100" s="37"/>
      <c r="UB1100" s="37"/>
      <c r="UC1100" s="37"/>
      <c r="UD1100" s="37"/>
      <c r="UE1100" s="37"/>
      <c r="UF1100" s="37"/>
      <c r="UG1100" s="37"/>
      <c r="UH1100" s="37"/>
      <c r="UI1100" s="37"/>
      <c r="UJ1100" s="37"/>
      <c r="UK1100" s="37"/>
      <c r="UL1100" s="37"/>
      <c r="UM1100" s="37"/>
      <c r="UN1100" s="37"/>
      <c r="UO1100" s="37"/>
      <c r="UP1100" s="37"/>
      <c r="UQ1100" s="37"/>
      <c r="UR1100" s="37"/>
      <c r="US1100" s="37"/>
      <c r="UT1100" s="37"/>
      <c r="UU1100" s="37"/>
      <c r="UV1100" s="37"/>
      <c r="UW1100" s="37"/>
      <c r="UX1100" s="37"/>
      <c r="UY1100" s="37"/>
      <c r="UZ1100" s="37"/>
      <c r="VA1100" s="37"/>
      <c r="VB1100" s="37"/>
      <c r="VC1100" s="37"/>
      <c r="VD1100" s="37"/>
      <c r="VE1100" s="37"/>
      <c r="VF1100" s="37"/>
      <c r="VG1100" s="37"/>
      <c r="VH1100" s="37"/>
      <c r="VI1100" s="37"/>
      <c r="VJ1100" s="37"/>
      <c r="VK1100" s="37"/>
      <c r="VL1100" s="37"/>
      <c r="VM1100" s="37"/>
      <c r="VN1100" s="37"/>
      <c r="VO1100" s="37"/>
      <c r="VP1100" s="37"/>
      <c r="VQ1100" s="37"/>
      <c r="VR1100" s="37"/>
      <c r="VS1100" s="37"/>
      <c r="VT1100" s="37"/>
      <c r="VU1100" s="37"/>
      <c r="VV1100" s="37"/>
      <c r="VW1100" s="37"/>
      <c r="VX1100" s="37"/>
      <c r="VY1100" s="37"/>
      <c r="VZ1100" s="37"/>
      <c r="WA1100" s="37"/>
      <c r="WB1100" s="37"/>
      <c r="WC1100" s="37"/>
      <c r="WD1100" s="37"/>
      <c r="WE1100" s="37"/>
      <c r="WF1100" s="37"/>
      <c r="WG1100" s="37"/>
      <c r="WH1100" s="37"/>
      <c r="WI1100" s="37"/>
      <c r="WJ1100" s="37"/>
      <c r="WK1100" s="37"/>
      <c r="WL1100" s="37"/>
      <c r="WM1100" s="37"/>
      <c r="WN1100" s="37"/>
      <c r="WO1100" s="37"/>
      <c r="WP1100" s="37"/>
      <c r="WQ1100" s="37"/>
      <c r="WR1100" s="37"/>
      <c r="WS1100" s="37"/>
      <c r="WT1100" s="37"/>
      <c r="WU1100" s="37"/>
      <c r="WV1100" s="37"/>
      <c r="WW1100" s="37"/>
      <c r="WX1100" s="37"/>
      <c r="WY1100" s="37"/>
      <c r="WZ1100" s="37"/>
      <c r="XA1100" s="37"/>
      <c r="XB1100" s="37"/>
      <c r="XC1100" s="37"/>
      <c r="XD1100" s="37"/>
      <c r="XE1100" s="37"/>
      <c r="XF1100" s="37"/>
      <c r="XG1100" s="37"/>
      <c r="XH1100" s="37"/>
      <c r="XI1100" s="37"/>
      <c r="XJ1100" s="37"/>
      <c r="XK1100" s="37"/>
      <c r="XL1100" s="37"/>
      <c r="XM1100" s="37"/>
      <c r="XN1100" s="37"/>
      <c r="XO1100" s="37"/>
      <c r="XP1100" s="37"/>
      <c r="XQ1100" s="37"/>
      <c r="XR1100" s="37"/>
      <c r="XS1100" s="37"/>
      <c r="XT1100" s="37"/>
      <c r="XU1100" s="37"/>
      <c r="XV1100" s="37"/>
      <c r="XW1100" s="37"/>
      <c r="XX1100" s="37"/>
      <c r="XY1100" s="37"/>
      <c r="XZ1100" s="37"/>
      <c r="YA1100" s="37"/>
      <c r="YB1100" s="37"/>
      <c r="YC1100" s="37"/>
      <c r="YD1100" s="37"/>
      <c r="YE1100" s="37"/>
      <c r="YF1100" s="37"/>
      <c r="YG1100" s="37"/>
      <c r="YH1100" s="37"/>
      <c r="YI1100" s="37"/>
      <c r="YJ1100" s="37"/>
      <c r="YK1100" s="37"/>
      <c r="YL1100" s="37"/>
      <c r="YM1100" s="37"/>
      <c r="YN1100" s="37"/>
      <c r="YO1100" s="37"/>
      <c r="YP1100" s="37"/>
      <c r="YQ1100" s="37"/>
      <c r="YR1100" s="37"/>
      <c r="YS1100" s="37"/>
      <c r="YT1100" s="37"/>
      <c r="YU1100" s="37"/>
      <c r="YV1100" s="37"/>
      <c r="YW1100" s="37"/>
      <c r="YX1100" s="37"/>
      <c r="YY1100" s="37"/>
      <c r="YZ1100" s="37"/>
      <c r="ZA1100" s="37"/>
      <c r="ZB1100" s="37"/>
      <c r="ZC1100" s="37"/>
      <c r="ZD1100" s="37"/>
      <c r="ZE1100" s="37"/>
      <c r="ZF1100" s="37"/>
      <c r="ZG1100" s="37"/>
      <c r="ZH1100" s="37"/>
      <c r="ZI1100" s="37"/>
      <c r="ZJ1100" s="37"/>
      <c r="ZK1100" s="37"/>
      <c r="ZL1100" s="37"/>
      <c r="ZM1100" s="37"/>
      <c r="ZN1100" s="37"/>
      <c r="ZO1100" s="37"/>
      <c r="ZP1100" s="37"/>
      <c r="ZQ1100" s="37"/>
      <c r="ZR1100" s="37"/>
      <c r="ZS1100" s="37"/>
      <c r="ZT1100" s="37"/>
      <c r="ZU1100" s="37"/>
      <c r="ZV1100" s="37"/>
      <c r="ZW1100" s="37"/>
      <c r="ZX1100" s="37"/>
      <c r="ZY1100" s="37"/>
      <c r="ZZ1100" s="37"/>
      <c r="AAA1100" s="37"/>
      <c r="AAB1100" s="37"/>
      <c r="AAC1100" s="37"/>
      <c r="AAD1100" s="37"/>
      <c r="AAE1100" s="37"/>
      <c r="AAF1100" s="37"/>
      <c r="AAG1100" s="37"/>
      <c r="AAH1100" s="37"/>
      <c r="AAI1100" s="37"/>
      <c r="AAJ1100" s="37"/>
      <c r="AAK1100" s="37"/>
      <c r="AAL1100" s="35"/>
      <c r="AAM1100" s="35"/>
      <c r="AAN1100" s="35"/>
      <c r="AAO1100" s="35"/>
      <c r="AAP1100" s="35"/>
      <c r="AAR1100" s="35"/>
      <c r="AAS1100" s="35"/>
      <c r="AAT1100" s="35"/>
      <c r="AAU1100" s="35"/>
      <c r="AAV1100" s="35"/>
      <c r="AAY1100" s="23"/>
      <c r="AAZ1100" s="23"/>
      <c r="ABA1100" s="23"/>
      <c r="ABB1100" s="23"/>
      <c r="ABC1100" s="23"/>
      <c r="ABD1100" s="23"/>
      <c r="ABE1100" s="23"/>
      <c r="ABF1100" s="23"/>
      <c r="ABG1100" s="23"/>
      <c r="ABH1100" s="23"/>
      <c r="ABI1100" s="23"/>
      <c r="ABJ1100" s="23"/>
    </row>
    <row r="1101" spans="1:738" x14ac:dyDescent="0.15">
      <c r="A1101" s="35"/>
      <c r="B1101" s="39"/>
      <c r="C1101" s="40"/>
      <c r="D1101" s="40"/>
      <c r="E1101" s="40"/>
      <c r="F1101" s="40"/>
      <c r="G1101" s="40"/>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7"/>
      <c r="AP1101" s="38"/>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c r="CP1101" s="37"/>
      <c r="CQ1101" s="37"/>
      <c r="CR1101" s="37"/>
      <c r="CS1101" s="37"/>
      <c r="CT1101" s="37"/>
      <c r="CU1101" s="37"/>
      <c r="CV1101" s="37"/>
      <c r="CW1101" s="37"/>
      <c r="CX1101" s="37"/>
      <c r="CY1101" s="37"/>
      <c r="CZ1101" s="37"/>
      <c r="DA1101" s="37"/>
      <c r="DB1101" s="37"/>
      <c r="DC1101" s="37"/>
      <c r="DD1101" s="37"/>
      <c r="DE1101" s="37"/>
      <c r="DF1101" s="37"/>
      <c r="DG1101" s="37"/>
      <c r="DH1101" s="37"/>
      <c r="DI1101" s="37"/>
      <c r="DJ1101" s="37"/>
      <c r="DK1101" s="37"/>
      <c r="DL1101" s="37"/>
      <c r="DM1101" s="37"/>
      <c r="DN1101" s="37"/>
      <c r="DO1101" s="37"/>
      <c r="DP1101" s="37"/>
      <c r="DQ1101" s="37"/>
      <c r="DR1101" s="37"/>
      <c r="DS1101" s="37"/>
      <c r="DT1101" s="37"/>
      <c r="DU1101" s="37"/>
      <c r="DV1101" s="37"/>
      <c r="DW1101" s="37"/>
      <c r="DX1101" s="37"/>
      <c r="DY1101" s="37"/>
      <c r="DZ1101" s="37"/>
      <c r="EA1101" s="37"/>
      <c r="EB1101" s="37"/>
      <c r="EC1101" s="37"/>
      <c r="ED1101" s="37"/>
      <c r="EE1101" s="37"/>
      <c r="EF1101" s="37"/>
      <c r="EG1101" s="37"/>
      <c r="EH1101" s="37"/>
      <c r="EI1101" s="37"/>
      <c r="EJ1101" s="37"/>
      <c r="EK1101" s="37"/>
      <c r="EL1101" s="37"/>
      <c r="EM1101" s="37"/>
      <c r="EN1101" s="37"/>
      <c r="EO1101" s="37"/>
      <c r="EP1101" s="37"/>
      <c r="EQ1101" s="37"/>
      <c r="ER1101" s="37"/>
      <c r="ES1101" s="37"/>
      <c r="ET1101" s="37"/>
      <c r="EU1101" s="37"/>
      <c r="EV1101" s="37"/>
      <c r="EW1101" s="37"/>
      <c r="EX1101" s="37"/>
      <c r="EY1101" s="37"/>
      <c r="EZ1101" s="37"/>
      <c r="FA1101" s="37"/>
      <c r="FB1101" s="37"/>
      <c r="FC1101" s="37"/>
      <c r="FD1101" s="37"/>
      <c r="FE1101" s="37"/>
      <c r="FF1101" s="37"/>
      <c r="FG1101" s="37"/>
      <c r="FH1101" s="37"/>
      <c r="FI1101" s="37"/>
      <c r="FJ1101" s="37"/>
      <c r="FK1101" s="37"/>
      <c r="FL1101" s="37"/>
      <c r="FM1101" s="37"/>
      <c r="FN1101" s="37"/>
      <c r="FO1101" s="37"/>
      <c r="FP1101" s="37"/>
      <c r="FQ1101" s="37"/>
      <c r="FR1101" s="37"/>
      <c r="FS1101" s="37"/>
      <c r="FT1101" s="37"/>
      <c r="FU1101" s="37"/>
      <c r="FV1101" s="37"/>
      <c r="FW1101" s="37"/>
      <c r="FX1101" s="37"/>
      <c r="FY1101" s="37"/>
      <c r="FZ1101" s="37"/>
      <c r="GA1101" s="37"/>
      <c r="GB1101" s="37"/>
      <c r="GC1101" s="37"/>
      <c r="GD1101" s="37"/>
      <c r="GE1101" s="37"/>
      <c r="GF1101" s="37"/>
      <c r="GG1101" s="37"/>
      <c r="GH1101" s="37"/>
      <c r="GI1101" s="37"/>
      <c r="GJ1101" s="37"/>
      <c r="GK1101" s="37"/>
      <c r="GL1101" s="37"/>
      <c r="GM1101" s="37"/>
      <c r="GN1101" s="37"/>
      <c r="GO1101" s="37"/>
      <c r="GP1101" s="37"/>
      <c r="GQ1101" s="37"/>
      <c r="GR1101" s="37"/>
      <c r="GS1101" s="37"/>
      <c r="GT1101" s="37"/>
      <c r="GU1101" s="37"/>
      <c r="GV1101" s="37"/>
      <c r="GW1101" s="37"/>
      <c r="GX1101" s="37"/>
      <c r="GY1101" s="37"/>
      <c r="GZ1101" s="37"/>
      <c r="HA1101" s="37"/>
      <c r="HB1101" s="37"/>
      <c r="HC1101" s="37"/>
      <c r="HD1101" s="37"/>
      <c r="HE1101" s="37"/>
      <c r="HF1101" s="37"/>
      <c r="HG1101" s="37"/>
      <c r="HH1101" s="37"/>
      <c r="HI1101" s="37"/>
      <c r="HJ1101" s="37"/>
      <c r="HK1101" s="37"/>
      <c r="HL1101" s="37"/>
      <c r="HM1101" s="37"/>
      <c r="HN1101" s="37"/>
      <c r="HO1101" s="37"/>
      <c r="HP1101" s="37"/>
      <c r="HQ1101" s="37"/>
      <c r="HR1101" s="37"/>
      <c r="HS1101" s="37"/>
      <c r="HT1101" s="37"/>
      <c r="HU1101" s="37"/>
      <c r="HV1101" s="37"/>
      <c r="HW1101" s="37"/>
      <c r="HX1101" s="37"/>
      <c r="HY1101" s="37"/>
      <c r="HZ1101" s="37"/>
      <c r="IA1101" s="37"/>
      <c r="IB1101" s="37"/>
      <c r="IC1101" s="37"/>
      <c r="ID1101" s="37"/>
      <c r="IE1101" s="37"/>
      <c r="IF1101" s="37"/>
      <c r="IG1101" s="37"/>
      <c r="IH1101" s="37"/>
      <c r="II1101" s="37"/>
      <c r="IJ1101" s="37"/>
      <c r="IK1101" s="37"/>
      <c r="IL1101" s="37"/>
      <c r="IM1101" s="37"/>
      <c r="IN1101" s="37"/>
      <c r="IO1101" s="37"/>
      <c r="IP1101" s="37"/>
      <c r="IQ1101" s="37"/>
      <c r="IR1101" s="37"/>
      <c r="IS1101" s="37"/>
      <c r="IT1101" s="37"/>
      <c r="IU1101" s="37"/>
      <c r="IV1101" s="37"/>
      <c r="IW1101" s="37"/>
      <c r="IX1101" s="37"/>
      <c r="IY1101" s="37"/>
      <c r="IZ1101" s="37"/>
      <c r="JA1101" s="37"/>
      <c r="JB1101" s="37"/>
      <c r="JC1101" s="37"/>
      <c r="JD1101" s="37"/>
      <c r="JE1101" s="37"/>
      <c r="JF1101" s="37"/>
      <c r="JG1101" s="37"/>
      <c r="JH1101" s="37"/>
      <c r="JI1101" s="37"/>
      <c r="JJ1101" s="37"/>
      <c r="JK1101" s="37"/>
      <c r="JL1101" s="37"/>
      <c r="JM1101" s="37"/>
      <c r="JN1101" s="37"/>
      <c r="JO1101" s="37"/>
      <c r="JP1101" s="37"/>
      <c r="JQ1101" s="37"/>
      <c r="JR1101" s="37"/>
      <c r="JS1101" s="37"/>
      <c r="JT1101" s="37"/>
      <c r="JU1101" s="37"/>
      <c r="JV1101" s="37"/>
      <c r="JW1101" s="37"/>
      <c r="JX1101" s="37"/>
      <c r="JY1101" s="37"/>
      <c r="JZ1101" s="37"/>
      <c r="KA1101" s="37"/>
      <c r="KB1101" s="37"/>
      <c r="KC1101" s="37"/>
      <c r="KD1101" s="37"/>
      <c r="KE1101" s="37"/>
      <c r="KF1101" s="37"/>
      <c r="KG1101" s="37"/>
      <c r="KH1101" s="37"/>
      <c r="KI1101" s="37"/>
      <c r="KJ1101" s="37"/>
      <c r="KK1101" s="37"/>
      <c r="KL1101" s="37"/>
      <c r="KM1101" s="37"/>
      <c r="KN1101" s="37"/>
      <c r="KO1101" s="37"/>
      <c r="KP1101" s="37"/>
      <c r="KQ1101" s="37"/>
      <c r="KR1101" s="37"/>
      <c r="KS1101" s="37"/>
      <c r="KT1101" s="37"/>
      <c r="KU1101" s="37"/>
      <c r="KV1101" s="37"/>
      <c r="KW1101" s="37"/>
      <c r="KX1101" s="37"/>
      <c r="KY1101" s="37"/>
      <c r="KZ1101" s="37"/>
      <c r="LA1101" s="37"/>
      <c r="LB1101" s="37"/>
      <c r="LC1101" s="37"/>
      <c r="LD1101" s="37"/>
      <c r="LE1101" s="37"/>
      <c r="LF1101" s="37"/>
      <c r="LG1101" s="37"/>
      <c r="LH1101" s="37"/>
      <c r="LI1101" s="37"/>
      <c r="LJ1101" s="37"/>
      <c r="LK1101" s="37"/>
      <c r="LL1101" s="37"/>
      <c r="LM1101" s="37"/>
      <c r="LN1101" s="37"/>
      <c r="LO1101" s="37"/>
      <c r="LP1101" s="37"/>
      <c r="LQ1101" s="37"/>
      <c r="LR1101" s="37"/>
      <c r="LS1101" s="37"/>
      <c r="LT1101" s="37"/>
      <c r="LU1101" s="37"/>
      <c r="LV1101" s="37"/>
      <c r="LW1101" s="37"/>
      <c r="LX1101" s="37"/>
      <c r="LY1101" s="37"/>
      <c r="LZ1101" s="37"/>
      <c r="MA1101" s="37"/>
      <c r="MB1101" s="37"/>
      <c r="MC1101" s="37"/>
      <c r="MD1101" s="37"/>
      <c r="ME1101" s="37"/>
      <c r="MF1101" s="37"/>
      <c r="MG1101" s="37"/>
      <c r="MH1101" s="37"/>
      <c r="MI1101" s="37"/>
      <c r="MJ1101" s="37"/>
      <c r="MK1101" s="37"/>
      <c r="ML1101" s="37"/>
      <c r="MM1101" s="37"/>
      <c r="MN1101" s="37"/>
      <c r="MO1101" s="37"/>
      <c r="MP1101" s="37"/>
      <c r="MQ1101" s="37"/>
      <c r="MR1101" s="37"/>
      <c r="MS1101" s="37"/>
      <c r="MT1101" s="37"/>
      <c r="MU1101" s="37"/>
      <c r="MV1101" s="37"/>
      <c r="MW1101" s="37"/>
      <c r="MX1101" s="37"/>
      <c r="MY1101" s="37"/>
      <c r="MZ1101" s="37"/>
      <c r="NA1101" s="37"/>
      <c r="NB1101" s="37"/>
      <c r="NC1101" s="37"/>
      <c r="ND1101" s="37"/>
      <c r="NE1101" s="37"/>
      <c r="NF1101" s="37"/>
      <c r="NG1101" s="37"/>
      <c r="NH1101" s="37"/>
      <c r="NI1101" s="37"/>
      <c r="NJ1101" s="37"/>
      <c r="NK1101" s="37"/>
      <c r="NL1101" s="37"/>
      <c r="NM1101" s="37"/>
      <c r="NN1101" s="37"/>
      <c r="NO1101" s="37"/>
      <c r="NP1101" s="37"/>
      <c r="NQ1101" s="37"/>
      <c r="NR1101" s="37"/>
      <c r="NS1101" s="37"/>
      <c r="NT1101" s="37"/>
      <c r="NU1101" s="37"/>
      <c r="NV1101" s="37"/>
      <c r="NW1101" s="37"/>
      <c r="NX1101" s="37"/>
      <c r="NY1101" s="37"/>
      <c r="NZ1101" s="37"/>
      <c r="OA1101" s="37"/>
      <c r="OB1101" s="37"/>
      <c r="OC1101" s="37"/>
      <c r="OD1101" s="37"/>
      <c r="OE1101" s="37"/>
      <c r="OF1101" s="37"/>
      <c r="OG1101" s="37"/>
      <c r="OH1101" s="37"/>
      <c r="OI1101" s="37"/>
      <c r="OJ1101" s="37"/>
      <c r="OK1101" s="37"/>
      <c r="OL1101" s="37"/>
      <c r="OM1101" s="37"/>
      <c r="ON1101" s="37"/>
      <c r="OO1101" s="37"/>
      <c r="OP1101" s="37"/>
      <c r="OQ1101" s="37"/>
      <c r="OR1101" s="37"/>
      <c r="OS1101" s="37"/>
      <c r="OT1101" s="37"/>
      <c r="OU1101" s="37"/>
      <c r="OV1101" s="37"/>
      <c r="OW1101" s="37"/>
      <c r="OX1101" s="37"/>
      <c r="OY1101" s="37"/>
      <c r="OZ1101" s="37"/>
      <c r="PA1101" s="37"/>
      <c r="PB1101" s="37"/>
      <c r="PC1101" s="37"/>
      <c r="PD1101" s="37"/>
      <c r="PE1101" s="37"/>
      <c r="PF1101" s="37"/>
      <c r="PG1101" s="37"/>
      <c r="PH1101" s="37"/>
      <c r="PI1101" s="37"/>
      <c r="PJ1101" s="37"/>
      <c r="PK1101" s="37"/>
      <c r="PL1101" s="37"/>
      <c r="PM1101" s="37"/>
      <c r="PN1101" s="37"/>
      <c r="PO1101" s="37"/>
      <c r="PP1101" s="37"/>
      <c r="PQ1101" s="37"/>
      <c r="PR1101" s="37"/>
      <c r="PS1101" s="37"/>
      <c r="PT1101" s="37"/>
      <c r="PU1101" s="37"/>
      <c r="PV1101" s="37"/>
      <c r="PW1101" s="37"/>
      <c r="PX1101" s="37"/>
      <c r="PY1101" s="37"/>
      <c r="PZ1101" s="37"/>
      <c r="QA1101" s="37"/>
      <c r="QB1101" s="37"/>
      <c r="QC1101" s="37"/>
      <c r="QD1101" s="37"/>
      <c r="QE1101" s="37"/>
      <c r="QF1101" s="37"/>
      <c r="QG1101" s="37"/>
      <c r="QH1101" s="37"/>
      <c r="QI1101" s="37"/>
      <c r="QJ1101" s="37"/>
      <c r="QK1101" s="37"/>
      <c r="QL1101" s="37"/>
      <c r="QM1101" s="37"/>
      <c r="QN1101" s="37"/>
      <c r="QO1101" s="37"/>
      <c r="QP1101" s="37"/>
      <c r="QQ1101" s="37"/>
      <c r="QR1101" s="37"/>
      <c r="QS1101" s="37"/>
      <c r="QT1101" s="37"/>
      <c r="QU1101" s="37"/>
      <c r="QV1101" s="37"/>
      <c r="QW1101" s="37"/>
      <c r="QX1101" s="37"/>
      <c r="QY1101" s="37"/>
      <c r="QZ1101" s="37"/>
      <c r="RA1101" s="37"/>
      <c r="RB1101" s="37"/>
      <c r="RC1101" s="37"/>
      <c r="RD1101" s="37"/>
      <c r="RE1101" s="37"/>
      <c r="RF1101" s="37"/>
      <c r="RG1101" s="37"/>
      <c r="RH1101" s="37"/>
      <c r="RI1101" s="37"/>
      <c r="RJ1101" s="37"/>
      <c r="RK1101" s="37"/>
      <c r="RL1101" s="37"/>
      <c r="RM1101" s="37"/>
      <c r="RN1101" s="37"/>
      <c r="RO1101" s="37"/>
      <c r="RP1101" s="37"/>
      <c r="RQ1101" s="37"/>
      <c r="RR1101" s="37"/>
      <c r="RS1101" s="37"/>
      <c r="RT1101" s="37"/>
      <c r="RU1101" s="37"/>
      <c r="RV1101" s="37"/>
      <c r="RW1101" s="37"/>
      <c r="RX1101" s="37"/>
      <c r="RY1101" s="37"/>
      <c r="RZ1101" s="37"/>
      <c r="SA1101" s="37"/>
      <c r="SB1101" s="37"/>
      <c r="SC1101" s="37"/>
      <c r="SD1101" s="37"/>
      <c r="SE1101" s="37"/>
      <c r="SF1101" s="37"/>
      <c r="SG1101" s="37"/>
      <c r="SH1101" s="37"/>
      <c r="SI1101" s="37"/>
      <c r="SJ1101" s="37"/>
      <c r="SK1101" s="37"/>
      <c r="SL1101" s="37"/>
      <c r="SM1101" s="37"/>
      <c r="SN1101" s="37"/>
      <c r="SO1101" s="37"/>
      <c r="SP1101" s="37"/>
      <c r="SQ1101" s="37"/>
      <c r="SR1101" s="37"/>
      <c r="SS1101" s="37"/>
      <c r="ST1101" s="37"/>
      <c r="SU1101" s="37"/>
      <c r="SV1101" s="37"/>
      <c r="SW1101" s="37"/>
      <c r="SX1101" s="37"/>
      <c r="SY1101" s="37"/>
      <c r="SZ1101" s="37"/>
      <c r="TA1101" s="37"/>
      <c r="TB1101" s="37"/>
      <c r="TC1101" s="37"/>
      <c r="TD1101" s="37"/>
      <c r="TE1101" s="37"/>
      <c r="TF1101" s="37"/>
      <c r="TG1101" s="37"/>
      <c r="TH1101" s="37"/>
      <c r="TI1101" s="37"/>
      <c r="TJ1101" s="37"/>
      <c r="TK1101" s="37"/>
      <c r="TL1101" s="37"/>
      <c r="TM1101" s="37"/>
      <c r="TN1101" s="37"/>
      <c r="TO1101" s="37"/>
      <c r="TP1101" s="37"/>
      <c r="TQ1101" s="37"/>
      <c r="TR1101" s="37"/>
      <c r="TS1101" s="37"/>
      <c r="TT1101" s="37"/>
      <c r="TU1101" s="37"/>
      <c r="TV1101" s="37"/>
      <c r="TW1101" s="37"/>
      <c r="TX1101" s="37"/>
      <c r="TY1101" s="37"/>
      <c r="TZ1101" s="37"/>
      <c r="UA1101" s="37"/>
      <c r="UB1101" s="37"/>
      <c r="UC1101" s="37"/>
      <c r="UD1101" s="37"/>
      <c r="UE1101" s="37"/>
      <c r="UF1101" s="37"/>
      <c r="UG1101" s="37"/>
      <c r="UH1101" s="37"/>
      <c r="UI1101" s="37"/>
      <c r="UJ1101" s="37"/>
      <c r="UK1101" s="37"/>
      <c r="UL1101" s="37"/>
      <c r="UM1101" s="37"/>
      <c r="UN1101" s="37"/>
      <c r="UO1101" s="37"/>
      <c r="UP1101" s="37"/>
      <c r="UQ1101" s="37"/>
      <c r="UR1101" s="37"/>
      <c r="US1101" s="37"/>
      <c r="UT1101" s="37"/>
      <c r="UU1101" s="37"/>
      <c r="UV1101" s="37"/>
      <c r="UW1101" s="37"/>
      <c r="UX1101" s="37"/>
      <c r="UY1101" s="37"/>
      <c r="UZ1101" s="37"/>
      <c r="VA1101" s="37"/>
      <c r="VB1101" s="37"/>
      <c r="VC1101" s="37"/>
      <c r="VD1101" s="37"/>
      <c r="VE1101" s="37"/>
      <c r="VF1101" s="37"/>
      <c r="VG1101" s="37"/>
      <c r="VH1101" s="37"/>
      <c r="VI1101" s="37"/>
      <c r="VJ1101" s="37"/>
      <c r="VK1101" s="37"/>
      <c r="VL1101" s="37"/>
      <c r="VM1101" s="37"/>
      <c r="VN1101" s="37"/>
      <c r="VO1101" s="37"/>
      <c r="VP1101" s="37"/>
      <c r="VQ1101" s="37"/>
      <c r="VR1101" s="37"/>
      <c r="VS1101" s="37"/>
      <c r="VT1101" s="37"/>
      <c r="VU1101" s="37"/>
      <c r="VV1101" s="37"/>
      <c r="VW1101" s="37"/>
      <c r="VX1101" s="37"/>
      <c r="VY1101" s="37"/>
      <c r="VZ1101" s="37"/>
      <c r="WA1101" s="37"/>
      <c r="WB1101" s="37"/>
      <c r="WC1101" s="37"/>
      <c r="WD1101" s="37"/>
      <c r="WE1101" s="37"/>
      <c r="WF1101" s="37"/>
      <c r="WG1101" s="37"/>
      <c r="WH1101" s="37"/>
      <c r="WI1101" s="37"/>
      <c r="WJ1101" s="37"/>
      <c r="WK1101" s="37"/>
      <c r="WL1101" s="37"/>
      <c r="WM1101" s="37"/>
      <c r="WN1101" s="37"/>
      <c r="WO1101" s="37"/>
      <c r="WP1101" s="37"/>
      <c r="WQ1101" s="37"/>
      <c r="WR1101" s="37"/>
      <c r="WS1101" s="37"/>
      <c r="WT1101" s="37"/>
      <c r="WU1101" s="37"/>
      <c r="WV1101" s="37"/>
      <c r="WW1101" s="37"/>
      <c r="WX1101" s="37"/>
      <c r="WY1101" s="37"/>
      <c r="WZ1101" s="37"/>
      <c r="XA1101" s="37"/>
      <c r="XB1101" s="37"/>
      <c r="XC1101" s="37"/>
      <c r="XD1101" s="37"/>
      <c r="XE1101" s="37"/>
      <c r="XF1101" s="37"/>
      <c r="XG1101" s="37"/>
      <c r="XH1101" s="37"/>
      <c r="XI1101" s="37"/>
      <c r="XJ1101" s="37"/>
      <c r="XK1101" s="37"/>
      <c r="XL1101" s="37"/>
      <c r="XM1101" s="37"/>
      <c r="XN1101" s="37"/>
      <c r="XO1101" s="37"/>
      <c r="XP1101" s="37"/>
      <c r="XQ1101" s="37"/>
      <c r="XR1101" s="37"/>
      <c r="XS1101" s="37"/>
      <c r="XT1101" s="37"/>
      <c r="XU1101" s="37"/>
      <c r="XV1101" s="37"/>
      <c r="XW1101" s="37"/>
      <c r="XX1101" s="37"/>
      <c r="XY1101" s="37"/>
      <c r="XZ1101" s="37"/>
      <c r="YA1101" s="37"/>
      <c r="YB1101" s="37"/>
      <c r="YC1101" s="37"/>
      <c r="YD1101" s="37"/>
      <c r="YE1101" s="37"/>
      <c r="YF1101" s="37"/>
      <c r="YG1101" s="37"/>
      <c r="YH1101" s="37"/>
      <c r="YI1101" s="37"/>
      <c r="YJ1101" s="37"/>
      <c r="YK1101" s="37"/>
      <c r="YL1101" s="37"/>
      <c r="YM1101" s="37"/>
      <c r="YN1101" s="37"/>
      <c r="YO1101" s="37"/>
      <c r="YP1101" s="37"/>
      <c r="YQ1101" s="37"/>
      <c r="YR1101" s="37"/>
      <c r="YS1101" s="37"/>
      <c r="YT1101" s="37"/>
      <c r="YU1101" s="37"/>
      <c r="YV1101" s="37"/>
      <c r="YW1101" s="37"/>
      <c r="YX1101" s="37"/>
      <c r="YY1101" s="37"/>
      <c r="YZ1101" s="37"/>
      <c r="ZA1101" s="37"/>
      <c r="ZB1101" s="37"/>
      <c r="ZC1101" s="37"/>
      <c r="ZD1101" s="37"/>
      <c r="ZE1101" s="37"/>
      <c r="ZF1101" s="37"/>
      <c r="ZG1101" s="37"/>
      <c r="ZH1101" s="37"/>
      <c r="ZI1101" s="37"/>
      <c r="ZJ1101" s="37"/>
      <c r="ZK1101" s="37"/>
      <c r="ZL1101" s="37"/>
      <c r="ZM1101" s="37"/>
      <c r="ZN1101" s="37"/>
      <c r="ZO1101" s="37"/>
      <c r="ZP1101" s="37"/>
      <c r="ZQ1101" s="37"/>
      <c r="ZR1101" s="37"/>
      <c r="ZS1101" s="37"/>
      <c r="ZT1101" s="37"/>
      <c r="ZU1101" s="37"/>
      <c r="ZV1101" s="37"/>
      <c r="ZW1101" s="37"/>
      <c r="ZX1101" s="37"/>
      <c r="ZY1101" s="37"/>
      <c r="ZZ1101" s="37"/>
      <c r="AAA1101" s="37"/>
      <c r="AAB1101" s="37"/>
      <c r="AAC1101" s="37"/>
      <c r="AAD1101" s="37"/>
      <c r="AAE1101" s="37"/>
      <c r="AAF1101" s="37"/>
      <c r="AAG1101" s="37"/>
      <c r="AAH1101" s="37"/>
      <c r="AAI1101" s="37"/>
      <c r="AAJ1101" s="37"/>
      <c r="AAK1101" s="37"/>
      <c r="AAL1101" s="35"/>
      <c r="AAM1101" s="35"/>
      <c r="AAN1101" s="35"/>
      <c r="AAO1101" s="35"/>
      <c r="AAP1101" s="35"/>
      <c r="AAR1101" s="35"/>
      <c r="AAS1101" s="35" t="s">
        <v>124</v>
      </c>
      <c r="AAT1101" s="35"/>
      <c r="AAU1101" s="35"/>
      <c r="AAV1101" s="35"/>
      <c r="AAY1101" s="23"/>
      <c r="AAZ1101" s="23"/>
      <c r="ABA1101" s="23"/>
      <c r="ABB1101" s="23"/>
      <c r="ABC1101" s="23"/>
      <c r="ABD1101" s="23"/>
      <c r="ABE1101" s="23"/>
      <c r="ABF1101" s="23"/>
      <c r="ABG1101" s="23"/>
      <c r="ABH1101" s="23"/>
      <c r="ABI1101" s="23"/>
      <c r="ABJ1101" s="23"/>
    </row>
    <row r="1102" spans="1:738" ht="13" x14ac:dyDescent="0.15">
      <c r="A1102" s="35"/>
      <c r="B1102" s="39"/>
      <c r="C1102" s="40"/>
      <c r="D1102" s="40"/>
      <c r="E1102" s="40"/>
      <c r="F1102" s="40"/>
      <c r="G1102" s="40"/>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7"/>
      <c r="AP1102" s="38"/>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c r="CP1102" s="37"/>
      <c r="CQ1102" s="37"/>
      <c r="CR1102" s="37"/>
      <c r="CS1102" s="37"/>
      <c r="CT1102" s="37"/>
      <c r="CU1102" s="37"/>
      <c r="CV1102" s="37"/>
      <c r="CW1102" s="37"/>
      <c r="CX1102" s="37"/>
      <c r="CY1102" s="37"/>
      <c r="CZ1102" s="37"/>
      <c r="DA1102" s="37"/>
      <c r="DB1102" s="37"/>
      <c r="DC1102" s="37"/>
      <c r="DD1102" s="37"/>
      <c r="DE1102" s="37"/>
      <c r="DF1102" s="37"/>
      <c r="DG1102" s="37"/>
      <c r="DH1102" s="37"/>
      <c r="DI1102" s="37"/>
      <c r="DJ1102" s="37"/>
      <c r="DK1102" s="37"/>
      <c r="DL1102" s="37"/>
      <c r="DM1102" s="37"/>
      <c r="DN1102" s="37"/>
      <c r="DO1102" s="37"/>
      <c r="DP1102" s="37"/>
      <c r="DQ1102" s="37"/>
      <c r="DR1102" s="37"/>
      <c r="DS1102" s="37"/>
      <c r="DT1102" s="37"/>
      <c r="DU1102" s="37"/>
      <c r="DV1102" s="37"/>
      <c r="DW1102" s="37"/>
      <c r="DX1102" s="37"/>
      <c r="DY1102" s="37"/>
      <c r="DZ1102" s="37"/>
      <c r="EA1102" s="37"/>
      <c r="EB1102" s="37"/>
      <c r="EC1102" s="37"/>
      <c r="ED1102" s="37"/>
      <c r="EE1102" s="37"/>
      <c r="EF1102" s="37"/>
      <c r="EG1102" s="37"/>
      <c r="EH1102" s="37"/>
      <c r="EI1102" s="37"/>
      <c r="EJ1102" s="37"/>
      <c r="EK1102" s="37"/>
      <c r="EL1102" s="37"/>
      <c r="EM1102" s="37"/>
      <c r="EN1102" s="37"/>
      <c r="EO1102" s="37"/>
      <c r="EP1102" s="37"/>
      <c r="EQ1102" s="37"/>
      <c r="ER1102" s="37"/>
      <c r="ES1102" s="37"/>
      <c r="ET1102" s="37"/>
      <c r="EU1102" s="37"/>
      <c r="EV1102" s="37"/>
      <c r="EW1102" s="37"/>
      <c r="EX1102" s="37"/>
      <c r="EY1102" s="37"/>
      <c r="EZ1102" s="37"/>
      <c r="FA1102" s="37"/>
      <c r="FB1102" s="37"/>
      <c r="FC1102" s="37"/>
      <c r="FD1102" s="37"/>
      <c r="FE1102" s="37"/>
      <c r="FF1102" s="37"/>
      <c r="FG1102" s="37"/>
      <c r="FH1102" s="37"/>
      <c r="FI1102" s="37"/>
      <c r="FJ1102" s="37"/>
      <c r="FK1102" s="37"/>
      <c r="FL1102" s="37"/>
      <c r="FM1102" s="37"/>
      <c r="FN1102" s="37"/>
      <c r="FO1102" s="37"/>
      <c r="FP1102" s="37"/>
      <c r="FQ1102" s="37"/>
      <c r="FR1102" s="37"/>
      <c r="FS1102" s="37"/>
      <c r="FT1102" s="37"/>
      <c r="FU1102" s="37"/>
      <c r="FV1102" s="37"/>
      <c r="FW1102" s="37"/>
      <c r="FX1102" s="37"/>
      <c r="FY1102" s="37"/>
      <c r="FZ1102" s="37"/>
      <c r="GA1102" s="37"/>
      <c r="GB1102" s="37"/>
      <c r="GC1102" s="37"/>
      <c r="GD1102" s="37"/>
      <c r="GE1102" s="37"/>
      <c r="GF1102" s="37"/>
      <c r="GG1102" s="37"/>
      <c r="GH1102" s="37"/>
      <c r="GI1102" s="37"/>
      <c r="GJ1102" s="37"/>
      <c r="GK1102" s="37"/>
      <c r="GL1102" s="37"/>
      <c r="GM1102" s="37"/>
      <c r="GN1102" s="37"/>
      <c r="GO1102" s="37"/>
      <c r="GP1102" s="37"/>
      <c r="GQ1102" s="37"/>
      <c r="GR1102" s="37"/>
      <c r="GS1102" s="37"/>
      <c r="GT1102" s="37"/>
      <c r="GU1102" s="37"/>
      <c r="GV1102" s="37"/>
      <c r="GW1102" s="37"/>
      <c r="GX1102" s="37"/>
      <c r="GY1102" s="37"/>
      <c r="GZ1102" s="37"/>
      <c r="HA1102" s="37"/>
      <c r="HB1102" s="37"/>
      <c r="HC1102" s="37"/>
      <c r="HD1102" s="37"/>
      <c r="HE1102" s="37"/>
      <c r="HF1102" s="37"/>
      <c r="HG1102" s="37"/>
      <c r="HH1102" s="37"/>
      <c r="HI1102" s="37"/>
      <c r="HJ1102" s="37"/>
      <c r="HK1102" s="37"/>
      <c r="HL1102" s="37"/>
      <c r="HM1102" s="37"/>
      <c r="HN1102" s="37"/>
      <c r="HO1102" s="37"/>
      <c r="HP1102" s="37"/>
      <c r="HQ1102" s="37"/>
      <c r="HR1102" s="37"/>
      <c r="HS1102" s="37"/>
      <c r="HT1102" s="37"/>
      <c r="HU1102" s="37"/>
      <c r="HV1102" s="37"/>
      <c r="HW1102" s="37"/>
      <c r="HX1102" s="37"/>
      <c r="HY1102" s="37"/>
      <c r="HZ1102" s="37"/>
      <c r="IA1102" s="37"/>
      <c r="IB1102" s="37"/>
      <c r="IC1102" s="37"/>
      <c r="ID1102" s="37"/>
      <c r="IE1102" s="37"/>
      <c r="IF1102" s="37"/>
      <c r="IG1102" s="37"/>
      <c r="IH1102" s="37"/>
      <c r="II1102" s="37"/>
      <c r="IJ1102" s="37"/>
      <c r="IK1102" s="37"/>
      <c r="IL1102" s="37"/>
      <c r="IM1102" s="37"/>
      <c r="IN1102" s="37"/>
      <c r="IO1102" s="37"/>
      <c r="IP1102" s="37"/>
      <c r="IQ1102" s="37"/>
      <c r="IR1102" s="37"/>
      <c r="IS1102" s="37"/>
      <c r="IT1102" s="37"/>
      <c r="IU1102" s="37"/>
      <c r="IV1102" s="37"/>
      <c r="IW1102" s="37"/>
      <c r="IX1102" s="37"/>
      <c r="IY1102" s="37"/>
      <c r="IZ1102" s="37"/>
      <c r="JA1102" s="37"/>
      <c r="JB1102" s="37"/>
      <c r="JC1102" s="37"/>
      <c r="JD1102" s="37"/>
      <c r="JE1102" s="37"/>
      <c r="JF1102" s="37"/>
      <c r="JG1102" s="37"/>
      <c r="JH1102" s="37"/>
      <c r="JI1102" s="37"/>
      <c r="JJ1102" s="37"/>
      <c r="JK1102" s="37"/>
      <c r="JL1102" s="37"/>
      <c r="JM1102" s="37"/>
      <c r="JN1102" s="37"/>
      <c r="JO1102" s="37"/>
      <c r="JP1102" s="37"/>
      <c r="JQ1102" s="37"/>
      <c r="JR1102" s="37"/>
      <c r="JS1102" s="37"/>
      <c r="JT1102" s="37"/>
      <c r="JU1102" s="37"/>
      <c r="JV1102" s="37"/>
      <c r="JW1102" s="37"/>
      <c r="JX1102" s="37"/>
      <c r="JY1102" s="37"/>
      <c r="JZ1102" s="37"/>
      <c r="KA1102" s="37"/>
      <c r="KB1102" s="37"/>
      <c r="KC1102" s="37"/>
      <c r="KD1102" s="37"/>
      <c r="KE1102" s="37"/>
      <c r="KF1102" s="37"/>
      <c r="KG1102" s="37"/>
      <c r="KH1102" s="37"/>
      <c r="KI1102" s="37"/>
      <c r="KJ1102" s="37"/>
      <c r="KK1102" s="37"/>
      <c r="KL1102" s="37"/>
      <c r="KM1102" s="37"/>
      <c r="KN1102" s="37"/>
      <c r="KO1102" s="37"/>
      <c r="KP1102" s="37"/>
      <c r="KQ1102" s="37"/>
      <c r="KR1102" s="37"/>
      <c r="KS1102" s="37"/>
      <c r="KT1102" s="37"/>
      <c r="KU1102" s="37"/>
      <c r="KV1102" s="37"/>
      <c r="KW1102" s="37"/>
      <c r="KX1102" s="37"/>
      <c r="KY1102" s="37"/>
      <c r="KZ1102" s="37"/>
      <c r="LA1102" s="37"/>
      <c r="LB1102" s="37"/>
      <c r="LC1102" s="37"/>
      <c r="LD1102" s="37"/>
      <c r="LE1102" s="37"/>
      <c r="LF1102" s="37"/>
      <c r="LG1102" s="37"/>
      <c r="LH1102" s="37"/>
      <c r="LI1102" s="37"/>
      <c r="LJ1102" s="37"/>
      <c r="LK1102" s="37"/>
      <c r="LL1102" s="37"/>
      <c r="LM1102" s="37"/>
      <c r="LN1102" s="37"/>
      <c r="LO1102" s="37"/>
      <c r="LP1102" s="37"/>
      <c r="LQ1102" s="37"/>
      <c r="LR1102" s="37"/>
      <c r="LS1102" s="37"/>
      <c r="LT1102" s="37"/>
      <c r="LU1102" s="37"/>
      <c r="LV1102" s="37"/>
      <c r="LW1102" s="37"/>
      <c r="LX1102" s="37"/>
      <c r="LY1102" s="37"/>
      <c r="LZ1102" s="37"/>
      <c r="MA1102" s="37"/>
      <c r="MB1102" s="37"/>
      <c r="MC1102" s="37"/>
      <c r="MD1102" s="37"/>
      <c r="ME1102" s="37"/>
      <c r="MF1102" s="37"/>
      <c r="MG1102" s="37"/>
      <c r="MH1102" s="37"/>
      <c r="MI1102" s="37"/>
      <c r="MJ1102" s="37"/>
      <c r="MK1102" s="37"/>
      <c r="ML1102" s="37"/>
      <c r="MM1102" s="37"/>
      <c r="MN1102" s="37"/>
      <c r="MO1102" s="37"/>
      <c r="MP1102" s="37"/>
      <c r="MQ1102" s="37"/>
      <c r="MR1102" s="37"/>
      <c r="MS1102" s="37"/>
      <c r="MT1102" s="37"/>
      <c r="MU1102" s="37"/>
      <c r="MV1102" s="37"/>
      <c r="MW1102" s="37"/>
      <c r="MX1102" s="37"/>
      <c r="MY1102" s="37"/>
      <c r="MZ1102" s="37"/>
      <c r="NA1102" s="37"/>
      <c r="NB1102" s="37"/>
      <c r="NC1102" s="37"/>
      <c r="ND1102" s="37"/>
      <c r="NE1102" s="37"/>
      <c r="NF1102" s="37"/>
      <c r="NG1102" s="37"/>
      <c r="NH1102" s="37"/>
      <c r="NI1102" s="37"/>
      <c r="NJ1102" s="37"/>
      <c r="NK1102" s="37"/>
      <c r="NL1102" s="37"/>
      <c r="NM1102" s="37"/>
      <c r="NN1102" s="37"/>
      <c r="NO1102" s="37"/>
      <c r="NP1102" s="37"/>
      <c r="NQ1102" s="37"/>
      <c r="NR1102" s="37"/>
      <c r="NS1102" s="37"/>
      <c r="NT1102" s="37"/>
      <c r="NU1102" s="37"/>
      <c r="NV1102" s="37"/>
      <c r="NW1102" s="37"/>
      <c r="NX1102" s="37"/>
      <c r="NY1102" s="37"/>
      <c r="NZ1102" s="37"/>
      <c r="OA1102" s="37"/>
      <c r="OB1102" s="37"/>
      <c r="OC1102" s="37"/>
      <c r="OD1102" s="37"/>
      <c r="OE1102" s="37"/>
      <c r="OF1102" s="37"/>
      <c r="OG1102" s="37"/>
      <c r="OH1102" s="37"/>
      <c r="OI1102" s="37"/>
      <c r="OJ1102" s="37"/>
      <c r="OK1102" s="37"/>
      <c r="OL1102" s="37"/>
      <c r="OM1102" s="37"/>
      <c r="ON1102" s="37"/>
      <c r="OO1102" s="37"/>
      <c r="OP1102" s="37"/>
      <c r="OQ1102" s="37"/>
      <c r="OR1102" s="37"/>
      <c r="OS1102" s="37"/>
      <c r="OT1102" s="37"/>
      <c r="OU1102" s="37"/>
      <c r="OV1102" s="37"/>
      <c r="OW1102" s="37"/>
      <c r="OX1102" s="37"/>
      <c r="OY1102" s="37"/>
      <c r="OZ1102" s="37"/>
      <c r="PA1102" s="37"/>
      <c r="PB1102" s="37"/>
      <c r="PC1102" s="37"/>
      <c r="PD1102" s="37"/>
      <c r="PE1102" s="37"/>
      <c r="PF1102" s="37"/>
      <c r="PG1102" s="37"/>
      <c r="PH1102" s="37"/>
      <c r="PI1102" s="37"/>
      <c r="PJ1102" s="37"/>
      <c r="PK1102" s="37"/>
      <c r="PL1102" s="37"/>
      <c r="PM1102" s="37"/>
      <c r="PN1102" s="37"/>
      <c r="PO1102" s="37"/>
      <c r="PP1102" s="37"/>
      <c r="PQ1102" s="37"/>
      <c r="PR1102" s="37"/>
      <c r="PS1102" s="37"/>
      <c r="PT1102" s="37"/>
      <c r="PU1102" s="37"/>
      <c r="PV1102" s="37"/>
      <c r="PW1102" s="37"/>
      <c r="PX1102" s="37"/>
      <c r="PY1102" s="37"/>
      <c r="PZ1102" s="37"/>
      <c r="QA1102" s="37"/>
      <c r="QB1102" s="37"/>
      <c r="QC1102" s="37"/>
      <c r="QD1102" s="37"/>
      <c r="QE1102" s="37"/>
      <c r="QF1102" s="37"/>
      <c r="QG1102" s="37"/>
      <c r="QH1102" s="37"/>
      <c r="QI1102" s="37"/>
      <c r="QJ1102" s="37"/>
      <c r="QK1102" s="37"/>
      <c r="QL1102" s="37"/>
      <c r="QM1102" s="37"/>
      <c r="QN1102" s="37"/>
      <c r="QO1102" s="37"/>
      <c r="QP1102" s="37"/>
      <c r="QQ1102" s="37"/>
      <c r="QR1102" s="37"/>
      <c r="QS1102" s="37"/>
      <c r="QT1102" s="37"/>
      <c r="QU1102" s="37"/>
      <c r="QV1102" s="37"/>
      <c r="QW1102" s="37"/>
      <c r="QX1102" s="37"/>
      <c r="QY1102" s="37"/>
      <c r="QZ1102" s="37"/>
      <c r="RA1102" s="37"/>
      <c r="RB1102" s="37"/>
      <c r="RC1102" s="37"/>
      <c r="RD1102" s="37"/>
      <c r="RE1102" s="37"/>
      <c r="RF1102" s="37"/>
      <c r="RG1102" s="37"/>
      <c r="RH1102" s="37"/>
      <c r="RI1102" s="37"/>
      <c r="RJ1102" s="37"/>
      <c r="RK1102" s="37"/>
      <c r="RL1102" s="37"/>
      <c r="RM1102" s="37"/>
      <c r="RN1102" s="37"/>
      <c r="RO1102" s="37"/>
      <c r="RP1102" s="37"/>
      <c r="RQ1102" s="37"/>
      <c r="RR1102" s="37"/>
      <c r="RS1102" s="37"/>
      <c r="RT1102" s="37"/>
      <c r="RU1102" s="37"/>
      <c r="RV1102" s="37"/>
      <c r="RW1102" s="37"/>
      <c r="RX1102" s="37"/>
      <c r="RY1102" s="37"/>
      <c r="RZ1102" s="37"/>
      <c r="SA1102" s="37"/>
      <c r="SB1102" s="37"/>
      <c r="SC1102" s="37"/>
      <c r="SD1102" s="37"/>
      <c r="SE1102" s="37"/>
      <c r="SF1102" s="37"/>
      <c r="SG1102" s="37"/>
      <c r="SH1102" s="37"/>
      <c r="SI1102" s="37"/>
      <c r="SJ1102" s="37"/>
      <c r="SK1102" s="37"/>
      <c r="SL1102" s="37"/>
      <c r="SM1102" s="37"/>
      <c r="SN1102" s="37"/>
      <c r="SO1102" s="37"/>
      <c r="SP1102" s="37"/>
      <c r="SQ1102" s="37"/>
      <c r="SR1102" s="37"/>
      <c r="SS1102" s="37"/>
      <c r="ST1102" s="37"/>
      <c r="SU1102" s="37"/>
      <c r="SV1102" s="37"/>
      <c r="SW1102" s="37"/>
      <c r="SX1102" s="37"/>
      <c r="SY1102" s="37"/>
      <c r="SZ1102" s="37"/>
      <c r="TA1102" s="37"/>
      <c r="TB1102" s="37"/>
      <c r="TC1102" s="37"/>
      <c r="TD1102" s="37"/>
      <c r="TE1102" s="37"/>
      <c r="TF1102" s="37"/>
      <c r="TG1102" s="37"/>
      <c r="TH1102" s="37"/>
      <c r="TI1102" s="37"/>
      <c r="TJ1102" s="37"/>
      <c r="TK1102" s="37"/>
      <c r="TL1102" s="37"/>
      <c r="TM1102" s="37"/>
      <c r="TN1102" s="37"/>
      <c r="TO1102" s="37"/>
      <c r="TP1102" s="37"/>
      <c r="TQ1102" s="37"/>
      <c r="TR1102" s="37"/>
      <c r="TS1102" s="37"/>
      <c r="TT1102" s="37"/>
      <c r="TU1102" s="37"/>
      <c r="TV1102" s="37"/>
      <c r="TW1102" s="37"/>
      <c r="TX1102" s="37"/>
      <c r="TY1102" s="37"/>
      <c r="TZ1102" s="37"/>
      <c r="UA1102" s="37"/>
      <c r="UB1102" s="37"/>
      <c r="UC1102" s="37"/>
      <c r="UD1102" s="37"/>
      <c r="UE1102" s="37"/>
      <c r="UF1102" s="37"/>
      <c r="UG1102" s="37"/>
      <c r="UH1102" s="37"/>
      <c r="UI1102" s="37"/>
      <c r="UJ1102" s="37"/>
      <c r="UK1102" s="37"/>
      <c r="UL1102" s="37"/>
      <c r="UM1102" s="37"/>
      <c r="UN1102" s="37"/>
      <c r="UO1102" s="37"/>
      <c r="UP1102" s="37"/>
      <c r="UQ1102" s="37"/>
      <c r="UR1102" s="37"/>
      <c r="US1102" s="37"/>
      <c r="UT1102" s="37"/>
      <c r="UU1102" s="37"/>
      <c r="UV1102" s="37"/>
      <c r="UW1102" s="37"/>
      <c r="UX1102" s="37"/>
      <c r="UY1102" s="37"/>
      <c r="UZ1102" s="37"/>
      <c r="VA1102" s="37"/>
      <c r="VB1102" s="37"/>
      <c r="VC1102" s="37"/>
      <c r="VD1102" s="37"/>
      <c r="VE1102" s="37"/>
      <c r="VF1102" s="37"/>
      <c r="VG1102" s="37"/>
      <c r="VH1102" s="37"/>
      <c r="VI1102" s="37"/>
      <c r="VJ1102" s="37"/>
      <c r="VK1102" s="37"/>
      <c r="VL1102" s="37"/>
      <c r="VM1102" s="37"/>
      <c r="VN1102" s="37"/>
      <c r="VO1102" s="37"/>
      <c r="VP1102" s="37"/>
      <c r="VQ1102" s="37"/>
      <c r="VR1102" s="37"/>
      <c r="VS1102" s="37"/>
      <c r="VT1102" s="37"/>
      <c r="VU1102" s="37"/>
      <c r="VV1102" s="37"/>
      <c r="VW1102" s="37"/>
      <c r="VX1102" s="37"/>
      <c r="VY1102" s="37"/>
      <c r="VZ1102" s="37"/>
      <c r="WA1102" s="37"/>
      <c r="WB1102" s="37"/>
      <c r="WC1102" s="37"/>
      <c r="WD1102" s="37"/>
      <c r="WE1102" s="37"/>
      <c r="WF1102" s="37"/>
      <c r="WG1102" s="37"/>
      <c r="WH1102" s="37"/>
      <c r="WI1102" s="37"/>
      <c r="WJ1102" s="37"/>
      <c r="WK1102" s="37"/>
      <c r="WL1102" s="37"/>
      <c r="WM1102" s="37"/>
      <c r="WN1102" s="37"/>
      <c r="WO1102" s="37"/>
      <c r="WP1102" s="37"/>
      <c r="WQ1102" s="37"/>
      <c r="WR1102" s="37"/>
      <c r="WS1102" s="37"/>
      <c r="WT1102" s="37"/>
      <c r="WU1102" s="37"/>
      <c r="WV1102" s="37"/>
      <c r="WW1102" s="37"/>
      <c r="WX1102" s="37"/>
      <c r="WY1102" s="37"/>
      <c r="WZ1102" s="37"/>
      <c r="XA1102" s="37"/>
      <c r="XB1102" s="37"/>
      <c r="XC1102" s="37"/>
      <c r="XD1102" s="37"/>
      <c r="XE1102" s="37"/>
      <c r="XF1102" s="37"/>
      <c r="XG1102" s="37"/>
      <c r="XH1102" s="37"/>
      <c r="XI1102" s="37"/>
      <c r="XJ1102" s="37"/>
      <c r="XK1102" s="37"/>
      <c r="XL1102" s="37"/>
      <c r="XM1102" s="37"/>
      <c r="XN1102" s="37"/>
      <c r="XO1102" s="37"/>
      <c r="XP1102" s="37"/>
      <c r="XQ1102" s="37"/>
      <c r="XR1102" s="37"/>
      <c r="XS1102" s="37"/>
      <c r="XT1102" s="37"/>
      <c r="XU1102" s="37"/>
      <c r="XV1102" s="37"/>
      <c r="XW1102" s="37"/>
      <c r="XX1102" s="37"/>
      <c r="XY1102" s="37"/>
      <c r="XZ1102" s="37"/>
      <c r="YA1102" s="37"/>
      <c r="YB1102" s="37"/>
      <c r="YC1102" s="37"/>
      <c r="YD1102" s="37"/>
      <c r="YE1102" s="37"/>
      <c r="YF1102" s="37"/>
      <c r="YG1102" s="37"/>
      <c r="YH1102" s="37"/>
      <c r="YI1102" s="37"/>
      <c r="YJ1102" s="37"/>
      <c r="YK1102" s="37"/>
      <c r="YL1102" s="37"/>
      <c r="YM1102" s="37"/>
      <c r="YN1102" s="37"/>
      <c r="YO1102" s="37"/>
      <c r="YP1102" s="37"/>
      <c r="YQ1102" s="37"/>
      <c r="YR1102" s="37"/>
      <c r="YS1102" s="37"/>
      <c r="YT1102" s="37"/>
      <c r="YU1102" s="37"/>
      <c r="YV1102" s="37"/>
      <c r="YW1102" s="37"/>
      <c r="YX1102" s="37"/>
      <c r="YY1102" s="37"/>
      <c r="YZ1102" s="37"/>
      <c r="ZA1102" s="37"/>
      <c r="ZB1102" s="37"/>
      <c r="ZC1102" s="37"/>
      <c r="ZD1102" s="37"/>
      <c r="ZE1102" s="37"/>
      <c r="ZF1102" s="37"/>
      <c r="ZG1102" s="37"/>
      <c r="ZH1102" s="37"/>
      <c r="ZI1102" s="37"/>
      <c r="ZJ1102" s="37"/>
      <c r="ZK1102" s="37"/>
      <c r="ZL1102" s="37"/>
      <c r="ZM1102" s="37"/>
      <c r="ZN1102" s="37"/>
      <c r="ZO1102" s="37"/>
      <c r="ZP1102" s="37"/>
      <c r="ZQ1102" s="37"/>
      <c r="ZR1102" s="37"/>
      <c r="ZS1102" s="37"/>
      <c r="ZT1102" s="37"/>
      <c r="ZU1102" s="37"/>
      <c r="ZV1102" s="37"/>
      <c r="ZW1102" s="37"/>
      <c r="ZX1102" s="37"/>
      <c r="ZY1102" s="37"/>
      <c r="ZZ1102" s="37"/>
      <c r="AAA1102" s="37"/>
      <c r="AAB1102" s="37"/>
      <c r="AAC1102" s="37"/>
      <c r="AAD1102" s="37"/>
      <c r="AAE1102" s="37"/>
      <c r="AAF1102" s="37"/>
      <c r="AAG1102" s="37"/>
      <c r="AAH1102" s="37"/>
      <c r="AAI1102" s="37"/>
      <c r="AAJ1102" s="37"/>
      <c r="AAK1102" s="37"/>
      <c r="AAL1102" s="35"/>
      <c r="AAM1102" s="35"/>
      <c r="AAN1102" s="35"/>
      <c r="AAO1102" s="35"/>
      <c r="AAP1102" s="35"/>
      <c r="AAQ1102" s="35"/>
      <c r="AAR1102" s="35"/>
      <c r="AAS1102" s="27" t="s">
        <v>123</v>
      </c>
      <c r="AAT1102" s="35"/>
      <c r="AAU1102" s="35"/>
      <c r="AAV1102" s="35"/>
      <c r="AAY1102" s="23"/>
      <c r="AAZ1102" s="23"/>
      <c r="ABA1102" s="23"/>
      <c r="ABB1102" s="23"/>
      <c r="ABC1102" s="23"/>
      <c r="ABD1102" s="23"/>
      <c r="ABE1102" s="23"/>
      <c r="ABF1102" s="23"/>
      <c r="ABG1102" s="23"/>
      <c r="ABH1102" s="23"/>
      <c r="ABI1102" s="23"/>
      <c r="ABJ1102" s="23"/>
    </row>
    <row r="1103" spans="1:738" ht="13" x14ac:dyDescent="0.15">
      <c r="A1103" s="35"/>
      <c r="B1103" s="39"/>
      <c r="C1103" s="40"/>
      <c r="D1103" s="40"/>
      <c r="E1103" s="40"/>
      <c r="F1103" s="40"/>
      <c r="G1103" s="40"/>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7"/>
      <c r="AP1103" s="38"/>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c r="CP1103" s="37"/>
      <c r="CQ1103" s="37"/>
      <c r="CR1103" s="37"/>
      <c r="CS1103" s="37"/>
      <c r="CT1103" s="37"/>
      <c r="CU1103" s="37"/>
      <c r="CV1103" s="37"/>
      <c r="CW1103" s="37"/>
      <c r="CX1103" s="37"/>
      <c r="CY1103" s="37"/>
      <c r="CZ1103" s="37"/>
      <c r="DA1103" s="37"/>
      <c r="DB1103" s="37"/>
      <c r="DC1103" s="37"/>
      <c r="DD1103" s="37"/>
      <c r="DE1103" s="37"/>
      <c r="DF1103" s="37"/>
      <c r="DG1103" s="37"/>
      <c r="DH1103" s="37"/>
      <c r="DI1103" s="37"/>
      <c r="DJ1103" s="37"/>
      <c r="DK1103" s="37"/>
      <c r="DL1103" s="37"/>
      <c r="DM1103" s="37"/>
      <c r="DN1103" s="37"/>
      <c r="DO1103" s="37"/>
      <c r="DP1103" s="37"/>
      <c r="DQ1103" s="37"/>
      <c r="DR1103" s="37"/>
      <c r="DS1103" s="37"/>
      <c r="DT1103" s="37"/>
      <c r="DU1103" s="37"/>
      <c r="DV1103" s="37"/>
      <c r="DW1103" s="37"/>
      <c r="DX1103" s="37"/>
      <c r="DY1103" s="37"/>
      <c r="DZ1103" s="37"/>
      <c r="EA1103" s="37"/>
      <c r="EB1103" s="37"/>
      <c r="EC1103" s="37"/>
      <c r="ED1103" s="37"/>
      <c r="EE1103" s="37"/>
      <c r="EF1103" s="37"/>
      <c r="EG1103" s="37"/>
      <c r="EH1103" s="37"/>
      <c r="EI1103" s="37"/>
      <c r="EJ1103" s="37"/>
      <c r="EK1103" s="37"/>
      <c r="EL1103" s="37"/>
      <c r="EM1103" s="37"/>
      <c r="EN1103" s="37"/>
      <c r="EO1103" s="37"/>
      <c r="EP1103" s="37"/>
      <c r="EQ1103" s="37"/>
      <c r="ER1103" s="37"/>
      <c r="ES1103" s="37"/>
      <c r="ET1103" s="37"/>
      <c r="EU1103" s="37"/>
      <c r="EV1103" s="37"/>
      <c r="EW1103" s="37"/>
      <c r="EX1103" s="37"/>
      <c r="EY1103" s="37"/>
      <c r="EZ1103" s="37"/>
      <c r="FA1103" s="37"/>
      <c r="FB1103" s="37"/>
      <c r="FC1103" s="37"/>
      <c r="FD1103" s="37"/>
      <c r="FE1103" s="37"/>
      <c r="FF1103" s="37"/>
      <c r="FG1103" s="37"/>
      <c r="FH1103" s="37"/>
      <c r="FI1103" s="37"/>
      <c r="FJ1103" s="37"/>
      <c r="FK1103" s="37"/>
      <c r="FL1103" s="37"/>
      <c r="FM1103" s="37"/>
      <c r="FN1103" s="37"/>
      <c r="FO1103" s="37"/>
      <c r="FP1103" s="37"/>
      <c r="FQ1103" s="37"/>
      <c r="FR1103" s="37"/>
      <c r="FS1103" s="37"/>
      <c r="FT1103" s="37"/>
      <c r="FU1103" s="37"/>
      <c r="FV1103" s="37"/>
      <c r="FW1103" s="37"/>
      <c r="FX1103" s="37"/>
      <c r="FY1103" s="37"/>
      <c r="FZ1103" s="37"/>
      <c r="GA1103" s="37"/>
      <c r="GB1103" s="37"/>
      <c r="GC1103" s="37"/>
      <c r="GD1103" s="37"/>
      <c r="GE1103" s="37"/>
      <c r="GF1103" s="37"/>
      <c r="GG1103" s="37"/>
      <c r="GH1103" s="37"/>
      <c r="GI1103" s="37"/>
      <c r="GJ1103" s="37"/>
      <c r="GK1103" s="37"/>
      <c r="GL1103" s="37"/>
      <c r="GM1103" s="37"/>
      <c r="GN1103" s="37"/>
      <c r="GO1103" s="37"/>
      <c r="GP1103" s="37"/>
      <c r="GQ1103" s="37"/>
      <c r="GR1103" s="37"/>
      <c r="GS1103" s="37"/>
      <c r="GT1103" s="37"/>
      <c r="GU1103" s="37"/>
      <c r="GV1103" s="37"/>
      <c r="GW1103" s="37"/>
      <c r="GX1103" s="37"/>
      <c r="GY1103" s="37"/>
      <c r="GZ1103" s="37"/>
      <c r="HA1103" s="37"/>
      <c r="HB1103" s="37"/>
      <c r="HC1103" s="37"/>
      <c r="HD1103" s="37"/>
      <c r="HE1103" s="37"/>
      <c r="HF1103" s="37"/>
      <c r="HG1103" s="37"/>
      <c r="HH1103" s="37"/>
      <c r="HI1103" s="37"/>
      <c r="HJ1103" s="37"/>
      <c r="HK1103" s="37"/>
      <c r="HL1103" s="37"/>
      <c r="HM1103" s="37"/>
      <c r="HN1103" s="37"/>
      <c r="HO1103" s="37"/>
      <c r="HP1103" s="37"/>
      <c r="HQ1103" s="37"/>
      <c r="HR1103" s="37"/>
      <c r="HS1103" s="37"/>
      <c r="HT1103" s="37"/>
      <c r="HU1103" s="37"/>
      <c r="HV1103" s="37"/>
      <c r="HW1103" s="37"/>
      <c r="HX1103" s="37"/>
      <c r="HY1103" s="37"/>
      <c r="HZ1103" s="37"/>
      <c r="IA1103" s="37"/>
      <c r="IB1103" s="37"/>
      <c r="IC1103" s="37"/>
      <c r="ID1103" s="37"/>
      <c r="IE1103" s="37"/>
      <c r="IF1103" s="37"/>
      <c r="IG1103" s="37"/>
      <c r="IH1103" s="37"/>
      <c r="II1103" s="37"/>
      <c r="IJ1103" s="37"/>
      <c r="IK1103" s="37"/>
      <c r="IL1103" s="37"/>
      <c r="IM1103" s="37"/>
      <c r="IN1103" s="37"/>
      <c r="IO1103" s="37"/>
      <c r="IP1103" s="37"/>
      <c r="IQ1103" s="37"/>
      <c r="IR1103" s="37"/>
      <c r="IS1103" s="37"/>
      <c r="IT1103" s="37"/>
      <c r="IU1103" s="37"/>
      <c r="IV1103" s="37"/>
      <c r="IW1103" s="37"/>
      <c r="IX1103" s="37"/>
      <c r="IY1103" s="37"/>
      <c r="IZ1103" s="37"/>
      <c r="JA1103" s="37"/>
      <c r="JB1103" s="37"/>
      <c r="JC1103" s="37"/>
      <c r="JD1103" s="37"/>
      <c r="JE1103" s="37"/>
      <c r="JF1103" s="37"/>
      <c r="JG1103" s="37"/>
      <c r="JH1103" s="37"/>
      <c r="JI1103" s="37"/>
      <c r="JJ1103" s="37"/>
      <c r="JK1103" s="37"/>
      <c r="JL1103" s="37"/>
      <c r="JM1103" s="37"/>
      <c r="JN1103" s="37"/>
      <c r="JO1103" s="37"/>
      <c r="JP1103" s="37"/>
      <c r="JQ1103" s="37"/>
      <c r="JR1103" s="37"/>
      <c r="JS1103" s="37"/>
      <c r="JT1103" s="37"/>
      <c r="JU1103" s="37"/>
      <c r="JV1103" s="37"/>
      <c r="JW1103" s="37"/>
      <c r="JX1103" s="37"/>
      <c r="JY1103" s="37"/>
      <c r="JZ1103" s="37"/>
      <c r="KA1103" s="37"/>
      <c r="KB1103" s="37"/>
      <c r="KC1103" s="37"/>
      <c r="KD1103" s="37"/>
      <c r="KE1103" s="37"/>
      <c r="KF1103" s="37"/>
      <c r="KG1103" s="37"/>
      <c r="KH1103" s="37"/>
      <c r="KI1103" s="37"/>
      <c r="KJ1103" s="37"/>
      <c r="KK1103" s="37"/>
      <c r="KL1103" s="37"/>
      <c r="KM1103" s="37"/>
      <c r="KN1103" s="37"/>
      <c r="KO1103" s="37"/>
      <c r="KP1103" s="37"/>
      <c r="KQ1103" s="37"/>
      <c r="KR1103" s="37"/>
      <c r="KS1103" s="37"/>
      <c r="KT1103" s="37"/>
      <c r="KU1103" s="37"/>
      <c r="KV1103" s="37"/>
      <c r="KW1103" s="37"/>
      <c r="KX1103" s="37"/>
      <c r="KY1103" s="37"/>
      <c r="KZ1103" s="37"/>
      <c r="LA1103" s="37"/>
      <c r="LB1103" s="37"/>
      <c r="LC1103" s="37"/>
      <c r="LD1103" s="37"/>
      <c r="LE1103" s="37"/>
      <c r="LF1103" s="37"/>
      <c r="LG1103" s="37"/>
      <c r="LH1103" s="37"/>
      <c r="LI1103" s="37"/>
      <c r="LJ1103" s="37"/>
      <c r="LK1103" s="37"/>
      <c r="LL1103" s="37"/>
      <c r="LM1103" s="37"/>
      <c r="LN1103" s="37"/>
      <c r="LO1103" s="37"/>
      <c r="LP1103" s="37"/>
      <c r="LQ1103" s="37"/>
      <c r="LR1103" s="37"/>
      <c r="LS1103" s="37"/>
      <c r="LT1103" s="37"/>
      <c r="LU1103" s="37"/>
      <c r="LV1103" s="37"/>
      <c r="LW1103" s="37"/>
      <c r="LX1103" s="37"/>
      <c r="LY1103" s="37"/>
      <c r="LZ1103" s="37"/>
      <c r="MA1103" s="37"/>
      <c r="MB1103" s="37"/>
      <c r="MC1103" s="37"/>
      <c r="MD1103" s="37"/>
      <c r="ME1103" s="37"/>
      <c r="MF1103" s="37"/>
      <c r="MG1103" s="37"/>
      <c r="MH1103" s="37"/>
      <c r="MI1103" s="37"/>
      <c r="MJ1103" s="37"/>
      <c r="MK1103" s="37"/>
      <c r="ML1103" s="37"/>
      <c r="MM1103" s="37"/>
      <c r="MN1103" s="37"/>
      <c r="MO1103" s="37"/>
      <c r="MP1103" s="37"/>
      <c r="MQ1103" s="37"/>
      <c r="MR1103" s="37"/>
      <c r="MS1103" s="37"/>
      <c r="MT1103" s="37"/>
      <c r="MU1103" s="37"/>
      <c r="MV1103" s="37"/>
      <c r="MW1103" s="37"/>
      <c r="MX1103" s="37"/>
      <c r="MY1103" s="37"/>
      <c r="MZ1103" s="37"/>
      <c r="NA1103" s="37"/>
      <c r="NB1103" s="37"/>
      <c r="NC1103" s="37"/>
      <c r="ND1103" s="37"/>
      <c r="NE1103" s="37"/>
      <c r="NF1103" s="37"/>
      <c r="NG1103" s="37"/>
      <c r="NH1103" s="37"/>
      <c r="NI1103" s="37"/>
      <c r="NJ1103" s="37"/>
      <c r="NK1103" s="37"/>
      <c r="NL1103" s="37"/>
      <c r="NM1103" s="37"/>
      <c r="NN1103" s="37"/>
      <c r="NO1103" s="37"/>
      <c r="NP1103" s="37"/>
      <c r="NQ1103" s="37"/>
      <c r="NR1103" s="37"/>
      <c r="NS1103" s="37"/>
      <c r="NT1103" s="37"/>
      <c r="NU1103" s="37"/>
      <c r="NV1103" s="37"/>
      <c r="NW1103" s="37"/>
      <c r="NX1103" s="37"/>
      <c r="NY1103" s="37"/>
      <c r="NZ1103" s="37"/>
      <c r="OA1103" s="37"/>
      <c r="OB1103" s="37"/>
      <c r="OC1103" s="37"/>
      <c r="OD1103" s="37"/>
      <c r="OE1103" s="37"/>
      <c r="OF1103" s="37"/>
      <c r="OG1103" s="37"/>
      <c r="OH1103" s="37"/>
      <c r="OI1103" s="37"/>
      <c r="OJ1103" s="37"/>
      <c r="OK1103" s="37"/>
      <c r="OL1103" s="37"/>
      <c r="OM1103" s="37"/>
      <c r="ON1103" s="37"/>
      <c r="OO1103" s="37"/>
      <c r="OP1103" s="37"/>
      <c r="OQ1103" s="37"/>
      <c r="OR1103" s="37"/>
      <c r="OS1103" s="37"/>
      <c r="OT1103" s="37"/>
      <c r="OU1103" s="37"/>
      <c r="OV1103" s="37"/>
      <c r="OW1103" s="37"/>
      <c r="OX1103" s="37"/>
      <c r="OY1103" s="37"/>
      <c r="OZ1103" s="37"/>
      <c r="PA1103" s="37"/>
      <c r="PB1103" s="37"/>
      <c r="PC1103" s="37"/>
      <c r="PD1103" s="37"/>
      <c r="PE1103" s="37"/>
      <c r="PF1103" s="37"/>
      <c r="PG1103" s="37"/>
      <c r="PH1103" s="37"/>
      <c r="PI1103" s="37"/>
      <c r="PJ1103" s="37"/>
      <c r="PK1103" s="37"/>
      <c r="PL1103" s="37"/>
      <c r="PM1103" s="37"/>
      <c r="PN1103" s="37"/>
      <c r="PO1103" s="37"/>
      <c r="PP1103" s="37"/>
      <c r="PQ1103" s="37"/>
      <c r="PR1103" s="37"/>
      <c r="PS1103" s="37"/>
      <c r="PT1103" s="37"/>
      <c r="PU1103" s="37"/>
      <c r="PV1103" s="37"/>
      <c r="PW1103" s="37"/>
      <c r="PX1103" s="37"/>
      <c r="PY1103" s="37"/>
      <c r="PZ1103" s="37"/>
      <c r="QA1103" s="37"/>
      <c r="QB1103" s="37"/>
      <c r="QC1103" s="37"/>
      <c r="QD1103" s="37"/>
      <c r="QE1103" s="37"/>
      <c r="QF1103" s="37"/>
      <c r="QG1103" s="37"/>
      <c r="QH1103" s="37"/>
      <c r="QI1103" s="37"/>
      <c r="QJ1103" s="37"/>
      <c r="QK1103" s="37"/>
      <c r="QL1103" s="37"/>
      <c r="QM1103" s="37"/>
      <c r="QN1103" s="37"/>
      <c r="QO1103" s="37"/>
      <c r="QP1103" s="37"/>
      <c r="QQ1103" s="37"/>
      <c r="QR1103" s="37"/>
      <c r="QS1103" s="37"/>
      <c r="QT1103" s="37"/>
      <c r="QU1103" s="37"/>
      <c r="QV1103" s="37"/>
      <c r="QW1103" s="37"/>
      <c r="QX1103" s="37"/>
      <c r="QY1103" s="37"/>
      <c r="QZ1103" s="37"/>
      <c r="RA1103" s="37"/>
      <c r="RB1103" s="37"/>
      <c r="RC1103" s="37"/>
      <c r="RD1103" s="37"/>
      <c r="RE1103" s="37"/>
      <c r="RF1103" s="37"/>
      <c r="RG1103" s="37"/>
      <c r="RH1103" s="37"/>
      <c r="RI1103" s="37"/>
      <c r="RJ1103" s="37"/>
      <c r="RK1103" s="37"/>
      <c r="RL1103" s="37"/>
      <c r="RM1103" s="37"/>
      <c r="RN1103" s="37"/>
      <c r="RO1103" s="37"/>
      <c r="RP1103" s="37"/>
      <c r="RQ1103" s="37"/>
      <c r="RR1103" s="37"/>
      <c r="RS1103" s="37"/>
      <c r="RT1103" s="37"/>
      <c r="RU1103" s="37"/>
      <c r="RV1103" s="37"/>
      <c r="RW1103" s="37"/>
      <c r="RX1103" s="37"/>
      <c r="RY1103" s="37"/>
      <c r="RZ1103" s="37"/>
      <c r="SA1103" s="37"/>
      <c r="SB1103" s="37"/>
      <c r="SC1103" s="37"/>
      <c r="SD1103" s="37"/>
      <c r="SE1103" s="37"/>
      <c r="SF1103" s="37"/>
      <c r="SG1103" s="37"/>
      <c r="SH1103" s="37"/>
      <c r="SI1103" s="37"/>
      <c r="SJ1103" s="37"/>
      <c r="SK1103" s="37"/>
      <c r="SL1103" s="37"/>
      <c r="SM1103" s="37"/>
      <c r="SN1103" s="37"/>
      <c r="SO1103" s="37"/>
      <c r="SP1103" s="37"/>
      <c r="SQ1103" s="37"/>
      <c r="SR1103" s="37"/>
      <c r="SS1103" s="37"/>
      <c r="ST1103" s="37"/>
      <c r="SU1103" s="37"/>
      <c r="SV1103" s="37"/>
      <c r="SW1103" s="37"/>
      <c r="SX1103" s="37"/>
      <c r="SY1103" s="37"/>
      <c r="SZ1103" s="37"/>
      <c r="TA1103" s="37"/>
      <c r="TB1103" s="37"/>
      <c r="TC1103" s="37"/>
      <c r="TD1103" s="37"/>
      <c r="TE1103" s="37"/>
      <c r="TF1103" s="37"/>
      <c r="TG1103" s="37"/>
      <c r="TH1103" s="37"/>
      <c r="TI1103" s="37"/>
      <c r="TJ1103" s="37"/>
      <c r="TK1103" s="37"/>
      <c r="TL1103" s="37"/>
      <c r="TM1103" s="37"/>
      <c r="TN1103" s="37"/>
      <c r="TO1103" s="37"/>
      <c r="TP1103" s="37"/>
      <c r="TQ1103" s="37"/>
      <c r="TR1103" s="37"/>
      <c r="TS1103" s="37"/>
      <c r="TT1103" s="37"/>
      <c r="TU1103" s="37"/>
      <c r="TV1103" s="37"/>
      <c r="TW1103" s="37"/>
      <c r="TX1103" s="37"/>
      <c r="TY1103" s="37"/>
      <c r="TZ1103" s="37"/>
      <c r="UA1103" s="37"/>
      <c r="UB1103" s="37"/>
      <c r="UC1103" s="37"/>
      <c r="UD1103" s="37"/>
      <c r="UE1103" s="37"/>
      <c r="UF1103" s="37"/>
      <c r="UG1103" s="37"/>
      <c r="UH1103" s="37"/>
      <c r="UI1103" s="37"/>
      <c r="UJ1103" s="37"/>
      <c r="UK1103" s="37"/>
      <c r="UL1103" s="37"/>
      <c r="UM1103" s="37"/>
      <c r="UN1103" s="37"/>
      <c r="UO1103" s="37"/>
      <c r="UP1103" s="37"/>
      <c r="UQ1103" s="37"/>
      <c r="UR1103" s="37"/>
      <c r="US1103" s="37"/>
      <c r="UT1103" s="37"/>
      <c r="UU1103" s="37"/>
      <c r="UV1103" s="37"/>
      <c r="UW1103" s="37"/>
      <c r="UX1103" s="37"/>
      <c r="UY1103" s="37"/>
      <c r="UZ1103" s="37"/>
      <c r="VA1103" s="37"/>
      <c r="VB1103" s="37"/>
      <c r="VC1103" s="37"/>
      <c r="VD1103" s="37"/>
      <c r="VE1103" s="37"/>
      <c r="VF1103" s="37"/>
      <c r="VG1103" s="37"/>
      <c r="VH1103" s="37"/>
      <c r="VI1103" s="37"/>
      <c r="VJ1103" s="37"/>
      <c r="VK1103" s="37"/>
      <c r="VL1103" s="37"/>
      <c r="VM1103" s="37"/>
      <c r="VN1103" s="37"/>
      <c r="VO1103" s="37"/>
      <c r="VP1103" s="37"/>
      <c r="VQ1103" s="37"/>
      <c r="VR1103" s="37"/>
      <c r="VS1103" s="37"/>
      <c r="VT1103" s="37"/>
      <c r="VU1103" s="37"/>
      <c r="VV1103" s="37"/>
      <c r="VW1103" s="37"/>
      <c r="VX1103" s="37"/>
      <c r="VY1103" s="37"/>
      <c r="VZ1103" s="37"/>
      <c r="WA1103" s="37"/>
      <c r="WB1103" s="37"/>
      <c r="WC1103" s="37"/>
      <c r="WD1103" s="37"/>
      <c r="WE1103" s="37"/>
      <c r="WF1103" s="37"/>
      <c r="WG1103" s="37"/>
      <c r="WH1103" s="37"/>
      <c r="WI1103" s="37"/>
      <c r="WJ1103" s="37"/>
      <c r="WK1103" s="37"/>
      <c r="WL1103" s="37"/>
      <c r="WM1103" s="37"/>
      <c r="WN1103" s="37"/>
      <c r="WO1103" s="37"/>
      <c r="WP1103" s="37"/>
      <c r="WQ1103" s="37"/>
      <c r="WR1103" s="37"/>
      <c r="WS1103" s="37"/>
      <c r="WT1103" s="37"/>
      <c r="WU1103" s="37"/>
      <c r="WV1103" s="37"/>
      <c r="WW1103" s="37"/>
      <c r="WX1103" s="37"/>
      <c r="WY1103" s="37"/>
      <c r="WZ1103" s="37"/>
      <c r="XA1103" s="37"/>
      <c r="XB1103" s="37"/>
      <c r="XC1103" s="37"/>
      <c r="XD1103" s="37"/>
      <c r="XE1103" s="37"/>
      <c r="XF1103" s="37"/>
      <c r="XG1103" s="37"/>
      <c r="XH1103" s="37"/>
      <c r="XI1103" s="37"/>
      <c r="XJ1103" s="37"/>
      <c r="XK1103" s="37"/>
      <c r="XL1103" s="37"/>
      <c r="XM1103" s="37"/>
      <c r="XN1103" s="37"/>
      <c r="XO1103" s="37"/>
      <c r="XP1103" s="37"/>
      <c r="XQ1103" s="37"/>
      <c r="XR1103" s="37"/>
      <c r="XS1103" s="37"/>
      <c r="XT1103" s="37"/>
      <c r="XU1103" s="37"/>
      <c r="XV1103" s="37"/>
      <c r="XW1103" s="37"/>
      <c r="XX1103" s="37"/>
      <c r="XY1103" s="37"/>
      <c r="XZ1103" s="37"/>
      <c r="YA1103" s="37"/>
      <c r="YB1103" s="37"/>
      <c r="YC1103" s="37"/>
      <c r="YD1103" s="37"/>
      <c r="YE1103" s="37"/>
      <c r="YF1103" s="37"/>
      <c r="YG1103" s="37"/>
      <c r="YH1103" s="37"/>
      <c r="YI1103" s="37"/>
      <c r="YJ1103" s="37"/>
      <c r="YK1103" s="37"/>
      <c r="YL1103" s="37"/>
      <c r="YM1103" s="37"/>
      <c r="YN1103" s="37"/>
      <c r="YO1103" s="37"/>
      <c r="YP1103" s="37"/>
      <c r="YQ1103" s="37"/>
      <c r="YR1103" s="37"/>
      <c r="YS1103" s="37"/>
      <c r="YT1103" s="37"/>
      <c r="YU1103" s="37"/>
      <c r="YV1103" s="37"/>
      <c r="YW1103" s="37"/>
      <c r="YX1103" s="37"/>
      <c r="YY1103" s="37"/>
      <c r="YZ1103" s="37"/>
      <c r="ZA1103" s="37"/>
      <c r="ZB1103" s="37"/>
      <c r="ZC1103" s="37"/>
      <c r="ZD1103" s="37"/>
      <c r="ZE1103" s="37"/>
      <c r="ZF1103" s="37"/>
      <c r="ZG1103" s="37"/>
      <c r="ZH1103" s="37"/>
      <c r="ZI1103" s="37"/>
      <c r="ZJ1103" s="37"/>
      <c r="ZK1103" s="37"/>
      <c r="ZL1103" s="37"/>
      <c r="ZM1103" s="37"/>
      <c r="ZN1103" s="37"/>
      <c r="ZO1103" s="37"/>
      <c r="ZP1103" s="37"/>
      <c r="ZQ1103" s="37"/>
      <c r="ZR1103" s="37"/>
      <c r="ZS1103" s="37"/>
      <c r="ZT1103" s="37"/>
      <c r="ZU1103" s="37"/>
      <c r="ZV1103" s="37"/>
      <c r="ZW1103" s="37"/>
      <c r="ZX1103" s="37"/>
      <c r="ZY1103" s="37"/>
      <c r="ZZ1103" s="37"/>
      <c r="AAA1103" s="37"/>
      <c r="AAB1103" s="37"/>
      <c r="AAC1103" s="37"/>
      <c r="AAD1103" s="37"/>
      <c r="AAE1103" s="37"/>
      <c r="AAF1103" s="37"/>
      <c r="AAG1103" s="37"/>
      <c r="AAH1103" s="37"/>
      <c r="AAI1103" s="37"/>
      <c r="AAJ1103" s="37"/>
      <c r="AAK1103" s="37"/>
      <c r="AAL1103" s="35"/>
      <c r="AAM1103" s="35"/>
      <c r="AAN1103" s="35"/>
      <c r="AAO1103" s="35"/>
      <c r="AAP1103" s="35"/>
      <c r="AAQ1103" s="35"/>
      <c r="AAR1103" s="35"/>
      <c r="AAS1103" s="27" t="s">
        <v>122</v>
      </c>
      <c r="AAT1103" s="35"/>
      <c r="AAU1103" s="35"/>
      <c r="AAV1103" s="35"/>
      <c r="AAY1103" s="23"/>
      <c r="AAZ1103" s="23"/>
      <c r="ABA1103" s="23"/>
      <c r="ABB1103" s="23"/>
      <c r="ABC1103" s="23"/>
      <c r="ABD1103" s="23"/>
      <c r="ABE1103" s="23"/>
      <c r="ABF1103" s="23"/>
      <c r="ABG1103" s="23"/>
      <c r="ABH1103" s="23"/>
      <c r="ABI1103" s="23"/>
      <c r="ABJ1103" s="23"/>
    </row>
    <row r="1104" spans="1:738" ht="13" x14ac:dyDescent="0.15">
      <c r="A1104" s="35"/>
      <c r="B1104" s="39"/>
      <c r="C1104" s="40"/>
      <c r="D1104" s="40"/>
      <c r="E1104" s="40"/>
      <c r="F1104" s="40"/>
      <c r="G1104" s="40"/>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7"/>
      <c r="AP1104" s="38"/>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c r="CP1104" s="37"/>
      <c r="CQ1104" s="37"/>
      <c r="CR1104" s="37"/>
      <c r="CS1104" s="37"/>
      <c r="CT1104" s="37"/>
      <c r="CU1104" s="37"/>
      <c r="CV1104" s="37"/>
      <c r="CW1104" s="37"/>
      <c r="CX1104" s="37"/>
      <c r="CY1104" s="37"/>
      <c r="CZ1104" s="37"/>
      <c r="DA1104" s="37"/>
      <c r="DB1104" s="37"/>
      <c r="DC1104" s="37"/>
      <c r="DD1104" s="37"/>
      <c r="DE1104" s="37"/>
      <c r="DF1104" s="37"/>
      <c r="DG1104" s="37"/>
      <c r="DH1104" s="37"/>
      <c r="DI1104" s="37"/>
      <c r="DJ1104" s="37"/>
      <c r="DK1104" s="37"/>
      <c r="DL1104" s="37"/>
      <c r="DM1104" s="37"/>
      <c r="DN1104" s="37"/>
      <c r="DO1104" s="37"/>
      <c r="DP1104" s="37"/>
      <c r="DQ1104" s="37"/>
      <c r="DR1104" s="37"/>
      <c r="DS1104" s="37"/>
      <c r="DT1104" s="37"/>
      <c r="DU1104" s="37"/>
      <c r="DV1104" s="37"/>
      <c r="DW1104" s="37"/>
      <c r="DX1104" s="37"/>
      <c r="DY1104" s="37"/>
      <c r="DZ1104" s="37"/>
      <c r="EA1104" s="37"/>
      <c r="EB1104" s="37"/>
      <c r="EC1104" s="37"/>
      <c r="ED1104" s="37"/>
      <c r="EE1104" s="37"/>
      <c r="EF1104" s="37"/>
      <c r="EG1104" s="37"/>
      <c r="EH1104" s="37"/>
      <c r="EI1104" s="37"/>
      <c r="EJ1104" s="37"/>
      <c r="EK1104" s="37"/>
      <c r="EL1104" s="37"/>
      <c r="EM1104" s="37"/>
      <c r="EN1104" s="37"/>
      <c r="EO1104" s="37"/>
      <c r="EP1104" s="37"/>
      <c r="EQ1104" s="37"/>
      <c r="ER1104" s="37"/>
      <c r="ES1104" s="37"/>
      <c r="ET1104" s="37"/>
      <c r="EU1104" s="37"/>
      <c r="EV1104" s="37"/>
      <c r="EW1104" s="37"/>
      <c r="EX1104" s="37"/>
      <c r="EY1104" s="37"/>
      <c r="EZ1104" s="37"/>
      <c r="FA1104" s="37"/>
      <c r="FB1104" s="37"/>
      <c r="FC1104" s="37"/>
      <c r="FD1104" s="37"/>
      <c r="FE1104" s="37"/>
      <c r="FF1104" s="37"/>
      <c r="FG1104" s="37"/>
      <c r="FH1104" s="37"/>
      <c r="FI1104" s="37"/>
      <c r="FJ1104" s="37"/>
      <c r="FK1104" s="37"/>
      <c r="FL1104" s="37"/>
      <c r="FM1104" s="37"/>
      <c r="FN1104" s="37"/>
      <c r="FO1104" s="37"/>
      <c r="FP1104" s="37"/>
      <c r="FQ1104" s="37"/>
      <c r="FR1104" s="37"/>
      <c r="FS1104" s="37"/>
      <c r="FT1104" s="37"/>
      <c r="FU1104" s="37"/>
      <c r="FV1104" s="37"/>
      <c r="FW1104" s="37"/>
      <c r="FX1104" s="37"/>
      <c r="FY1104" s="37"/>
      <c r="FZ1104" s="37"/>
      <c r="GA1104" s="37"/>
      <c r="GB1104" s="37"/>
      <c r="GC1104" s="37"/>
      <c r="GD1104" s="37"/>
      <c r="GE1104" s="37"/>
      <c r="GF1104" s="37"/>
      <c r="GG1104" s="37"/>
      <c r="GH1104" s="37"/>
      <c r="GI1104" s="37"/>
      <c r="GJ1104" s="37"/>
      <c r="GK1104" s="37"/>
      <c r="GL1104" s="37"/>
      <c r="GM1104" s="37"/>
      <c r="GN1104" s="37"/>
      <c r="GO1104" s="37"/>
      <c r="GP1104" s="37"/>
      <c r="GQ1104" s="37"/>
      <c r="GR1104" s="37"/>
      <c r="GS1104" s="37"/>
      <c r="GT1104" s="37"/>
      <c r="GU1104" s="37"/>
      <c r="GV1104" s="37"/>
      <c r="GW1104" s="37"/>
      <c r="GX1104" s="37"/>
      <c r="GY1104" s="37"/>
      <c r="GZ1104" s="37"/>
      <c r="HA1104" s="37"/>
      <c r="HB1104" s="37"/>
      <c r="HC1104" s="37"/>
      <c r="HD1104" s="37"/>
      <c r="HE1104" s="37"/>
      <c r="HF1104" s="37"/>
      <c r="HG1104" s="37"/>
      <c r="HH1104" s="37"/>
      <c r="HI1104" s="37"/>
      <c r="HJ1104" s="37"/>
      <c r="HK1104" s="37"/>
      <c r="HL1104" s="37"/>
      <c r="HM1104" s="37"/>
      <c r="HN1104" s="37"/>
      <c r="HO1104" s="37"/>
      <c r="HP1104" s="37"/>
      <c r="HQ1104" s="37"/>
      <c r="HR1104" s="37"/>
      <c r="HS1104" s="37"/>
      <c r="HT1104" s="37"/>
      <c r="HU1104" s="37"/>
      <c r="HV1104" s="37"/>
      <c r="HW1104" s="37"/>
      <c r="HX1104" s="37"/>
      <c r="HY1104" s="37"/>
      <c r="HZ1104" s="37"/>
      <c r="IA1104" s="37"/>
      <c r="IB1104" s="37"/>
      <c r="IC1104" s="37"/>
      <c r="ID1104" s="37"/>
      <c r="IE1104" s="37"/>
      <c r="IF1104" s="37"/>
      <c r="IG1104" s="37"/>
      <c r="IH1104" s="37"/>
      <c r="II1104" s="37"/>
      <c r="IJ1104" s="37"/>
      <c r="IK1104" s="37"/>
      <c r="IL1104" s="37"/>
      <c r="IM1104" s="37"/>
      <c r="IN1104" s="37"/>
      <c r="IO1104" s="37"/>
      <c r="IP1104" s="37"/>
      <c r="IQ1104" s="37"/>
      <c r="IR1104" s="37"/>
      <c r="IS1104" s="37"/>
      <c r="IT1104" s="37"/>
      <c r="IU1104" s="37"/>
      <c r="IV1104" s="37"/>
      <c r="IW1104" s="37"/>
      <c r="IX1104" s="37"/>
      <c r="IY1104" s="37"/>
      <c r="IZ1104" s="37"/>
      <c r="JA1104" s="37"/>
      <c r="JB1104" s="37"/>
      <c r="JC1104" s="37"/>
      <c r="JD1104" s="37"/>
      <c r="JE1104" s="37"/>
      <c r="JF1104" s="37"/>
      <c r="JG1104" s="37"/>
      <c r="JH1104" s="37"/>
      <c r="JI1104" s="37"/>
      <c r="JJ1104" s="37"/>
      <c r="JK1104" s="37"/>
      <c r="JL1104" s="37"/>
      <c r="JM1104" s="37"/>
      <c r="JN1104" s="37"/>
      <c r="JO1104" s="37"/>
      <c r="JP1104" s="37"/>
      <c r="JQ1104" s="37"/>
      <c r="JR1104" s="37"/>
      <c r="JS1104" s="37"/>
      <c r="JT1104" s="37"/>
      <c r="JU1104" s="37"/>
      <c r="JV1104" s="37"/>
      <c r="JW1104" s="37"/>
      <c r="JX1104" s="37"/>
      <c r="JY1104" s="37"/>
      <c r="JZ1104" s="37"/>
      <c r="KA1104" s="37"/>
      <c r="KB1104" s="37"/>
      <c r="KC1104" s="37"/>
      <c r="KD1104" s="37"/>
      <c r="KE1104" s="37"/>
      <c r="KF1104" s="37"/>
      <c r="KG1104" s="37"/>
      <c r="KH1104" s="37"/>
      <c r="KI1104" s="37"/>
      <c r="KJ1104" s="37"/>
      <c r="KK1104" s="37"/>
      <c r="KL1104" s="37"/>
      <c r="KM1104" s="37"/>
      <c r="KN1104" s="37"/>
      <c r="KO1104" s="37"/>
      <c r="KP1104" s="37"/>
      <c r="KQ1104" s="37"/>
      <c r="KR1104" s="37"/>
      <c r="KS1104" s="37"/>
      <c r="KT1104" s="37"/>
      <c r="KU1104" s="37"/>
      <c r="KV1104" s="37"/>
      <c r="KW1104" s="37"/>
      <c r="KX1104" s="37"/>
      <c r="KY1104" s="37"/>
      <c r="KZ1104" s="37"/>
      <c r="LA1104" s="37"/>
      <c r="LB1104" s="37"/>
      <c r="LC1104" s="37"/>
      <c r="LD1104" s="37"/>
      <c r="LE1104" s="37"/>
      <c r="LF1104" s="37"/>
      <c r="LG1104" s="37"/>
      <c r="LH1104" s="37"/>
      <c r="LI1104" s="37"/>
      <c r="LJ1104" s="37"/>
      <c r="LK1104" s="37"/>
      <c r="LL1104" s="37"/>
      <c r="LM1104" s="37"/>
      <c r="LN1104" s="37"/>
      <c r="LO1104" s="37"/>
      <c r="LP1104" s="37"/>
      <c r="LQ1104" s="37"/>
      <c r="LR1104" s="37"/>
      <c r="LS1104" s="37"/>
      <c r="LT1104" s="37"/>
      <c r="LU1104" s="37"/>
      <c r="LV1104" s="37"/>
      <c r="LW1104" s="37"/>
      <c r="LX1104" s="37"/>
      <c r="LY1104" s="37"/>
      <c r="LZ1104" s="37"/>
      <c r="MA1104" s="37"/>
      <c r="MB1104" s="37"/>
      <c r="MC1104" s="37"/>
      <c r="MD1104" s="37"/>
      <c r="ME1104" s="37"/>
      <c r="MF1104" s="37"/>
      <c r="MG1104" s="37"/>
      <c r="MH1104" s="37"/>
      <c r="MI1104" s="37"/>
      <c r="MJ1104" s="37"/>
      <c r="MK1104" s="37"/>
      <c r="ML1104" s="37"/>
      <c r="MM1104" s="37"/>
      <c r="MN1104" s="37"/>
      <c r="MO1104" s="37"/>
      <c r="MP1104" s="37"/>
      <c r="MQ1104" s="37"/>
      <c r="MR1104" s="37"/>
      <c r="MS1104" s="37"/>
      <c r="MT1104" s="37"/>
      <c r="MU1104" s="37"/>
      <c r="MV1104" s="37"/>
      <c r="MW1104" s="37"/>
      <c r="MX1104" s="37"/>
      <c r="MY1104" s="37"/>
      <c r="MZ1104" s="37"/>
      <c r="NA1104" s="37"/>
      <c r="NB1104" s="37"/>
      <c r="NC1104" s="37"/>
      <c r="ND1104" s="37"/>
      <c r="NE1104" s="37"/>
      <c r="NF1104" s="37"/>
      <c r="NG1104" s="37"/>
      <c r="NH1104" s="37"/>
      <c r="NI1104" s="37"/>
      <c r="NJ1104" s="37"/>
      <c r="NK1104" s="37"/>
      <c r="NL1104" s="37"/>
      <c r="NM1104" s="37"/>
      <c r="NN1104" s="37"/>
      <c r="NO1104" s="37"/>
      <c r="NP1104" s="37"/>
      <c r="NQ1104" s="37"/>
      <c r="NR1104" s="37"/>
      <c r="NS1104" s="37"/>
      <c r="NT1104" s="37"/>
      <c r="NU1104" s="37"/>
      <c r="NV1104" s="37"/>
      <c r="NW1104" s="37"/>
      <c r="NX1104" s="37"/>
      <c r="NY1104" s="37"/>
      <c r="NZ1104" s="37"/>
      <c r="OA1104" s="37"/>
      <c r="OB1104" s="37"/>
      <c r="OC1104" s="37"/>
      <c r="OD1104" s="37"/>
      <c r="OE1104" s="37"/>
      <c r="OF1104" s="37"/>
      <c r="OG1104" s="37"/>
      <c r="OH1104" s="37"/>
      <c r="OI1104" s="37"/>
      <c r="OJ1104" s="37"/>
      <c r="OK1104" s="37"/>
      <c r="OL1104" s="37"/>
      <c r="OM1104" s="37"/>
      <c r="ON1104" s="37"/>
      <c r="OO1104" s="37"/>
      <c r="OP1104" s="37"/>
      <c r="OQ1104" s="37"/>
      <c r="OR1104" s="37"/>
      <c r="OS1104" s="37"/>
      <c r="OT1104" s="37"/>
      <c r="OU1104" s="37"/>
      <c r="OV1104" s="37"/>
      <c r="OW1104" s="37"/>
      <c r="OX1104" s="37"/>
      <c r="OY1104" s="37"/>
      <c r="OZ1104" s="37"/>
      <c r="PA1104" s="37"/>
      <c r="PB1104" s="37"/>
      <c r="PC1104" s="37"/>
      <c r="PD1104" s="37"/>
      <c r="PE1104" s="37"/>
      <c r="PF1104" s="37"/>
      <c r="PG1104" s="37"/>
      <c r="PH1104" s="37"/>
      <c r="PI1104" s="37"/>
      <c r="PJ1104" s="37"/>
      <c r="PK1104" s="37"/>
      <c r="PL1104" s="37"/>
      <c r="PM1104" s="37"/>
      <c r="PN1104" s="37"/>
      <c r="PO1104" s="37"/>
      <c r="PP1104" s="37"/>
      <c r="PQ1104" s="37"/>
      <c r="PR1104" s="37"/>
      <c r="PS1104" s="37"/>
      <c r="PT1104" s="37"/>
      <c r="PU1104" s="37"/>
      <c r="PV1104" s="37"/>
      <c r="PW1104" s="37"/>
      <c r="PX1104" s="37"/>
      <c r="PY1104" s="37"/>
      <c r="PZ1104" s="37"/>
      <c r="QA1104" s="37"/>
      <c r="QB1104" s="37"/>
      <c r="QC1104" s="37"/>
      <c r="QD1104" s="37"/>
      <c r="QE1104" s="37"/>
      <c r="QF1104" s="37"/>
      <c r="QG1104" s="37"/>
      <c r="QH1104" s="37"/>
      <c r="QI1104" s="37"/>
      <c r="QJ1104" s="37"/>
      <c r="QK1104" s="37"/>
      <c r="QL1104" s="37"/>
      <c r="QM1104" s="37"/>
      <c r="QN1104" s="37"/>
      <c r="QO1104" s="37"/>
      <c r="QP1104" s="37"/>
      <c r="QQ1104" s="37"/>
      <c r="QR1104" s="37"/>
      <c r="QS1104" s="37"/>
      <c r="QT1104" s="37"/>
      <c r="QU1104" s="37"/>
      <c r="QV1104" s="37"/>
      <c r="QW1104" s="37"/>
      <c r="QX1104" s="37"/>
      <c r="QY1104" s="37"/>
      <c r="QZ1104" s="37"/>
      <c r="RA1104" s="37"/>
      <c r="RB1104" s="37"/>
      <c r="RC1104" s="37"/>
      <c r="RD1104" s="37"/>
      <c r="RE1104" s="37"/>
      <c r="RF1104" s="37"/>
      <c r="RG1104" s="37"/>
      <c r="RH1104" s="37"/>
      <c r="RI1104" s="37"/>
      <c r="RJ1104" s="37"/>
      <c r="RK1104" s="37"/>
      <c r="RL1104" s="37"/>
      <c r="RM1104" s="37"/>
      <c r="RN1104" s="37"/>
      <c r="RO1104" s="37"/>
      <c r="RP1104" s="37"/>
      <c r="RQ1104" s="37"/>
      <c r="RR1104" s="37"/>
      <c r="RS1104" s="37"/>
      <c r="RT1104" s="37"/>
      <c r="RU1104" s="37"/>
      <c r="RV1104" s="37"/>
      <c r="RW1104" s="37"/>
      <c r="RX1104" s="37"/>
      <c r="RY1104" s="37"/>
      <c r="RZ1104" s="37"/>
      <c r="SA1104" s="37"/>
      <c r="SB1104" s="37"/>
      <c r="SC1104" s="37"/>
      <c r="SD1104" s="37"/>
      <c r="SE1104" s="37"/>
      <c r="SF1104" s="37"/>
      <c r="SG1104" s="37"/>
      <c r="SH1104" s="37"/>
      <c r="SI1104" s="37"/>
      <c r="SJ1104" s="37"/>
      <c r="SK1104" s="37"/>
      <c r="SL1104" s="37"/>
      <c r="SM1104" s="37"/>
      <c r="SN1104" s="37"/>
      <c r="SO1104" s="37"/>
      <c r="SP1104" s="37"/>
      <c r="SQ1104" s="37"/>
      <c r="SR1104" s="37"/>
      <c r="SS1104" s="37"/>
      <c r="ST1104" s="37"/>
      <c r="SU1104" s="37"/>
      <c r="SV1104" s="37"/>
      <c r="SW1104" s="37"/>
      <c r="SX1104" s="37"/>
      <c r="SY1104" s="37"/>
      <c r="SZ1104" s="37"/>
      <c r="TA1104" s="37"/>
      <c r="TB1104" s="37"/>
      <c r="TC1104" s="37"/>
      <c r="TD1104" s="37"/>
      <c r="TE1104" s="37"/>
      <c r="TF1104" s="37"/>
      <c r="TG1104" s="37"/>
      <c r="TH1104" s="37"/>
      <c r="TI1104" s="37"/>
      <c r="TJ1104" s="37"/>
      <c r="TK1104" s="37"/>
      <c r="TL1104" s="37"/>
      <c r="TM1104" s="37"/>
      <c r="TN1104" s="37"/>
      <c r="TO1104" s="37"/>
      <c r="TP1104" s="37"/>
      <c r="TQ1104" s="37"/>
      <c r="TR1104" s="37"/>
      <c r="TS1104" s="37"/>
      <c r="TT1104" s="37"/>
      <c r="TU1104" s="37"/>
      <c r="TV1104" s="37"/>
      <c r="TW1104" s="37"/>
      <c r="TX1104" s="37"/>
      <c r="TY1104" s="37"/>
      <c r="TZ1104" s="37"/>
      <c r="UA1104" s="37"/>
      <c r="UB1104" s="37"/>
      <c r="UC1104" s="37"/>
      <c r="UD1104" s="37"/>
      <c r="UE1104" s="37"/>
      <c r="UF1104" s="37"/>
      <c r="UG1104" s="37"/>
      <c r="UH1104" s="37"/>
      <c r="UI1104" s="37"/>
      <c r="UJ1104" s="37"/>
      <c r="UK1104" s="37"/>
      <c r="UL1104" s="37"/>
      <c r="UM1104" s="37"/>
      <c r="UN1104" s="37"/>
      <c r="UO1104" s="37"/>
      <c r="UP1104" s="37"/>
      <c r="UQ1104" s="37"/>
      <c r="UR1104" s="37"/>
      <c r="US1104" s="37"/>
      <c r="UT1104" s="37"/>
      <c r="UU1104" s="37"/>
      <c r="UV1104" s="37"/>
      <c r="UW1104" s="37"/>
      <c r="UX1104" s="37"/>
      <c r="UY1104" s="37"/>
      <c r="UZ1104" s="37"/>
      <c r="VA1104" s="37"/>
      <c r="VB1104" s="37"/>
      <c r="VC1104" s="37"/>
      <c r="VD1104" s="37"/>
      <c r="VE1104" s="37"/>
      <c r="VF1104" s="37"/>
      <c r="VG1104" s="37"/>
      <c r="VH1104" s="37"/>
      <c r="VI1104" s="37"/>
      <c r="VJ1104" s="37"/>
      <c r="VK1104" s="37"/>
      <c r="VL1104" s="37"/>
      <c r="VM1104" s="37"/>
      <c r="VN1104" s="37"/>
      <c r="VO1104" s="37"/>
      <c r="VP1104" s="37"/>
      <c r="VQ1104" s="37"/>
      <c r="VR1104" s="37"/>
      <c r="VS1104" s="37"/>
      <c r="VT1104" s="37"/>
      <c r="VU1104" s="37"/>
      <c r="VV1104" s="37"/>
      <c r="VW1104" s="37"/>
      <c r="VX1104" s="37"/>
      <c r="VY1104" s="37"/>
      <c r="VZ1104" s="37"/>
      <c r="WA1104" s="37"/>
      <c r="WB1104" s="37"/>
      <c r="WC1104" s="37"/>
      <c r="WD1104" s="37"/>
      <c r="WE1104" s="37"/>
      <c r="WF1104" s="37"/>
      <c r="WG1104" s="37"/>
      <c r="WH1104" s="37"/>
      <c r="WI1104" s="37"/>
      <c r="WJ1104" s="37"/>
      <c r="WK1104" s="37"/>
      <c r="WL1104" s="37"/>
      <c r="WM1104" s="37"/>
      <c r="WN1104" s="37"/>
      <c r="WO1104" s="37"/>
      <c r="WP1104" s="37"/>
      <c r="WQ1104" s="37"/>
      <c r="WR1104" s="37"/>
      <c r="WS1104" s="37"/>
      <c r="WT1104" s="37"/>
      <c r="WU1104" s="37"/>
      <c r="WV1104" s="37"/>
      <c r="WW1104" s="37"/>
      <c r="WX1104" s="37"/>
      <c r="WY1104" s="37"/>
      <c r="WZ1104" s="37"/>
      <c r="XA1104" s="37"/>
      <c r="XB1104" s="37"/>
      <c r="XC1104" s="37"/>
      <c r="XD1104" s="37"/>
      <c r="XE1104" s="37"/>
      <c r="XF1104" s="37"/>
      <c r="XG1104" s="37"/>
      <c r="XH1104" s="37"/>
      <c r="XI1104" s="37"/>
      <c r="XJ1104" s="37"/>
      <c r="XK1104" s="37"/>
      <c r="XL1104" s="37"/>
      <c r="XM1104" s="37"/>
      <c r="XN1104" s="37"/>
      <c r="XO1104" s="37"/>
      <c r="XP1104" s="37"/>
      <c r="XQ1104" s="37"/>
      <c r="XR1104" s="37"/>
      <c r="XS1104" s="37"/>
      <c r="XT1104" s="37"/>
      <c r="XU1104" s="37"/>
      <c r="XV1104" s="37"/>
      <c r="XW1104" s="37"/>
      <c r="XX1104" s="37"/>
      <c r="XY1104" s="37"/>
      <c r="XZ1104" s="37"/>
      <c r="YA1104" s="37"/>
      <c r="YB1104" s="37"/>
      <c r="YC1104" s="37"/>
      <c r="YD1104" s="37"/>
      <c r="YE1104" s="37"/>
      <c r="YF1104" s="37"/>
      <c r="YG1104" s="37"/>
      <c r="YH1104" s="37"/>
      <c r="YI1104" s="37"/>
      <c r="YJ1104" s="37"/>
      <c r="YK1104" s="37"/>
      <c r="YL1104" s="37"/>
      <c r="YM1104" s="37"/>
      <c r="YN1104" s="37"/>
      <c r="YO1104" s="37"/>
      <c r="YP1104" s="37"/>
      <c r="YQ1104" s="37"/>
      <c r="YR1104" s="37"/>
      <c r="YS1104" s="37"/>
      <c r="YT1104" s="37"/>
      <c r="YU1104" s="37"/>
      <c r="YV1104" s="37"/>
      <c r="YW1104" s="37"/>
      <c r="YX1104" s="37"/>
      <c r="YY1104" s="37"/>
      <c r="YZ1104" s="37"/>
      <c r="ZA1104" s="37"/>
      <c r="ZB1104" s="37"/>
      <c r="ZC1104" s="37"/>
      <c r="ZD1104" s="37"/>
      <c r="ZE1104" s="37"/>
      <c r="ZF1104" s="37"/>
      <c r="ZG1104" s="37"/>
      <c r="ZH1104" s="37"/>
      <c r="ZI1104" s="37"/>
      <c r="ZJ1104" s="37"/>
      <c r="ZK1104" s="37"/>
      <c r="ZL1104" s="37"/>
      <c r="ZM1104" s="37"/>
      <c r="ZN1104" s="37"/>
      <c r="ZO1104" s="37"/>
      <c r="ZP1104" s="37"/>
      <c r="ZQ1104" s="37"/>
      <c r="ZR1104" s="37"/>
      <c r="ZS1104" s="37"/>
      <c r="ZT1104" s="37"/>
      <c r="ZU1104" s="37"/>
      <c r="ZV1104" s="37"/>
      <c r="ZW1104" s="37"/>
      <c r="ZX1104" s="37"/>
      <c r="ZY1104" s="37"/>
      <c r="ZZ1104" s="37"/>
      <c r="AAA1104" s="37"/>
      <c r="AAB1104" s="37"/>
      <c r="AAC1104" s="37"/>
      <c r="AAD1104" s="37"/>
      <c r="AAE1104" s="37"/>
      <c r="AAF1104" s="37"/>
      <c r="AAG1104" s="37"/>
      <c r="AAH1104" s="37"/>
      <c r="AAI1104" s="37"/>
      <c r="AAJ1104" s="37"/>
      <c r="AAK1104" s="37"/>
      <c r="AAL1104" s="35"/>
      <c r="AAM1104" s="35"/>
      <c r="AAN1104" s="35"/>
      <c r="AAO1104" s="35"/>
      <c r="AAP1104" s="35"/>
      <c r="AAQ1104" s="35"/>
      <c r="AAR1104" s="35"/>
      <c r="AAS1104" s="27" t="s">
        <v>121</v>
      </c>
      <c r="AAT1104" s="35"/>
      <c r="AAU1104" s="35"/>
      <c r="AAV1104" s="35"/>
      <c r="AAY1104" s="23"/>
      <c r="AAZ1104" s="23"/>
      <c r="ABA1104" s="23"/>
      <c r="ABB1104" s="23"/>
      <c r="ABC1104" s="23"/>
      <c r="ABD1104" s="23"/>
      <c r="ABE1104" s="23"/>
      <c r="ABF1104" s="23"/>
      <c r="ABG1104" s="23"/>
      <c r="ABH1104" s="23"/>
      <c r="ABI1104" s="23"/>
      <c r="ABJ1104" s="23"/>
    </row>
    <row r="1105" spans="1:738" ht="13" x14ac:dyDescent="0.15">
      <c r="A1105" s="35"/>
      <c r="B1105" s="39"/>
      <c r="C1105" s="40"/>
      <c r="D1105" s="40"/>
      <c r="E1105" s="40"/>
      <c r="F1105" s="40"/>
      <c r="G1105" s="40"/>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7"/>
      <c r="AP1105" s="38"/>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c r="CP1105" s="37"/>
      <c r="CQ1105" s="37"/>
      <c r="CR1105" s="37"/>
      <c r="CS1105" s="37"/>
      <c r="CT1105" s="37"/>
      <c r="CU1105" s="37"/>
      <c r="CV1105" s="37"/>
      <c r="CW1105" s="37"/>
      <c r="CX1105" s="37"/>
      <c r="CY1105" s="37"/>
      <c r="CZ1105" s="37"/>
      <c r="DA1105" s="37"/>
      <c r="DB1105" s="37"/>
      <c r="DC1105" s="37"/>
      <c r="DD1105" s="37"/>
      <c r="DE1105" s="37"/>
      <c r="DF1105" s="37"/>
      <c r="DG1105" s="37"/>
      <c r="DH1105" s="37"/>
      <c r="DI1105" s="37"/>
      <c r="DJ1105" s="37"/>
      <c r="DK1105" s="37"/>
      <c r="DL1105" s="37"/>
      <c r="DM1105" s="37"/>
      <c r="DN1105" s="37"/>
      <c r="DO1105" s="37"/>
      <c r="DP1105" s="37"/>
      <c r="DQ1105" s="37"/>
      <c r="DR1105" s="37"/>
      <c r="DS1105" s="37"/>
      <c r="DT1105" s="37"/>
      <c r="DU1105" s="37"/>
      <c r="DV1105" s="37"/>
      <c r="DW1105" s="37"/>
      <c r="DX1105" s="37"/>
      <c r="DY1105" s="37"/>
      <c r="DZ1105" s="37"/>
      <c r="EA1105" s="37"/>
      <c r="EB1105" s="37"/>
      <c r="EC1105" s="37"/>
      <c r="ED1105" s="37"/>
      <c r="EE1105" s="37"/>
      <c r="EF1105" s="37"/>
      <c r="EG1105" s="37"/>
      <c r="EH1105" s="37"/>
      <c r="EI1105" s="37"/>
      <c r="EJ1105" s="37"/>
      <c r="EK1105" s="37"/>
      <c r="EL1105" s="37"/>
      <c r="EM1105" s="37"/>
      <c r="EN1105" s="37"/>
      <c r="EO1105" s="37"/>
      <c r="EP1105" s="37"/>
      <c r="EQ1105" s="37"/>
      <c r="ER1105" s="37"/>
      <c r="ES1105" s="37"/>
      <c r="ET1105" s="37"/>
      <c r="EU1105" s="37"/>
      <c r="EV1105" s="37"/>
      <c r="EW1105" s="37"/>
      <c r="EX1105" s="37"/>
      <c r="EY1105" s="37"/>
      <c r="EZ1105" s="37"/>
      <c r="FA1105" s="37"/>
      <c r="FB1105" s="37"/>
      <c r="FC1105" s="37"/>
      <c r="FD1105" s="37"/>
      <c r="FE1105" s="37"/>
      <c r="FF1105" s="37"/>
      <c r="FG1105" s="37"/>
      <c r="FH1105" s="37"/>
      <c r="FI1105" s="37"/>
      <c r="FJ1105" s="37"/>
      <c r="FK1105" s="37"/>
      <c r="FL1105" s="37"/>
      <c r="FM1105" s="37"/>
      <c r="FN1105" s="37"/>
      <c r="FO1105" s="37"/>
      <c r="FP1105" s="37"/>
      <c r="FQ1105" s="37"/>
      <c r="FR1105" s="37"/>
      <c r="FS1105" s="37"/>
      <c r="FT1105" s="37"/>
      <c r="FU1105" s="37"/>
      <c r="FV1105" s="37"/>
      <c r="FW1105" s="37"/>
      <c r="FX1105" s="37"/>
      <c r="FY1105" s="37"/>
      <c r="FZ1105" s="37"/>
      <c r="GA1105" s="37"/>
      <c r="GB1105" s="37"/>
      <c r="GC1105" s="37"/>
      <c r="GD1105" s="37"/>
      <c r="GE1105" s="37"/>
      <c r="GF1105" s="37"/>
      <c r="GG1105" s="37"/>
      <c r="GH1105" s="37"/>
      <c r="GI1105" s="37"/>
      <c r="GJ1105" s="37"/>
      <c r="GK1105" s="37"/>
      <c r="GL1105" s="37"/>
      <c r="GM1105" s="37"/>
      <c r="GN1105" s="37"/>
      <c r="GO1105" s="37"/>
      <c r="GP1105" s="37"/>
      <c r="GQ1105" s="37"/>
      <c r="GR1105" s="37"/>
      <c r="GS1105" s="37"/>
      <c r="GT1105" s="37"/>
      <c r="GU1105" s="37"/>
      <c r="GV1105" s="37"/>
      <c r="GW1105" s="37"/>
      <c r="GX1105" s="37"/>
      <c r="GY1105" s="37"/>
      <c r="GZ1105" s="37"/>
      <c r="HA1105" s="37"/>
      <c r="HB1105" s="37"/>
      <c r="HC1105" s="37"/>
      <c r="HD1105" s="37"/>
      <c r="HE1105" s="37"/>
      <c r="HF1105" s="37"/>
      <c r="HG1105" s="37"/>
      <c r="HH1105" s="37"/>
      <c r="HI1105" s="37"/>
      <c r="HJ1105" s="37"/>
      <c r="HK1105" s="37"/>
      <c r="HL1105" s="37"/>
      <c r="HM1105" s="37"/>
      <c r="HN1105" s="37"/>
      <c r="HO1105" s="37"/>
      <c r="HP1105" s="37"/>
      <c r="HQ1105" s="37"/>
      <c r="HR1105" s="37"/>
      <c r="HS1105" s="37"/>
      <c r="HT1105" s="37"/>
      <c r="HU1105" s="37"/>
      <c r="HV1105" s="37"/>
      <c r="HW1105" s="37"/>
      <c r="HX1105" s="37"/>
      <c r="HY1105" s="37"/>
      <c r="HZ1105" s="37"/>
      <c r="IA1105" s="37"/>
      <c r="IB1105" s="37"/>
      <c r="IC1105" s="37"/>
      <c r="ID1105" s="37"/>
      <c r="IE1105" s="37"/>
      <c r="IF1105" s="37"/>
      <c r="IG1105" s="37"/>
      <c r="IH1105" s="37"/>
      <c r="II1105" s="37"/>
      <c r="IJ1105" s="37"/>
      <c r="IK1105" s="37"/>
      <c r="IL1105" s="37"/>
      <c r="IM1105" s="37"/>
      <c r="IN1105" s="37"/>
      <c r="IO1105" s="37"/>
      <c r="IP1105" s="37"/>
      <c r="IQ1105" s="37"/>
      <c r="IR1105" s="37"/>
      <c r="IS1105" s="37"/>
      <c r="IT1105" s="37"/>
      <c r="IU1105" s="37"/>
      <c r="IV1105" s="37"/>
      <c r="IW1105" s="37"/>
      <c r="IX1105" s="37"/>
      <c r="IY1105" s="37"/>
      <c r="IZ1105" s="37"/>
      <c r="JA1105" s="37"/>
      <c r="JB1105" s="37"/>
      <c r="JC1105" s="37"/>
      <c r="JD1105" s="37"/>
      <c r="JE1105" s="37"/>
      <c r="JF1105" s="37"/>
      <c r="JG1105" s="37"/>
      <c r="JH1105" s="37"/>
      <c r="JI1105" s="37"/>
      <c r="JJ1105" s="37"/>
      <c r="JK1105" s="37"/>
      <c r="JL1105" s="37"/>
      <c r="JM1105" s="37"/>
      <c r="JN1105" s="37"/>
      <c r="JO1105" s="37"/>
      <c r="JP1105" s="37"/>
      <c r="JQ1105" s="37"/>
      <c r="JR1105" s="37"/>
      <c r="JS1105" s="37"/>
      <c r="JT1105" s="37"/>
      <c r="JU1105" s="37"/>
      <c r="JV1105" s="37"/>
      <c r="JW1105" s="37"/>
      <c r="JX1105" s="37"/>
      <c r="JY1105" s="37"/>
      <c r="JZ1105" s="37"/>
      <c r="KA1105" s="37"/>
      <c r="KB1105" s="37"/>
      <c r="KC1105" s="37"/>
      <c r="KD1105" s="37"/>
      <c r="KE1105" s="37"/>
      <c r="KF1105" s="37"/>
      <c r="KG1105" s="37"/>
      <c r="KH1105" s="37"/>
      <c r="KI1105" s="37"/>
      <c r="KJ1105" s="37"/>
      <c r="KK1105" s="37"/>
      <c r="KL1105" s="37"/>
      <c r="KM1105" s="37"/>
      <c r="KN1105" s="37"/>
      <c r="KO1105" s="37"/>
      <c r="KP1105" s="37"/>
      <c r="KQ1105" s="37"/>
      <c r="KR1105" s="37"/>
      <c r="KS1105" s="37"/>
      <c r="KT1105" s="37"/>
      <c r="KU1105" s="37"/>
      <c r="KV1105" s="37"/>
      <c r="KW1105" s="37"/>
      <c r="KX1105" s="37"/>
      <c r="KY1105" s="37"/>
      <c r="KZ1105" s="37"/>
      <c r="LA1105" s="37"/>
      <c r="LB1105" s="37"/>
      <c r="LC1105" s="37"/>
      <c r="LD1105" s="37"/>
      <c r="LE1105" s="37"/>
      <c r="LF1105" s="37"/>
      <c r="LG1105" s="37"/>
      <c r="LH1105" s="37"/>
      <c r="LI1105" s="37"/>
      <c r="LJ1105" s="37"/>
      <c r="LK1105" s="37"/>
      <c r="LL1105" s="37"/>
      <c r="LM1105" s="37"/>
      <c r="LN1105" s="37"/>
      <c r="LO1105" s="37"/>
      <c r="LP1105" s="37"/>
      <c r="LQ1105" s="37"/>
      <c r="LR1105" s="37"/>
      <c r="LS1105" s="37"/>
      <c r="LT1105" s="37"/>
      <c r="LU1105" s="37"/>
      <c r="LV1105" s="37"/>
      <c r="LW1105" s="37"/>
      <c r="LX1105" s="37"/>
      <c r="LY1105" s="37"/>
      <c r="LZ1105" s="37"/>
      <c r="MA1105" s="37"/>
      <c r="MB1105" s="37"/>
      <c r="MC1105" s="37"/>
      <c r="MD1105" s="37"/>
      <c r="ME1105" s="37"/>
      <c r="MF1105" s="37"/>
      <c r="MG1105" s="37"/>
      <c r="MH1105" s="37"/>
      <c r="MI1105" s="37"/>
      <c r="MJ1105" s="37"/>
      <c r="MK1105" s="37"/>
      <c r="ML1105" s="37"/>
      <c r="MM1105" s="37"/>
      <c r="MN1105" s="37"/>
      <c r="MO1105" s="37"/>
      <c r="MP1105" s="37"/>
      <c r="MQ1105" s="37"/>
      <c r="MR1105" s="37"/>
      <c r="MS1105" s="37"/>
      <c r="MT1105" s="37"/>
      <c r="MU1105" s="37"/>
      <c r="MV1105" s="37"/>
      <c r="MW1105" s="37"/>
      <c r="MX1105" s="37"/>
      <c r="MY1105" s="37"/>
      <c r="MZ1105" s="37"/>
      <c r="NA1105" s="37"/>
      <c r="NB1105" s="37"/>
      <c r="NC1105" s="37"/>
      <c r="ND1105" s="37"/>
      <c r="NE1105" s="37"/>
      <c r="NF1105" s="37"/>
      <c r="NG1105" s="37"/>
      <c r="NH1105" s="37"/>
      <c r="NI1105" s="37"/>
      <c r="NJ1105" s="37"/>
      <c r="NK1105" s="37"/>
      <c r="NL1105" s="37"/>
      <c r="NM1105" s="37"/>
      <c r="NN1105" s="37"/>
      <c r="NO1105" s="37"/>
      <c r="NP1105" s="37"/>
      <c r="NQ1105" s="37"/>
      <c r="NR1105" s="37"/>
      <c r="NS1105" s="37"/>
      <c r="NT1105" s="37"/>
      <c r="NU1105" s="37"/>
      <c r="NV1105" s="37"/>
      <c r="NW1105" s="37"/>
      <c r="NX1105" s="37"/>
      <c r="NY1105" s="37"/>
      <c r="NZ1105" s="37"/>
      <c r="OA1105" s="37"/>
      <c r="OB1105" s="37"/>
      <c r="OC1105" s="37"/>
      <c r="OD1105" s="37"/>
      <c r="OE1105" s="37"/>
      <c r="OF1105" s="37"/>
      <c r="OG1105" s="37"/>
      <c r="OH1105" s="37"/>
      <c r="OI1105" s="37"/>
      <c r="OJ1105" s="37"/>
      <c r="OK1105" s="37"/>
      <c r="OL1105" s="37"/>
      <c r="OM1105" s="37"/>
      <c r="ON1105" s="37"/>
      <c r="OO1105" s="37"/>
      <c r="OP1105" s="37"/>
      <c r="OQ1105" s="37"/>
      <c r="OR1105" s="37"/>
      <c r="OS1105" s="37"/>
      <c r="OT1105" s="37"/>
      <c r="OU1105" s="37"/>
      <c r="OV1105" s="37"/>
      <c r="OW1105" s="37"/>
      <c r="OX1105" s="37"/>
      <c r="OY1105" s="37"/>
      <c r="OZ1105" s="37"/>
      <c r="PA1105" s="37"/>
      <c r="PB1105" s="37"/>
      <c r="PC1105" s="37"/>
      <c r="PD1105" s="37"/>
      <c r="PE1105" s="37"/>
      <c r="PF1105" s="37"/>
      <c r="PG1105" s="37"/>
      <c r="PH1105" s="37"/>
      <c r="PI1105" s="37"/>
      <c r="PJ1105" s="37"/>
      <c r="PK1105" s="37"/>
      <c r="PL1105" s="37"/>
      <c r="PM1105" s="37"/>
      <c r="PN1105" s="37"/>
      <c r="PO1105" s="37"/>
      <c r="PP1105" s="37"/>
      <c r="PQ1105" s="37"/>
      <c r="PR1105" s="37"/>
      <c r="PS1105" s="37"/>
      <c r="PT1105" s="37"/>
      <c r="PU1105" s="37"/>
      <c r="PV1105" s="37"/>
      <c r="PW1105" s="37"/>
      <c r="PX1105" s="37"/>
      <c r="PY1105" s="37"/>
      <c r="PZ1105" s="37"/>
      <c r="QA1105" s="37"/>
      <c r="QB1105" s="37"/>
      <c r="QC1105" s="37"/>
      <c r="QD1105" s="37"/>
      <c r="QE1105" s="37"/>
      <c r="QF1105" s="37"/>
      <c r="QG1105" s="37"/>
      <c r="QH1105" s="37"/>
      <c r="QI1105" s="37"/>
      <c r="QJ1105" s="37"/>
      <c r="QK1105" s="37"/>
      <c r="QL1105" s="37"/>
      <c r="QM1105" s="37"/>
      <c r="QN1105" s="37"/>
      <c r="QO1105" s="37"/>
      <c r="QP1105" s="37"/>
      <c r="QQ1105" s="37"/>
      <c r="QR1105" s="37"/>
      <c r="QS1105" s="37"/>
      <c r="QT1105" s="37"/>
      <c r="QU1105" s="37"/>
      <c r="QV1105" s="37"/>
      <c r="QW1105" s="37"/>
      <c r="QX1105" s="37"/>
      <c r="QY1105" s="37"/>
      <c r="QZ1105" s="37"/>
      <c r="RA1105" s="37"/>
      <c r="RB1105" s="37"/>
      <c r="RC1105" s="37"/>
      <c r="RD1105" s="37"/>
      <c r="RE1105" s="37"/>
      <c r="RF1105" s="37"/>
      <c r="RG1105" s="37"/>
      <c r="RH1105" s="37"/>
      <c r="RI1105" s="37"/>
      <c r="RJ1105" s="37"/>
      <c r="RK1105" s="37"/>
      <c r="RL1105" s="37"/>
      <c r="RM1105" s="37"/>
      <c r="RN1105" s="37"/>
      <c r="RO1105" s="37"/>
      <c r="RP1105" s="37"/>
      <c r="RQ1105" s="37"/>
      <c r="RR1105" s="37"/>
      <c r="RS1105" s="37"/>
      <c r="RT1105" s="37"/>
      <c r="RU1105" s="37"/>
      <c r="RV1105" s="37"/>
      <c r="RW1105" s="37"/>
      <c r="RX1105" s="37"/>
      <c r="RY1105" s="37"/>
      <c r="RZ1105" s="37"/>
      <c r="SA1105" s="37"/>
      <c r="SB1105" s="37"/>
      <c r="SC1105" s="37"/>
      <c r="SD1105" s="37"/>
      <c r="SE1105" s="37"/>
      <c r="SF1105" s="37"/>
      <c r="SG1105" s="37"/>
      <c r="SH1105" s="37"/>
      <c r="SI1105" s="37"/>
      <c r="SJ1105" s="37"/>
      <c r="SK1105" s="37"/>
      <c r="SL1105" s="37"/>
      <c r="SM1105" s="37"/>
      <c r="SN1105" s="37"/>
      <c r="SO1105" s="37"/>
      <c r="SP1105" s="37"/>
      <c r="SQ1105" s="37"/>
      <c r="SR1105" s="37"/>
      <c r="SS1105" s="37"/>
      <c r="ST1105" s="37"/>
      <c r="SU1105" s="37"/>
      <c r="SV1105" s="37"/>
      <c r="SW1105" s="37"/>
      <c r="SX1105" s="37"/>
      <c r="SY1105" s="37"/>
      <c r="SZ1105" s="37"/>
      <c r="TA1105" s="37"/>
      <c r="TB1105" s="37"/>
      <c r="TC1105" s="37"/>
      <c r="TD1105" s="37"/>
      <c r="TE1105" s="37"/>
      <c r="TF1105" s="37"/>
      <c r="TG1105" s="37"/>
      <c r="TH1105" s="37"/>
      <c r="TI1105" s="37"/>
      <c r="TJ1105" s="37"/>
      <c r="TK1105" s="37"/>
      <c r="TL1105" s="37"/>
      <c r="TM1105" s="37"/>
      <c r="TN1105" s="37"/>
      <c r="TO1105" s="37"/>
      <c r="TP1105" s="37"/>
      <c r="TQ1105" s="37"/>
      <c r="TR1105" s="37"/>
      <c r="TS1105" s="37"/>
      <c r="TT1105" s="37"/>
      <c r="TU1105" s="37"/>
      <c r="TV1105" s="37"/>
      <c r="TW1105" s="37"/>
      <c r="TX1105" s="37"/>
      <c r="TY1105" s="37"/>
      <c r="TZ1105" s="37"/>
      <c r="UA1105" s="37"/>
      <c r="UB1105" s="37"/>
      <c r="UC1105" s="37"/>
      <c r="UD1105" s="37"/>
      <c r="UE1105" s="37"/>
      <c r="UF1105" s="37"/>
      <c r="UG1105" s="37"/>
      <c r="UH1105" s="37"/>
      <c r="UI1105" s="37"/>
      <c r="UJ1105" s="37"/>
      <c r="UK1105" s="37"/>
      <c r="UL1105" s="37"/>
      <c r="UM1105" s="37"/>
      <c r="UN1105" s="37"/>
      <c r="UO1105" s="37"/>
      <c r="UP1105" s="37"/>
      <c r="UQ1105" s="37"/>
      <c r="UR1105" s="37"/>
      <c r="US1105" s="37"/>
      <c r="UT1105" s="37"/>
      <c r="UU1105" s="37"/>
      <c r="UV1105" s="37"/>
      <c r="UW1105" s="37"/>
      <c r="UX1105" s="37"/>
      <c r="UY1105" s="37"/>
      <c r="UZ1105" s="37"/>
      <c r="VA1105" s="37"/>
      <c r="VB1105" s="37"/>
      <c r="VC1105" s="37"/>
      <c r="VD1105" s="37"/>
      <c r="VE1105" s="37"/>
      <c r="VF1105" s="37"/>
      <c r="VG1105" s="37"/>
      <c r="VH1105" s="37"/>
      <c r="VI1105" s="37"/>
      <c r="VJ1105" s="37"/>
      <c r="VK1105" s="37"/>
      <c r="VL1105" s="37"/>
      <c r="VM1105" s="37"/>
      <c r="VN1105" s="37"/>
      <c r="VO1105" s="37"/>
      <c r="VP1105" s="37"/>
      <c r="VQ1105" s="37"/>
      <c r="VR1105" s="37"/>
      <c r="VS1105" s="37"/>
      <c r="VT1105" s="37"/>
      <c r="VU1105" s="37"/>
      <c r="VV1105" s="37"/>
      <c r="VW1105" s="37"/>
      <c r="VX1105" s="37"/>
      <c r="VY1105" s="37"/>
      <c r="VZ1105" s="37"/>
      <c r="WA1105" s="37"/>
      <c r="WB1105" s="37"/>
      <c r="WC1105" s="37"/>
      <c r="WD1105" s="37"/>
      <c r="WE1105" s="37"/>
      <c r="WF1105" s="37"/>
      <c r="WG1105" s="37"/>
      <c r="WH1105" s="37"/>
      <c r="WI1105" s="37"/>
      <c r="WJ1105" s="37"/>
      <c r="WK1105" s="37"/>
      <c r="WL1105" s="37"/>
      <c r="WM1105" s="37"/>
      <c r="WN1105" s="37"/>
      <c r="WO1105" s="37"/>
      <c r="WP1105" s="37"/>
      <c r="WQ1105" s="37"/>
      <c r="WR1105" s="37"/>
      <c r="WS1105" s="37"/>
      <c r="WT1105" s="37"/>
      <c r="WU1105" s="37"/>
      <c r="WV1105" s="37"/>
      <c r="WW1105" s="37"/>
      <c r="WX1105" s="37"/>
      <c r="WY1105" s="37"/>
      <c r="WZ1105" s="37"/>
      <c r="XA1105" s="37"/>
      <c r="XB1105" s="37"/>
      <c r="XC1105" s="37"/>
      <c r="XD1105" s="37"/>
      <c r="XE1105" s="37"/>
      <c r="XF1105" s="37"/>
      <c r="XG1105" s="37"/>
      <c r="XH1105" s="37"/>
      <c r="XI1105" s="37"/>
      <c r="XJ1105" s="37"/>
      <c r="XK1105" s="37"/>
      <c r="XL1105" s="37"/>
      <c r="XM1105" s="37"/>
      <c r="XN1105" s="37"/>
      <c r="XO1105" s="37"/>
      <c r="XP1105" s="37"/>
      <c r="XQ1105" s="37"/>
      <c r="XR1105" s="37"/>
      <c r="XS1105" s="37"/>
      <c r="XT1105" s="37"/>
      <c r="XU1105" s="37"/>
      <c r="XV1105" s="37"/>
      <c r="XW1105" s="37"/>
      <c r="XX1105" s="37"/>
      <c r="XY1105" s="37"/>
      <c r="XZ1105" s="37"/>
      <c r="YA1105" s="37"/>
      <c r="YB1105" s="37"/>
      <c r="YC1105" s="37"/>
      <c r="YD1105" s="37"/>
      <c r="YE1105" s="37"/>
      <c r="YF1105" s="37"/>
      <c r="YG1105" s="37"/>
      <c r="YH1105" s="37"/>
      <c r="YI1105" s="37"/>
      <c r="YJ1105" s="37"/>
      <c r="YK1105" s="37"/>
      <c r="YL1105" s="37"/>
      <c r="YM1105" s="37"/>
      <c r="YN1105" s="37"/>
      <c r="YO1105" s="37"/>
      <c r="YP1105" s="37"/>
      <c r="YQ1105" s="37"/>
      <c r="YR1105" s="37"/>
      <c r="YS1105" s="37"/>
      <c r="YT1105" s="37"/>
      <c r="YU1105" s="37"/>
      <c r="YV1105" s="37"/>
      <c r="YW1105" s="37"/>
      <c r="YX1105" s="37"/>
      <c r="YY1105" s="37"/>
      <c r="YZ1105" s="37"/>
      <c r="ZA1105" s="37"/>
      <c r="ZB1105" s="37"/>
      <c r="ZC1105" s="37"/>
      <c r="ZD1105" s="37"/>
      <c r="ZE1105" s="37"/>
      <c r="ZF1105" s="37"/>
      <c r="ZG1105" s="37"/>
      <c r="ZH1105" s="37"/>
      <c r="ZI1105" s="37"/>
      <c r="ZJ1105" s="37"/>
      <c r="ZK1105" s="37"/>
      <c r="ZL1105" s="37"/>
      <c r="ZM1105" s="37"/>
      <c r="ZN1105" s="37"/>
      <c r="ZO1105" s="37"/>
      <c r="ZP1105" s="37"/>
      <c r="ZQ1105" s="37"/>
      <c r="ZR1105" s="37"/>
      <c r="ZS1105" s="37"/>
      <c r="ZT1105" s="37"/>
      <c r="ZU1105" s="37"/>
      <c r="ZV1105" s="37"/>
      <c r="ZW1105" s="37"/>
      <c r="ZX1105" s="37"/>
      <c r="ZY1105" s="37"/>
      <c r="ZZ1105" s="37"/>
      <c r="AAA1105" s="37"/>
      <c r="AAB1105" s="37"/>
      <c r="AAC1105" s="37"/>
      <c r="AAD1105" s="37"/>
      <c r="AAE1105" s="37"/>
      <c r="AAF1105" s="37"/>
      <c r="AAG1105" s="37"/>
      <c r="AAH1105" s="37"/>
      <c r="AAI1105" s="37"/>
      <c r="AAJ1105" s="37"/>
      <c r="AAK1105" s="37"/>
      <c r="AAL1105" s="35"/>
      <c r="AAM1105" s="35"/>
      <c r="AAN1105" s="35"/>
      <c r="AAO1105" s="35"/>
      <c r="AAP1105" s="35"/>
      <c r="AAQ1105" s="35"/>
      <c r="AAR1105" s="35"/>
      <c r="AAS1105" s="27" t="s">
        <v>120</v>
      </c>
      <c r="AAT1105" s="35"/>
      <c r="AAU1105" s="35"/>
      <c r="AAV1105" s="35"/>
      <c r="AAY1105" s="23"/>
      <c r="AAZ1105" s="23"/>
      <c r="ABA1105" s="23"/>
      <c r="ABB1105" s="23"/>
      <c r="ABC1105" s="23"/>
      <c r="ABD1105" s="23"/>
      <c r="ABE1105" s="23"/>
      <c r="ABF1105" s="23"/>
      <c r="ABG1105" s="23"/>
      <c r="ABH1105" s="23"/>
      <c r="ABI1105" s="23"/>
      <c r="ABJ1105" s="23"/>
    </row>
    <row r="1106" spans="1:738" x14ac:dyDescent="0.15">
      <c r="A1106" s="35"/>
      <c r="B1106" s="39"/>
      <c r="C1106" s="40"/>
      <c r="D1106" s="40"/>
      <c r="E1106" s="40"/>
      <c r="F1106" s="40"/>
      <c r="G1106" s="40"/>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7"/>
      <c r="AP1106" s="38"/>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c r="CP1106" s="37"/>
      <c r="CQ1106" s="37"/>
      <c r="CR1106" s="37"/>
      <c r="CS1106" s="37"/>
      <c r="CT1106" s="37"/>
      <c r="CU1106" s="37"/>
      <c r="CV1106" s="37"/>
      <c r="CW1106" s="37"/>
      <c r="CX1106" s="37"/>
      <c r="CY1106" s="37"/>
      <c r="CZ1106" s="37"/>
      <c r="DA1106" s="37"/>
      <c r="DB1106" s="37"/>
      <c r="DC1106" s="37"/>
      <c r="DD1106" s="37"/>
      <c r="DE1106" s="37"/>
      <c r="DF1106" s="37"/>
      <c r="DG1106" s="37"/>
      <c r="DH1106" s="37"/>
      <c r="DI1106" s="37"/>
      <c r="DJ1106" s="37"/>
      <c r="DK1106" s="37"/>
      <c r="DL1106" s="37"/>
      <c r="DM1106" s="37"/>
      <c r="DN1106" s="37"/>
      <c r="DO1106" s="37"/>
      <c r="DP1106" s="37"/>
      <c r="DQ1106" s="37"/>
      <c r="DR1106" s="37"/>
      <c r="DS1106" s="37"/>
      <c r="DT1106" s="37"/>
      <c r="DU1106" s="37"/>
      <c r="DV1106" s="37"/>
      <c r="DW1106" s="37"/>
      <c r="DX1106" s="37"/>
      <c r="DY1106" s="37"/>
      <c r="DZ1106" s="37"/>
      <c r="EA1106" s="37"/>
      <c r="EB1106" s="37"/>
      <c r="EC1106" s="37"/>
      <c r="ED1106" s="37"/>
      <c r="EE1106" s="37"/>
      <c r="EF1106" s="37"/>
      <c r="EG1106" s="37"/>
      <c r="EH1106" s="37"/>
      <c r="EI1106" s="37"/>
      <c r="EJ1106" s="37"/>
      <c r="EK1106" s="37"/>
      <c r="EL1106" s="37"/>
      <c r="EM1106" s="37"/>
      <c r="EN1106" s="37"/>
      <c r="EO1106" s="37"/>
      <c r="EP1106" s="37"/>
      <c r="EQ1106" s="37"/>
      <c r="ER1106" s="37"/>
      <c r="ES1106" s="37"/>
      <c r="ET1106" s="37"/>
      <c r="EU1106" s="37"/>
      <c r="EV1106" s="37"/>
      <c r="EW1106" s="37"/>
      <c r="EX1106" s="37"/>
      <c r="EY1106" s="37"/>
      <c r="EZ1106" s="37"/>
      <c r="FA1106" s="37"/>
      <c r="FB1106" s="37"/>
      <c r="FC1106" s="37"/>
      <c r="FD1106" s="37"/>
      <c r="FE1106" s="37"/>
      <c r="FF1106" s="37"/>
      <c r="FG1106" s="37"/>
      <c r="FH1106" s="37"/>
      <c r="FI1106" s="37"/>
      <c r="FJ1106" s="37"/>
      <c r="FK1106" s="37"/>
      <c r="FL1106" s="37"/>
      <c r="FM1106" s="37"/>
      <c r="FN1106" s="37"/>
      <c r="FO1106" s="37"/>
      <c r="FP1106" s="37"/>
      <c r="FQ1106" s="37"/>
      <c r="FR1106" s="37"/>
      <c r="FS1106" s="37"/>
      <c r="FT1106" s="37"/>
      <c r="FU1106" s="37"/>
      <c r="FV1106" s="37"/>
      <c r="FW1106" s="37"/>
      <c r="FX1106" s="37"/>
      <c r="FY1106" s="37"/>
      <c r="FZ1106" s="37"/>
      <c r="GA1106" s="37"/>
      <c r="GB1106" s="37"/>
      <c r="GC1106" s="37"/>
      <c r="GD1106" s="37"/>
      <c r="GE1106" s="37"/>
      <c r="GF1106" s="37"/>
      <c r="GG1106" s="37"/>
      <c r="GH1106" s="37"/>
      <c r="GI1106" s="37"/>
      <c r="GJ1106" s="37"/>
      <c r="GK1106" s="37"/>
      <c r="GL1106" s="37"/>
      <c r="GM1106" s="37"/>
      <c r="GN1106" s="37"/>
      <c r="GO1106" s="37"/>
      <c r="GP1106" s="37"/>
      <c r="GQ1106" s="37"/>
      <c r="GR1106" s="37"/>
      <c r="GS1106" s="37"/>
      <c r="GT1106" s="37"/>
      <c r="GU1106" s="37"/>
      <c r="GV1106" s="37"/>
      <c r="GW1106" s="37"/>
      <c r="GX1106" s="37"/>
      <c r="GY1106" s="37"/>
      <c r="GZ1106" s="37"/>
      <c r="HA1106" s="37"/>
      <c r="HB1106" s="37"/>
      <c r="HC1106" s="37"/>
      <c r="HD1106" s="37"/>
      <c r="HE1106" s="37"/>
      <c r="HF1106" s="37"/>
      <c r="HG1106" s="37"/>
      <c r="HH1106" s="37"/>
      <c r="HI1106" s="37"/>
      <c r="HJ1106" s="37"/>
      <c r="HK1106" s="37"/>
      <c r="HL1106" s="37"/>
      <c r="HM1106" s="37"/>
      <c r="HN1106" s="37"/>
      <c r="HO1106" s="37"/>
      <c r="HP1106" s="37"/>
      <c r="HQ1106" s="37"/>
      <c r="HR1106" s="37"/>
      <c r="HS1106" s="37"/>
      <c r="HT1106" s="37"/>
      <c r="HU1106" s="37"/>
      <c r="HV1106" s="37"/>
      <c r="HW1106" s="37"/>
      <c r="HX1106" s="37"/>
      <c r="HY1106" s="37"/>
      <c r="HZ1106" s="37"/>
      <c r="IA1106" s="37"/>
      <c r="IB1106" s="37"/>
      <c r="IC1106" s="37"/>
      <c r="ID1106" s="37"/>
      <c r="IE1106" s="37"/>
      <c r="IF1106" s="37"/>
      <c r="IG1106" s="37"/>
      <c r="IH1106" s="37"/>
      <c r="II1106" s="37"/>
      <c r="IJ1106" s="37"/>
      <c r="IK1106" s="37"/>
      <c r="IL1106" s="37"/>
      <c r="IM1106" s="37"/>
      <c r="IN1106" s="37"/>
      <c r="IO1106" s="37"/>
      <c r="IP1106" s="37"/>
      <c r="IQ1106" s="37"/>
      <c r="IR1106" s="37"/>
      <c r="IS1106" s="37"/>
      <c r="IT1106" s="37"/>
      <c r="IU1106" s="37"/>
      <c r="IV1106" s="37"/>
      <c r="IW1106" s="37"/>
      <c r="IX1106" s="37"/>
      <c r="IY1106" s="37"/>
      <c r="IZ1106" s="37"/>
      <c r="JA1106" s="37"/>
      <c r="JB1106" s="37"/>
      <c r="JC1106" s="37"/>
      <c r="JD1106" s="37"/>
      <c r="JE1106" s="37"/>
      <c r="JF1106" s="37"/>
      <c r="JG1106" s="37"/>
      <c r="JH1106" s="37"/>
      <c r="JI1106" s="37"/>
      <c r="JJ1106" s="37"/>
      <c r="JK1106" s="37"/>
      <c r="JL1106" s="37"/>
      <c r="JM1106" s="37"/>
      <c r="JN1106" s="37"/>
      <c r="JO1106" s="37"/>
      <c r="JP1106" s="37"/>
      <c r="JQ1106" s="37"/>
      <c r="JR1106" s="37"/>
      <c r="JS1106" s="37"/>
      <c r="JT1106" s="37"/>
      <c r="JU1106" s="37"/>
      <c r="JV1106" s="37"/>
      <c r="JW1106" s="37"/>
      <c r="JX1106" s="37"/>
      <c r="JY1106" s="37"/>
      <c r="JZ1106" s="37"/>
      <c r="KA1106" s="37"/>
      <c r="KB1106" s="37"/>
      <c r="KC1106" s="37"/>
      <c r="KD1106" s="37"/>
      <c r="KE1106" s="37"/>
      <c r="KF1106" s="37"/>
      <c r="KG1106" s="37"/>
      <c r="KH1106" s="37"/>
      <c r="KI1106" s="37"/>
      <c r="KJ1106" s="37"/>
      <c r="KK1106" s="37"/>
      <c r="KL1106" s="37"/>
      <c r="KM1106" s="37"/>
      <c r="KN1106" s="37"/>
      <c r="KO1106" s="37"/>
      <c r="KP1106" s="37"/>
      <c r="KQ1106" s="37"/>
      <c r="KR1106" s="37"/>
      <c r="KS1106" s="37"/>
      <c r="KT1106" s="37"/>
      <c r="KU1106" s="37"/>
      <c r="KV1106" s="37"/>
      <c r="KW1106" s="37"/>
      <c r="KX1106" s="37"/>
      <c r="KY1106" s="37"/>
      <c r="KZ1106" s="37"/>
      <c r="LA1106" s="37"/>
      <c r="LB1106" s="37"/>
      <c r="LC1106" s="37"/>
      <c r="LD1106" s="37"/>
      <c r="LE1106" s="37"/>
      <c r="LF1106" s="37"/>
      <c r="LG1106" s="37"/>
      <c r="LH1106" s="37"/>
      <c r="LI1106" s="37"/>
      <c r="LJ1106" s="37"/>
      <c r="LK1106" s="37"/>
      <c r="LL1106" s="37"/>
      <c r="LM1106" s="37"/>
      <c r="LN1106" s="37"/>
      <c r="LO1106" s="37"/>
      <c r="LP1106" s="37"/>
      <c r="LQ1106" s="37"/>
      <c r="LR1106" s="37"/>
      <c r="LS1106" s="37"/>
      <c r="LT1106" s="37"/>
      <c r="LU1106" s="37"/>
      <c r="LV1106" s="37"/>
      <c r="LW1106" s="37"/>
      <c r="LX1106" s="37"/>
      <c r="LY1106" s="37"/>
      <c r="LZ1106" s="37"/>
      <c r="MA1106" s="37"/>
      <c r="MB1106" s="37"/>
      <c r="MC1106" s="37"/>
      <c r="MD1106" s="37"/>
      <c r="ME1106" s="37"/>
      <c r="MF1106" s="37"/>
      <c r="MG1106" s="37"/>
      <c r="MH1106" s="37"/>
      <c r="MI1106" s="37"/>
      <c r="MJ1106" s="37"/>
      <c r="MK1106" s="37"/>
      <c r="ML1106" s="37"/>
      <c r="MM1106" s="37"/>
      <c r="MN1106" s="37"/>
      <c r="MO1106" s="37"/>
      <c r="MP1106" s="37"/>
      <c r="MQ1106" s="37"/>
      <c r="MR1106" s="37"/>
      <c r="MS1106" s="37"/>
      <c r="MT1106" s="37"/>
      <c r="MU1106" s="37"/>
      <c r="MV1106" s="37"/>
      <c r="MW1106" s="37"/>
      <c r="MX1106" s="37"/>
      <c r="MY1106" s="37"/>
      <c r="MZ1106" s="37"/>
      <c r="NA1106" s="37"/>
      <c r="NB1106" s="37"/>
      <c r="NC1106" s="37"/>
      <c r="ND1106" s="37"/>
      <c r="NE1106" s="37"/>
      <c r="NF1106" s="37"/>
      <c r="NG1106" s="37"/>
      <c r="NH1106" s="37"/>
      <c r="NI1106" s="37"/>
      <c r="NJ1106" s="37"/>
      <c r="NK1106" s="37"/>
      <c r="NL1106" s="37"/>
      <c r="NM1106" s="37"/>
      <c r="NN1106" s="37"/>
      <c r="NO1106" s="37"/>
      <c r="NP1106" s="37"/>
      <c r="NQ1106" s="37"/>
      <c r="NR1106" s="37"/>
      <c r="NS1106" s="37"/>
      <c r="NT1106" s="37"/>
      <c r="NU1106" s="37"/>
      <c r="NV1106" s="37"/>
      <c r="NW1106" s="37"/>
      <c r="NX1106" s="37"/>
      <c r="NY1106" s="37"/>
      <c r="NZ1106" s="37"/>
      <c r="OA1106" s="37"/>
      <c r="OB1106" s="37"/>
      <c r="OC1106" s="37"/>
      <c r="OD1106" s="37"/>
      <c r="OE1106" s="37"/>
      <c r="OF1106" s="37"/>
      <c r="OG1106" s="37"/>
      <c r="OH1106" s="37"/>
      <c r="OI1106" s="37"/>
      <c r="OJ1106" s="37"/>
      <c r="OK1106" s="37"/>
      <c r="OL1106" s="37"/>
      <c r="OM1106" s="37"/>
      <c r="ON1106" s="37"/>
      <c r="OO1106" s="37"/>
      <c r="OP1106" s="37"/>
      <c r="OQ1106" s="37"/>
      <c r="OR1106" s="37"/>
      <c r="OS1106" s="37"/>
      <c r="OT1106" s="37"/>
      <c r="OU1106" s="37"/>
      <c r="OV1106" s="37"/>
      <c r="OW1106" s="37"/>
      <c r="OX1106" s="37"/>
      <c r="OY1106" s="37"/>
      <c r="OZ1106" s="37"/>
      <c r="PA1106" s="37"/>
      <c r="PB1106" s="37"/>
      <c r="PC1106" s="37"/>
      <c r="PD1106" s="37"/>
      <c r="PE1106" s="37"/>
      <c r="PF1106" s="37"/>
      <c r="PG1106" s="37"/>
      <c r="PH1106" s="37"/>
      <c r="PI1106" s="37"/>
      <c r="PJ1106" s="37"/>
      <c r="PK1106" s="37"/>
      <c r="PL1106" s="37"/>
      <c r="PM1106" s="37"/>
      <c r="PN1106" s="37"/>
      <c r="PO1106" s="37"/>
      <c r="PP1106" s="37"/>
      <c r="PQ1106" s="37"/>
      <c r="PR1106" s="37"/>
      <c r="PS1106" s="37"/>
      <c r="PT1106" s="37"/>
      <c r="PU1106" s="37"/>
      <c r="PV1106" s="37"/>
      <c r="PW1106" s="37"/>
      <c r="PX1106" s="37"/>
      <c r="PY1106" s="37"/>
      <c r="PZ1106" s="37"/>
      <c r="QA1106" s="37"/>
      <c r="QB1106" s="37"/>
      <c r="QC1106" s="37"/>
      <c r="QD1106" s="37"/>
      <c r="QE1106" s="37"/>
      <c r="QF1106" s="37"/>
      <c r="QG1106" s="37"/>
      <c r="QH1106" s="37"/>
      <c r="QI1106" s="37"/>
      <c r="QJ1106" s="37"/>
      <c r="QK1106" s="37"/>
      <c r="QL1106" s="37"/>
      <c r="QM1106" s="37"/>
      <c r="QN1106" s="37"/>
      <c r="QO1106" s="37"/>
      <c r="QP1106" s="37"/>
      <c r="QQ1106" s="37"/>
      <c r="QR1106" s="37"/>
      <c r="QS1106" s="37"/>
      <c r="QT1106" s="37"/>
      <c r="QU1106" s="37"/>
      <c r="QV1106" s="37"/>
      <c r="QW1106" s="37"/>
      <c r="QX1106" s="37"/>
      <c r="QY1106" s="37"/>
      <c r="QZ1106" s="37"/>
      <c r="RA1106" s="37"/>
      <c r="RB1106" s="37"/>
      <c r="RC1106" s="37"/>
      <c r="RD1106" s="37"/>
      <c r="RE1106" s="37"/>
      <c r="RF1106" s="37"/>
      <c r="RG1106" s="37"/>
      <c r="RH1106" s="37"/>
      <c r="RI1106" s="37"/>
      <c r="RJ1106" s="37"/>
      <c r="RK1106" s="37"/>
      <c r="RL1106" s="37"/>
      <c r="RM1106" s="37"/>
      <c r="RN1106" s="37"/>
      <c r="RO1106" s="37"/>
      <c r="RP1106" s="37"/>
      <c r="RQ1106" s="37"/>
      <c r="RR1106" s="37"/>
      <c r="RS1106" s="37"/>
      <c r="RT1106" s="37"/>
      <c r="RU1106" s="37"/>
      <c r="RV1106" s="37"/>
      <c r="RW1106" s="37"/>
      <c r="RX1106" s="37"/>
      <c r="RY1106" s="37"/>
      <c r="RZ1106" s="37"/>
      <c r="SA1106" s="37"/>
      <c r="SB1106" s="37"/>
      <c r="SC1106" s="37"/>
      <c r="SD1106" s="37"/>
      <c r="SE1106" s="37"/>
      <c r="SF1106" s="37"/>
      <c r="SG1106" s="37"/>
      <c r="SH1106" s="37"/>
      <c r="SI1106" s="37"/>
      <c r="SJ1106" s="37"/>
      <c r="SK1106" s="37"/>
      <c r="SL1106" s="37"/>
      <c r="SM1106" s="37"/>
      <c r="SN1106" s="37"/>
      <c r="SO1106" s="37"/>
      <c r="SP1106" s="37"/>
      <c r="SQ1106" s="37"/>
      <c r="SR1106" s="37"/>
      <c r="SS1106" s="37"/>
      <c r="ST1106" s="37"/>
      <c r="SU1106" s="37"/>
      <c r="SV1106" s="37"/>
      <c r="SW1106" s="37"/>
      <c r="SX1106" s="37"/>
      <c r="SY1106" s="37"/>
      <c r="SZ1106" s="37"/>
      <c r="TA1106" s="37"/>
      <c r="TB1106" s="37"/>
      <c r="TC1106" s="37"/>
      <c r="TD1106" s="37"/>
      <c r="TE1106" s="37"/>
      <c r="TF1106" s="37"/>
      <c r="TG1106" s="37"/>
      <c r="TH1106" s="37"/>
      <c r="TI1106" s="37"/>
      <c r="TJ1106" s="37"/>
      <c r="TK1106" s="37"/>
      <c r="TL1106" s="37"/>
      <c r="TM1106" s="37"/>
      <c r="TN1106" s="37"/>
      <c r="TO1106" s="37"/>
      <c r="TP1106" s="37"/>
      <c r="TQ1106" s="37"/>
      <c r="TR1106" s="37"/>
      <c r="TS1106" s="37"/>
      <c r="TT1106" s="37"/>
      <c r="TU1106" s="37"/>
      <c r="TV1106" s="37"/>
      <c r="TW1106" s="37"/>
      <c r="TX1106" s="37"/>
      <c r="TY1106" s="37"/>
      <c r="TZ1106" s="37"/>
      <c r="UA1106" s="37"/>
      <c r="UB1106" s="37"/>
      <c r="UC1106" s="37"/>
      <c r="UD1106" s="37"/>
      <c r="UE1106" s="37"/>
      <c r="UF1106" s="37"/>
      <c r="UG1106" s="37"/>
      <c r="UH1106" s="37"/>
      <c r="UI1106" s="37"/>
      <c r="UJ1106" s="37"/>
      <c r="UK1106" s="37"/>
      <c r="UL1106" s="37"/>
      <c r="UM1106" s="37"/>
      <c r="UN1106" s="37"/>
      <c r="UO1106" s="37"/>
      <c r="UP1106" s="37"/>
      <c r="UQ1106" s="37"/>
      <c r="UR1106" s="37"/>
      <c r="US1106" s="37"/>
      <c r="UT1106" s="37"/>
      <c r="UU1106" s="37"/>
      <c r="UV1106" s="37"/>
      <c r="UW1106" s="37"/>
      <c r="UX1106" s="37"/>
      <c r="UY1106" s="37"/>
      <c r="UZ1106" s="37"/>
      <c r="VA1106" s="37"/>
      <c r="VB1106" s="37"/>
      <c r="VC1106" s="37"/>
      <c r="VD1106" s="37"/>
      <c r="VE1106" s="37"/>
      <c r="VF1106" s="37"/>
      <c r="VG1106" s="37"/>
      <c r="VH1106" s="37"/>
      <c r="VI1106" s="37"/>
      <c r="VJ1106" s="37"/>
      <c r="VK1106" s="37"/>
      <c r="VL1106" s="37"/>
      <c r="VM1106" s="37"/>
      <c r="VN1106" s="37"/>
      <c r="VO1106" s="37"/>
      <c r="VP1106" s="37"/>
      <c r="VQ1106" s="37"/>
      <c r="VR1106" s="37"/>
      <c r="VS1106" s="37"/>
      <c r="VT1106" s="37"/>
      <c r="VU1106" s="37"/>
      <c r="VV1106" s="37"/>
      <c r="VW1106" s="37"/>
      <c r="VX1106" s="37"/>
      <c r="VY1106" s="37"/>
      <c r="VZ1106" s="37"/>
      <c r="WA1106" s="37"/>
      <c r="WB1106" s="37"/>
      <c r="WC1106" s="37"/>
      <c r="WD1106" s="37"/>
      <c r="WE1106" s="37"/>
      <c r="WF1106" s="37"/>
      <c r="WG1106" s="37"/>
      <c r="WH1106" s="37"/>
      <c r="WI1106" s="37"/>
      <c r="WJ1106" s="37"/>
      <c r="WK1106" s="37"/>
      <c r="WL1106" s="37"/>
      <c r="WM1106" s="37"/>
      <c r="WN1106" s="37"/>
      <c r="WO1106" s="37"/>
      <c r="WP1106" s="37"/>
      <c r="WQ1106" s="37"/>
      <c r="WR1106" s="37"/>
      <c r="WS1106" s="37"/>
      <c r="WT1106" s="37"/>
      <c r="WU1106" s="37"/>
      <c r="WV1106" s="37"/>
      <c r="WW1106" s="37"/>
      <c r="WX1106" s="37"/>
      <c r="WY1106" s="37"/>
      <c r="WZ1106" s="37"/>
      <c r="XA1106" s="37"/>
      <c r="XB1106" s="37"/>
      <c r="XC1106" s="37"/>
      <c r="XD1106" s="37"/>
      <c r="XE1106" s="37"/>
      <c r="XF1106" s="37"/>
      <c r="XG1106" s="37"/>
      <c r="XH1106" s="37"/>
      <c r="XI1106" s="37"/>
      <c r="XJ1106" s="37"/>
      <c r="XK1106" s="37"/>
      <c r="XL1106" s="37"/>
      <c r="XM1106" s="37"/>
      <c r="XN1106" s="37"/>
      <c r="XO1106" s="37"/>
      <c r="XP1106" s="37"/>
      <c r="XQ1106" s="37"/>
      <c r="XR1106" s="37"/>
      <c r="XS1106" s="37"/>
      <c r="XT1106" s="37"/>
      <c r="XU1106" s="37"/>
      <c r="XV1106" s="37"/>
      <c r="XW1106" s="37"/>
      <c r="XX1106" s="37"/>
      <c r="XY1106" s="37"/>
      <c r="XZ1106" s="37"/>
      <c r="YA1106" s="37"/>
      <c r="YB1106" s="37"/>
      <c r="YC1106" s="37"/>
      <c r="YD1106" s="37"/>
      <c r="YE1106" s="37"/>
      <c r="YF1106" s="37"/>
      <c r="YG1106" s="37"/>
      <c r="YH1106" s="37"/>
      <c r="YI1106" s="37"/>
      <c r="YJ1106" s="37"/>
      <c r="YK1106" s="37"/>
      <c r="YL1106" s="37"/>
      <c r="YM1106" s="37"/>
      <c r="YN1106" s="37"/>
      <c r="YO1106" s="37"/>
      <c r="YP1106" s="37"/>
      <c r="YQ1106" s="37"/>
      <c r="YR1106" s="37"/>
      <c r="YS1106" s="37"/>
      <c r="YT1106" s="37"/>
      <c r="YU1106" s="37"/>
      <c r="YV1106" s="37"/>
      <c r="YW1106" s="37"/>
      <c r="YX1106" s="37"/>
      <c r="YY1106" s="37"/>
      <c r="YZ1106" s="37"/>
      <c r="ZA1106" s="37"/>
      <c r="ZB1106" s="37"/>
      <c r="ZC1106" s="37"/>
      <c r="ZD1106" s="37"/>
      <c r="ZE1106" s="37"/>
      <c r="ZF1106" s="37"/>
      <c r="ZG1106" s="37"/>
      <c r="ZH1106" s="37"/>
      <c r="ZI1106" s="37"/>
      <c r="ZJ1106" s="37"/>
      <c r="ZK1106" s="37"/>
      <c r="ZL1106" s="37"/>
      <c r="ZM1106" s="37"/>
      <c r="ZN1106" s="37"/>
      <c r="ZO1106" s="37"/>
      <c r="ZP1106" s="37"/>
      <c r="ZQ1106" s="37"/>
      <c r="ZR1106" s="37"/>
      <c r="ZS1106" s="37"/>
      <c r="ZT1106" s="37"/>
      <c r="ZU1106" s="37"/>
      <c r="ZV1106" s="37"/>
      <c r="ZW1106" s="37"/>
      <c r="ZX1106" s="37"/>
      <c r="ZY1106" s="37"/>
      <c r="ZZ1106" s="37"/>
      <c r="AAA1106" s="37"/>
      <c r="AAB1106" s="37"/>
      <c r="AAC1106" s="37"/>
      <c r="AAD1106" s="37"/>
      <c r="AAE1106" s="37"/>
      <c r="AAF1106" s="37"/>
      <c r="AAG1106" s="37"/>
      <c r="AAH1106" s="37"/>
      <c r="AAI1106" s="37"/>
      <c r="AAJ1106" s="37"/>
      <c r="AAK1106" s="37"/>
      <c r="AAL1106" s="35"/>
      <c r="AAM1106" s="35"/>
      <c r="AAN1106" s="35"/>
      <c r="AAO1106" s="35"/>
      <c r="AAP1106" s="35"/>
      <c r="AAQ1106" s="35"/>
      <c r="AAR1106" s="35"/>
      <c r="AAS1106" s="35"/>
      <c r="AAT1106" s="35"/>
      <c r="AAU1106" s="35"/>
      <c r="AAV1106" s="35"/>
      <c r="AAY1106" s="23"/>
      <c r="AAZ1106" s="23"/>
      <c r="ABA1106" s="23"/>
      <c r="ABB1106" s="23"/>
      <c r="ABC1106" s="23"/>
      <c r="ABD1106" s="23"/>
      <c r="ABE1106" s="23"/>
      <c r="ABF1106" s="23"/>
      <c r="ABG1106" s="23"/>
      <c r="ABH1106" s="23"/>
      <c r="ABI1106" s="23"/>
      <c r="ABJ1106" s="23"/>
    </row>
    <row r="1107" spans="1:738" x14ac:dyDescent="0.15">
      <c r="A1107" s="35"/>
      <c r="B1107" s="39"/>
      <c r="C1107" s="40"/>
      <c r="D1107" s="40"/>
      <c r="E1107" s="40"/>
      <c r="F1107" s="40"/>
      <c r="G1107" s="40"/>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7"/>
      <c r="AP1107" s="38"/>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c r="CP1107" s="37"/>
      <c r="CQ1107" s="37"/>
      <c r="CR1107" s="37"/>
      <c r="CS1107" s="37"/>
      <c r="CT1107" s="37"/>
      <c r="CU1107" s="37"/>
      <c r="CV1107" s="37"/>
      <c r="CW1107" s="37"/>
      <c r="CX1107" s="37"/>
      <c r="CY1107" s="37"/>
      <c r="CZ1107" s="37"/>
      <c r="DA1107" s="37"/>
      <c r="DB1107" s="37"/>
      <c r="DC1107" s="37"/>
      <c r="DD1107" s="37"/>
      <c r="DE1107" s="37"/>
      <c r="DF1107" s="37"/>
      <c r="DG1107" s="37"/>
      <c r="DH1107" s="37"/>
      <c r="DI1107" s="37"/>
      <c r="DJ1107" s="37"/>
      <c r="DK1107" s="37"/>
      <c r="DL1107" s="37"/>
      <c r="DM1107" s="37"/>
      <c r="DN1107" s="37"/>
      <c r="DO1107" s="37"/>
      <c r="DP1107" s="37"/>
      <c r="DQ1107" s="37"/>
      <c r="DR1107" s="37"/>
      <c r="DS1107" s="37"/>
      <c r="DT1107" s="37"/>
      <c r="DU1107" s="37"/>
      <c r="DV1107" s="37"/>
      <c r="DW1107" s="37"/>
      <c r="DX1107" s="37"/>
      <c r="DY1107" s="37"/>
      <c r="DZ1107" s="37"/>
      <c r="EA1107" s="37"/>
      <c r="EB1107" s="37"/>
      <c r="EC1107" s="37"/>
      <c r="ED1107" s="37"/>
      <c r="EE1107" s="37"/>
      <c r="EF1107" s="37"/>
      <c r="EG1107" s="37"/>
      <c r="EH1107" s="37"/>
      <c r="EI1107" s="37"/>
      <c r="EJ1107" s="37"/>
      <c r="EK1107" s="37"/>
      <c r="EL1107" s="37"/>
      <c r="EM1107" s="37"/>
      <c r="EN1107" s="37"/>
      <c r="EO1107" s="37"/>
      <c r="EP1107" s="37"/>
      <c r="EQ1107" s="37"/>
      <c r="ER1107" s="37"/>
      <c r="ES1107" s="37"/>
      <c r="ET1107" s="37"/>
      <c r="EU1107" s="37"/>
      <c r="EV1107" s="37"/>
      <c r="EW1107" s="37"/>
      <c r="EX1107" s="37"/>
      <c r="EY1107" s="37"/>
      <c r="EZ1107" s="37"/>
      <c r="FA1107" s="37"/>
      <c r="FB1107" s="37"/>
      <c r="FC1107" s="37"/>
      <c r="FD1107" s="37"/>
      <c r="FE1107" s="37"/>
      <c r="FF1107" s="37"/>
      <c r="FG1107" s="37"/>
      <c r="FH1107" s="37"/>
      <c r="FI1107" s="37"/>
      <c r="FJ1107" s="37"/>
      <c r="FK1107" s="37"/>
      <c r="FL1107" s="37"/>
      <c r="FM1107" s="37"/>
      <c r="FN1107" s="37"/>
      <c r="FO1107" s="37"/>
      <c r="FP1107" s="37"/>
      <c r="FQ1107" s="37"/>
      <c r="FR1107" s="37"/>
      <c r="FS1107" s="37"/>
      <c r="FT1107" s="37"/>
      <c r="FU1107" s="37"/>
      <c r="FV1107" s="37"/>
      <c r="FW1107" s="37"/>
      <c r="FX1107" s="37"/>
      <c r="FY1107" s="37"/>
      <c r="FZ1107" s="37"/>
      <c r="GA1107" s="37"/>
      <c r="GB1107" s="37"/>
      <c r="GC1107" s="37"/>
      <c r="GD1107" s="37"/>
      <c r="GE1107" s="37"/>
      <c r="GF1107" s="37"/>
      <c r="GG1107" s="37"/>
      <c r="GH1107" s="37"/>
      <c r="GI1107" s="37"/>
      <c r="GJ1107" s="37"/>
      <c r="GK1107" s="37"/>
      <c r="GL1107" s="37"/>
      <c r="GM1107" s="37"/>
      <c r="GN1107" s="37"/>
      <c r="GO1107" s="37"/>
      <c r="GP1107" s="37"/>
      <c r="GQ1107" s="37"/>
      <c r="GR1107" s="37"/>
      <c r="GS1107" s="37"/>
      <c r="GT1107" s="37"/>
      <c r="GU1107" s="37"/>
      <c r="GV1107" s="37"/>
      <c r="GW1107" s="37"/>
      <c r="GX1107" s="37"/>
      <c r="GY1107" s="37"/>
      <c r="GZ1107" s="37"/>
      <c r="HA1107" s="37"/>
      <c r="HB1107" s="37"/>
      <c r="HC1107" s="37"/>
      <c r="HD1107" s="37"/>
      <c r="HE1107" s="37"/>
      <c r="HF1107" s="37"/>
      <c r="HG1107" s="37"/>
      <c r="HH1107" s="37"/>
      <c r="HI1107" s="37"/>
      <c r="HJ1107" s="37"/>
      <c r="HK1107" s="37"/>
      <c r="HL1107" s="37"/>
      <c r="HM1107" s="37"/>
      <c r="HN1107" s="37"/>
      <c r="HO1107" s="37"/>
      <c r="HP1107" s="37"/>
      <c r="HQ1107" s="37"/>
      <c r="HR1107" s="37"/>
      <c r="HS1107" s="37"/>
      <c r="HT1107" s="37"/>
      <c r="HU1107" s="37"/>
      <c r="HV1107" s="37"/>
      <c r="HW1107" s="37"/>
      <c r="HX1107" s="37"/>
      <c r="HY1107" s="37"/>
      <c r="HZ1107" s="37"/>
      <c r="IA1107" s="37"/>
      <c r="IB1107" s="37"/>
      <c r="IC1107" s="37"/>
      <c r="ID1107" s="37"/>
      <c r="IE1107" s="37"/>
      <c r="IF1107" s="37"/>
      <c r="IG1107" s="37"/>
      <c r="IH1107" s="37"/>
      <c r="II1107" s="37"/>
      <c r="IJ1107" s="37"/>
      <c r="IK1107" s="37"/>
      <c r="IL1107" s="37"/>
      <c r="IM1107" s="37"/>
      <c r="IN1107" s="37"/>
      <c r="IO1107" s="37"/>
      <c r="IP1107" s="37"/>
      <c r="IQ1107" s="37"/>
      <c r="IR1107" s="37"/>
      <c r="IS1107" s="37"/>
      <c r="IT1107" s="37"/>
      <c r="IU1107" s="37"/>
      <c r="IV1107" s="37"/>
      <c r="IW1107" s="37"/>
      <c r="IX1107" s="37"/>
      <c r="IY1107" s="37"/>
      <c r="IZ1107" s="37"/>
      <c r="JA1107" s="37"/>
      <c r="JB1107" s="37"/>
      <c r="JC1107" s="37"/>
      <c r="JD1107" s="37"/>
      <c r="JE1107" s="37"/>
      <c r="JF1107" s="37"/>
      <c r="JG1107" s="37"/>
      <c r="JH1107" s="37"/>
      <c r="JI1107" s="37"/>
      <c r="JJ1107" s="37"/>
      <c r="JK1107" s="37"/>
      <c r="JL1107" s="37"/>
      <c r="JM1107" s="37"/>
      <c r="JN1107" s="37"/>
      <c r="JO1107" s="37"/>
      <c r="JP1107" s="37"/>
      <c r="JQ1107" s="37"/>
      <c r="JR1107" s="37"/>
      <c r="JS1107" s="37"/>
      <c r="JT1107" s="37"/>
      <c r="JU1107" s="37"/>
      <c r="JV1107" s="37"/>
      <c r="JW1107" s="37"/>
      <c r="JX1107" s="37"/>
      <c r="JY1107" s="37"/>
      <c r="JZ1107" s="37"/>
      <c r="KA1107" s="37"/>
      <c r="KB1107" s="37"/>
      <c r="KC1107" s="37"/>
      <c r="KD1107" s="37"/>
      <c r="KE1107" s="37"/>
      <c r="KF1107" s="37"/>
      <c r="KG1107" s="37"/>
      <c r="KH1107" s="37"/>
      <c r="KI1107" s="37"/>
      <c r="KJ1107" s="37"/>
      <c r="KK1107" s="37"/>
      <c r="KL1107" s="37"/>
      <c r="KM1107" s="37"/>
      <c r="KN1107" s="37"/>
      <c r="KO1107" s="37"/>
      <c r="KP1107" s="37"/>
      <c r="KQ1107" s="37"/>
      <c r="KR1107" s="37"/>
      <c r="KS1107" s="37"/>
      <c r="KT1107" s="37"/>
      <c r="KU1107" s="37"/>
      <c r="KV1107" s="37"/>
      <c r="KW1107" s="37"/>
      <c r="KX1107" s="37"/>
      <c r="KY1107" s="37"/>
      <c r="KZ1107" s="37"/>
      <c r="LA1107" s="37"/>
      <c r="LB1107" s="37"/>
      <c r="LC1107" s="37"/>
      <c r="LD1107" s="37"/>
      <c r="LE1107" s="37"/>
      <c r="LF1107" s="37"/>
      <c r="LG1107" s="37"/>
      <c r="LH1107" s="37"/>
      <c r="LI1107" s="37"/>
      <c r="LJ1107" s="37"/>
      <c r="LK1107" s="37"/>
      <c r="LL1107" s="37"/>
      <c r="LM1107" s="37"/>
      <c r="LN1107" s="37"/>
      <c r="LO1107" s="37"/>
      <c r="LP1107" s="37"/>
      <c r="LQ1107" s="37"/>
      <c r="LR1107" s="37"/>
      <c r="LS1107" s="37"/>
      <c r="LT1107" s="37"/>
      <c r="LU1107" s="37"/>
      <c r="LV1107" s="37"/>
      <c r="LW1107" s="37"/>
      <c r="LX1107" s="37"/>
      <c r="LY1107" s="37"/>
      <c r="LZ1107" s="37"/>
      <c r="MA1107" s="37"/>
      <c r="MB1107" s="37"/>
      <c r="MC1107" s="37"/>
      <c r="MD1107" s="37"/>
      <c r="ME1107" s="37"/>
      <c r="MF1107" s="37"/>
      <c r="MG1107" s="37"/>
      <c r="MH1107" s="37"/>
      <c r="MI1107" s="37"/>
      <c r="MJ1107" s="37"/>
      <c r="MK1107" s="37"/>
      <c r="ML1107" s="37"/>
      <c r="MM1107" s="37"/>
      <c r="MN1107" s="37"/>
      <c r="MO1107" s="37"/>
      <c r="MP1107" s="37"/>
      <c r="MQ1107" s="37"/>
      <c r="MR1107" s="37"/>
      <c r="MS1107" s="37"/>
      <c r="MT1107" s="37"/>
      <c r="MU1107" s="37"/>
      <c r="MV1107" s="37"/>
      <c r="MW1107" s="37"/>
      <c r="MX1107" s="37"/>
      <c r="MY1107" s="37"/>
      <c r="MZ1107" s="37"/>
      <c r="NA1107" s="37"/>
      <c r="NB1107" s="37"/>
      <c r="NC1107" s="37"/>
      <c r="ND1107" s="37"/>
      <c r="NE1107" s="37"/>
      <c r="NF1107" s="37"/>
      <c r="NG1107" s="37"/>
      <c r="NH1107" s="37"/>
      <c r="NI1107" s="37"/>
      <c r="NJ1107" s="37"/>
      <c r="NK1107" s="37"/>
      <c r="NL1107" s="37"/>
      <c r="NM1107" s="37"/>
      <c r="NN1107" s="37"/>
      <c r="NO1107" s="37"/>
      <c r="NP1107" s="37"/>
      <c r="NQ1107" s="37"/>
      <c r="NR1107" s="37"/>
      <c r="NS1107" s="37"/>
      <c r="NT1107" s="37"/>
      <c r="NU1107" s="37"/>
      <c r="NV1107" s="37"/>
      <c r="NW1107" s="37"/>
      <c r="NX1107" s="37"/>
      <c r="NY1107" s="37"/>
      <c r="NZ1107" s="37"/>
      <c r="OA1107" s="37"/>
      <c r="OB1107" s="37"/>
      <c r="OC1107" s="37"/>
      <c r="OD1107" s="37"/>
      <c r="OE1107" s="37"/>
      <c r="OF1107" s="37"/>
      <c r="OG1107" s="37"/>
      <c r="OH1107" s="37"/>
      <c r="OI1107" s="37"/>
      <c r="OJ1107" s="37"/>
      <c r="OK1107" s="37"/>
      <c r="OL1107" s="37"/>
      <c r="OM1107" s="37"/>
      <c r="ON1107" s="37"/>
      <c r="OO1107" s="37"/>
      <c r="OP1107" s="37"/>
      <c r="OQ1107" s="37"/>
      <c r="OR1107" s="37"/>
      <c r="OS1107" s="37"/>
      <c r="OT1107" s="37"/>
      <c r="OU1107" s="37"/>
      <c r="OV1107" s="37"/>
      <c r="OW1107" s="37"/>
      <c r="OX1107" s="37"/>
      <c r="OY1107" s="37"/>
      <c r="OZ1107" s="37"/>
      <c r="PA1107" s="37"/>
      <c r="PB1107" s="37"/>
      <c r="PC1107" s="37"/>
      <c r="PD1107" s="37"/>
      <c r="PE1107" s="37"/>
      <c r="PF1107" s="37"/>
      <c r="PG1107" s="37"/>
      <c r="PH1107" s="37"/>
      <c r="PI1107" s="37"/>
      <c r="PJ1107" s="37"/>
      <c r="PK1107" s="37"/>
      <c r="PL1107" s="37"/>
      <c r="PM1107" s="37"/>
      <c r="PN1107" s="37"/>
      <c r="PO1107" s="37"/>
      <c r="PP1107" s="37"/>
      <c r="PQ1107" s="37"/>
      <c r="PR1107" s="37"/>
      <c r="PS1107" s="37"/>
      <c r="PT1107" s="37"/>
      <c r="PU1107" s="37"/>
      <c r="PV1107" s="37"/>
      <c r="PW1107" s="37"/>
      <c r="PX1107" s="37"/>
      <c r="PY1107" s="37"/>
      <c r="PZ1107" s="37"/>
      <c r="QA1107" s="37"/>
      <c r="QB1107" s="37"/>
      <c r="QC1107" s="37"/>
      <c r="QD1107" s="37"/>
      <c r="QE1107" s="37"/>
      <c r="QF1107" s="37"/>
      <c r="QG1107" s="37"/>
      <c r="QH1107" s="37"/>
      <c r="QI1107" s="37"/>
      <c r="QJ1107" s="37"/>
      <c r="QK1107" s="37"/>
      <c r="QL1107" s="37"/>
      <c r="QM1107" s="37"/>
      <c r="QN1107" s="37"/>
      <c r="QO1107" s="37"/>
      <c r="QP1107" s="37"/>
      <c r="QQ1107" s="37"/>
      <c r="QR1107" s="37"/>
      <c r="QS1107" s="37"/>
      <c r="QT1107" s="37"/>
      <c r="QU1107" s="37"/>
      <c r="QV1107" s="37"/>
      <c r="QW1107" s="37"/>
      <c r="QX1107" s="37"/>
      <c r="QY1107" s="37"/>
      <c r="QZ1107" s="37"/>
      <c r="RA1107" s="37"/>
      <c r="RB1107" s="37"/>
      <c r="RC1107" s="37"/>
      <c r="RD1107" s="37"/>
      <c r="RE1107" s="37"/>
      <c r="RF1107" s="37"/>
      <c r="RG1107" s="37"/>
      <c r="RH1107" s="37"/>
      <c r="RI1107" s="37"/>
      <c r="RJ1107" s="37"/>
      <c r="RK1107" s="37"/>
      <c r="RL1107" s="37"/>
      <c r="RM1107" s="37"/>
      <c r="RN1107" s="37"/>
      <c r="RO1107" s="37"/>
      <c r="RP1107" s="37"/>
      <c r="RQ1107" s="37"/>
      <c r="RR1107" s="37"/>
      <c r="RS1107" s="37"/>
      <c r="RT1107" s="37"/>
      <c r="RU1107" s="37"/>
      <c r="RV1107" s="37"/>
      <c r="RW1107" s="37"/>
      <c r="RX1107" s="37"/>
      <c r="RY1107" s="37"/>
      <c r="RZ1107" s="37"/>
      <c r="SA1107" s="37"/>
      <c r="SB1107" s="37"/>
      <c r="SC1107" s="37"/>
      <c r="SD1107" s="37"/>
      <c r="SE1107" s="37"/>
      <c r="SF1107" s="37"/>
      <c r="SG1107" s="37"/>
      <c r="SH1107" s="37"/>
      <c r="SI1107" s="37"/>
      <c r="SJ1107" s="37"/>
      <c r="SK1107" s="37"/>
      <c r="SL1107" s="37"/>
      <c r="SM1107" s="37"/>
      <c r="SN1107" s="37"/>
      <c r="SO1107" s="37"/>
      <c r="SP1107" s="37"/>
      <c r="SQ1107" s="37"/>
      <c r="SR1107" s="37"/>
      <c r="SS1107" s="37"/>
      <c r="ST1107" s="37"/>
      <c r="SU1107" s="37"/>
      <c r="SV1107" s="37"/>
      <c r="SW1107" s="37"/>
      <c r="SX1107" s="37"/>
      <c r="SY1107" s="37"/>
      <c r="SZ1107" s="37"/>
      <c r="TA1107" s="37"/>
      <c r="TB1107" s="37"/>
      <c r="TC1107" s="37"/>
      <c r="TD1107" s="37"/>
      <c r="TE1107" s="37"/>
      <c r="TF1107" s="37"/>
      <c r="TG1107" s="37"/>
      <c r="TH1107" s="37"/>
      <c r="TI1107" s="37"/>
      <c r="TJ1107" s="37"/>
      <c r="TK1107" s="37"/>
      <c r="TL1107" s="37"/>
      <c r="TM1107" s="37"/>
      <c r="TN1107" s="37"/>
      <c r="TO1107" s="37"/>
      <c r="TP1107" s="37"/>
      <c r="TQ1107" s="37"/>
      <c r="TR1107" s="37"/>
      <c r="TS1107" s="37"/>
      <c r="TT1107" s="37"/>
      <c r="TU1107" s="37"/>
      <c r="TV1107" s="37"/>
      <c r="TW1107" s="37"/>
      <c r="TX1107" s="37"/>
      <c r="TY1107" s="37"/>
      <c r="TZ1107" s="37"/>
      <c r="UA1107" s="37"/>
      <c r="UB1107" s="37"/>
      <c r="UC1107" s="37"/>
      <c r="UD1107" s="37"/>
      <c r="UE1107" s="37"/>
      <c r="UF1107" s="37"/>
      <c r="UG1107" s="37"/>
      <c r="UH1107" s="37"/>
      <c r="UI1107" s="37"/>
      <c r="UJ1107" s="37"/>
      <c r="UK1107" s="37"/>
      <c r="UL1107" s="37"/>
      <c r="UM1107" s="37"/>
      <c r="UN1107" s="37"/>
      <c r="UO1107" s="37"/>
      <c r="UP1107" s="37"/>
      <c r="UQ1107" s="37"/>
      <c r="UR1107" s="37"/>
      <c r="US1107" s="37"/>
      <c r="UT1107" s="37"/>
      <c r="UU1107" s="37"/>
      <c r="UV1107" s="37"/>
      <c r="UW1107" s="37"/>
      <c r="UX1107" s="37"/>
      <c r="UY1107" s="37"/>
      <c r="UZ1107" s="37"/>
      <c r="VA1107" s="37"/>
      <c r="VB1107" s="37"/>
      <c r="VC1107" s="37"/>
      <c r="VD1107" s="37"/>
      <c r="VE1107" s="37"/>
      <c r="VF1107" s="37"/>
      <c r="VG1107" s="37"/>
      <c r="VH1107" s="37"/>
      <c r="VI1107" s="37"/>
      <c r="VJ1107" s="37"/>
      <c r="VK1107" s="37"/>
      <c r="VL1107" s="37"/>
      <c r="VM1107" s="37"/>
      <c r="VN1107" s="37"/>
      <c r="VO1107" s="37"/>
      <c r="VP1107" s="37"/>
      <c r="VQ1107" s="37"/>
      <c r="VR1107" s="37"/>
      <c r="VS1107" s="37"/>
      <c r="VT1107" s="37"/>
      <c r="VU1107" s="37"/>
      <c r="VV1107" s="37"/>
      <c r="VW1107" s="37"/>
      <c r="VX1107" s="37"/>
      <c r="VY1107" s="37"/>
      <c r="VZ1107" s="37"/>
      <c r="WA1107" s="37"/>
      <c r="WB1107" s="37"/>
      <c r="WC1107" s="37"/>
      <c r="WD1107" s="37"/>
      <c r="WE1107" s="37"/>
      <c r="WF1107" s="37"/>
      <c r="WG1107" s="37"/>
      <c r="WH1107" s="37"/>
      <c r="WI1107" s="37"/>
      <c r="WJ1107" s="37"/>
      <c r="WK1107" s="37"/>
      <c r="WL1107" s="37"/>
      <c r="WM1107" s="37"/>
      <c r="WN1107" s="37"/>
      <c r="WO1107" s="37"/>
      <c r="WP1107" s="37"/>
      <c r="WQ1107" s="37"/>
      <c r="WR1107" s="37"/>
      <c r="WS1107" s="37"/>
      <c r="WT1107" s="37"/>
      <c r="WU1107" s="37"/>
      <c r="WV1107" s="37"/>
      <c r="WW1107" s="37"/>
      <c r="WX1107" s="37"/>
      <c r="WY1107" s="37"/>
      <c r="WZ1107" s="37"/>
      <c r="XA1107" s="37"/>
      <c r="XB1107" s="37"/>
      <c r="XC1107" s="37"/>
      <c r="XD1107" s="37"/>
      <c r="XE1107" s="37"/>
      <c r="XF1107" s="37"/>
      <c r="XG1107" s="37"/>
      <c r="XH1107" s="37"/>
      <c r="XI1107" s="37"/>
      <c r="XJ1107" s="37"/>
      <c r="XK1107" s="37"/>
      <c r="XL1107" s="37"/>
      <c r="XM1107" s="37"/>
      <c r="XN1107" s="37"/>
      <c r="XO1107" s="37"/>
      <c r="XP1107" s="37"/>
      <c r="XQ1107" s="37"/>
      <c r="XR1107" s="37"/>
      <c r="XS1107" s="37"/>
      <c r="XT1107" s="37"/>
      <c r="XU1107" s="37"/>
      <c r="XV1107" s="37"/>
      <c r="XW1107" s="37"/>
      <c r="XX1107" s="37"/>
      <c r="XY1107" s="37"/>
      <c r="XZ1107" s="37"/>
      <c r="YA1107" s="37"/>
      <c r="YB1107" s="37"/>
      <c r="YC1107" s="37"/>
      <c r="YD1107" s="37"/>
      <c r="YE1107" s="37"/>
      <c r="YF1107" s="37"/>
      <c r="YG1107" s="37"/>
      <c r="YH1107" s="37"/>
      <c r="YI1107" s="37"/>
      <c r="YJ1107" s="37"/>
      <c r="YK1107" s="37"/>
      <c r="YL1107" s="37"/>
      <c r="YM1107" s="37"/>
      <c r="YN1107" s="37"/>
      <c r="YO1107" s="37"/>
      <c r="YP1107" s="37"/>
      <c r="YQ1107" s="37"/>
      <c r="YR1107" s="37"/>
      <c r="YS1107" s="37"/>
      <c r="YT1107" s="37"/>
      <c r="YU1107" s="37"/>
      <c r="YV1107" s="37"/>
      <c r="YW1107" s="37"/>
      <c r="YX1107" s="37"/>
      <c r="YY1107" s="37"/>
      <c r="YZ1107" s="37"/>
      <c r="ZA1107" s="37"/>
      <c r="ZB1107" s="37"/>
      <c r="ZC1107" s="37"/>
      <c r="ZD1107" s="37"/>
      <c r="ZE1107" s="37"/>
      <c r="ZF1107" s="37"/>
      <c r="ZG1107" s="37"/>
      <c r="ZH1107" s="37"/>
      <c r="ZI1107" s="37"/>
      <c r="ZJ1107" s="37"/>
      <c r="ZK1107" s="37"/>
      <c r="ZL1107" s="37"/>
      <c r="ZM1107" s="37"/>
      <c r="ZN1107" s="37"/>
      <c r="ZO1107" s="37"/>
      <c r="ZP1107" s="37"/>
      <c r="ZQ1107" s="37"/>
      <c r="ZR1107" s="37"/>
      <c r="ZS1107" s="37"/>
      <c r="ZT1107" s="37"/>
      <c r="ZU1107" s="37"/>
      <c r="ZV1107" s="37"/>
      <c r="ZW1107" s="37"/>
      <c r="ZX1107" s="37"/>
      <c r="ZY1107" s="37"/>
      <c r="ZZ1107" s="37"/>
      <c r="AAA1107" s="37"/>
      <c r="AAB1107" s="37"/>
      <c r="AAC1107" s="37"/>
      <c r="AAD1107" s="37"/>
      <c r="AAE1107" s="37"/>
      <c r="AAF1107" s="37"/>
      <c r="AAG1107" s="37"/>
      <c r="AAH1107" s="37"/>
      <c r="AAI1107" s="37"/>
      <c r="AAJ1107" s="37"/>
      <c r="AAK1107" s="37"/>
      <c r="AAL1107" s="35"/>
      <c r="AAM1107" s="35"/>
      <c r="AAN1107" s="35"/>
      <c r="AAO1107" s="35"/>
      <c r="AAP1107" s="35"/>
      <c r="AAQ1107" s="35"/>
      <c r="AAR1107" s="35"/>
      <c r="AAS1107" s="35"/>
      <c r="AAT1107" s="35"/>
      <c r="AAU1107" s="35" t="s">
        <v>119</v>
      </c>
      <c r="AAV1107" s="35"/>
      <c r="AAY1107" s="23"/>
      <c r="AAZ1107" s="23"/>
      <c r="ABA1107" s="23"/>
      <c r="ABB1107" s="23"/>
      <c r="ABC1107" s="23"/>
      <c r="ABD1107" s="23"/>
      <c r="ABE1107" s="23"/>
      <c r="ABF1107" s="23"/>
      <c r="ABG1107" s="23"/>
      <c r="ABH1107" s="23"/>
      <c r="ABI1107" s="23"/>
      <c r="ABJ1107" s="23"/>
    </row>
    <row r="1108" spans="1:738" ht="70" x14ac:dyDescent="0.15">
      <c r="A1108" s="35"/>
      <c r="B1108" s="39"/>
      <c r="C1108" s="40"/>
      <c r="D1108" s="40"/>
      <c r="E1108" s="40"/>
      <c r="F1108" s="40"/>
      <c r="G1108" s="40"/>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7"/>
      <c r="AP1108" s="38"/>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c r="CP1108" s="37"/>
      <c r="CQ1108" s="37"/>
      <c r="CR1108" s="37"/>
      <c r="CS1108" s="37"/>
      <c r="CT1108" s="37"/>
      <c r="CU1108" s="37"/>
      <c r="CV1108" s="37"/>
      <c r="CW1108" s="37"/>
      <c r="CX1108" s="37"/>
      <c r="CY1108" s="37"/>
      <c r="CZ1108" s="37"/>
      <c r="DA1108" s="37"/>
      <c r="DB1108" s="37"/>
      <c r="DC1108" s="37"/>
      <c r="DD1108" s="37"/>
      <c r="DE1108" s="37"/>
      <c r="DF1108" s="37"/>
      <c r="DG1108" s="37"/>
      <c r="DH1108" s="37"/>
      <c r="DI1108" s="37"/>
      <c r="DJ1108" s="37"/>
      <c r="DK1108" s="37"/>
      <c r="DL1108" s="37"/>
      <c r="DM1108" s="37"/>
      <c r="DN1108" s="37"/>
      <c r="DO1108" s="37"/>
      <c r="DP1108" s="37"/>
      <c r="DQ1108" s="37"/>
      <c r="DR1108" s="37"/>
      <c r="DS1108" s="37"/>
      <c r="DT1108" s="37"/>
      <c r="DU1108" s="37"/>
      <c r="DV1108" s="37"/>
      <c r="DW1108" s="37"/>
      <c r="DX1108" s="37"/>
      <c r="DY1108" s="37"/>
      <c r="DZ1108" s="37"/>
      <c r="EA1108" s="37"/>
      <c r="EB1108" s="37"/>
      <c r="EC1108" s="37"/>
      <c r="ED1108" s="37"/>
      <c r="EE1108" s="37"/>
      <c r="EF1108" s="37"/>
      <c r="EG1108" s="37"/>
      <c r="EH1108" s="37"/>
      <c r="EI1108" s="37"/>
      <c r="EJ1108" s="37"/>
      <c r="EK1108" s="37"/>
      <c r="EL1108" s="37"/>
      <c r="EM1108" s="37"/>
      <c r="EN1108" s="37"/>
      <c r="EO1108" s="37"/>
      <c r="EP1108" s="37"/>
      <c r="EQ1108" s="37"/>
      <c r="ER1108" s="37"/>
      <c r="ES1108" s="37"/>
      <c r="ET1108" s="37"/>
      <c r="EU1108" s="37"/>
      <c r="EV1108" s="37"/>
      <c r="EW1108" s="37"/>
      <c r="EX1108" s="37"/>
      <c r="EY1108" s="37"/>
      <c r="EZ1108" s="37"/>
      <c r="FA1108" s="37"/>
      <c r="FB1108" s="37"/>
      <c r="FC1108" s="37"/>
      <c r="FD1108" s="37"/>
      <c r="FE1108" s="37"/>
      <c r="FF1108" s="37"/>
      <c r="FG1108" s="37"/>
      <c r="FH1108" s="37"/>
      <c r="FI1108" s="37"/>
      <c r="FJ1108" s="37"/>
      <c r="FK1108" s="37"/>
      <c r="FL1108" s="37"/>
      <c r="FM1108" s="37"/>
      <c r="FN1108" s="37"/>
      <c r="FO1108" s="37"/>
      <c r="FP1108" s="37"/>
      <c r="FQ1108" s="37"/>
      <c r="FR1108" s="37"/>
      <c r="FS1108" s="37"/>
      <c r="FT1108" s="37"/>
      <c r="FU1108" s="37"/>
      <c r="FV1108" s="37"/>
      <c r="FW1108" s="37"/>
      <c r="FX1108" s="37"/>
      <c r="FY1108" s="37"/>
      <c r="FZ1108" s="37"/>
      <c r="GA1108" s="37"/>
      <c r="GB1108" s="37"/>
      <c r="GC1108" s="37"/>
      <c r="GD1108" s="37"/>
      <c r="GE1108" s="37"/>
      <c r="GF1108" s="37"/>
      <c r="GG1108" s="37"/>
      <c r="GH1108" s="37"/>
      <c r="GI1108" s="37"/>
      <c r="GJ1108" s="37"/>
      <c r="GK1108" s="37"/>
      <c r="GL1108" s="37"/>
      <c r="GM1108" s="37"/>
      <c r="GN1108" s="37"/>
      <c r="GO1108" s="37"/>
      <c r="GP1108" s="37"/>
      <c r="GQ1108" s="37"/>
      <c r="GR1108" s="37"/>
      <c r="GS1108" s="37"/>
      <c r="GT1108" s="37"/>
      <c r="GU1108" s="37"/>
      <c r="GV1108" s="37"/>
      <c r="GW1108" s="37"/>
      <c r="GX1108" s="37"/>
      <c r="GY1108" s="37"/>
      <c r="GZ1108" s="37"/>
      <c r="HA1108" s="37"/>
      <c r="HB1108" s="37"/>
      <c r="HC1108" s="37"/>
      <c r="HD1108" s="37"/>
      <c r="HE1108" s="37"/>
      <c r="HF1108" s="37"/>
      <c r="HG1108" s="37"/>
      <c r="HH1108" s="37"/>
      <c r="HI1108" s="37"/>
      <c r="HJ1108" s="37"/>
      <c r="HK1108" s="37"/>
      <c r="HL1108" s="37"/>
      <c r="HM1108" s="37"/>
      <c r="HN1108" s="37"/>
      <c r="HO1108" s="37"/>
      <c r="HP1108" s="37"/>
      <c r="HQ1108" s="37"/>
      <c r="HR1108" s="37"/>
      <c r="HS1108" s="37"/>
      <c r="HT1108" s="37"/>
      <c r="HU1108" s="37"/>
      <c r="HV1108" s="37"/>
      <c r="HW1108" s="37"/>
      <c r="HX1108" s="37"/>
      <c r="HY1108" s="37"/>
      <c r="HZ1108" s="37"/>
      <c r="IA1108" s="37"/>
      <c r="IB1108" s="37"/>
      <c r="IC1108" s="37"/>
      <c r="ID1108" s="37"/>
      <c r="IE1108" s="37"/>
      <c r="IF1108" s="37"/>
      <c r="IG1108" s="37"/>
      <c r="IH1108" s="37"/>
      <c r="II1108" s="37"/>
      <c r="IJ1108" s="37"/>
      <c r="IK1108" s="37"/>
      <c r="IL1108" s="37"/>
      <c r="IM1108" s="37"/>
      <c r="IN1108" s="37"/>
      <c r="IO1108" s="37"/>
      <c r="IP1108" s="37"/>
      <c r="IQ1108" s="37"/>
      <c r="IR1108" s="37"/>
      <c r="IS1108" s="37"/>
      <c r="IT1108" s="37"/>
      <c r="IU1108" s="37"/>
      <c r="IV1108" s="37"/>
      <c r="IW1108" s="37"/>
      <c r="IX1108" s="37"/>
      <c r="IY1108" s="37"/>
      <c r="IZ1108" s="37"/>
      <c r="JA1108" s="37"/>
      <c r="JB1108" s="37"/>
      <c r="JC1108" s="37"/>
      <c r="JD1108" s="37"/>
      <c r="JE1108" s="37"/>
      <c r="JF1108" s="37"/>
      <c r="JG1108" s="37"/>
      <c r="JH1108" s="37"/>
      <c r="JI1108" s="37"/>
      <c r="JJ1108" s="37"/>
      <c r="JK1108" s="37"/>
      <c r="JL1108" s="37"/>
      <c r="JM1108" s="37"/>
      <c r="JN1108" s="37"/>
      <c r="JO1108" s="37"/>
      <c r="JP1108" s="37"/>
      <c r="JQ1108" s="37"/>
      <c r="JR1108" s="37"/>
      <c r="JS1108" s="37"/>
      <c r="JT1108" s="37"/>
      <c r="JU1108" s="37"/>
      <c r="JV1108" s="37"/>
      <c r="JW1108" s="37"/>
      <c r="JX1108" s="37"/>
      <c r="JY1108" s="37"/>
      <c r="JZ1108" s="37"/>
      <c r="KA1108" s="37"/>
      <c r="KB1108" s="37"/>
      <c r="KC1108" s="37"/>
      <c r="KD1108" s="37"/>
      <c r="KE1108" s="37"/>
      <c r="KF1108" s="37"/>
      <c r="KG1108" s="37"/>
      <c r="KH1108" s="37"/>
      <c r="KI1108" s="37"/>
      <c r="KJ1108" s="37"/>
      <c r="KK1108" s="37"/>
      <c r="KL1108" s="37"/>
      <c r="KM1108" s="37"/>
      <c r="KN1108" s="37"/>
      <c r="KO1108" s="37"/>
      <c r="KP1108" s="37"/>
      <c r="KQ1108" s="37"/>
      <c r="KR1108" s="37"/>
      <c r="KS1108" s="37"/>
      <c r="KT1108" s="37"/>
      <c r="KU1108" s="37"/>
      <c r="KV1108" s="37"/>
      <c r="KW1108" s="37"/>
      <c r="KX1108" s="37"/>
      <c r="KY1108" s="37"/>
      <c r="KZ1108" s="37"/>
      <c r="LA1108" s="37"/>
      <c r="LB1108" s="37"/>
      <c r="LC1108" s="37"/>
      <c r="LD1108" s="37"/>
      <c r="LE1108" s="37"/>
      <c r="LF1108" s="37"/>
      <c r="LG1108" s="37"/>
      <c r="LH1108" s="37"/>
      <c r="LI1108" s="37"/>
      <c r="LJ1108" s="37"/>
      <c r="LK1108" s="37"/>
      <c r="LL1108" s="37"/>
      <c r="LM1108" s="37"/>
      <c r="LN1108" s="37"/>
      <c r="LO1108" s="37"/>
      <c r="LP1108" s="37"/>
      <c r="LQ1108" s="37"/>
      <c r="LR1108" s="37"/>
      <c r="LS1108" s="37"/>
      <c r="LT1108" s="37"/>
      <c r="LU1108" s="37"/>
      <c r="LV1108" s="37"/>
      <c r="LW1108" s="37"/>
      <c r="LX1108" s="37"/>
      <c r="LY1108" s="37"/>
      <c r="LZ1108" s="37"/>
      <c r="MA1108" s="37"/>
      <c r="MB1108" s="37"/>
      <c r="MC1108" s="37"/>
      <c r="MD1108" s="37"/>
      <c r="ME1108" s="37"/>
      <c r="MF1108" s="37"/>
      <c r="MG1108" s="37"/>
      <c r="MH1108" s="37"/>
      <c r="MI1108" s="37"/>
      <c r="MJ1108" s="37"/>
      <c r="MK1108" s="37"/>
      <c r="ML1108" s="37"/>
      <c r="MM1108" s="37"/>
      <c r="MN1108" s="37"/>
      <c r="MO1108" s="37"/>
      <c r="MP1108" s="37"/>
      <c r="MQ1108" s="37"/>
      <c r="MR1108" s="37"/>
      <c r="MS1108" s="37"/>
      <c r="MT1108" s="37"/>
      <c r="MU1108" s="37"/>
      <c r="MV1108" s="37"/>
      <c r="MW1108" s="37"/>
      <c r="MX1108" s="37"/>
      <c r="MY1108" s="37"/>
      <c r="MZ1108" s="37"/>
      <c r="NA1108" s="37"/>
      <c r="NB1108" s="37"/>
      <c r="NC1108" s="37"/>
      <c r="ND1108" s="37"/>
      <c r="NE1108" s="37"/>
      <c r="NF1108" s="37"/>
      <c r="NG1108" s="37"/>
      <c r="NH1108" s="37"/>
      <c r="NI1108" s="37"/>
      <c r="NJ1108" s="37"/>
      <c r="NK1108" s="37"/>
      <c r="NL1108" s="37"/>
      <c r="NM1108" s="37"/>
      <c r="NN1108" s="37"/>
      <c r="NO1108" s="37"/>
      <c r="NP1108" s="37"/>
      <c r="NQ1108" s="37"/>
      <c r="NR1108" s="37"/>
      <c r="NS1108" s="37"/>
      <c r="NT1108" s="37"/>
      <c r="NU1108" s="37"/>
      <c r="NV1108" s="37"/>
      <c r="NW1108" s="37"/>
      <c r="NX1108" s="37"/>
      <c r="NY1108" s="37"/>
      <c r="NZ1108" s="37"/>
      <c r="OA1108" s="37"/>
      <c r="OB1108" s="37"/>
      <c r="OC1108" s="37"/>
      <c r="OD1108" s="37"/>
      <c r="OE1108" s="37"/>
      <c r="OF1108" s="37"/>
      <c r="OG1108" s="37"/>
      <c r="OH1108" s="37"/>
      <c r="OI1108" s="37"/>
      <c r="OJ1108" s="37"/>
      <c r="OK1108" s="37"/>
      <c r="OL1108" s="37"/>
      <c r="OM1108" s="37"/>
      <c r="ON1108" s="37"/>
      <c r="OO1108" s="37"/>
      <c r="OP1108" s="37"/>
      <c r="OQ1108" s="37"/>
      <c r="OR1108" s="37"/>
      <c r="OS1108" s="37"/>
      <c r="OT1108" s="37"/>
      <c r="OU1108" s="37"/>
      <c r="OV1108" s="37"/>
      <c r="OW1108" s="37"/>
      <c r="OX1108" s="37"/>
      <c r="OY1108" s="37"/>
      <c r="OZ1108" s="37"/>
      <c r="PA1108" s="37"/>
      <c r="PB1108" s="37"/>
      <c r="PC1108" s="37"/>
      <c r="PD1108" s="37"/>
      <c r="PE1108" s="37"/>
      <c r="PF1108" s="37"/>
      <c r="PG1108" s="37"/>
      <c r="PH1108" s="37"/>
      <c r="PI1108" s="37"/>
      <c r="PJ1108" s="37"/>
      <c r="PK1108" s="37"/>
      <c r="PL1108" s="37"/>
      <c r="PM1108" s="37"/>
      <c r="PN1108" s="37"/>
      <c r="PO1108" s="37"/>
      <c r="PP1108" s="37"/>
      <c r="PQ1108" s="37"/>
      <c r="PR1108" s="37"/>
      <c r="PS1108" s="37"/>
      <c r="PT1108" s="37"/>
      <c r="PU1108" s="37"/>
      <c r="PV1108" s="37"/>
      <c r="PW1108" s="37"/>
      <c r="PX1108" s="37"/>
      <c r="PY1108" s="37"/>
      <c r="PZ1108" s="37"/>
      <c r="QA1108" s="37"/>
      <c r="QB1108" s="37"/>
      <c r="QC1108" s="37"/>
      <c r="QD1108" s="37"/>
      <c r="QE1108" s="37"/>
      <c r="QF1108" s="37"/>
      <c r="QG1108" s="37"/>
      <c r="QH1108" s="37"/>
      <c r="QI1108" s="37"/>
      <c r="QJ1108" s="37"/>
      <c r="QK1108" s="37"/>
      <c r="QL1108" s="37"/>
      <c r="QM1108" s="37"/>
      <c r="QN1108" s="37"/>
      <c r="QO1108" s="37"/>
      <c r="QP1108" s="37"/>
      <c r="QQ1108" s="37"/>
      <c r="QR1108" s="37"/>
      <c r="QS1108" s="37"/>
      <c r="QT1108" s="37"/>
      <c r="QU1108" s="37"/>
      <c r="QV1108" s="37"/>
      <c r="QW1108" s="37"/>
      <c r="QX1108" s="37"/>
      <c r="QY1108" s="37"/>
      <c r="QZ1108" s="37"/>
      <c r="RA1108" s="37"/>
      <c r="RB1108" s="37"/>
      <c r="RC1108" s="37"/>
      <c r="RD1108" s="37"/>
      <c r="RE1108" s="37"/>
      <c r="RF1108" s="37"/>
      <c r="RG1108" s="37"/>
      <c r="RH1108" s="37"/>
      <c r="RI1108" s="37"/>
      <c r="RJ1108" s="37"/>
      <c r="RK1108" s="37"/>
      <c r="RL1108" s="37"/>
      <c r="RM1108" s="37"/>
      <c r="RN1108" s="37"/>
      <c r="RO1108" s="37"/>
      <c r="RP1108" s="37"/>
      <c r="RQ1108" s="37"/>
      <c r="RR1108" s="37"/>
      <c r="RS1108" s="37"/>
      <c r="RT1108" s="37"/>
      <c r="RU1108" s="37"/>
      <c r="RV1108" s="37"/>
      <c r="RW1108" s="37"/>
      <c r="RX1108" s="37"/>
      <c r="RY1108" s="37"/>
      <c r="RZ1108" s="37"/>
      <c r="SA1108" s="37"/>
      <c r="SB1108" s="37"/>
      <c r="SC1108" s="37"/>
      <c r="SD1108" s="37"/>
      <c r="SE1108" s="37"/>
      <c r="SF1108" s="37"/>
      <c r="SG1108" s="37"/>
      <c r="SH1108" s="37"/>
      <c r="SI1108" s="37"/>
      <c r="SJ1108" s="37"/>
      <c r="SK1108" s="37"/>
      <c r="SL1108" s="37"/>
      <c r="SM1108" s="37"/>
      <c r="SN1108" s="37"/>
      <c r="SO1108" s="37"/>
      <c r="SP1108" s="37"/>
      <c r="SQ1108" s="37"/>
      <c r="SR1108" s="37"/>
      <c r="SS1108" s="37"/>
      <c r="ST1108" s="37"/>
      <c r="SU1108" s="37"/>
      <c r="SV1108" s="37"/>
      <c r="SW1108" s="37"/>
      <c r="SX1108" s="37"/>
      <c r="SY1108" s="37"/>
      <c r="SZ1108" s="37"/>
      <c r="TA1108" s="37"/>
      <c r="TB1108" s="37"/>
      <c r="TC1108" s="37"/>
      <c r="TD1108" s="37"/>
      <c r="TE1108" s="37"/>
      <c r="TF1108" s="37"/>
      <c r="TG1108" s="37"/>
      <c r="TH1108" s="37"/>
      <c r="TI1108" s="37"/>
      <c r="TJ1108" s="37"/>
      <c r="TK1108" s="37"/>
      <c r="TL1108" s="37"/>
      <c r="TM1108" s="37"/>
      <c r="TN1108" s="37"/>
      <c r="TO1108" s="37"/>
      <c r="TP1108" s="37"/>
      <c r="TQ1108" s="37"/>
      <c r="TR1108" s="37"/>
      <c r="TS1108" s="37"/>
      <c r="TT1108" s="37"/>
      <c r="TU1108" s="37"/>
      <c r="TV1108" s="37"/>
      <c r="TW1108" s="37"/>
      <c r="TX1108" s="37"/>
      <c r="TY1108" s="37"/>
      <c r="TZ1108" s="37"/>
      <c r="UA1108" s="37"/>
      <c r="UB1108" s="37"/>
      <c r="UC1108" s="37"/>
      <c r="UD1108" s="37"/>
      <c r="UE1108" s="37"/>
      <c r="UF1108" s="37"/>
      <c r="UG1108" s="37"/>
      <c r="UH1108" s="37"/>
      <c r="UI1108" s="37"/>
      <c r="UJ1108" s="37"/>
      <c r="UK1108" s="37"/>
      <c r="UL1108" s="37"/>
      <c r="UM1108" s="37"/>
      <c r="UN1108" s="37"/>
      <c r="UO1108" s="37"/>
      <c r="UP1108" s="37"/>
      <c r="UQ1108" s="37"/>
      <c r="UR1108" s="37"/>
      <c r="US1108" s="37"/>
      <c r="UT1108" s="37"/>
      <c r="UU1108" s="37"/>
      <c r="UV1108" s="37"/>
      <c r="UW1108" s="37"/>
      <c r="UX1108" s="37"/>
      <c r="UY1108" s="37"/>
      <c r="UZ1108" s="37"/>
      <c r="VA1108" s="37"/>
      <c r="VB1108" s="37"/>
      <c r="VC1108" s="37"/>
      <c r="VD1108" s="37"/>
      <c r="VE1108" s="37"/>
      <c r="VF1108" s="37"/>
      <c r="VG1108" s="37"/>
      <c r="VH1108" s="37"/>
      <c r="VI1108" s="37"/>
      <c r="VJ1108" s="37"/>
      <c r="VK1108" s="37"/>
      <c r="VL1108" s="37"/>
      <c r="VM1108" s="37"/>
      <c r="VN1108" s="37"/>
      <c r="VO1108" s="37"/>
      <c r="VP1108" s="37"/>
      <c r="VQ1108" s="37"/>
      <c r="VR1108" s="37"/>
      <c r="VS1108" s="37"/>
      <c r="VT1108" s="37"/>
      <c r="VU1108" s="37"/>
      <c r="VV1108" s="37"/>
      <c r="VW1108" s="37"/>
      <c r="VX1108" s="37"/>
      <c r="VY1108" s="37"/>
      <c r="VZ1108" s="37"/>
      <c r="WA1108" s="37"/>
      <c r="WB1108" s="37"/>
      <c r="WC1108" s="37"/>
      <c r="WD1108" s="37"/>
      <c r="WE1108" s="37"/>
      <c r="WF1108" s="37"/>
      <c r="WG1108" s="37"/>
      <c r="WH1108" s="37"/>
      <c r="WI1108" s="37"/>
      <c r="WJ1108" s="37"/>
      <c r="WK1108" s="37"/>
      <c r="WL1108" s="37"/>
      <c r="WM1108" s="37"/>
      <c r="WN1108" s="37"/>
      <c r="WO1108" s="37"/>
      <c r="WP1108" s="37"/>
      <c r="WQ1108" s="37"/>
      <c r="WR1108" s="37"/>
      <c r="WS1108" s="37"/>
      <c r="WT1108" s="37"/>
      <c r="WU1108" s="37"/>
      <c r="WV1108" s="37"/>
      <c r="WW1108" s="37"/>
      <c r="WX1108" s="37"/>
      <c r="WY1108" s="37"/>
      <c r="WZ1108" s="37"/>
      <c r="XA1108" s="37"/>
      <c r="XB1108" s="37"/>
      <c r="XC1108" s="37"/>
      <c r="XD1108" s="37"/>
      <c r="XE1108" s="37"/>
      <c r="XF1108" s="37"/>
      <c r="XG1108" s="37"/>
      <c r="XH1108" s="37"/>
      <c r="XI1108" s="37"/>
      <c r="XJ1108" s="37"/>
      <c r="XK1108" s="37"/>
      <c r="XL1108" s="37"/>
      <c r="XM1108" s="37"/>
      <c r="XN1108" s="37"/>
      <c r="XO1108" s="37"/>
      <c r="XP1108" s="37"/>
      <c r="XQ1108" s="37"/>
      <c r="XR1108" s="37"/>
      <c r="XS1108" s="37"/>
      <c r="XT1108" s="37"/>
      <c r="XU1108" s="37"/>
      <c r="XV1108" s="37"/>
      <c r="XW1108" s="37"/>
      <c r="XX1108" s="37"/>
      <c r="XY1108" s="37"/>
      <c r="XZ1108" s="37"/>
      <c r="YA1108" s="37"/>
      <c r="YB1108" s="37"/>
      <c r="YC1108" s="37"/>
      <c r="YD1108" s="37"/>
      <c r="YE1108" s="37"/>
      <c r="YF1108" s="37"/>
      <c r="YG1108" s="37"/>
      <c r="YH1108" s="37"/>
      <c r="YI1108" s="37"/>
      <c r="YJ1108" s="37"/>
      <c r="YK1108" s="37"/>
      <c r="YL1108" s="37"/>
      <c r="YM1108" s="37"/>
      <c r="YN1108" s="37"/>
      <c r="YO1108" s="37"/>
      <c r="YP1108" s="37"/>
      <c r="YQ1108" s="37"/>
      <c r="YR1108" s="37"/>
      <c r="YS1108" s="37"/>
      <c r="YT1108" s="37"/>
      <c r="YU1108" s="37"/>
      <c r="YV1108" s="37"/>
      <c r="YW1108" s="37"/>
      <c r="YX1108" s="37"/>
      <c r="YY1108" s="37"/>
      <c r="YZ1108" s="37"/>
      <c r="ZA1108" s="37"/>
      <c r="ZB1108" s="37"/>
      <c r="ZC1108" s="37"/>
      <c r="ZD1108" s="37"/>
      <c r="ZE1108" s="37"/>
      <c r="ZF1108" s="37"/>
      <c r="ZG1108" s="37"/>
      <c r="ZH1108" s="37"/>
      <c r="ZI1108" s="37"/>
      <c r="ZJ1108" s="37"/>
      <c r="ZK1108" s="37"/>
      <c r="ZL1108" s="37"/>
      <c r="ZM1108" s="37"/>
      <c r="ZN1108" s="37"/>
      <c r="ZO1108" s="37"/>
      <c r="ZP1108" s="37"/>
      <c r="ZQ1108" s="37"/>
      <c r="ZR1108" s="37"/>
      <c r="ZS1108" s="37"/>
      <c r="ZT1108" s="37"/>
      <c r="ZU1108" s="37"/>
      <c r="ZV1108" s="37"/>
      <c r="ZW1108" s="37"/>
      <c r="ZX1108" s="37"/>
      <c r="ZY1108" s="37"/>
      <c r="ZZ1108" s="37"/>
      <c r="AAA1108" s="37"/>
      <c r="AAB1108" s="37"/>
      <c r="AAC1108" s="37"/>
      <c r="AAD1108" s="37"/>
      <c r="AAE1108" s="37"/>
      <c r="AAF1108" s="37"/>
      <c r="AAG1108" s="37"/>
      <c r="AAH1108" s="37"/>
      <c r="AAI1108" s="37"/>
      <c r="AAJ1108" s="37"/>
      <c r="AAK1108" s="37"/>
      <c r="AAL1108" s="35"/>
      <c r="AAM1108" s="35"/>
      <c r="AAN1108" s="35"/>
      <c r="AAO1108" s="35"/>
      <c r="AAP1108" s="35"/>
      <c r="AAQ1108" s="35"/>
      <c r="AAR1108" s="35"/>
      <c r="AAS1108" s="35"/>
      <c r="AAT1108" s="35"/>
      <c r="AAU1108" s="36" t="s">
        <v>118</v>
      </c>
      <c r="AAV1108" s="35"/>
      <c r="AAY1108" s="23"/>
      <c r="AAZ1108" s="23"/>
      <c r="ABA1108" s="23"/>
      <c r="ABB1108" s="23"/>
      <c r="ABC1108" s="23"/>
      <c r="ABD1108" s="23"/>
      <c r="ABE1108" s="23"/>
      <c r="ABF1108" s="23"/>
      <c r="ABG1108" s="23"/>
      <c r="ABH1108" s="23"/>
      <c r="ABI1108" s="23"/>
      <c r="ABJ1108" s="23"/>
    </row>
    <row r="1109" spans="1:738" ht="13" x14ac:dyDescent="0.15">
      <c r="A1109" s="35"/>
      <c r="B1109" s="39"/>
      <c r="C1109" s="40"/>
      <c r="D1109" s="40"/>
      <c r="E1109" s="40"/>
      <c r="F1109" s="40"/>
      <c r="G1109" s="40"/>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7"/>
      <c r="AP1109" s="38"/>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c r="CP1109" s="37"/>
      <c r="CQ1109" s="37"/>
      <c r="CR1109" s="37"/>
      <c r="CS1109" s="37"/>
      <c r="CT1109" s="37"/>
      <c r="CU1109" s="37"/>
      <c r="CV1109" s="37"/>
      <c r="CW1109" s="37"/>
      <c r="CX1109" s="37"/>
      <c r="CY1109" s="37"/>
      <c r="CZ1109" s="37"/>
      <c r="DA1109" s="37"/>
      <c r="DB1109" s="37"/>
      <c r="DC1109" s="37"/>
      <c r="DD1109" s="37"/>
      <c r="DE1109" s="37"/>
      <c r="DF1109" s="37"/>
      <c r="DG1109" s="37"/>
      <c r="DH1109" s="37"/>
      <c r="DI1109" s="37"/>
      <c r="DJ1109" s="37"/>
      <c r="DK1109" s="37"/>
      <c r="DL1109" s="37"/>
      <c r="DM1109" s="37"/>
      <c r="DN1109" s="37"/>
      <c r="DO1109" s="37"/>
      <c r="DP1109" s="37"/>
      <c r="DQ1109" s="37"/>
      <c r="DR1109" s="37"/>
      <c r="DS1109" s="37"/>
      <c r="DT1109" s="37"/>
      <c r="DU1109" s="37"/>
      <c r="DV1109" s="37"/>
      <c r="DW1109" s="37"/>
      <c r="DX1109" s="37"/>
      <c r="DY1109" s="37"/>
      <c r="DZ1109" s="37"/>
      <c r="EA1109" s="37"/>
      <c r="EB1109" s="37"/>
      <c r="EC1109" s="37"/>
      <c r="ED1109" s="37"/>
      <c r="EE1109" s="37"/>
      <c r="EF1109" s="37"/>
      <c r="EG1109" s="37"/>
      <c r="EH1109" s="37"/>
      <c r="EI1109" s="37"/>
      <c r="EJ1109" s="37"/>
      <c r="EK1109" s="37"/>
      <c r="EL1109" s="37"/>
      <c r="EM1109" s="37"/>
      <c r="EN1109" s="37"/>
      <c r="EO1109" s="37"/>
      <c r="EP1109" s="37"/>
      <c r="EQ1109" s="37"/>
      <c r="ER1109" s="37"/>
      <c r="ES1109" s="37"/>
      <c r="ET1109" s="37"/>
      <c r="EU1109" s="37"/>
      <c r="EV1109" s="37"/>
      <c r="EW1109" s="37"/>
      <c r="EX1109" s="37"/>
      <c r="EY1109" s="37"/>
      <c r="EZ1109" s="37"/>
      <c r="FA1109" s="37"/>
      <c r="FB1109" s="37"/>
      <c r="FC1109" s="37"/>
      <c r="FD1109" s="37"/>
      <c r="FE1109" s="37"/>
      <c r="FF1109" s="37"/>
      <c r="FG1109" s="37"/>
      <c r="FH1109" s="37"/>
      <c r="FI1109" s="37"/>
      <c r="FJ1109" s="37"/>
      <c r="FK1109" s="37"/>
      <c r="FL1109" s="37"/>
      <c r="FM1109" s="37"/>
      <c r="FN1109" s="37"/>
      <c r="FO1109" s="37"/>
      <c r="FP1109" s="37"/>
      <c r="FQ1109" s="37"/>
      <c r="FR1109" s="37"/>
      <c r="FS1109" s="37"/>
      <c r="FT1109" s="37"/>
      <c r="FU1109" s="37"/>
      <c r="FV1109" s="37"/>
      <c r="FW1109" s="37"/>
      <c r="FX1109" s="37"/>
      <c r="FY1109" s="37"/>
      <c r="FZ1109" s="37"/>
      <c r="GA1109" s="37"/>
      <c r="GB1109" s="37"/>
      <c r="GC1109" s="37"/>
      <c r="GD1109" s="37"/>
      <c r="GE1109" s="37"/>
      <c r="GF1109" s="37"/>
      <c r="GG1109" s="37"/>
      <c r="GH1109" s="37"/>
      <c r="GI1109" s="37"/>
      <c r="GJ1109" s="37"/>
      <c r="GK1109" s="37"/>
      <c r="GL1109" s="37"/>
      <c r="GM1109" s="37"/>
      <c r="GN1109" s="37"/>
      <c r="GO1109" s="37"/>
      <c r="GP1109" s="37"/>
      <c r="GQ1109" s="37"/>
      <c r="GR1109" s="37"/>
      <c r="GS1109" s="37"/>
      <c r="GT1109" s="37"/>
      <c r="GU1109" s="37"/>
      <c r="GV1109" s="37"/>
      <c r="GW1109" s="37"/>
      <c r="GX1109" s="37"/>
      <c r="GY1109" s="37"/>
      <c r="GZ1109" s="37"/>
      <c r="HA1109" s="37"/>
      <c r="HB1109" s="37"/>
      <c r="HC1109" s="37"/>
      <c r="HD1109" s="37"/>
      <c r="HE1109" s="37"/>
      <c r="HF1109" s="37"/>
      <c r="HG1109" s="37"/>
      <c r="HH1109" s="37"/>
      <c r="HI1109" s="37"/>
      <c r="HJ1109" s="37"/>
      <c r="HK1109" s="37"/>
      <c r="HL1109" s="37"/>
      <c r="HM1109" s="37"/>
      <c r="HN1109" s="37"/>
      <c r="HO1109" s="37"/>
      <c r="HP1109" s="37"/>
      <c r="HQ1109" s="37"/>
      <c r="HR1109" s="37"/>
      <c r="HS1109" s="37"/>
      <c r="HT1109" s="37"/>
      <c r="HU1109" s="37"/>
      <c r="HV1109" s="37"/>
      <c r="HW1109" s="37"/>
      <c r="HX1109" s="37"/>
      <c r="HY1109" s="37"/>
      <c r="HZ1109" s="37"/>
      <c r="IA1109" s="37"/>
      <c r="IB1109" s="37"/>
      <c r="IC1109" s="37"/>
      <c r="ID1109" s="37"/>
      <c r="IE1109" s="37"/>
      <c r="IF1109" s="37"/>
      <c r="IG1109" s="37"/>
      <c r="IH1109" s="37"/>
      <c r="II1109" s="37"/>
      <c r="IJ1109" s="37"/>
      <c r="IK1109" s="37"/>
      <c r="IL1109" s="37"/>
      <c r="IM1109" s="37"/>
      <c r="IN1109" s="37"/>
      <c r="IO1109" s="37"/>
      <c r="IP1109" s="37"/>
      <c r="IQ1109" s="37"/>
      <c r="IR1109" s="37"/>
      <c r="IS1109" s="37"/>
      <c r="IT1109" s="37"/>
      <c r="IU1109" s="37"/>
      <c r="IV1109" s="37"/>
      <c r="IW1109" s="37"/>
      <c r="IX1109" s="37"/>
      <c r="IY1109" s="37"/>
      <c r="IZ1109" s="37"/>
      <c r="JA1109" s="37"/>
      <c r="JB1109" s="37"/>
      <c r="JC1109" s="37"/>
      <c r="JD1109" s="37"/>
      <c r="JE1109" s="37"/>
      <c r="JF1109" s="37"/>
      <c r="JG1109" s="37"/>
      <c r="JH1109" s="37"/>
      <c r="JI1109" s="37"/>
      <c r="JJ1109" s="37"/>
      <c r="JK1109" s="37"/>
      <c r="JL1109" s="37"/>
      <c r="JM1109" s="37"/>
      <c r="JN1109" s="37"/>
      <c r="JO1109" s="37"/>
      <c r="JP1109" s="37"/>
      <c r="JQ1109" s="37"/>
      <c r="JR1109" s="37"/>
      <c r="JS1109" s="37"/>
      <c r="JT1109" s="37"/>
      <c r="JU1109" s="37"/>
      <c r="JV1109" s="37"/>
      <c r="JW1109" s="37"/>
      <c r="JX1109" s="37"/>
      <c r="JY1109" s="37"/>
      <c r="JZ1109" s="37"/>
      <c r="KA1109" s="37"/>
      <c r="KB1109" s="37"/>
      <c r="KC1109" s="37"/>
      <c r="KD1109" s="37"/>
      <c r="KE1109" s="37"/>
      <c r="KF1109" s="37"/>
      <c r="KG1109" s="37"/>
      <c r="KH1109" s="37"/>
      <c r="KI1109" s="37"/>
      <c r="KJ1109" s="37"/>
      <c r="KK1109" s="37"/>
      <c r="KL1109" s="37"/>
      <c r="KM1109" s="37"/>
      <c r="KN1109" s="37"/>
      <c r="KO1109" s="37"/>
      <c r="KP1109" s="37"/>
      <c r="KQ1109" s="37"/>
      <c r="KR1109" s="37"/>
      <c r="KS1109" s="37"/>
      <c r="KT1109" s="37"/>
      <c r="KU1109" s="37"/>
      <c r="KV1109" s="37"/>
      <c r="KW1109" s="37"/>
      <c r="KX1109" s="37"/>
      <c r="KY1109" s="37"/>
      <c r="KZ1109" s="37"/>
      <c r="LA1109" s="37"/>
      <c r="LB1109" s="37"/>
      <c r="LC1109" s="37"/>
      <c r="LD1109" s="37"/>
      <c r="LE1109" s="37"/>
      <c r="LF1109" s="37"/>
      <c r="LG1109" s="37"/>
      <c r="LH1109" s="37"/>
      <c r="LI1109" s="37"/>
      <c r="LJ1109" s="37"/>
      <c r="LK1109" s="37"/>
      <c r="LL1109" s="37"/>
      <c r="LM1109" s="37"/>
      <c r="LN1109" s="37"/>
      <c r="LO1109" s="37"/>
      <c r="LP1109" s="37"/>
      <c r="LQ1109" s="37"/>
      <c r="LR1109" s="37"/>
      <c r="LS1109" s="37"/>
      <c r="LT1109" s="37"/>
      <c r="LU1109" s="37"/>
      <c r="LV1109" s="37"/>
      <c r="LW1109" s="37"/>
      <c r="LX1109" s="37"/>
      <c r="LY1109" s="37"/>
      <c r="LZ1109" s="37"/>
      <c r="MA1109" s="37"/>
      <c r="MB1109" s="37"/>
      <c r="MC1109" s="37"/>
      <c r="MD1109" s="37"/>
      <c r="ME1109" s="37"/>
      <c r="MF1109" s="37"/>
      <c r="MG1109" s="37"/>
      <c r="MH1109" s="37"/>
      <c r="MI1109" s="37"/>
      <c r="MJ1109" s="37"/>
      <c r="MK1109" s="37"/>
      <c r="ML1109" s="37"/>
      <c r="MM1109" s="37"/>
      <c r="MN1109" s="37"/>
      <c r="MO1109" s="37"/>
      <c r="MP1109" s="37"/>
      <c r="MQ1109" s="37"/>
      <c r="MR1109" s="37"/>
      <c r="MS1109" s="37"/>
      <c r="MT1109" s="37"/>
      <c r="MU1109" s="37"/>
      <c r="MV1109" s="37"/>
      <c r="MW1109" s="37"/>
      <c r="MX1109" s="37"/>
      <c r="MY1109" s="37"/>
      <c r="MZ1109" s="37"/>
      <c r="NA1109" s="37"/>
      <c r="NB1109" s="37"/>
      <c r="NC1109" s="37"/>
      <c r="ND1109" s="37"/>
      <c r="NE1109" s="37"/>
      <c r="NF1109" s="37"/>
      <c r="NG1109" s="37"/>
      <c r="NH1109" s="37"/>
      <c r="NI1109" s="37"/>
      <c r="NJ1109" s="37"/>
      <c r="NK1109" s="37"/>
      <c r="NL1109" s="37"/>
      <c r="NM1109" s="37"/>
      <c r="NN1109" s="37"/>
      <c r="NO1109" s="37"/>
      <c r="NP1109" s="37"/>
      <c r="NQ1109" s="37"/>
      <c r="NR1109" s="37"/>
      <c r="NS1109" s="37"/>
      <c r="NT1109" s="37"/>
      <c r="NU1109" s="37"/>
      <c r="NV1109" s="37"/>
      <c r="NW1109" s="37"/>
      <c r="NX1109" s="37"/>
      <c r="NY1109" s="37"/>
      <c r="NZ1109" s="37"/>
      <c r="OA1109" s="37"/>
      <c r="OB1109" s="37"/>
      <c r="OC1109" s="37"/>
      <c r="OD1109" s="37"/>
      <c r="OE1109" s="37"/>
      <c r="OF1109" s="37"/>
      <c r="OG1109" s="37"/>
      <c r="OH1109" s="37"/>
      <c r="OI1109" s="37"/>
      <c r="OJ1109" s="37"/>
      <c r="OK1109" s="37"/>
      <c r="OL1109" s="37"/>
      <c r="OM1109" s="37"/>
      <c r="ON1109" s="37"/>
      <c r="OO1109" s="37"/>
      <c r="OP1109" s="37"/>
      <c r="OQ1109" s="37"/>
      <c r="OR1109" s="37"/>
      <c r="OS1109" s="37"/>
      <c r="OT1109" s="37"/>
      <c r="OU1109" s="37"/>
      <c r="OV1109" s="37"/>
      <c r="OW1109" s="37"/>
      <c r="OX1109" s="37"/>
      <c r="OY1109" s="37"/>
      <c r="OZ1109" s="37"/>
      <c r="PA1109" s="37"/>
      <c r="PB1109" s="37"/>
      <c r="PC1109" s="37"/>
      <c r="PD1109" s="37"/>
      <c r="PE1109" s="37"/>
      <c r="PF1109" s="37"/>
      <c r="PG1109" s="37"/>
      <c r="PH1109" s="37"/>
      <c r="PI1109" s="37"/>
      <c r="PJ1109" s="37"/>
      <c r="PK1109" s="37"/>
      <c r="PL1109" s="37"/>
      <c r="PM1109" s="37"/>
      <c r="PN1109" s="37"/>
      <c r="PO1109" s="37"/>
      <c r="PP1109" s="37"/>
      <c r="PQ1109" s="37"/>
      <c r="PR1109" s="37"/>
      <c r="PS1109" s="37"/>
      <c r="PT1109" s="37"/>
      <c r="PU1109" s="37"/>
      <c r="PV1109" s="37"/>
      <c r="PW1109" s="37"/>
      <c r="PX1109" s="37"/>
      <c r="PY1109" s="37"/>
      <c r="PZ1109" s="37"/>
      <c r="QA1109" s="37"/>
      <c r="QB1109" s="37"/>
      <c r="QC1109" s="37"/>
      <c r="QD1109" s="37"/>
      <c r="QE1109" s="37"/>
      <c r="QF1109" s="37"/>
      <c r="QG1109" s="37"/>
      <c r="QH1109" s="37"/>
      <c r="QI1109" s="37"/>
      <c r="QJ1109" s="37"/>
      <c r="QK1109" s="37"/>
      <c r="QL1109" s="37"/>
      <c r="QM1109" s="37"/>
      <c r="QN1109" s="37"/>
      <c r="QO1109" s="37"/>
      <c r="QP1109" s="37"/>
      <c r="QQ1109" s="37"/>
      <c r="QR1109" s="37"/>
      <c r="QS1109" s="37"/>
      <c r="QT1109" s="37"/>
      <c r="QU1109" s="37"/>
      <c r="QV1109" s="37"/>
      <c r="QW1109" s="37"/>
      <c r="QX1109" s="37"/>
      <c r="QY1109" s="37"/>
      <c r="QZ1109" s="37"/>
      <c r="RA1109" s="37"/>
      <c r="RB1109" s="37"/>
      <c r="RC1109" s="37"/>
      <c r="RD1109" s="37"/>
      <c r="RE1109" s="37"/>
      <c r="RF1109" s="37"/>
      <c r="RG1109" s="37"/>
      <c r="RH1109" s="37"/>
      <c r="RI1109" s="37"/>
      <c r="RJ1109" s="37"/>
      <c r="RK1109" s="37"/>
      <c r="RL1109" s="37"/>
      <c r="RM1109" s="37"/>
      <c r="RN1109" s="37"/>
      <c r="RO1109" s="37"/>
      <c r="RP1109" s="37"/>
      <c r="RQ1109" s="37"/>
      <c r="RR1109" s="37"/>
      <c r="RS1109" s="37"/>
      <c r="RT1109" s="37"/>
      <c r="RU1109" s="37"/>
      <c r="RV1109" s="37"/>
      <c r="RW1109" s="37"/>
      <c r="RX1109" s="37"/>
      <c r="RY1109" s="37"/>
      <c r="RZ1109" s="37"/>
      <c r="SA1109" s="37"/>
      <c r="SB1109" s="37"/>
      <c r="SC1109" s="37"/>
      <c r="SD1109" s="37"/>
      <c r="SE1109" s="37"/>
      <c r="SF1109" s="37"/>
      <c r="SG1109" s="37"/>
      <c r="SH1109" s="37"/>
      <c r="SI1109" s="37"/>
      <c r="SJ1109" s="37"/>
      <c r="SK1109" s="37"/>
      <c r="SL1109" s="37"/>
      <c r="SM1109" s="37"/>
      <c r="SN1109" s="37"/>
      <c r="SO1109" s="37"/>
      <c r="SP1109" s="37"/>
      <c r="SQ1109" s="37"/>
      <c r="SR1109" s="37"/>
      <c r="SS1109" s="37"/>
      <c r="ST1109" s="37"/>
      <c r="SU1109" s="37"/>
      <c r="SV1109" s="37"/>
      <c r="SW1109" s="37"/>
      <c r="SX1109" s="37"/>
      <c r="SY1109" s="37"/>
      <c r="SZ1109" s="37"/>
      <c r="TA1109" s="37"/>
      <c r="TB1109" s="37"/>
      <c r="TC1109" s="37"/>
      <c r="TD1109" s="37"/>
      <c r="TE1109" s="37"/>
      <c r="TF1109" s="37"/>
      <c r="TG1109" s="37"/>
      <c r="TH1109" s="37"/>
      <c r="TI1109" s="37"/>
      <c r="TJ1109" s="37"/>
      <c r="TK1109" s="37"/>
      <c r="TL1109" s="37"/>
      <c r="TM1109" s="37"/>
      <c r="TN1109" s="37"/>
      <c r="TO1109" s="37"/>
      <c r="TP1109" s="37"/>
      <c r="TQ1109" s="37"/>
      <c r="TR1109" s="37"/>
      <c r="TS1109" s="37"/>
      <c r="TT1109" s="37"/>
      <c r="TU1109" s="37"/>
      <c r="TV1109" s="37"/>
      <c r="TW1109" s="37"/>
      <c r="TX1109" s="37"/>
      <c r="TY1109" s="37"/>
      <c r="TZ1109" s="37"/>
      <c r="UA1109" s="37"/>
      <c r="UB1109" s="37"/>
      <c r="UC1109" s="37"/>
      <c r="UD1109" s="37"/>
      <c r="UE1109" s="37"/>
      <c r="UF1109" s="37"/>
      <c r="UG1109" s="37"/>
      <c r="UH1109" s="37"/>
      <c r="UI1109" s="37"/>
      <c r="UJ1109" s="37"/>
      <c r="UK1109" s="37"/>
      <c r="UL1109" s="37"/>
      <c r="UM1109" s="37"/>
      <c r="UN1109" s="37"/>
      <c r="UO1109" s="37"/>
      <c r="UP1109" s="37"/>
      <c r="UQ1109" s="37"/>
      <c r="UR1109" s="37"/>
      <c r="US1109" s="37"/>
      <c r="UT1109" s="37"/>
      <c r="UU1109" s="37"/>
      <c r="UV1109" s="37"/>
      <c r="UW1109" s="37"/>
      <c r="UX1109" s="37"/>
      <c r="UY1109" s="37"/>
      <c r="UZ1109" s="37"/>
      <c r="VA1109" s="37"/>
      <c r="VB1109" s="37"/>
      <c r="VC1109" s="37"/>
      <c r="VD1109" s="37"/>
      <c r="VE1109" s="37"/>
      <c r="VF1109" s="37"/>
      <c r="VG1109" s="37"/>
      <c r="VH1109" s="37"/>
      <c r="VI1109" s="37"/>
      <c r="VJ1109" s="37"/>
      <c r="VK1109" s="37"/>
      <c r="VL1109" s="37"/>
      <c r="VM1109" s="37"/>
      <c r="VN1109" s="37"/>
      <c r="VO1109" s="37"/>
      <c r="VP1109" s="37"/>
      <c r="VQ1109" s="37"/>
      <c r="VR1109" s="37"/>
      <c r="VS1109" s="37"/>
      <c r="VT1109" s="37"/>
      <c r="VU1109" s="37"/>
      <c r="VV1109" s="37"/>
      <c r="VW1109" s="37"/>
      <c r="VX1109" s="37"/>
      <c r="VY1109" s="37"/>
      <c r="VZ1109" s="37"/>
      <c r="WA1109" s="37"/>
      <c r="WB1109" s="37"/>
      <c r="WC1109" s="37"/>
      <c r="WD1109" s="37"/>
      <c r="WE1109" s="37"/>
      <c r="WF1109" s="37"/>
      <c r="WG1109" s="37"/>
      <c r="WH1109" s="37"/>
      <c r="WI1109" s="37"/>
      <c r="WJ1109" s="37"/>
      <c r="WK1109" s="37"/>
      <c r="WL1109" s="37"/>
      <c r="WM1109" s="37"/>
      <c r="WN1109" s="37"/>
      <c r="WO1109" s="37"/>
      <c r="WP1109" s="37"/>
      <c r="WQ1109" s="37"/>
      <c r="WR1109" s="37"/>
      <c r="WS1109" s="37"/>
      <c r="WT1109" s="37"/>
      <c r="WU1109" s="37"/>
      <c r="WV1109" s="37"/>
      <c r="WW1109" s="37"/>
      <c r="WX1109" s="37"/>
      <c r="WY1109" s="37"/>
      <c r="WZ1109" s="37"/>
      <c r="XA1109" s="37"/>
      <c r="XB1109" s="37"/>
      <c r="XC1109" s="37"/>
      <c r="XD1109" s="37"/>
      <c r="XE1109" s="37"/>
      <c r="XF1109" s="37"/>
      <c r="XG1109" s="37"/>
      <c r="XH1109" s="37"/>
      <c r="XI1109" s="37"/>
      <c r="XJ1109" s="37"/>
      <c r="XK1109" s="37"/>
      <c r="XL1109" s="37"/>
      <c r="XM1109" s="37"/>
      <c r="XN1109" s="37"/>
      <c r="XO1109" s="37"/>
      <c r="XP1109" s="37"/>
      <c r="XQ1109" s="37"/>
      <c r="XR1109" s="37"/>
      <c r="XS1109" s="37"/>
      <c r="XT1109" s="37"/>
      <c r="XU1109" s="37"/>
      <c r="XV1109" s="37"/>
      <c r="XW1109" s="37"/>
      <c r="XX1109" s="37"/>
      <c r="XY1109" s="37"/>
      <c r="XZ1109" s="37"/>
      <c r="YA1109" s="37"/>
      <c r="YB1109" s="37"/>
      <c r="YC1109" s="37"/>
      <c r="YD1109" s="37"/>
      <c r="YE1109" s="37"/>
      <c r="YF1109" s="37"/>
      <c r="YG1109" s="37"/>
      <c r="YH1109" s="37"/>
      <c r="YI1109" s="37"/>
      <c r="YJ1109" s="37"/>
      <c r="YK1109" s="37"/>
      <c r="YL1109" s="37"/>
      <c r="YM1109" s="37"/>
      <c r="YN1109" s="37"/>
      <c r="YO1109" s="37"/>
      <c r="YP1109" s="37"/>
      <c r="YQ1109" s="37"/>
      <c r="YR1109" s="37"/>
      <c r="YS1109" s="37"/>
      <c r="YT1109" s="37"/>
      <c r="YU1109" s="37"/>
      <c r="YV1109" s="37"/>
      <c r="YW1109" s="37"/>
      <c r="YX1109" s="37"/>
      <c r="YY1109" s="37"/>
      <c r="YZ1109" s="37"/>
      <c r="ZA1109" s="37"/>
      <c r="ZB1109" s="37"/>
      <c r="ZC1109" s="37"/>
      <c r="ZD1109" s="37"/>
      <c r="ZE1109" s="37"/>
      <c r="ZF1109" s="37"/>
      <c r="ZG1109" s="37"/>
      <c r="ZH1109" s="37"/>
      <c r="ZI1109" s="37"/>
      <c r="ZJ1109" s="37"/>
      <c r="ZK1109" s="37"/>
      <c r="ZL1109" s="37"/>
      <c r="ZM1109" s="37"/>
      <c r="ZN1109" s="37"/>
      <c r="ZO1109" s="37"/>
      <c r="ZP1109" s="37"/>
      <c r="ZQ1109" s="37"/>
      <c r="ZR1109" s="37"/>
      <c r="ZS1109" s="37"/>
      <c r="ZT1109" s="37"/>
      <c r="ZU1109" s="37"/>
      <c r="ZV1109" s="37"/>
      <c r="ZW1109" s="37"/>
      <c r="ZX1109" s="37"/>
      <c r="ZY1109" s="37"/>
      <c r="ZZ1109" s="37"/>
      <c r="AAA1109" s="37"/>
      <c r="AAB1109" s="37"/>
      <c r="AAC1109" s="37"/>
      <c r="AAD1109" s="37"/>
      <c r="AAE1109" s="37"/>
      <c r="AAF1109" s="37"/>
      <c r="AAG1109" s="37"/>
      <c r="AAH1109" s="37"/>
      <c r="AAI1109" s="37"/>
      <c r="AAJ1109" s="37"/>
      <c r="AAK1109" s="37"/>
      <c r="AAL1109" s="35"/>
      <c r="AAM1109" s="35"/>
      <c r="AAN1109" s="35"/>
      <c r="AAO1109" s="35"/>
      <c r="AAP1109" s="35"/>
      <c r="AAQ1109" s="35"/>
      <c r="AAR1109" s="35"/>
      <c r="AAS1109" s="35"/>
      <c r="AAT1109" s="35"/>
      <c r="AAU1109" s="34" t="s">
        <v>117</v>
      </c>
      <c r="AAV1109" s="35"/>
      <c r="AAY1109" s="23"/>
      <c r="AAZ1109" s="23"/>
      <c r="ABA1109" s="23"/>
      <c r="ABB1109" s="23"/>
      <c r="ABC1109" s="23"/>
      <c r="ABD1109" s="23"/>
      <c r="ABE1109" s="23"/>
      <c r="ABF1109" s="23"/>
      <c r="ABG1109" s="23"/>
      <c r="ABH1109" s="23"/>
      <c r="ABI1109" s="23"/>
      <c r="ABJ1109" s="23"/>
    </row>
    <row r="1110" spans="1:738" ht="13" x14ac:dyDescent="0.15">
      <c r="A1110" s="35"/>
      <c r="B1110" s="39"/>
      <c r="C1110" s="40"/>
      <c r="D1110" s="40"/>
      <c r="E1110" s="40"/>
      <c r="F1110" s="40"/>
      <c r="G1110" s="40"/>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7"/>
      <c r="AP1110" s="38"/>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c r="CP1110" s="37"/>
      <c r="CQ1110" s="37"/>
      <c r="CR1110" s="37"/>
      <c r="CS1110" s="37"/>
      <c r="CT1110" s="37"/>
      <c r="CU1110" s="37"/>
      <c r="CV1110" s="37"/>
      <c r="CW1110" s="37"/>
      <c r="CX1110" s="37"/>
      <c r="CY1110" s="37"/>
      <c r="CZ1110" s="37"/>
      <c r="DA1110" s="37"/>
      <c r="DB1110" s="37"/>
      <c r="DC1110" s="37"/>
      <c r="DD1110" s="37"/>
      <c r="DE1110" s="37"/>
      <c r="DF1110" s="37"/>
      <c r="DG1110" s="37"/>
      <c r="DH1110" s="37"/>
      <c r="DI1110" s="37"/>
      <c r="DJ1110" s="37"/>
      <c r="DK1110" s="37"/>
      <c r="DL1110" s="37"/>
      <c r="DM1110" s="37"/>
      <c r="DN1110" s="37"/>
      <c r="DO1110" s="37"/>
      <c r="DP1110" s="37"/>
      <c r="DQ1110" s="37"/>
      <c r="DR1110" s="37"/>
      <c r="DS1110" s="37"/>
      <c r="DT1110" s="37"/>
      <c r="DU1110" s="37"/>
      <c r="DV1110" s="37"/>
      <c r="DW1110" s="37"/>
      <c r="DX1110" s="37"/>
      <c r="DY1110" s="37"/>
      <c r="DZ1110" s="37"/>
      <c r="EA1110" s="37"/>
      <c r="EB1110" s="37"/>
      <c r="EC1110" s="37"/>
      <c r="ED1110" s="37"/>
      <c r="EE1110" s="37"/>
      <c r="EF1110" s="37"/>
      <c r="EG1110" s="37"/>
      <c r="EH1110" s="37"/>
      <c r="EI1110" s="37"/>
      <c r="EJ1110" s="37"/>
      <c r="EK1110" s="37"/>
      <c r="EL1110" s="37"/>
      <c r="EM1110" s="37"/>
      <c r="EN1110" s="37"/>
      <c r="EO1110" s="37"/>
      <c r="EP1110" s="37"/>
      <c r="EQ1110" s="37"/>
      <c r="ER1110" s="37"/>
      <c r="ES1110" s="37"/>
      <c r="ET1110" s="37"/>
      <c r="EU1110" s="37"/>
      <c r="EV1110" s="37"/>
      <c r="EW1110" s="37"/>
      <c r="EX1110" s="37"/>
      <c r="EY1110" s="37"/>
      <c r="EZ1110" s="37"/>
      <c r="FA1110" s="37"/>
      <c r="FB1110" s="37"/>
      <c r="FC1110" s="37"/>
      <c r="FD1110" s="37"/>
      <c r="FE1110" s="37"/>
      <c r="FF1110" s="37"/>
      <c r="FG1110" s="37"/>
      <c r="FH1110" s="37"/>
      <c r="FI1110" s="37"/>
      <c r="FJ1110" s="37"/>
      <c r="FK1110" s="37"/>
      <c r="FL1110" s="37"/>
      <c r="FM1110" s="37"/>
      <c r="FN1110" s="37"/>
      <c r="FO1110" s="37"/>
      <c r="FP1110" s="37"/>
      <c r="FQ1110" s="37"/>
      <c r="FR1110" s="37"/>
      <c r="FS1110" s="37"/>
      <c r="FT1110" s="37"/>
      <c r="FU1110" s="37"/>
      <c r="FV1110" s="37"/>
      <c r="FW1110" s="37"/>
      <c r="FX1110" s="37"/>
      <c r="FY1110" s="37"/>
      <c r="FZ1110" s="37"/>
      <c r="GA1110" s="37"/>
      <c r="GB1110" s="37"/>
      <c r="GC1110" s="37"/>
      <c r="GD1110" s="37"/>
      <c r="GE1110" s="37"/>
      <c r="GF1110" s="37"/>
      <c r="GG1110" s="37"/>
      <c r="GH1110" s="37"/>
      <c r="GI1110" s="37"/>
      <c r="GJ1110" s="37"/>
      <c r="GK1110" s="37"/>
      <c r="GL1110" s="37"/>
      <c r="GM1110" s="37"/>
      <c r="GN1110" s="37"/>
      <c r="GO1110" s="37"/>
      <c r="GP1110" s="37"/>
      <c r="GQ1110" s="37"/>
      <c r="GR1110" s="37"/>
      <c r="GS1110" s="37"/>
      <c r="GT1110" s="37"/>
      <c r="GU1110" s="37"/>
      <c r="GV1110" s="37"/>
      <c r="GW1110" s="37"/>
      <c r="GX1110" s="37"/>
      <c r="GY1110" s="37"/>
      <c r="GZ1110" s="37"/>
      <c r="HA1110" s="37"/>
      <c r="HB1110" s="37"/>
      <c r="HC1110" s="37"/>
      <c r="HD1110" s="37"/>
      <c r="HE1110" s="37"/>
      <c r="HF1110" s="37"/>
      <c r="HG1110" s="37"/>
      <c r="HH1110" s="37"/>
      <c r="HI1110" s="37"/>
      <c r="HJ1110" s="37"/>
      <c r="HK1110" s="37"/>
      <c r="HL1110" s="37"/>
      <c r="HM1110" s="37"/>
      <c r="HN1110" s="37"/>
      <c r="HO1110" s="37"/>
      <c r="HP1110" s="37"/>
      <c r="HQ1110" s="37"/>
      <c r="HR1110" s="37"/>
      <c r="HS1110" s="37"/>
      <c r="HT1110" s="37"/>
      <c r="HU1110" s="37"/>
      <c r="HV1110" s="37"/>
      <c r="HW1110" s="37"/>
      <c r="HX1110" s="37"/>
      <c r="HY1110" s="37"/>
      <c r="HZ1110" s="37"/>
      <c r="IA1110" s="37"/>
      <c r="IB1110" s="37"/>
      <c r="IC1110" s="37"/>
      <c r="ID1110" s="37"/>
      <c r="IE1110" s="37"/>
      <c r="IF1110" s="37"/>
      <c r="IG1110" s="37"/>
      <c r="IH1110" s="37"/>
      <c r="II1110" s="37"/>
      <c r="IJ1110" s="37"/>
      <c r="IK1110" s="37"/>
      <c r="IL1110" s="37"/>
      <c r="IM1110" s="37"/>
      <c r="IN1110" s="37"/>
      <c r="IO1110" s="37"/>
      <c r="IP1110" s="37"/>
      <c r="IQ1110" s="37"/>
      <c r="IR1110" s="37"/>
      <c r="IS1110" s="37"/>
      <c r="IT1110" s="37"/>
      <c r="IU1110" s="37"/>
      <c r="IV1110" s="37"/>
      <c r="IW1110" s="37"/>
      <c r="IX1110" s="37"/>
      <c r="IY1110" s="37"/>
      <c r="IZ1110" s="37"/>
      <c r="JA1110" s="37"/>
      <c r="JB1110" s="37"/>
      <c r="JC1110" s="37"/>
      <c r="JD1110" s="37"/>
      <c r="JE1110" s="37"/>
      <c r="JF1110" s="37"/>
      <c r="JG1110" s="37"/>
      <c r="JH1110" s="37"/>
      <c r="JI1110" s="37"/>
      <c r="JJ1110" s="37"/>
      <c r="JK1110" s="37"/>
      <c r="JL1110" s="37"/>
      <c r="JM1110" s="37"/>
      <c r="JN1110" s="37"/>
      <c r="JO1110" s="37"/>
      <c r="JP1110" s="37"/>
      <c r="JQ1110" s="37"/>
      <c r="JR1110" s="37"/>
      <c r="JS1110" s="37"/>
      <c r="JT1110" s="37"/>
      <c r="JU1110" s="37"/>
      <c r="JV1110" s="37"/>
      <c r="JW1110" s="37"/>
      <c r="JX1110" s="37"/>
      <c r="JY1110" s="37"/>
      <c r="JZ1110" s="37"/>
      <c r="KA1110" s="37"/>
      <c r="KB1110" s="37"/>
      <c r="KC1110" s="37"/>
      <c r="KD1110" s="37"/>
      <c r="KE1110" s="37"/>
      <c r="KF1110" s="37"/>
      <c r="KG1110" s="37"/>
      <c r="KH1110" s="37"/>
      <c r="KI1110" s="37"/>
      <c r="KJ1110" s="37"/>
      <c r="KK1110" s="37"/>
      <c r="KL1110" s="37"/>
      <c r="KM1110" s="37"/>
      <c r="KN1110" s="37"/>
      <c r="KO1110" s="37"/>
      <c r="KP1110" s="37"/>
      <c r="KQ1110" s="37"/>
      <c r="KR1110" s="37"/>
      <c r="KS1110" s="37"/>
      <c r="KT1110" s="37"/>
      <c r="KU1110" s="37"/>
      <c r="KV1110" s="37"/>
      <c r="KW1110" s="37"/>
      <c r="KX1110" s="37"/>
      <c r="KY1110" s="37"/>
      <c r="KZ1110" s="37"/>
      <c r="LA1110" s="37"/>
      <c r="LB1110" s="37"/>
      <c r="LC1110" s="37"/>
      <c r="LD1110" s="37"/>
      <c r="LE1110" s="37"/>
      <c r="LF1110" s="37"/>
      <c r="LG1110" s="37"/>
      <c r="LH1110" s="37"/>
      <c r="LI1110" s="37"/>
      <c r="LJ1110" s="37"/>
      <c r="LK1110" s="37"/>
      <c r="LL1110" s="37"/>
      <c r="LM1110" s="37"/>
      <c r="LN1110" s="37"/>
      <c r="LO1110" s="37"/>
      <c r="LP1110" s="37"/>
      <c r="LQ1110" s="37"/>
      <c r="LR1110" s="37"/>
      <c r="LS1110" s="37"/>
      <c r="LT1110" s="37"/>
      <c r="LU1110" s="37"/>
      <c r="LV1110" s="37"/>
      <c r="LW1110" s="37"/>
      <c r="LX1110" s="37"/>
      <c r="LY1110" s="37"/>
      <c r="LZ1110" s="37"/>
      <c r="MA1110" s="37"/>
      <c r="MB1110" s="37"/>
      <c r="MC1110" s="37"/>
      <c r="MD1110" s="37"/>
      <c r="ME1110" s="37"/>
      <c r="MF1110" s="37"/>
      <c r="MG1110" s="37"/>
      <c r="MH1110" s="37"/>
      <c r="MI1110" s="37"/>
      <c r="MJ1110" s="37"/>
      <c r="MK1110" s="37"/>
      <c r="ML1110" s="37"/>
      <c r="MM1110" s="37"/>
      <c r="MN1110" s="37"/>
      <c r="MO1110" s="37"/>
      <c r="MP1110" s="37"/>
      <c r="MQ1110" s="37"/>
      <c r="MR1110" s="37"/>
      <c r="MS1110" s="37"/>
      <c r="MT1110" s="37"/>
      <c r="MU1110" s="37"/>
      <c r="MV1110" s="37"/>
      <c r="MW1110" s="37"/>
      <c r="MX1110" s="37"/>
      <c r="MY1110" s="37"/>
      <c r="MZ1110" s="37"/>
      <c r="NA1110" s="37"/>
      <c r="NB1110" s="37"/>
      <c r="NC1110" s="37"/>
      <c r="ND1110" s="37"/>
      <c r="NE1110" s="37"/>
      <c r="NF1110" s="37"/>
      <c r="NG1110" s="37"/>
      <c r="NH1110" s="37"/>
      <c r="NI1110" s="37"/>
      <c r="NJ1110" s="37"/>
      <c r="NK1110" s="37"/>
      <c r="NL1110" s="37"/>
      <c r="NM1110" s="37"/>
      <c r="NN1110" s="37"/>
      <c r="NO1110" s="37"/>
      <c r="NP1110" s="37"/>
      <c r="NQ1110" s="37"/>
      <c r="NR1110" s="37"/>
      <c r="NS1110" s="37"/>
      <c r="NT1110" s="37"/>
      <c r="NU1110" s="37"/>
      <c r="NV1110" s="37"/>
      <c r="NW1110" s="37"/>
      <c r="NX1110" s="37"/>
      <c r="NY1110" s="37"/>
      <c r="NZ1110" s="37"/>
      <c r="OA1110" s="37"/>
      <c r="OB1110" s="37"/>
      <c r="OC1110" s="37"/>
      <c r="OD1110" s="37"/>
      <c r="OE1110" s="37"/>
      <c r="OF1110" s="37"/>
      <c r="OG1110" s="37"/>
      <c r="OH1110" s="37"/>
      <c r="OI1110" s="37"/>
      <c r="OJ1110" s="37"/>
      <c r="OK1110" s="37"/>
      <c r="OL1110" s="37"/>
      <c r="OM1110" s="37"/>
      <c r="ON1110" s="37"/>
      <c r="OO1110" s="37"/>
      <c r="OP1110" s="37"/>
      <c r="OQ1110" s="37"/>
      <c r="OR1110" s="37"/>
      <c r="OS1110" s="37"/>
      <c r="OT1110" s="37"/>
      <c r="OU1110" s="37"/>
      <c r="OV1110" s="37"/>
      <c r="OW1110" s="37"/>
      <c r="OX1110" s="37"/>
      <c r="OY1110" s="37"/>
      <c r="OZ1110" s="37"/>
      <c r="PA1110" s="37"/>
      <c r="PB1110" s="37"/>
      <c r="PC1110" s="37"/>
      <c r="PD1110" s="37"/>
      <c r="PE1110" s="37"/>
      <c r="PF1110" s="37"/>
      <c r="PG1110" s="37"/>
      <c r="PH1110" s="37"/>
      <c r="PI1110" s="37"/>
      <c r="PJ1110" s="37"/>
      <c r="PK1110" s="37"/>
      <c r="PL1110" s="37"/>
      <c r="PM1110" s="37"/>
      <c r="PN1110" s="37"/>
      <c r="PO1110" s="37"/>
      <c r="PP1110" s="37"/>
      <c r="PQ1110" s="37"/>
      <c r="PR1110" s="37"/>
      <c r="PS1110" s="37"/>
      <c r="PT1110" s="37"/>
      <c r="PU1110" s="37"/>
      <c r="PV1110" s="37"/>
      <c r="PW1110" s="37"/>
      <c r="PX1110" s="37"/>
      <c r="PY1110" s="37"/>
      <c r="PZ1110" s="37"/>
      <c r="QA1110" s="37"/>
      <c r="QB1110" s="37"/>
      <c r="QC1110" s="37"/>
      <c r="QD1110" s="37"/>
      <c r="QE1110" s="37"/>
      <c r="QF1110" s="37"/>
      <c r="QG1110" s="37"/>
      <c r="QH1110" s="37"/>
      <c r="QI1110" s="37"/>
      <c r="QJ1110" s="37"/>
      <c r="QK1110" s="37"/>
      <c r="QL1110" s="37"/>
      <c r="QM1110" s="37"/>
      <c r="QN1110" s="37"/>
      <c r="QO1110" s="37"/>
      <c r="QP1110" s="37"/>
      <c r="QQ1110" s="37"/>
      <c r="QR1110" s="37"/>
      <c r="QS1110" s="37"/>
      <c r="QT1110" s="37"/>
      <c r="QU1110" s="37"/>
      <c r="QV1110" s="37"/>
      <c r="QW1110" s="37"/>
      <c r="QX1110" s="37"/>
      <c r="QY1110" s="37"/>
      <c r="QZ1110" s="37"/>
      <c r="RA1110" s="37"/>
      <c r="RB1110" s="37"/>
      <c r="RC1110" s="37"/>
      <c r="RD1110" s="37"/>
      <c r="RE1110" s="37"/>
      <c r="RF1110" s="37"/>
      <c r="RG1110" s="37"/>
      <c r="RH1110" s="37"/>
      <c r="RI1110" s="37"/>
      <c r="RJ1110" s="37"/>
      <c r="RK1110" s="37"/>
      <c r="RL1110" s="37"/>
      <c r="RM1110" s="37"/>
      <c r="RN1110" s="37"/>
      <c r="RO1110" s="37"/>
      <c r="RP1110" s="37"/>
      <c r="RQ1110" s="37"/>
      <c r="RR1110" s="37"/>
      <c r="RS1110" s="37"/>
      <c r="RT1110" s="37"/>
      <c r="RU1110" s="37"/>
      <c r="RV1110" s="37"/>
      <c r="RW1110" s="37"/>
      <c r="RX1110" s="37"/>
      <c r="RY1110" s="37"/>
      <c r="RZ1110" s="37"/>
      <c r="SA1110" s="37"/>
      <c r="SB1110" s="37"/>
      <c r="SC1110" s="37"/>
      <c r="SD1110" s="37"/>
      <c r="SE1110" s="37"/>
      <c r="SF1110" s="37"/>
      <c r="SG1110" s="37"/>
      <c r="SH1110" s="37"/>
      <c r="SI1110" s="37"/>
      <c r="SJ1110" s="37"/>
      <c r="SK1110" s="37"/>
      <c r="SL1110" s="37"/>
      <c r="SM1110" s="37"/>
      <c r="SN1110" s="37"/>
      <c r="SO1110" s="37"/>
      <c r="SP1110" s="37"/>
      <c r="SQ1110" s="37"/>
      <c r="SR1110" s="37"/>
      <c r="SS1110" s="37"/>
      <c r="ST1110" s="37"/>
      <c r="SU1110" s="37"/>
      <c r="SV1110" s="37"/>
      <c r="SW1110" s="37"/>
      <c r="SX1110" s="37"/>
      <c r="SY1110" s="37"/>
      <c r="SZ1110" s="37"/>
      <c r="TA1110" s="37"/>
      <c r="TB1110" s="37"/>
      <c r="TC1110" s="37"/>
      <c r="TD1110" s="37"/>
      <c r="TE1110" s="37"/>
      <c r="TF1110" s="37"/>
      <c r="TG1110" s="37"/>
      <c r="TH1110" s="37"/>
      <c r="TI1110" s="37"/>
      <c r="TJ1110" s="37"/>
      <c r="TK1110" s="37"/>
      <c r="TL1110" s="37"/>
      <c r="TM1110" s="37"/>
      <c r="TN1110" s="37"/>
      <c r="TO1110" s="37"/>
      <c r="TP1110" s="37"/>
      <c r="TQ1110" s="37"/>
      <c r="TR1110" s="37"/>
      <c r="TS1110" s="37"/>
      <c r="TT1110" s="37"/>
      <c r="TU1110" s="37"/>
      <c r="TV1110" s="37"/>
      <c r="TW1110" s="37"/>
      <c r="TX1110" s="37"/>
      <c r="TY1110" s="37"/>
      <c r="TZ1110" s="37"/>
      <c r="UA1110" s="37"/>
      <c r="UB1110" s="37"/>
      <c r="UC1110" s="37"/>
      <c r="UD1110" s="37"/>
      <c r="UE1110" s="37"/>
      <c r="UF1110" s="37"/>
      <c r="UG1110" s="37"/>
      <c r="UH1110" s="37"/>
      <c r="UI1110" s="37"/>
      <c r="UJ1110" s="37"/>
      <c r="UK1110" s="37"/>
      <c r="UL1110" s="37"/>
      <c r="UM1110" s="37"/>
      <c r="UN1110" s="37"/>
      <c r="UO1110" s="37"/>
      <c r="UP1110" s="37"/>
      <c r="UQ1110" s="37"/>
      <c r="UR1110" s="37"/>
      <c r="US1110" s="37"/>
      <c r="UT1110" s="37"/>
      <c r="UU1110" s="37"/>
      <c r="UV1110" s="37"/>
      <c r="UW1110" s="37"/>
      <c r="UX1110" s="37"/>
      <c r="UY1110" s="37"/>
      <c r="UZ1110" s="37"/>
      <c r="VA1110" s="37"/>
      <c r="VB1110" s="37"/>
      <c r="VC1110" s="37"/>
      <c r="VD1110" s="37"/>
      <c r="VE1110" s="37"/>
      <c r="VF1110" s="37"/>
      <c r="VG1110" s="37"/>
      <c r="VH1110" s="37"/>
      <c r="VI1110" s="37"/>
      <c r="VJ1110" s="37"/>
      <c r="VK1110" s="37"/>
      <c r="VL1110" s="37"/>
      <c r="VM1110" s="37"/>
      <c r="VN1110" s="37"/>
      <c r="VO1110" s="37"/>
      <c r="VP1110" s="37"/>
      <c r="VQ1110" s="37"/>
      <c r="VR1110" s="37"/>
      <c r="VS1110" s="37"/>
      <c r="VT1110" s="37"/>
      <c r="VU1110" s="37"/>
      <c r="VV1110" s="37"/>
      <c r="VW1110" s="37"/>
      <c r="VX1110" s="37"/>
      <c r="VY1110" s="37"/>
      <c r="VZ1110" s="37"/>
      <c r="WA1110" s="37"/>
      <c r="WB1110" s="37"/>
      <c r="WC1110" s="37"/>
      <c r="WD1110" s="37"/>
      <c r="WE1110" s="37"/>
      <c r="WF1110" s="37"/>
      <c r="WG1110" s="37"/>
      <c r="WH1110" s="37"/>
      <c r="WI1110" s="37"/>
      <c r="WJ1110" s="37"/>
      <c r="WK1110" s="37"/>
      <c r="WL1110" s="37"/>
      <c r="WM1110" s="37"/>
      <c r="WN1110" s="37"/>
      <c r="WO1110" s="37"/>
      <c r="WP1110" s="37"/>
      <c r="WQ1110" s="37"/>
      <c r="WR1110" s="37"/>
      <c r="WS1110" s="37"/>
      <c r="WT1110" s="37"/>
      <c r="WU1110" s="37"/>
      <c r="WV1110" s="37"/>
      <c r="WW1110" s="37"/>
      <c r="WX1110" s="37"/>
      <c r="WY1110" s="37"/>
      <c r="WZ1110" s="37"/>
      <c r="XA1110" s="37"/>
      <c r="XB1110" s="37"/>
      <c r="XC1110" s="37"/>
      <c r="XD1110" s="37"/>
      <c r="XE1110" s="37"/>
      <c r="XF1110" s="37"/>
      <c r="XG1110" s="37"/>
      <c r="XH1110" s="37"/>
      <c r="XI1110" s="37"/>
      <c r="XJ1110" s="37"/>
      <c r="XK1110" s="37"/>
      <c r="XL1110" s="37"/>
      <c r="XM1110" s="37"/>
      <c r="XN1110" s="37"/>
      <c r="XO1110" s="37"/>
      <c r="XP1110" s="37"/>
      <c r="XQ1110" s="37"/>
      <c r="XR1110" s="37"/>
      <c r="XS1110" s="37"/>
      <c r="XT1110" s="37"/>
      <c r="XU1110" s="37"/>
      <c r="XV1110" s="37"/>
      <c r="XW1110" s="37"/>
      <c r="XX1110" s="37"/>
      <c r="XY1110" s="37"/>
      <c r="XZ1110" s="37"/>
      <c r="YA1110" s="37"/>
      <c r="YB1110" s="37"/>
      <c r="YC1110" s="37"/>
      <c r="YD1110" s="37"/>
      <c r="YE1110" s="37"/>
      <c r="YF1110" s="37"/>
      <c r="YG1110" s="37"/>
      <c r="YH1110" s="37"/>
      <c r="YI1110" s="37"/>
      <c r="YJ1110" s="37"/>
      <c r="YK1110" s="37"/>
      <c r="YL1110" s="37"/>
      <c r="YM1110" s="37"/>
      <c r="YN1110" s="37"/>
      <c r="YO1110" s="37"/>
      <c r="YP1110" s="37"/>
      <c r="YQ1110" s="37"/>
      <c r="YR1110" s="37"/>
      <c r="YS1110" s="37"/>
      <c r="YT1110" s="37"/>
      <c r="YU1110" s="37"/>
      <c r="YV1110" s="37"/>
      <c r="YW1110" s="37"/>
      <c r="YX1110" s="37"/>
      <c r="YY1110" s="37"/>
      <c r="YZ1110" s="37"/>
      <c r="ZA1110" s="37"/>
      <c r="ZB1110" s="37"/>
      <c r="ZC1110" s="37"/>
      <c r="ZD1110" s="37"/>
      <c r="ZE1110" s="37"/>
      <c r="ZF1110" s="37"/>
      <c r="ZG1110" s="37"/>
      <c r="ZH1110" s="37"/>
      <c r="ZI1110" s="37"/>
      <c r="ZJ1110" s="37"/>
      <c r="ZK1110" s="37"/>
      <c r="ZL1110" s="37"/>
      <c r="ZM1110" s="37"/>
      <c r="ZN1110" s="37"/>
      <c r="ZO1110" s="37"/>
      <c r="ZP1110" s="37"/>
      <c r="ZQ1110" s="37"/>
      <c r="ZR1110" s="37"/>
      <c r="ZS1110" s="37"/>
      <c r="ZT1110" s="37"/>
      <c r="ZU1110" s="37"/>
      <c r="ZV1110" s="37"/>
      <c r="ZW1110" s="37"/>
      <c r="ZX1110" s="37"/>
      <c r="ZY1110" s="37"/>
      <c r="ZZ1110" s="37"/>
      <c r="AAA1110" s="37"/>
      <c r="AAB1110" s="37"/>
      <c r="AAC1110" s="37"/>
      <c r="AAD1110" s="37"/>
      <c r="AAE1110" s="37"/>
      <c r="AAF1110" s="37"/>
      <c r="AAG1110" s="37"/>
      <c r="AAH1110" s="37"/>
      <c r="AAI1110" s="37"/>
      <c r="AAJ1110" s="37"/>
      <c r="AAK1110" s="37"/>
      <c r="AAL1110" s="35"/>
      <c r="AAM1110" s="35"/>
      <c r="AAN1110" s="35"/>
      <c r="AAO1110" s="35"/>
      <c r="AAP1110" s="35"/>
      <c r="AAQ1110" s="35"/>
      <c r="AAR1110" s="35"/>
      <c r="AAS1110" s="35"/>
      <c r="AAT1110" s="35"/>
      <c r="AAU1110" s="34" t="s">
        <v>116</v>
      </c>
      <c r="AAV1110" s="35"/>
      <c r="AAY1110" s="23"/>
      <c r="AAZ1110" s="23"/>
      <c r="ABA1110" s="23"/>
      <c r="ABB1110" s="23"/>
      <c r="ABC1110" s="23"/>
      <c r="ABD1110" s="23"/>
      <c r="ABE1110" s="23"/>
      <c r="ABF1110" s="23"/>
      <c r="ABG1110" s="23"/>
      <c r="ABH1110" s="23"/>
      <c r="ABI1110" s="23"/>
      <c r="ABJ1110" s="23"/>
    </row>
    <row r="1111" spans="1:738" ht="13" x14ac:dyDescent="0.15">
      <c r="A1111" s="35"/>
      <c r="B1111" s="39"/>
      <c r="C1111" s="40"/>
      <c r="D1111" s="40"/>
      <c r="E1111" s="40"/>
      <c r="F1111" s="40"/>
      <c r="G1111" s="40"/>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7"/>
      <c r="AP1111" s="38"/>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c r="CP1111" s="37"/>
      <c r="CQ1111" s="37"/>
      <c r="CR1111" s="37"/>
      <c r="CS1111" s="37"/>
      <c r="CT1111" s="37"/>
      <c r="CU1111" s="37"/>
      <c r="CV1111" s="37"/>
      <c r="CW1111" s="37"/>
      <c r="CX1111" s="37"/>
      <c r="CY1111" s="37"/>
      <c r="CZ1111" s="37"/>
      <c r="DA1111" s="37"/>
      <c r="DB1111" s="37"/>
      <c r="DC1111" s="37"/>
      <c r="DD1111" s="37"/>
      <c r="DE1111" s="37"/>
      <c r="DF1111" s="37"/>
      <c r="DG1111" s="37"/>
      <c r="DH1111" s="37"/>
      <c r="DI1111" s="37"/>
      <c r="DJ1111" s="37"/>
      <c r="DK1111" s="37"/>
      <c r="DL1111" s="37"/>
      <c r="DM1111" s="37"/>
      <c r="DN1111" s="37"/>
      <c r="DO1111" s="37"/>
      <c r="DP1111" s="37"/>
      <c r="DQ1111" s="37"/>
      <c r="DR1111" s="37"/>
      <c r="DS1111" s="37"/>
      <c r="DT1111" s="37"/>
      <c r="DU1111" s="37"/>
      <c r="DV1111" s="37"/>
      <c r="DW1111" s="37"/>
      <c r="DX1111" s="37"/>
      <c r="DY1111" s="37"/>
      <c r="DZ1111" s="37"/>
      <c r="EA1111" s="37"/>
      <c r="EB1111" s="37"/>
      <c r="EC1111" s="37"/>
      <c r="ED1111" s="37"/>
      <c r="EE1111" s="37"/>
      <c r="EF1111" s="37"/>
      <c r="EG1111" s="37"/>
      <c r="EH1111" s="37"/>
      <c r="EI1111" s="37"/>
      <c r="EJ1111" s="37"/>
      <c r="EK1111" s="37"/>
      <c r="EL1111" s="37"/>
      <c r="EM1111" s="37"/>
      <c r="EN1111" s="37"/>
      <c r="EO1111" s="37"/>
      <c r="EP1111" s="37"/>
      <c r="EQ1111" s="37"/>
      <c r="ER1111" s="37"/>
      <c r="ES1111" s="37"/>
      <c r="ET1111" s="37"/>
      <c r="EU1111" s="37"/>
      <c r="EV1111" s="37"/>
      <c r="EW1111" s="37"/>
      <c r="EX1111" s="37"/>
      <c r="EY1111" s="37"/>
      <c r="EZ1111" s="37"/>
      <c r="FA1111" s="37"/>
      <c r="FB1111" s="37"/>
      <c r="FC1111" s="37"/>
      <c r="FD1111" s="37"/>
      <c r="FE1111" s="37"/>
      <c r="FF1111" s="37"/>
      <c r="FG1111" s="37"/>
      <c r="FH1111" s="37"/>
      <c r="FI1111" s="37"/>
      <c r="FJ1111" s="37"/>
      <c r="FK1111" s="37"/>
      <c r="FL1111" s="37"/>
      <c r="FM1111" s="37"/>
      <c r="FN1111" s="37"/>
      <c r="FO1111" s="37"/>
      <c r="FP1111" s="37"/>
      <c r="FQ1111" s="37"/>
      <c r="FR1111" s="37"/>
      <c r="FS1111" s="37"/>
      <c r="FT1111" s="37"/>
      <c r="FU1111" s="37"/>
      <c r="FV1111" s="37"/>
      <c r="FW1111" s="37"/>
      <c r="FX1111" s="37"/>
      <c r="FY1111" s="37"/>
      <c r="FZ1111" s="37"/>
      <c r="GA1111" s="37"/>
      <c r="GB1111" s="37"/>
      <c r="GC1111" s="37"/>
      <c r="GD1111" s="37"/>
      <c r="GE1111" s="37"/>
      <c r="GF1111" s="37"/>
      <c r="GG1111" s="37"/>
      <c r="GH1111" s="37"/>
      <c r="GI1111" s="37"/>
      <c r="GJ1111" s="37"/>
      <c r="GK1111" s="37"/>
      <c r="GL1111" s="37"/>
      <c r="GM1111" s="37"/>
      <c r="GN1111" s="37"/>
      <c r="GO1111" s="37"/>
      <c r="GP1111" s="37"/>
      <c r="GQ1111" s="37"/>
      <c r="GR1111" s="37"/>
      <c r="GS1111" s="37"/>
      <c r="GT1111" s="37"/>
      <c r="GU1111" s="37"/>
      <c r="GV1111" s="37"/>
      <c r="GW1111" s="37"/>
      <c r="GX1111" s="37"/>
      <c r="GY1111" s="37"/>
      <c r="GZ1111" s="37"/>
      <c r="HA1111" s="37"/>
      <c r="HB1111" s="37"/>
      <c r="HC1111" s="37"/>
      <c r="HD1111" s="37"/>
      <c r="HE1111" s="37"/>
      <c r="HF1111" s="37"/>
      <c r="HG1111" s="37"/>
      <c r="HH1111" s="37"/>
      <c r="HI1111" s="37"/>
      <c r="HJ1111" s="37"/>
      <c r="HK1111" s="37"/>
      <c r="HL1111" s="37"/>
      <c r="HM1111" s="37"/>
      <c r="HN1111" s="37"/>
      <c r="HO1111" s="37"/>
      <c r="HP1111" s="37"/>
      <c r="HQ1111" s="37"/>
      <c r="HR1111" s="37"/>
      <c r="HS1111" s="37"/>
      <c r="HT1111" s="37"/>
      <c r="HU1111" s="37"/>
      <c r="HV1111" s="37"/>
      <c r="HW1111" s="37"/>
      <c r="HX1111" s="37"/>
      <c r="HY1111" s="37"/>
      <c r="HZ1111" s="37"/>
      <c r="IA1111" s="37"/>
      <c r="IB1111" s="37"/>
      <c r="IC1111" s="37"/>
      <c r="ID1111" s="37"/>
      <c r="IE1111" s="37"/>
      <c r="IF1111" s="37"/>
      <c r="IG1111" s="37"/>
      <c r="IH1111" s="37"/>
      <c r="II1111" s="37"/>
      <c r="IJ1111" s="37"/>
      <c r="IK1111" s="37"/>
      <c r="IL1111" s="37"/>
      <c r="IM1111" s="37"/>
      <c r="IN1111" s="37"/>
      <c r="IO1111" s="37"/>
      <c r="IP1111" s="37"/>
      <c r="IQ1111" s="37"/>
      <c r="IR1111" s="37"/>
      <c r="IS1111" s="37"/>
      <c r="IT1111" s="37"/>
      <c r="IU1111" s="37"/>
      <c r="IV1111" s="37"/>
      <c r="IW1111" s="37"/>
      <c r="IX1111" s="37"/>
      <c r="IY1111" s="37"/>
      <c r="IZ1111" s="37"/>
      <c r="JA1111" s="37"/>
      <c r="JB1111" s="37"/>
      <c r="JC1111" s="37"/>
      <c r="JD1111" s="37"/>
      <c r="JE1111" s="37"/>
      <c r="JF1111" s="37"/>
      <c r="JG1111" s="37"/>
      <c r="JH1111" s="37"/>
      <c r="JI1111" s="37"/>
      <c r="JJ1111" s="37"/>
      <c r="JK1111" s="37"/>
      <c r="JL1111" s="37"/>
      <c r="JM1111" s="37"/>
      <c r="JN1111" s="37"/>
      <c r="JO1111" s="37"/>
      <c r="JP1111" s="37"/>
      <c r="JQ1111" s="37"/>
      <c r="JR1111" s="37"/>
      <c r="JS1111" s="37"/>
      <c r="JT1111" s="37"/>
      <c r="JU1111" s="37"/>
      <c r="JV1111" s="37"/>
      <c r="JW1111" s="37"/>
      <c r="JX1111" s="37"/>
      <c r="JY1111" s="37"/>
      <c r="JZ1111" s="37"/>
      <c r="KA1111" s="37"/>
      <c r="KB1111" s="37"/>
      <c r="KC1111" s="37"/>
      <c r="KD1111" s="37"/>
      <c r="KE1111" s="37"/>
      <c r="KF1111" s="37"/>
      <c r="KG1111" s="37"/>
      <c r="KH1111" s="37"/>
      <c r="KI1111" s="37"/>
      <c r="KJ1111" s="37"/>
      <c r="KK1111" s="37"/>
      <c r="KL1111" s="37"/>
      <c r="KM1111" s="37"/>
      <c r="KN1111" s="37"/>
      <c r="KO1111" s="37"/>
      <c r="KP1111" s="37"/>
      <c r="KQ1111" s="37"/>
      <c r="KR1111" s="37"/>
      <c r="KS1111" s="37"/>
      <c r="KT1111" s="37"/>
      <c r="KU1111" s="37"/>
      <c r="KV1111" s="37"/>
      <c r="KW1111" s="37"/>
      <c r="KX1111" s="37"/>
      <c r="KY1111" s="37"/>
      <c r="KZ1111" s="37"/>
      <c r="LA1111" s="37"/>
      <c r="LB1111" s="37"/>
      <c r="LC1111" s="37"/>
      <c r="LD1111" s="37"/>
      <c r="LE1111" s="37"/>
      <c r="LF1111" s="37"/>
      <c r="LG1111" s="37"/>
      <c r="LH1111" s="37"/>
      <c r="LI1111" s="37"/>
      <c r="LJ1111" s="37"/>
      <c r="LK1111" s="37"/>
      <c r="LL1111" s="37"/>
      <c r="LM1111" s="37"/>
      <c r="LN1111" s="37"/>
      <c r="LO1111" s="37"/>
      <c r="LP1111" s="37"/>
      <c r="LQ1111" s="37"/>
      <c r="LR1111" s="37"/>
      <c r="LS1111" s="37"/>
      <c r="LT1111" s="37"/>
      <c r="LU1111" s="37"/>
      <c r="LV1111" s="37"/>
      <c r="LW1111" s="37"/>
      <c r="LX1111" s="37"/>
      <c r="LY1111" s="37"/>
      <c r="LZ1111" s="37"/>
      <c r="MA1111" s="37"/>
      <c r="MB1111" s="37"/>
      <c r="MC1111" s="37"/>
      <c r="MD1111" s="37"/>
      <c r="ME1111" s="37"/>
      <c r="MF1111" s="37"/>
      <c r="MG1111" s="37"/>
      <c r="MH1111" s="37"/>
      <c r="MI1111" s="37"/>
      <c r="MJ1111" s="37"/>
      <c r="MK1111" s="37"/>
      <c r="ML1111" s="37"/>
      <c r="MM1111" s="37"/>
      <c r="MN1111" s="37"/>
      <c r="MO1111" s="37"/>
      <c r="MP1111" s="37"/>
      <c r="MQ1111" s="37"/>
      <c r="MR1111" s="37"/>
      <c r="MS1111" s="37"/>
      <c r="MT1111" s="37"/>
      <c r="MU1111" s="37"/>
      <c r="MV1111" s="37"/>
      <c r="MW1111" s="37"/>
      <c r="MX1111" s="37"/>
      <c r="MY1111" s="37"/>
      <c r="MZ1111" s="37"/>
      <c r="NA1111" s="37"/>
      <c r="NB1111" s="37"/>
      <c r="NC1111" s="37"/>
      <c r="ND1111" s="37"/>
      <c r="NE1111" s="37"/>
      <c r="NF1111" s="37"/>
      <c r="NG1111" s="37"/>
      <c r="NH1111" s="37"/>
      <c r="NI1111" s="37"/>
      <c r="NJ1111" s="37"/>
      <c r="NK1111" s="37"/>
      <c r="NL1111" s="37"/>
      <c r="NM1111" s="37"/>
      <c r="NN1111" s="37"/>
      <c r="NO1111" s="37"/>
      <c r="NP1111" s="37"/>
      <c r="NQ1111" s="37"/>
      <c r="NR1111" s="37"/>
      <c r="NS1111" s="37"/>
      <c r="NT1111" s="37"/>
      <c r="NU1111" s="37"/>
      <c r="NV1111" s="37"/>
      <c r="NW1111" s="37"/>
      <c r="NX1111" s="37"/>
      <c r="NY1111" s="37"/>
      <c r="NZ1111" s="37"/>
      <c r="OA1111" s="37"/>
      <c r="OB1111" s="37"/>
      <c r="OC1111" s="37"/>
      <c r="OD1111" s="37"/>
      <c r="OE1111" s="37"/>
      <c r="OF1111" s="37"/>
      <c r="OG1111" s="37"/>
      <c r="OH1111" s="37"/>
      <c r="OI1111" s="37"/>
      <c r="OJ1111" s="37"/>
      <c r="OK1111" s="37"/>
      <c r="OL1111" s="37"/>
      <c r="OM1111" s="37"/>
      <c r="ON1111" s="37"/>
      <c r="OO1111" s="37"/>
      <c r="OP1111" s="37"/>
      <c r="OQ1111" s="37"/>
      <c r="OR1111" s="37"/>
      <c r="OS1111" s="37"/>
      <c r="OT1111" s="37"/>
      <c r="OU1111" s="37"/>
      <c r="OV1111" s="37"/>
      <c r="OW1111" s="37"/>
      <c r="OX1111" s="37"/>
      <c r="OY1111" s="37"/>
      <c r="OZ1111" s="37"/>
      <c r="PA1111" s="37"/>
      <c r="PB1111" s="37"/>
      <c r="PC1111" s="37"/>
      <c r="PD1111" s="37"/>
      <c r="PE1111" s="37"/>
      <c r="PF1111" s="37"/>
      <c r="PG1111" s="37"/>
      <c r="PH1111" s="37"/>
      <c r="PI1111" s="37"/>
      <c r="PJ1111" s="37"/>
      <c r="PK1111" s="37"/>
      <c r="PL1111" s="37"/>
      <c r="PM1111" s="37"/>
      <c r="PN1111" s="37"/>
      <c r="PO1111" s="37"/>
      <c r="PP1111" s="37"/>
      <c r="PQ1111" s="37"/>
      <c r="PR1111" s="37"/>
      <c r="PS1111" s="37"/>
      <c r="PT1111" s="37"/>
      <c r="PU1111" s="37"/>
      <c r="PV1111" s="37"/>
      <c r="PW1111" s="37"/>
      <c r="PX1111" s="37"/>
      <c r="PY1111" s="37"/>
      <c r="PZ1111" s="37"/>
      <c r="QA1111" s="37"/>
      <c r="QB1111" s="37"/>
      <c r="QC1111" s="37"/>
      <c r="QD1111" s="37"/>
      <c r="QE1111" s="37"/>
      <c r="QF1111" s="37"/>
      <c r="QG1111" s="37"/>
      <c r="QH1111" s="37"/>
      <c r="QI1111" s="37"/>
      <c r="QJ1111" s="37"/>
      <c r="QK1111" s="37"/>
      <c r="QL1111" s="37"/>
      <c r="QM1111" s="37"/>
      <c r="QN1111" s="37"/>
      <c r="QO1111" s="37"/>
      <c r="QP1111" s="37"/>
      <c r="QQ1111" s="37"/>
      <c r="QR1111" s="37"/>
      <c r="QS1111" s="37"/>
      <c r="QT1111" s="37"/>
      <c r="QU1111" s="37"/>
      <c r="QV1111" s="37"/>
      <c r="QW1111" s="37"/>
      <c r="QX1111" s="37"/>
      <c r="QY1111" s="37"/>
      <c r="QZ1111" s="37"/>
      <c r="RA1111" s="37"/>
      <c r="RB1111" s="37"/>
      <c r="RC1111" s="37"/>
      <c r="RD1111" s="37"/>
      <c r="RE1111" s="37"/>
      <c r="RF1111" s="37"/>
      <c r="RG1111" s="37"/>
      <c r="RH1111" s="37"/>
      <c r="RI1111" s="37"/>
      <c r="RJ1111" s="37"/>
      <c r="RK1111" s="37"/>
      <c r="RL1111" s="37"/>
      <c r="RM1111" s="37"/>
      <c r="RN1111" s="37"/>
      <c r="RO1111" s="37"/>
      <c r="RP1111" s="37"/>
      <c r="RQ1111" s="37"/>
      <c r="RR1111" s="37"/>
      <c r="RS1111" s="37"/>
      <c r="RT1111" s="37"/>
      <c r="RU1111" s="37"/>
      <c r="RV1111" s="37"/>
      <c r="RW1111" s="37"/>
      <c r="RX1111" s="37"/>
      <c r="RY1111" s="37"/>
      <c r="RZ1111" s="37"/>
      <c r="SA1111" s="37"/>
      <c r="SB1111" s="37"/>
      <c r="SC1111" s="37"/>
      <c r="SD1111" s="37"/>
      <c r="SE1111" s="37"/>
      <c r="SF1111" s="37"/>
      <c r="SG1111" s="37"/>
      <c r="SH1111" s="37"/>
      <c r="SI1111" s="37"/>
      <c r="SJ1111" s="37"/>
      <c r="SK1111" s="37"/>
      <c r="SL1111" s="37"/>
      <c r="SM1111" s="37"/>
      <c r="SN1111" s="37"/>
      <c r="SO1111" s="37"/>
      <c r="SP1111" s="37"/>
      <c r="SQ1111" s="37"/>
      <c r="SR1111" s="37"/>
      <c r="SS1111" s="37"/>
      <c r="ST1111" s="37"/>
      <c r="SU1111" s="37"/>
      <c r="SV1111" s="37"/>
      <c r="SW1111" s="37"/>
      <c r="SX1111" s="37"/>
      <c r="SY1111" s="37"/>
      <c r="SZ1111" s="37"/>
      <c r="TA1111" s="37"/>
      <c r="TB1111" s="37"/>
      <c r="TC1111" s="37"/>
      <c r="TD1111" s="37"/>
      <c r="TE1111" s="37"/>
      <c r="TF1111" s="37"/>
      <c r="TG1111" s="37"/>
      <c r="TH1111" s="37"/>
      <c r="TI1111" s="37"/>
      <c r="TJ1111" s="37"/>
      <c r="TK1111" s="37"/>
      <c r="TL1111" s="37"/>
      <c r="TM1111" s="37"/>
      <c r="TN1111" s="37"/>
      <c r="TO1111" s="37"/>
      <c r="TP1111" s="37"/>
      <c r="TQ1111" s="37"/>
      <c r="TR1111" s="37"/>
      <c r="TS1111" s="37"/>
      <c r="TT1111" s="37"/>
      <c r="TU1111" s="37"/>
      <c r="TV1111" s="37"/>
      <c r="TW1111" s="37"/>
      <c r="TX1111" s="37"/>
      <c r="TY1111" s="37"/>
      <c r="TZ1111" s="37"/>
      <c r="UA1111" s="37"/>
      <c r="UB1111" s="37"/>
      <c r="UC1111" s="37"/>
      <c r="UD1111" s="37"/>
      <c r="UE1111" s="37"/>
      <c r="UF1111" s="37"/>
      <c r="UG1111" s="37"/>
      <c r="UH1111" s="37"/>
      <c r="UI1111" s="37"/>
      <c r="UJ1111" s="37"/>
      <c r="UK1111" s="37"/>
      <c r="UL1111" s="37"/>
      <c r="UM1111" s="37"/>
      <c r="UN1111" s="37"/>
      <c r="UO1111" s="37"/>
      <c r="UP1111" s="37"/>
      <c r="UQ1111" s="37"/>
      <c r="UR1111" s="37"/>
      <c r="US1111" s="37"/>
      <c r="UT1111" s="37"/>
      <c r="UU1111" s="37"/>
      <c r="UV1111" s="37"/>
      <c r="UW1111" s="37"/>
      <c r="UX1111" s="37"/>
      <c r="UY1111" s="37"/>
      <c r="UZ1111" s="37"/>
      <c r="VA1111" s="37"/>
      <c r="VB1111" s="37"/>
      <c r="VC1111" s="37"/>
      <c r="VD1111" s="37"/>
      <c r="VE1111" s="37"/>
      <c r="VF1111" s="37"/>
      <c r="VG1111" s="37"/>
      <c r="VH1111" s="37"/>
      <c r="VI1111" s="37"/>
      <c r="VJ1111" s="37"/>
      <c r="VK1111" s="37"/>
      <c r="VL1111" s="37"/>
      <c r="VM1111" s="37"/>
      <c r="VN1111" s="37"/>
      <c r="VO1111" s="37"/>
      <c r="VP1111" s="37"/>
      <c r="VQ1111" s="37"/>
      <c r="VR1111" s="37"/>
      <c r="VS1111" s="37"/>
      <c r="VT1111" s="37"/>
      <c r="VU1111" s="37"/>
      <c r="VV1111" s="37"/>
      <c r="VW1111" s="37"/>
      <c r="VX1111" s="37"/>
      <c r="VY1111" s="37"/>
      <c r="VZ1111" s="37"/>
      <c r="WA1111" s="37"/>
      <c r="WB1111" s="37"/>
      <c r="WC1111" s="37"/>
      <c r="WD1111" s="37"/>
      <c r="WE1111" s="37"/>
      <c r="WF1111" s="37"/>
      <c r="WG1111" s="37"/>
      <c r="WH1111" s="37"/>
      <c r="WI1111" s="37"/>
      <c r="WJ1111" s="37"/>
      <c r="WK1111" s="37"/>
      <c r="WL1111" s="37"/>
      <c r="WM1111" s="37"/>
      <c r="WN1111" s="37"/>
      <c r="WO1111" s="37"/>
      <c r="WP1111" s="37"/>
      <c r="WQ1111" s="37"/>
      <c r="WR1111" s="37"/>
      <c r="WS1111" s="37"/>
      <c r="WT1111" s="37"/>
      <c r="WU1111" s="37"/>
      <c r="WV1111" s="37"/>
      <c r="WW1111" s="37"/>
      <c r="WX1111" s="37"/>
      <c r="WY1111" s="37"/>
      <c r="WZ1111" s="37"/>
      <c r="XA1111" s="37"/>
      <c r="XB1111" s="37"/>
      <c r="XC1111" s="37"/>
      <c r="XD1111" s="37"/>
      <c r="XE1111" s="37"/>
      <c r="XF1111" s="37"/>
      <c r="XG1111" s="37"/>
      <c r="XH1111" s="37"/>
      <c r="XI1111" s="37"/>
      <c r="XJ1111" s="37"/>
      <c r="XK1111" s="37"/>
      <c r="XL1111" s="37"/>
      <c r="XM1111" s="37"/>
      <c r="XN1111" s="37"/>
      <c r="XO1111" s="37"/>
      <c r="XP1111" s="37"/>
      <c r="XQ1111" s="37"/>
      <c r="XR1111" s="37"/>
      <c r="XS1111" s="37"/>
      <c r="XT1111" s="37"/>
      <c r="XU1111" s="37"/>
      <c r="XV1111" s="37"/>
      <c r="XW1111" s="37"/>
      <c r="XX1111" s="37"/>
      <c r="XY1111" s="37"/>
      <c r="XZ1111" s="37"/>
      <c r="YA1111" s="37"/>
      <c r="YB1111" s="37"/>
      <c r="YC1111" s="37"/>
      <c r="YD1111" s="37"/>
      <c r="YE1111" s="37"/>
      <c r="YF1111" s="37"/>
      <c r="YG1111" s="37"/>
      <c r="YH1111" s="37"/>
      <c r="YI1111" s="37"/>
      <c r="YJ1111" s="37"/>
      <c r="YK1111" s="37"/>
      <c r="YL1111" s="37"/>
      <c r="YM1111" s="37"/>
      <c r="YN1111" s="37"/>
      <c r="YO1111" s="37"/>
      <c r="YP1111" s="37"/>
      <c r="YQ1111" s="37"/>
      <c r="YR1111" s="37"/>
      <c r="YS1111" s="37"/>
      <c r="YT1111" s="37"/>
      <c r="YU1111" s="37"/>
      <c r="YV1111" s="37"/>
      <c r="YW1111" s="37"/>
      <c r="YX1111" s="37"/>
      <c r="YY1111" s="37"/>
      <c r="YZ1111" s="37"/>
      <c r="ZA1111" s="37"/>
      <c r="ZB1111" s="37"/>
      <c r="ZC1111" s="37"/>
      <c r="ZD1111" s="37"/>
      <c r="ZE1111" s="37"/>
      <c r="ZF1111" s="37"/>
      <c r="ZG1111" s="37"/>
      <c r="ZH1111" s="37"/>
      <c r="ZI1111" s="37"/>
      <c r="ZJ1111" s="37"/>
      <c r="ZK1111" s="37"/>
      <c r="ZL1111" s="37"/>
      <c r="ZM1111" s="37"/>
      <c r="ZN1111" s="37"/>
      <c r="ZO1111" s="37"/>
      <c r="ZP1111" s="37"/>
      <c r="ZQ1111" s="37"/>
      <c r="ZR1111" s="37"/>
      <c r="ZS1111" s="37"/>
      <c r="ZT1111" s="37"/>
      <c r="ZU1111" s="37"/>
      <c r="ZV1111" s="37"/>
      <c r="ZW1111" s="37"/>
      <c r="ZX1111" s="37"/>
      <c r="ZY1111" s="37"/>
      <c r="ZZ1111" s="37"/>
      <c r="AAA1111" s="37"/>
      <c r="AAB1111" s="37"/>
      <c r="AAC1111" s="37"/>
      <c r="AAD1111" s="37"/>
      <c r="AAE1111" s="37"/>
      <c r="AAF1111" s="37"/>
      <c r="AAG1111" s="37"/>
      <c r="AAH1111" s="37"/>
      <c r="AAI1111" s="37"/>
      <c r="AAJ1111" s="37"/>
      <c r="AAK1111" s="37"/>
      <c r="AAL1111" s="35"/>
      <c r="AAM1111" s="35"/>
      <c r="AAN1111" s="35"/>
      <c r="AAO1111" s="35"/>
      <c r="AAP1111" s="35"/>
      <c r="AAQ1111" s="35"/>
      <c r="AAR1111" s="35"/>
      <c r="AAS1111" s="35"/>
      <c r="AAT1111" s="35"/>
      <c r="AAU1111" s="34" t="s">
        <v>115</v>
      </c>
      <c r="AAV1111" s="35"/>
      <c r="AAY1111" s="23"/>
      <c r="AAZ1111" s="23"/>
      <c r="ABA1111" s="23"/>
      <c r="ABB1111" s="23"/>
      <c r="ABC1111" s="23"/>
      <c r="ABD1111" s="23"/>
      <c r="ABE1111" s="23"/>
      <c r="ABF1111" s="23"/>
      <c r="ABG1111" s="23"/>
      <c r="ABH1111" s="23"/>
      <c r="ABI1111" s="23"/>
      <c r="ABJ1111" s="23"/>
    </row>
    <row r="1112" spans="1:738" ht="13" x14ac:dyDescent="0.15">
      <c r="A1112" s="35"/>
      <c r="B1112" s="39"/>
      <c r="C1112" s="40"/>
      <c r="D1112" s="40"/>
      <c r="E1112" s="40"/>
      <c r="F1112" s="40"/>
      <c r="G1112" s="40"/>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7"/>
      <c r="AP1112" s="38"/>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c r="CP1112" s="37"/>
      <c r="CQ1112" s="37"/>
      <c r="CR1112" s="37"/>
      <c r="CS1112" s="37"/>
      <c r="CT1112" s="37"/>
      <c r="CU1112" s="37"/>
      <c r="CV1112" s="37"/>
      <c r="CW1112" s="37"/>
      <c r="CX1112" s="37"/>
      <c r="CY1112" s="37"/>
      <c r="CZ1112" s="37"/>
      <c r="DA1112" s="37"/>
      <c r="DB1112" s="37"/>
      <c r="DC1112" s="37"/>
      <c r="DD1112" s="37"/>
      <c r="DE1112" s="37"/>
      <c r="DF1112" s="37"/>
      <c r="DG1112" s="37"/>
      <c r="DH1112" s="37"/>
      <c r="DI1112" s="37"/>
      <c r="DJ1112" s="37"/>
      <c r="DK1112" s="37"/>
      <c r="DL1112" s="37"/>
      <c r="DM1112" s="37"/>
      <c r="DN1112" s="37"/>
      <c r="DO1112" s="37"/>
      <c r="DP1112" s="37"/>
      <c r="DQ1112" s="37"/>
      <c r="DR1112" s="37"/>
      <c r="DS1112" s="37"/>
      <c r="DT1112" s="37"/>
      <c r="DU1112" s="37"/>
      <c r="DV1112" s="37"/>
      <c r="DW1112" s="37"/>
      <c r="DX1112" s="37"/>
      <c r="DY1112" s="37"/>
      <c r="DZ1112" s="37"/>
      <c r="EA1112" s="37"/>
      <c r="EB1112" s="37"/>
      <c r="EC1112" s="37"/>
      <c r="ED1112" s="37"/>
      <c r="EE1112" s="37"/>
      <c r="EF1112" s="37"/>
      <c r="EG1112" s="37"/>
      <c r="EH1112" s="37"/>
      <c r="EI1112" s="37"/>
      <c r="EJ1112" s="37"/>
      <c r="EK1112" s="37"/>
      <c r="EL1112" s="37"/>
      <c r="EM1112" s="37"/>
      <c r="EN1112" s="37"/>
      <c r="EO1112" s="37"/>
      <c r="EP1112" s="37"/>
      <c r="EQ1112" s="37"/>
      <c r="ER1112" s="37"/>
      <c r="ES1112" s="37"/>
      <c r="ET1112" s="37"/>
      <c r="EU1112" s="37"/>
      <c r="EV1112" s="37"/>
      <c r="EW1112" s="37"/>
      <c r="EX1112" s="37"/>
      <c r="EY1112" s="37"/>
      <c r="EZ1112" s="37"/>
      <c r="FA1112" s="37"/>
      <c r="FB1112" s="37"/>
      <c r="FC1112" s="37"/>
      <c r="FD1112" s="37"/>
      <c r="FE1112" s="37"/>
      <c r="FF1112" s="37"/>
      <c r="FG1112" s="37"/>
      <c r="FH1112" s="37"/>
      <c r="FI1112" s="37"/>
      <c r="FJ1112" s="37"/>
      <c r="FK1112" s="37"/>
      <c r="FL1112" s="37"/>
      <c r="FM1112" s="37"/>
      <c r="FN1112" s="37"/>
      <c r="FO1112" s="37"/>
      <c r="FP1112" s="37"/>
      <c r="FQ1112" s="37"/>
      <c r="FR1112" s="37"/>
      <c r="FS1112" s="37"/>
      <c r="FT1112" s="37"/>
      <c r="FU1112" s="37"/>
      <c r="FV1112" s="37"/>
      <c r="FW1112" s="37"/>
      <c r="FX1112" s="37"/>
      <c r="FY1112" s="37"/>
      <c r="FZ1112" s="37"/>
      <c r="GA1112" s="37"/>
      <c r="GB1112" s="37"/>
      <c r="GC1112" s="37"/>
      <c r="GD1112" s="37"/>
      <c r="GE1112" s="37"/>
      <c r="GF1112" s="37"/>
      <c r="GG1112" s="37"/>
      <c r="GH1112" s="37"/>
      <c r="GI1112" s="37"/>
      <c r="GJ1112" s="37"/>
      <c r="GK1112" s="37"/>
      <c r="GL1112" s="37"/>
      <c r="GM1112" s="37"/>
      <c r="GN1112" s="37"/>
      <c r="GO1112" s="37"/>
      <c r="GP1112" s="37"/>
      <c r="GQ1112" s="37"/>
      <c r="GR1112" s="37"/>
      <c r="GS1112" s="37"/>
      <c r="GT1112" s="37"/>
      <c r="GU1112" s="37"/>
      <c r="GV1112" s="37"/>
      <c r="GW1112" s="37"/>
      <c r="GX1112" s="37"/>
      <c r="GY1112" s="37"/>
      <c r="GZ1112" s="37"/>
      <c r="HA1112" s="37"/>
      <c r="HB1112" s="37"/>
      <c r="HC1112" s="37"/>
      <c r="HD1112" s="37"/>
      <c r="HE1112" s="37"/>
      <c r="HF1112" s="37"/>
      <c r="HG1112" s="37"/>
      <c r="HH1112" s="37"/>
      <c r="HI1112" s="37"/>
      <c r="HJ1112" s="37"/>
      <c r="HK1112" s="37"/>
      <c r="HL1112" s="37"/>
      <c r="HM1112" s="37"/>
      <c r="HN1112" s="37"/>
      <c r="HO1112" s="37"/>
      <c r="HP1112" s="37"/>
      <c r="HQ1112" s="37"/>
      <c r="HR1112" s="37"/>
      <c r="HS1112" s="37"/>
      <c r="HT1112" s="37"/>
      <c r="HU1112" s="37"/>
      <c r="HV1112" s="37"/>
      <c r="HW1112" s="37"/>
      <c r="HX1112" s="37"/>
      <c r="HY1112" s="37"/>
      <c r="HZ1112" s="37"/>
      <c r="IA1112" s="37"/>
      <c r="IB1112" s="37"/>
      <c r="IC1112" s="37"/>
      <c r="ID1112" s="37"/>
      <c r="IE1112" s="37"/>
      <c r="IF1112" s="37"/>
      <c r="IG1112" s="37"/>
      <c r="IH1112" s="37"/>
      <c r="II1112" s="37"/>
      <c r="IJ1112" s="37"/>
      <c r="IK1112" s="37"/>
      <c r="IL1112" s="37"/>
      <c r="IM1112" s="37"/>
      <c r="IN1112" s="37"/>
      <c r="IO1112" s="37"/>
      <c r="IP1112" s="37"/>
      <c r="IQ1112" s="37"/>
      <c r="IR1112" s="37"/>
      <c r="IS1112" s="37"/>
      <c r="IT1112" s="37"/>
      <c r="IU1112" s="37"/>
      <c r="IV1112" s="37"/>
      <c r="IW1112" s="37"/>
      <c r="IX1112" s="37"/>
      <c r="IY1112" s="37"/>
      <c r="IZ1112" s="37"/>
      <c r="JA1112" s="37"/>
      <c r="JB1112" s="37"/>
      <c r="JC1112" s="37"/>
      <c r="JD1112" s="37"/>
      <c r="JE1112" s="37"/>
      <c r="JF1112" s="37"/>
      <c r="JG1112" s="37"/>
      <c r="JH1112" s="37"/>
      <c r="JI1112" s="37"/>
      <c r="JJ1112" s="37"/>
      <c r="JK1112" s="37"/>
      <c r="JL1112" s="37"/>
      <c r="JM1112" s="37"/>
      <c r="JN1112" s="37"/>
      <c r="JO1112" s="37"/>
      <c r="JP1112" s="37"/>
      <c r="JQ1112" s="37"/>
      <c r="JR1112" s="37"/>
      <c r="JS1112" s="37"/>
      <c r="JT1112" s="37"/>
      <c r="JU1112" s="37"/>
      <c r="JV1112" s="37"/>
      <c r="JW1112" s="37"/>
      <c r="JX1112" s="37"/>
      <c r="JY1112" s="37"/>
      <c r="JZ1112" s="37"/>
      <c r="KA1112" s="37"/>
      <c r="KB1112" s="37"/>
      <c r="KC1112" s="37"/>
      <c r="KD1112" s="37"/>
      <c r="KE1112" s="37"/>
      <c r="KF1112" s="37"/>
      <c r="KG1112" s="37"/>
      <c r="KH1112" s="37"/>
      <c r="KI1112" s="37"/>
      <c r="KJ1112" s="37"/>
      <c r="KK1112" s="37"/>
      <c r="KL1112" s="37"/>
      <c r="KM1112" s="37"/>
      <c r="KN1112" s="37"/>
      <c r="KO1112" s="37"/>
      <c r="KP1112" s="37"/>
      <c r="KQ1112" s="37"/>
      <c r="KR1112" s="37"/>
      <c r="KS1112" s="37"/>
      <c r="KT1112" s="37"/>
      <c r="KU1112" s="37"/>
      <c r="KV1112" s="37"/>
      <c r="KW1112" s="37"/>
      <c r="KX1112" s="37"/>
      <c r="KY1112" s="37"/>
      <c r="KZ1112" s="37"/>
      <c r="LA1112" s="37"/>
      <c r="LB1112" s="37"/>
      <c r="LC1112" s="37"/>
      <c r="LD1112" s="37"/>
      <c r="LE1112" s="37"/>
      <c r="LF1112" s="37"/>
      <c r="LG1112" s="37"/>
      <c r="LH1112" s="37"/>
      <c r="LI1112" s="37"/>
      <c r="LJ1112" s="37"/>
      <c r="LK1112" s="37"/>
      <c r="LL1112" s="37"/>
      <c r="LM1112" s="37"/>
      <c r="LN1112" s="37"/>
      <c r="LO1112" s="37"/>
      <c r="LP1112" s="37"/>
      <c r="LQ1112" s="37"/>
      <c r="LR1112" s="37"/>
      <c r="LS1112" s="37"/>
      <c r="LT1112" s="37"/>
      <c r="LU1112" s="37"/>
      <c r="LV1112" s="37"/>
      <c r="LW1112" s="37"/>
      <c r="LX1112" s="37"/>
      <c r="LY1112" s="37"/>
      <c r="LZ1112" s="37"/>
      <c r="MA1112" s="37"/>
      <c r="MB1112" s="37"/>
      <c r="MC1112" s="37"/>
      <c r="MD1112" s="37"/>
      <c r="ME1112" s="37"/>
      <c r="MF1112" s="37"/>
      <c r="MG1112" s="37"/>
      <c r="MH1112" s="37"/>
      <c r="MI1112" s="37"/>
      <c r="MJ1112" s="37"/>
      <c r="MK1112" s="37"/>
      <c r="ML1112" s="37"/>
      <c r="MM1112" s="37"/>
      <c r="MN1112" s="37"/>
      <c r="MO1112" s="37"/>
      <c r="MP1112" s="37"/>
      <c r="MQ1112" s="37"/>
      <c r="MR1112" s="37"/>
      <c r="MS1112" s="37"/>
      <c r="MT1112" s="37"/>
      <c r="MU1112" s="37"/>
      <c r="MV1112" s="37"/>
      <c r="MW1112" s="37"/>
      <c r="MX1112" s="37"/>
      <c r="MY1112" s="37"/>
      <c r="MZ1112" s="37"/>
      <c r="NA1112" s="37"/>
      <c r="NB1112" s="37"/>
      <c r="NC1112" s="37"/>
      <c r="ND1112" s="37"/>
      <c r="NE1112" s="37"/>
      <c r="NF1112" s="37"/>
      <c r="NG1112" s="37"/>
      <c r="NH1112" s="37"/>
      <c r="NI1112" s="37"/>
      <c r="NJ1112" s="37"/>
      <c r="NK1112" s="37"/>
      <c r="NL1112" s="37"/>
      <c r="NM1112" s="37"/>
      <c r="NN1112" s="37"/>
      <c r="NO1112" s="37"/>
      <c r="NP1112" s="37"/>
      <c r="NQ1112" s="37"/>
      <c r="NR1112" s="37"/>
      <c r="NS1112" s="37"/>
      <c r="NT1112" s="37"/>
      <c r="NU1112" s="37"/>
      <c r="NV1112" s="37"/>
      <c r="NW1112" s="37"/>
      <c r="NX1112" s="37"/>
      <c r="NY1112" s="37"/>
      <c r="NZ1112" s="37"/>
      <c r="OA1112" s="37"/>
      <c r="OB1112" s="37"/>
      <c r="OC1112" s="37"/>
      <c r="OD1112" s="37"/>
      <c r="OE1112" s="37"/>
      <c r="OF1112" s="37"/>
      <c r="OG1112" s="37"/>
      <c r="OH1112" s="37"/>
      <c r="OI1112" s="37"/>
      <c r="OJ1112" s="37"/>
      <c r="OK1112" s="37"/>
      <c r="OL1112" s="37"/>
      <c r="OM1112" s="37"/>
      <c r="ON1112" s="37"/>
      <c r="OO1112" s="37"/>
      <c r="OP1112" s="37"/>
      <c r="OQ1112" s="37"/>
      <c r="OR1112" s="37"/>
      <c r="OS1112" s="37"/>
      <c r="OT1112" s="37"/>
      <c r="OU1112" s="37"/>
      <c r="OV1112" s="37"/>
      <c r="OW1112" s="37"/>
      <c r="OX1112" s="37"/>
      <c r="OY1112" s="37"/>
      <c r="OZ1112" s="37"/>
      <c r="PA1112" s="37"/>
      <c r="PB1112" s="37"/>
      <c r="PC1112" s="37"/>
      <c r="PD1112" s="37"/>
      <c r="PE1112" s="37"/>
      <c r="PF1112" s="37"/>
      <c r="PG1112" s="37"/>
      <c r="PH1112" s="37"/>
      <c r="PI1112" s="37"/>
      <c r="PJ1112" s="37"/>
      <c r="PK1112" s="37"/>
      <c r="PL1112" s="37"/>
      <c r="PM1112" s="37"/>
      <c r="PN1112" s="37"/>
      <c r="PO1112" s="37"/>
      <c r="PP1112" s="37"/>
      <c r="PQ1112" s="37"/>
      <c r="PR1112" s="37"/>
      <c r="PS1112" s="37"/>
      <c r="PT1112" s="37"/>
      <c r="PU1112" s="37"/>
      <c r="PV1112" s="37"/>
      <c r="PW1112" s="37"/>
      <c r="PX1112" s="37"/>
      <c r="PY1112" s="37"/>
      <c r="PZ1112" s="37"/>
      <c r="QA1112" s="37"/>
      <c r="QB1112" s="37"/>
      <c r="QC1112" s="37"/>
      <c r="QD1112" s="37"/>
      <c r="QE1112" s="37"/>
      <c r="QF1112" s="37"/>
      <c r="QG1112" s="37"/>
      <c r="QH1112" s="37"/>
      <c r="QI1112" s="37"/>
      <c r="QJ1112" s="37"/>
      <c r="QK1112" s="37"/>
      <c r="QL1112" s="37"/>
      <c r="QM1112" s="37"/>
      <c r="QN1112" s="37"/>
      <c r="QO1112" s="37"/>
      <c r="QP1112" s="37"/>
      <c r="QQ1112" s="37"/>
      <c r="QR1112" s="37"/>
      <c r="QS1112" s="37"/>
      <c r="QT1112" s="37"/>
      <c r="QU1112" s="37"/>
      <c r="QV1112" s="37"/>
      <c r="QW1112" s="37"/>
      <c r="QX1112" s="37"/>
      <c r="QY1112" s="37"/>
      <c r="QZ1112" s="37"/>
      <c r="RA1112" s="37"/>
      <c r="RB1112" s="37"/>
      <c r="RC1112" s="37"/>
      <c r="RD1112" s="37"/>
      <c r="RE1112" s="37"/>
      <c r="RF1112" s="37"/>
      <c r="RG1112" s="37"/>
      <c r="RH1112" s="37"/>
      <c r="RI1112" s="37"/>
      <c r="RJ1112" s="37"/>
      <c r="RK1112" s="37"/>
      <c r="RL1112" s="37"/>
      <c r="RM1112" s="37"/>
      <c r="RN1112" s="37"/>
      <c r="RO1112" s="37"/>
      <c r="RP1112" s="37"/>
      <c r="RQ1112" s="37"/>
      <c r="RR1112" s="37"/>
      <c r="RS1112" s="37"/>
      <c r="RT1112" s="37"/>
      <c r="RU1112" s="37"/>
      <c r="RV1112" s="37"/>
      <c r="RW1112" s="37"/>
      <c r="RX1112" s="37"/>
      <c r="RY1112" s="37"/>
      <c r="RZ1112" s="37"/>
      <c r="SA1112" s="37"/>
      <c r="SB1112" s="37"/>
      <c r="SC1112" s="37"/>
      <c r="SD1112" s="37"/>
      <c r="SE1112" s="37"/>
      <c r="SF1112" s="37"/>
      <c r="SG1112" s="37"/>
      <c r="SH1112" s="37"/>
      <c r="SI1112" s="37"/>
      <c r="SJ1112" s="37"/>
      <c r="SK1112" s="37"/>
      <c r="SL1112" s="37"/>
      <c r="SM1112" s="37"/>
      <c r="SN1112" s="37"/>
      <c r="SO1112" s="37"/>
      <c r="SP1112" s="37"/>
      <c r="SQ1112" s="37"/>
      <c r="SR1112" s="37"/>
      <c r="SS1112" s="37"/>
      <c r="ST1112" s="37"/>
      <c r="SU1112" s="37"/>
      <c r="SV1112" s="37"/>
      <c r="SW1112" s="37"/>
      <c r="SX1112" s="37"/>
      <c r="SY1112" s="37"/>
      <c r="SZ1112" s="37"/>
      <c r="TA1112" s="37"/>
      <c r="TB1112" s="37"/>
      <c r="TC1112" s="37"/>
      <c r="TD1112" s="37"/>
      <c r="TE1112" s="37"/>
      <c r="TF1112" s="37"/>
      <c r="TG1112" s="37"/>
      <c r="TH1112" s="37"/>
      <c r="TI1112" s="37"/>
      <c r="TJ1112" s="37"/>
      <c r="TK1112" s="37"/>
      <c r="TL1112" s="37"/>
      <c r="TM1112" s="37"/>
      <c r="TN1112" s="37"/>
      <c r="TO1112" s="37"/>
      <c r="TP1112" s="37"/>
      <c r="TQ1112" s="37"/>
      <c r="TR1112" s="37"/>
      <c r="TS1112" s="37"/>
      <c r="TT1112" s="37"/>
      <c r="TU1112" s="37"/>
      <c r="TV1112" s="37"/>
      <c r="TW1112" s="37"/>
      <c r="TX1112" s="37"/>
      <c r="TY1112" s="37"/>
      <c r="TZ1112" s="37"/>
      <c r="UA1112" s="37"/>
      <c r="UB1112" s="37"/>
      <c r="UC1112" s="37"/>
      <c r="UD1112" s="37"/>
      <c r="UE1112" s="37"/>
      <c r="UF1112" s="37"/>
      <c r="UG1112" s="37"/>
      <c r="UH1112" s="37"/>
      <c r="UI1112" s="37"/>
      <c r="UJ1112" s="37"/>
      <c r="UK1112" s="37"/>
      <c r="UL1112" s="37"/>
      <c r="UM1112" s="37"/>
      <c r="UN1112" s="37"/>
      <c r="UO1112" s="37"/>
      <c r="UP1112" s="37"/>
      <c r="UQ1112" s="37"/>
      <c r="UR1112" s="37"/>
      <c r="US1112" s="37"/>
      <c r="UT1112" s="37"/>
      <c r="UU1112" s="37"/>
      <c r="UV1112" s="37"/>
      <c r="UW1112" s="37"/>
      <c r="UX1112" s="37"/>
      <c r="UY1112" s="37"/>
      <c r="UZ1112" s="37"/>
      <c r="VA1112" s="37"/>
      <c r="VB1112" s="37"/>
      <c r="VC1112" s="37"/>
      <c r="VD1112" s="37"/>
      <c r="VE1112" s="37"/>
      <c r="VF1112" s="37"/>
      <c r="VG1112" s="37"/>
      <c r="VH1112" s="37"/>
      <c r="VI1112" s="37"/>
      <c r="VJ1112" s="37"/>
      <c r="VK1112" s="37"/>
      <c r="VL1112" s="37"/>
      <c r="VM1112" s="37"/>
      <c r="VN1112" s="37"/>
      <c r="VO1112" s="37"/>
      <c r="VP1112" s="37"/>
      <c r="VQ1112" s="37"/>
      <c r="VR1112" s="37"/>
      <c r="VS1112" s="37"/>
      <c r="VT1112" s="37"/>
      <c r="VU1112" s="37"/>
      <c r="VV1112" s="37"/>
      <c r="VW1112" s="37"/>
      <c r="VX1112" s="37"/>
      <c r="VY1112" s="37"/>
      <c r="VZ1112" s="37"/>
      <c r="WA1112" s="37"/>
      <c r="WB1112" s="37"/>
      <c r="WC1112" s="37"/>
      <c r="WD1112" s="37"/>
      <c r="WE1112" s="37"/>
      <c r="WF1112" s="37"/>
      <c r="WG1112" s="37"/>
      <c r="WH1112" s="37"/>
      <c r="WI1112" s="37"/>
      <c r="WJ1112" s="37"/>
      <c r="WK1112" s="37"/>
      <c r="WL1112" s="37"/>
      <c r="WM1112" s="37"/>
      <c r="WN1112" s="37"/>
      <c r="WO1112" s="37"/>
      <c r="WP1112" s="37"/>
      <c r="WQ1112" s="37"/>
      <c r="WR1112" s="37"/>
      <c r="WS1112" s="37"/>
      <c r="WT1112" s="37"/>
      <c r="WU1112" s="37"/>
      <c r="WV1112" s="37"/>
      <c r="WW1112" s="37"/>
      <c r="WX1112" s="37"/>
      <c r="WY1112" s="37"/>
      <c r="WZ1112" s="37"/>
      <c r="XA1112" s="37"/>
      <c r="XB1112" s="37"/>
      <c r="XC1112" s="37"/>
      <c r="XD1112" s="37"/>
      <c r="XE1112" s="37"/>
      <c r="XF1112" s="37"/>
      <c r="XG1112" s="37"/>
      <c r="XH1112" s="37"/>
      <c r="XI1112" s="37"/>
      <c r="XJ1112" s="37"/>
      <c r="XK1112" s="37"/>
      <c r="XL1112" s="37"/>
      <c r="XM1112" s="37"/>
      <c r="XN1112" s="37"/>
      <c r="XO1112" s="37"/>
      <c r="XP1112" s="37"/>
      <c r="XQ1112" s="37"/>
      <c r="XR1112" s="37"/>
      <c r="XS1112" s="37"/>
      <c r="XT1112" s="37"/>
      <c r="XU1112" s="37"/>
      <c r="XV1112" s="37"/>
      <c r="XW1112" s="37"/>
      <c r="XX1112" s="37"/>
      <c r="XY1112" s="37"/>
      <c r="XZ1112" s="37"/>
      <c r="YA1112" s="37"/>
      <c r="YB1112" s="37"/>
      <c r="YC1112" s="37"/>
      <c r="YD1112" s="37"/>
      <c r="YE1112" s="37"/>
      <c r="YF1112" s="37"/>
      <c r="YG1112" s="37"/>
      <c r="YH1112" s="37"/>
      <c r="YI1112" s="37"/>
      <c r="YJ1112" s="37"/>
      <c r="YK1112" s="37"/>
      <c r="YL1112" s="37"/>
      <c r="YM1112" s="37"/>
      <c r="YN1112" s="37"/>
      <c r="YO1112" s="37"/>
      <c r="YP1112" s="37"/>
      <c r="YQ1112" s="37"/>
      <c r="YR1112" s="37"/>
      <c r="YS1112" s="37"/>
      <c r="YT1112" s="37"/>
      <c r="YU1112" s="37"/>
      <c r="YV1112" s="37"/>
      <c r="YW1112" s="37"/>
      <c r="YX1112" s="37"/>
      <c r="YY1112" s="37"/>
      <c r="YZ1112" s="37"/>
      <c r="ZA1112" s="37"/>
      <c r="ZB1112" s="37"/>
      <c r="ZC1112" s="37"/>
      <c r="ZD1112" s="37"/>
      <c r="ZE1112" s="37"/>
      <c r="ZF1112" s="37"/>
      <c r="ZG1112" s="37"/>
      <c r="ZH1112" s="37"/>
      <c r="ZI1112" s="37"/>
      <c r="ZJ1112" s="37"/>
      <c r="ZK1112" s="37"/>
      <c r="ZL1112" s="37"/>
      <c r="ZM1112" s="37"/>
      <c r="ZN1112" s="37"/>
      <c r="ZO1112" s="37"/>
      <c r="ZP1112" s="37"/>
      <c r="ZQ1112" s="37"/>
      <c r="ZR1112" s="37"/>
      <c r="ZS1112" s="37"/>
      <c r="ZT1112" s="37"/>
      <c r="ZU1112" s="37"/>
      <c r="ZV1112" s="37"/>
      <c r="ZW1112" s="37"/>
      <c r="ZX1112" s="37"/>
      <c r="ZY1112" s="37"/>
      <c r="ZZ1112" s="37"/>
      <c r="AAA1112" s="37"/>
      <c r="AAB1112" s="37"/>
      <c r="AAC1112" s="37"/>
      <c r="AAD1112" s="37"/>
      <c r="AAE1112" s="37"/>
      <c r="AAF1112" s="37"/>
      <c r="AAG1112" s="37"/>
      <c r="AAH1112" s="37"/>
      <c r="AAI1112" s="37"/>
      <c r="AAJ1112" s="37"/>
      <c r="AAK1112" s="37"/>
      <c r="AAL1112" s="35"/>
      <c r="AAM1112" s="35"/>
      <c r="AAN1112" s="35"/>
      <c r="AAO1112" s="35"/>
      <c r="AAP1112" s="35"/>
      <c r="AAQ1112" s="35"/>
      <c r="AAR1112" s="35"/>
      <c r="AAS1112" s="35"/>
      <c r="AAT1112" s="35"/>
      <c r="AAU1112" s="34" t="s">
        <v>114</v>
      </c>
      <c r="AAV1112" s="35"/>
      <c r="AAY1112" s="23"/>
      <c r="AAZ1112" s="23"/>
      <c r="ABA1112" s="23"/>
      <c r="ABB1112" s="23"/>
      <c r="ABC1112" s="23"/>
      <c r="ABD1112" s="23"/>
      <c r="ABE1112" s="23"/>
      <c r="ABF1112" s="23"/>
      <c r="ABG1112" s="23"/>
      <c r="ABH1112" s="23"/>
      <c r="ABI1112" s="23"/>
      <c r="ABJ1112" s="23"/>
    </row>
    <row r="1113" spans="1:738" ht="70" x14ac:dyDescent="0.15">
      <c r="A1113" s="35"/>
      <c r="B1113" s="39"/>
      <c r="C1113" s="40"/>
      <c r="D1113" s="40"/>
      <c r="E1113" s="40"/>
      <c r="F1113" s="40"/>
      <c r="G1113" s="40"/>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7"/>
      <c r="AP1113" s="38"/>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c r="CP1113" s="37"/>
      <c r="CQ1113" s="37"/>
      <c r="CR1113" s="37"/>
      <c r="CS1113" s="37"/>
      <c r="CT1113" s="37"/>
      <c r="CU1113" s="37"/>
      <c r="CV1113" s="37"/>
      <c r="CW1113" s="37"/>
      <c r="CX1113" s="37"/>
      <c r="CY1113" s="37"/>
      <c r="CZ1113" s="37"/>
      <c r="DA1113" s="37"/>
      <c r="DB1113" s="37"/>
      <c r="DC1113" s="37"/>
      <c r="DD1113" s="37"/>
      <c r="DE1113" s="37"/>
      <c r="DF1113" s="37"/>
      <c r="DG1113" s="37"/>
      <c r="DH1113" s="37"/>
      <c r="DI1113" s="37"/>
      <c r="DJ1113" s="37"/>
      <c r="DK1113" s="37"/>
      <c r="DL1113" s="37"/>
      <c r="DM1113" s="37"/>
      <c r="DN1113" s="37"/>
      <c r="DO1113" s="37"/>
      <c r="DP1113" s="37"/>
      <c r="DQ1113" s="37"/>
      <c r="DR1113" s="37"/>
      <c r="DS1113" s="37"/>
      <c r="DT1113" s="37"/>
      <c r="DU1113" s="37"/>
      <c r="DV1113" s="37"/>
      <c r="DW1113" s="37"/>
      <c r="DX1113" s="37"/>
      <c r="DY1113" s="37"/>
      <c r="DZ1113" s="37"/>
      <c r="EA1113" s="37"/>
      <c r="EB1113" s="37"/>
      <c r="EC1113" s="37"/>
      <c r="ED1113" s="37"/>
      <c r="EE1113" s="37"/>
      <c r="EF1113" s="37"/>
      <c r="EG1113" s="37"/>
      <c r="EH1113" s="37"/>
      <c r="EI1113" s="37"/>
      <c r="EJ1113" s="37"/>
      <c r="EK1113" s="37"/>
      <c r="EL1113" s="37"/>
      <c r="EM1113" s="37"/>
      <c r="EN1113" s="37"/>
      <c r="EO1113" s="37"/>
      <c r="EP1113" s="37"/>
      <c r="EQ1113" s="37"/>
      <c r="ER1113" s="37"/>
      <c r="ES1113" s="37"/>
      <c r="ET1113" s="37"/>
      <c r="EU1113" s="37"/>
      <c r="EV1113" s="37"/>
      <c r="EW1113" s="37"/>
      <c r="EX1113" s="37"/>
      <c r="EY1113" s="37"/>
      <c r="EZ1113" s="37"/>
      <c r="FA1113" s="37"/>
      <c r="FB1113" s="37"/>
      <c r="FC1113" s="37"/>
      <c r="FD1113" s="37"/>
      <c r="FE1113" s="37"/>
      <c r="FF1113" s="37"/>
      <c r="FG1113" s="37"/>
      <c r="FH1113" s="37"/>
      <c r="FI1113" s="37"/>
      <c r="FJ1113" s="37"/>
      <c r="FK1113" s="37"/>
      <c r="FL1113" s="37"/>
      <c r="FM1113" s="37"/>
      <c r="FN1113" s="37"/>
      <c r="FO1113" s="37"/>
      <c r="FP1113" s="37"/>
      <c r="FQ1113" s="37"/>
      <c r="FR1113" s="37"/>
      <c r="FS1113" s="37"/>
      <c r="FT1113" s="37"/>
      <c r="FU1113" s="37"/>
      <c r="FV1113" s="37"/>
      <c r="FW1113" s="37"/>
      <c r="FX1113" s="37"/>
      <c r="FY1113" s="37"/>
      <c r="FZ1113" s="37"/>
      <c r="GA1113" s="37"/>
      <c r="GB1113" s="37"/>
      <c r="GC1113" s="37"/>
      <c r="GD1113" s="37"/>
      <c r="GE1113" s="37"/>
      <c r="GF1113" s="37"/>
      <c r="GG1113" s="37"/>
      <c r="GH1113" s="37"/>
      <c r="GI1113" s="37"/>
      <c r="GJ1113" s="37"/>
      <c r="GK1113" s="37"/>
      <c r="GL1113" s="37"/>
      <c r="GM1113" s="37"/>
      <c r="GN1113" s="37"/>
      <c r="GO1113" s="37"/>
      <c r="GP1113" s="37"/>
      <c r="GQ1113" s="37"/>
      <c r="GR1113" s="37"/>
      <c r="GS1113" s="37"/>
      <c r="GT1113" s="37"/>
      <c r="GU1113" s="37"/>
      <c r="GV1113" s="37"/>
      <c r="GW1113" s="37"/>
      <c r="GX1113" s="37"/>
      <c r="GY1113" s="37"/>
      <c r="GZ1113" s="37"/>
      <c r="HA1113" s="37"/>
      <c r="HB1113" s="37"/>
      <c r="HC1113" s="37"/>
      <c r="HD1113" s="37"/>
      <c r="HE1113" s="37"/>
      <c r="HF1113" s="37"/>
      <c r="HG1113" s="37"/>
      <c r="HH1113" s="37"/>
      <c r="HI1113" s="37"/>
      <c r="HJ1113" s="37"/>
      <c r="HK1113" s="37"/>
      <c r="HL1113" s="37"/>
      <c r="HM1113" s="37"/>
      <c r="HN1113" s="37"/>
      <c r="HO1113" s="37"/>
      <c r="HP1113" s="37"/>
      <c r="HQ1113" s="37"/>
      <c r="HR1113" s="37"/>
      <c r="HS1113" s="37"/>
      <c r="HT1113" s="37"/>
      <c r="HU1113" s="37"/>
      <c r="HV1113" s="37"/>
      <c r="HW1113" s="37"/>
      <c r="HX1113" s="37"/>
      <c r="HY1113" s="37"/>
      <c r="HZ1113" s="37"/>
      <c r="IA1113" s="37"/>
      <c r="IB1113" s="37"/>
      <c r="IC1113" s="37"/>
      <c r="ID1113" s="37"/>
      <c r="IE1113" s="37"/>
      <c r="IF1113" s="37"/>
      <c r="IG1113" s="37"/>
      <c r="IH1113" s="37"/>
      <c r="II1113" s="37"/>
      <c r="IJ1113" s="37"/>
      <c r="IK1113" s="37"/>
      <c r="IL1113" s="37"/>
      <c r="IM1113" s="37"/>
      <c r="IN1113" s="37"/>
      <c r="IO1113" s="37"/>
      <c r="IP1113" s="37"/>
      <c r="IQ1113" s="37"/>
      <c r="IR1113" s="37"/>
      <c r="IS1113" s="37"/>
      <c r="IT1113" s="37"/>
      <c r="IU1113" s="37"/>
      <c r="IV1113" s="37"/>
      <c r="IW1113" s="37"/>
      <c r="IX1113" s="37"/>
      <c r="IY1113" s="37"/>
      <c r="IZ1113" s="37"/>
      <c r="JA1113" s="37"/>
      <c r="JB1113" s="37"/>
      <c r="JC1113" s="37"/>
      <c r="JD1113" s="37"/>
      <c r="JE1113" s="37"/>
      <c r="JF1113" s="37"/>
      <c r="JG1113" s="37"/>
      <c r="JH1113" s="37"/>
      <c r="JI1113" s="37"/>
      <c r="JJ1113" s="37"/>
      <c r="JK1113" s="37"/>
      <c r="JL1113" s="37"/>
      <c r="JM1113" s="37"/>
      <c r="JN1113" s="37"/>
      <c r="JO1113" s="37"/>
      <c r="JP1113" s="37"/>
      <c r="JQ1113" s="37"/>
      <c r="JR1113" s="37"/>
      <c r="JS1113" s="37"/>
      <c r="JT1113" s="37"/>
      <c r="JU1113" s="37"/>
      <c r="JV1113" s="37"/>
      <c r="JW1113" s="37"/>
      <c r="JX1113" s="37"/>
      <c r="JY1113" s="37"/>
      <c r="JZ1113" s="37"/>
      <c r="KA1113" s="37"/>
      <c r="KB1113" s="37"/>
      <c r="KC1113" s="37"/>
      <c r="KD1113" s="37"/>
      <c r="KE1113" s="37"/>
      <c r="KF1113" s="37"/>
      <c r="KG1113" s="37"/>
      <c r="KH1113" s="37"/>
      <c r="KI1113" s="37"/>
      <c r="KJ1113" s="37"/>
      <c r="KK1113" s="37"/>
      <c r="KL1113" s="37"/>
      <c r="KM1113" s="37"/>
      <c r="KN1113" s="37"/>
      <c r="KO1113" s="37"/>
      <c r="KP1113" s="37"/>
      <c r="KQ1113" s="37"/>
      <c r="KR1113" s="37"/>
      <c r="KS1113" s="37"/>
      <c r="KT1113" s="37"/>
      <c r="KU1113" s="37"/>
      <c r="KV1113" s="37"/>
      <c r="KW1113" s="37"/>
      <c r="KX1113" s="37"/>
      <c r="KY1113" s="37"/>
      <c r="KZ1113" s="37"/>
      <c r="LA1113" s="37"/>
      <c r="LB1113" s="37"/>
      <c r="LC1113" s="37"/>
      <c r="LD1113" s="37"/>
      <c r="LE1113" s="37"/>
      <c r="LF1113" s="37"/>
      <c r="LG1113" s="37"/>
      <c r="LH1113" s="37"/>
      <c r="LI1113" s="37"/>
      <c r="LJ1113" s="37"/>
      <c r="LK1113" s="37"/>
      <c r="LL1113" s="37"/>
      <c r="LM1113" s="37"/>
      <c r="LN1113" s="37"/>
      <c r="LO1113" s="37"/>
      <c r="LP1113" s="37"/>
      <c r="LQ1113" s="37"/>
      <c r="LR1113" s="37"/>
      <c r="LS1113" s="37"/>
      <c r="LT1113" s="37"/>
      <c r="LU1113" s="37"/>
      <c r="LV1113" s="37"/>
      <c r="LW1113" s="37"/>
      <c r="LX1113" s="37"/>
      <c r="LY1113" s="37"/>
      <c r="LZ1113" s="37"/>
      <c r="MA1113" s="37"/>
      <c r="MB1113" s="37"/>
      <c r="MC1113" s="37"/>
      <c r="MD1113" s="37"/>
      <c r="ME1113" s="37"/>
      <c r="MF1113" s="37"/>
      <c r="MG1113" s="37"/>
      <c r="MH1113" s="37"/>
      <c r="MI1113" s="37"/>
      <c r="MJ1113" s="37"/>
      <c r="MK1113" s="37"/>
      <c r="ML1113" s="37"/>
      <c r="MM1113" s="37"/>
      <c r="MN1113" s="37"/>
      <c r="MO1113" s="37"/>
      <c r="MP1113" s="37"/>
      <c r="MQ1113" s="37"/>
      <c r="MR1113" s="37"/>
      <c r="MS1113" s="37"/>
      <c r="MT1113" s="37"/>
      <c r="MU1113" s="37"/>
      <c r="MV1113" s="37"/>
      <c r="MW1113" s="37"/>
      <c r="MX1113" s="37"/>
      <c r="MY1113" s="37"/>
      <c r="MZ1113" s="37"/>
      <c r="NA1113" s="37"/>
      <c r="NB1113" s="37"/>
      <c r="NC1113" s="37"/>
      <c r="ND1113" s="37"/>
      <c r="NE1113" s="37"/>
      <c r="NF1113" s="37"/>
      <c r="NG1113" s="37"/>
      <c r="NH1113" s="37"/>
      <c r="NI1113" s="37"/>
      <c r="NJ1113" s="37"/>
      <c r="NK1113" s="37"/>
      <c r="NL1113" s="37"/>
      <c r="NM1113" s="37"/>
      <c r="NN1113" s="37"/>
      <c r="NO1113" s="37"/>
      <c r="NP1113" s="37"/>
      <c r="NQ1113" s="37"/>
      <c r="NR1113" s="37"/>
      <c r="NS1113" s="37"/>
      <c r="NT1113" s="37"/>
      <c r="NU1113" s="37"/>
      <c r="NV1113" s="37"/>
      <c r="NW1113" s="37"/>
      <c r="NX1113" s="37"/>
      <c r="NY1113" s="37"/>
      <c r="NZ1113" s="37"/>
      <c r="OA1113" s="37"/>
      <c r="OB1113" s="37"/>
      <c r="OC1113" s="37"/>
      <c r="OD1113" s="37"/>
      <c r="OE1113" s="37"/>
      <c r="OF1113" s="37"/>
      <c r="OG1113" s="37"/>
      <c r="OH1113" s="37"/>
      <c r="OI1113" s="37"/>
      <c r="OJ1113" s="37"/>
      <c r="OK1113" s="37"/>
      <c r="OL1113" s="37"/>
      <c r="OM1113" s="37"/>
      <c r="ON1113" s="37"/>
      <c r="OO1113" s="37"/>
      <c r="OP1113" s="37"/>
      <c r="OQ1113" s="37"/>
      <c r="OR1113" s="37"/>
      <c r="OS1113" s="37"/>
      <c r="OT1113" s="37"/>
      <c r="OU1113" s="37"/>
      <c r="OV1113" s="37"/>
      <c r="OW1113" s="37"/>
      <c r="OX1113" s="37"/>
      <c r="OY1113" s="37"/>
      <c r="OZ1113" s="37"/>
      <c r="PA1113" s="37"/>
      <c r="PB1113" s="37"/>
      <c r="PC1113" s="37"/>
      <c r="PD1113" s="37"/>
      <c r="PE1113" s="37"/>
      <c r="PF1113" s="37"/>
      <c r="PG1113" s="37"/>
      <c r="PH1113" s="37"/>
      <c r="PI1113" s="37"/>
      <c r="PJ1113" s="37"/>
      <c r="PK1113" s="37"/>
      <c r="PL1113" s="37"/>
      <c r="PM1113" s="37"/>
      <c r="PN1113" s="37"/>
      <c r="PO1113" s="37"/>
      <c r="PP1113" s="37"/>
      <c r="PQ1113" s="37"/>
      <c r="PR1113" s="37"/>
      <c r="PS1113" s="37"/>
      <c r="PT1113" s="37"/>
      <c r="PU1113" s="37"/>
      <c r="PV1113" s="37"/>
      <c r="PW1113" s="37"/>
      <c r="PX1113" s="37"/>
      <c r="PY1113" s="37"/>
      <c r="PZ1113" s="37"/>
      <c r="QA1113" s="37"/>
      <c r="QB1113" s="37"/>
      <c r="QC1113" s="37"/>
      <c r="QD1113" s="37"/>
      <c r="QE1113" s="37"/>
      <c r="QF1113" s="37"/>
      <c r="QG1113" s="37"/>
      <c r="QH1113" s="37"/>
      <c r="QI1113" s="37"/>
      <c r="QJ1113" s="37"/>
      <c r="QK1113" s="37"/>
      <c r="QL1113" s="37"/>
      <c r="QM1113" s="37"/>
      <c r="QN1113" s="37"/>
      <c r="QO1113" s="37"/>
      <c r="QP1113" s="37"/>
      <c r="QQ1113" s="37"/>
      <c r="QR1113" s="37"/>
      <c r="QS1113" s="37"/>
      <c r="QT1113" s="37"/>
      <c r="QU1113" s="37"/>
      <c r="QV1113" s="37"/>
      <c r="QW1113" s="37"/>
      <c r="QX1113" s="37"/>
      <c r="QY1113" s="37"/>
      <c r="QZ1113" s="37"/>
      <c r="RA1113" s="37"/>
      <c r="RB1113" s="37"/>
      <c r="RC1113" s="37"/>
      <c r="RD1113" s="37"/>
      <c r="RE1113" s="37"/>
      <c r="RF1113" s="37"/>
      <c r="RG1113" s="37"/>
      <c r="RH1113" s="37"/>
      <c r="RI1113" s="37"/>
      <c r="RJ1113" s="37"/>
      <c r="RK1113" s="37"/>
      <c r="RL1113" s="37"/>
      <c r="RM1113" s="37"/>
      <c r="RN1113" s="37"/>
      <c r="RO1113" s="37"/>
      <c r="RP1113" s="37"/>
      <c r="RQ1113" s="37"/>
      <c r="RR1113" s="37"/>
      <c r="RS1113" s="37"/>
      <c r="RT1113" s="37"/>
      <c r="RU1113" s="37"/>
      <c r="RV1113" s="37"/>
      <c r="RW1113" s="37"/>
      <c r="RX1113" s="37"/>
      <c r="RY1113" s="37"/>
      <c r="RZ1113" s="37"/>
      <c r="SA1113" s="37"/>
      <c r="SB1113" s="37"/>
      <c r="SC1113" s="37"/>
      <c r="SD1113" s="37"/>
      <c r="SE1113" s="37"/>
      <c r="SF1113" s="37"/>
      <c r="SG1113" s="37"/>
      <c r="SH1113" s="37"/>
      <c r="SI1113" s="37"/>
      <c r="SJ1113" s="37"/>
      <c r="SK1113" s="37"/>
      <c r="SL1113" s="37"/>
      <c r="SM1113" s="37"/>
      <c r="SN1113" s="37"/>
      <c r="SO1113" s="37"/>
      <c r="SP1113" s="37"/>
      <c r="SQ1113" s="37"/>
      <c r="SR1113" s="37"/>
      <c r="SS1113" s="37"/>
      <c r="ST1113" s="37"/>
      <c r="SU1113" s="37"/>
      <c r="SV1113" s="37"/>
      <c r="SW1113" s="37"/>
      <c r="SX1113" s="37"/>
      <c r="SY1113" s="37"/>
      <c r="SZ1113" s="37"/>
      <c r="TA1113" s="37"/>
      <c r="TB1113" s="37"/>
      <c r="TC1113" s="37"/>
      <c r="TD1113" s="37"/>
      <c r="TE1113" s="37"/>
      <c r="TF1113" s="37"/>
      <c r="TG1113" s="37"/>
      <c r="TH1113" s="37"/>
      <c r="TI1113" s="37"/>
      <c r="TJ1113" s="37"/>
      <c r="TK1113" s="37"/>
      <c r="TL1113" s="37"/>
      <c r="TM1113" s="37"/>
      <c r="TN1113" s="37"/>
      <c r="TO1113" s="37"/>
      <c r="TP1113" s="37"/>
      <c r="TQ1113" s="37"/>
      <c r="TR1113" s="37"/>
      <c r="TS1113" s="37"/>
      <c r="TT1113" s="37"/>
      <c r="TU1113" s="37"/>
      <c r="TV1113" s="37"/>
      <c r="TW1113" s="37"/>
      <c r="TX1113" s="37"/>
      <c r="TY1113" s="37"/>
      <c r="TZ1113" s="37"/>
      <c r="UA1113" s="37"/>
      <c r="UB1113" s="37"/>
      <c r="UC1113" s="37"/>
      <c r="UD1113" s="37"/>
      <c r="UE1113" s="37"/>
      <c r="UF1113" s="37"/>
      <c r="UG1113" s="37"/>
      <c r="UH1113" s="37"/>
      <c r="UI1113" s="37"/>
      <c r="UJ1113" s="37"/>
      <c r="UK1113" s="37"/>
      <c r="UL1113" s="37"/>
      <c r="UM1113" s="37"/>
      <c r="UN1113" s="37"/>
      <c r="UO1113" s="37"/>
      <c r="UP1113" s="37"/>
      <c r="UQ1113" s="37"/>
      <c r="UR1113" s="37"/>
      <c r="US1113" s="37"/>
      <c r="UT1113" s="37"/>
      <c r="UU1113" s="37"/>
      <c r="UV1113" s="37"/>
      <c r="UW1113" s="37"/>
      <c r="UX1113" s="37"/>
      <c r="UY1113" s="37"/>
      <c r="UZ1113" s="37"/>
      <c r="VA1113" s="37"/>
      <c r="VB1113" s="37"/>
      <c r="VC1113" s="37"/>
      <c r="VD1113" s="37"/>
      <c r="VE1113" s="37"/>
      <c r="VF1113" s="37"/>
      <c r="VG1113" s="37"/>
      <c r="VH1113" s="37"/>
      <c r="VI1113" s="37"/>
      <c r="VJ1113" s="37"/>
      <c r="VK1113" s="37"/>
      <c r="VL1113" s="37"/>
      <c r="VM1113" s="37"/>
      <c r="VN1113" s="37"/>
      <c r="VO1113" s="37"/>
      <c r="VP1113" s="37"/>
      <c r="VQ1113" s="37"/>
      <c r="VR1113" s="37"/>
      <c r="VS1113" s="37"/>
      <c r="VT1113" s="37"/>
      <c r="VU1113" s="37"/>
      <c r="VV1113" s="37"/>
      <c r="VW1113" s="37"/>
      <c r="VX1113" s="37"/>
      <c r="VY1113" s="37"/>
      <c r="VZ1113" s="37"/>
      <c r="WA1113" s="37"/>
      <c r="WB1113" s="37"/>
      <c r="WC1113" s="37"/>
      <c r="WD1113" s="37"/>
      <c r="WE1113" s="37"/>
      <c r="WF1113" s="37"/>
      <c r="WG1113" s="37"/>
      <c r="WH1113" s="37"/>
      <c r="WI1113" s="37"/>
      <c r="WJ1113" s="37"/>
      <c r="WK1113" s="37"/>
      <c r="WL1113" s="37"/>
      <c r="WM1113" s="37"/>
      <c r="WN1113" s="37"/>
      <c r="WO1113" s="37"/>
      <c r="WP1113" s="37"/>
      <c r="WQ1113" s="37"/>
      <c r="WR1113" s="37"/>
      <c r="WS1113" s="37"/>
      <c r="WT1113" s="37"/>
      <c r="WU1113" s="37"/>
      <c r="WV1113" s="37"/>
      <c r="WW1113" s="37"/>
      <c r="WX1113" s="37"/>
      <c r="WY1113" s="37"/>
      <c r="WZ1113" s="37"/>
      <c r="XA1113" s="37"/>
      <c r="XB1113" s="37"/>
      <c r="XC1113" s="37"/>
      <c r="XD1113" s="37"/>
      <c r="XE1113" s="37"/>
      <c r="XF1113" s="37"/>
      <c r="XG1113" s="37"/>
      <c r="XH1113" s="37"/>
      <c r="XI1113" s="37"/>
      <c r="XJ1113" s="37"/>
      <c r="XK1113" s="37"/>
      <c r="XL1113" s="37"/>
      <c r="XM1113" s="37"/>
      <c r="XN1113" s="37"/>
      <c r="XO1113" s="37"/>
      <c r="XP1113" s="37"/>
      <c r="XQ1113" s="37"/>
      <c r="XR1113" s="37"/>
      <c r="XS1113" s="37"/>
      <c r="XT1113" s="37"/>
      <c r="XU1113" s="37"/>
      <c r="XV1113" s="37"/>
      <c r="XW1113" s="37"/>
      <c r="XX1113" s="37"/>
      <c r="XY1113" s="37"/>
      <c r="XZ1113" s="37"/>
      <c r="YA1113" s="37"/>
      <c r="YB1113" s="37"/>
      <c r="YC1113" s="37"/>
      <c r="YD1113" s="37"/>
      <c r="YE1113" s="37"/>
      <c r="YF1113" s="37"/>
      <c r="YG1113" s="37"/>
      <c r="YH1113" s="37"/>
      <c r="YI1113" s="37"/>
      <c r="YJ1113" s="37"/>
      <c r="YK1113" s="37"/>
      <c r="YL1113" s="37"/>
      <c r="YM1113" s="37"/>
      <c r="YN1113" s="37"/>
      <c r="YO1113" s="37"/>
      <c r="YP1113" s="37"/>
      <c r="YQ1113" s="37"/>
      <c r="YR1113" s="37"/>
      <c r="YS1113" s="37"/>
      <c r="YT1113" s="37"/>
      <c r="YU1113" s="37"/>
      <c r="YV1113" s="37"/>
      <c r="YW1113" s="37"/>
      <c r="YX1113" s="37"/>
      <c r="YY1113" s="37"/>
      <c r="YZ1113" s="37"/>
      <c r="ZA1113" s="37"/>
      <c r="ZB1113" s="37"/>
      <c r="ZC1113" s="37"/>
      <c r="ZD1113" s="37"/>
      <c r="ZE1113" s="37"/>
      <c r="ZF1113" s="37"/>
      <c r="ZG1113" s="37"/>
      <c r="ZH1113" s="37"/>
      <c r="ZI1113" s="37"/>
      <c r="ZJ1113" s="37"/>
      <c r="ZK1113" s="37"/>
      <c r="ZL1113" s="37"/>
      <c r="ZM1113" s="37"/>
      <c r="ZN1113" s="37"/>
      <c r="ZO1113" s="37"/>
      <c r="ZP1113" s="37"/>
      <c r="ZQ1113" s="37"/>
      <c r="ZR1113" s="37"/>
      <c r="ZS1113" s="37"/>
      <c r="ZT1113" s="37"/>
      <c r="ZU1113" s="37"/>
      <c r="ZV1113" s="37"/>
      <c r="ZW1113" s="37"/>
      <c r="ZX1113" s="37"/>
      <c r="ZY1113" s="37"/>
      <c r="ZZ1113" s="37"/>
      <c r="AAA1113" s="37"/>
      <c r="AAB1113" s="37"/>
      <c r="AAC1113" s="37"/>
      <c r="AAD1113" s="37"/>
      <c r="AAE1113" s="37"/>
      <c r="AAF1113" s="37"/>
      <c r="AAG1113" s="37"/>
      <c r="AAH1113" s="37"/>
      <c r="AAI1113" s="37"/>
      <c r="AAJ1113" s="37"/>
      <c r="AAK1113" s="37"/>
      <c r="AAL1113" s="35"/>
      <c r="AAM1113" s="35"/>
      <c r="AAN1113" s="35"/>
      <c r="AAO1113" s="35"/>
      <c r="AAP1113" s="35"/>
      <c r="AAQ1113" s="35"/>
      <c r="AAR1113" s="35"/>
      <c r="AAS1113" s="35"/>
      <c r="AAT1113" s="35"/>
      <c r="AAU1113" s="36" t="s">
        <v>113</v>
      </c>
      <c r="AAV1113" s="35"/>
      <c r="AAY1113" s="23"/>
      <c r="AAZ1113" s="23"/>
      <c r="ABA1113" s="23"/>
      <c r="ABB1113" s="23"/>
      <c r="ABC1113" s="23"/>
      <c r="ABD1113" s="23"/>
      <c r="ABE1113" s="23"/>
      <c r="ABF1113" s="23"/>
      <c r="ABG1113" s="23"/>
      <c r="ABH1113" s="23"/>
      <c r="ABI1113" s="23"/>
      <c r="ABJ1113" s="23"/>
    </row>
    <row r="1114" spans="1:738" ht="13" x14ac:dyDescent="0.15">
      <c r="A1114" s="35"/>
      <c r="B1114" s="39"/>
      <c r="C1114" s="40"/>
      <c r="D1114" s="40"/>
      <c r="E1114" s="40"/>
      <c r="F1114" s="40"/>
      <c r="G1114" s="40"/>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7"/>
      <c r="AP1114" s="38"/>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c r="CP1114" s="37"/>
      <c r="CQ1114" s="37"/>
      <c r="CR1114" s="37"/>
      <c r="CS1114" s="37"/>
      <c r="CT1114" s="37"/>
      <c r="CU1114" s="37"/>
      <c r="CV1114" s="37"/>
      <c r="CW1114" s="37"/>
      <c r="CX1114" s="37"/>
      <c r="CY1114" s="37"/>
      <c r="CZ1114" s="37"/>
      <c r="DA1114" s="37"/>
      <c r="DB1114" s="37"/>
      <c r="DC1114" s="37"/>
      <c r="DD1114" s="37"/>
      <c r="DE1114" s="37"/>
      <c r="DF1114" s="37"/>
      <c r="DG1114" s="37"/>
      <c r="DH1114" s="37"/>
      <c r="DI1114" s="37"/>
      <c r="DJ1114" s="37"/>
      <c r="DK1114" s="37"/>
      <c r="DL1114" s="37"/>
      <c r="DM1114" s="37"/>
      <c r="DN1114" s="37"/>
      <c r="DO1114" s="37"/>
      <c r="DP1114" s="37"/>
      <c r="DQ1114" s="37"/>
      <c r="DR1114" s="37"/>
      <c r="DS1114" s="37"/>
      <c r="DT1114" s="37"/>
      <c r="DU1114" s="37"/>
      <c r="DV1114" s="37"/>
      <c r="DW1114" s="37"/>
      <c r="DX1114" s="37"/>
      <c r="DY1114" s="37"/>
      <c r="DZ1114" s="37"/>
      <c r="EA1114" s="37"/>
      <c r="EB1114" s="37"/>
      <c r="EC1114" s="37"/>
      <c r="ED1114" s="37"/>
      <c r="EE1114" s="37"/>
      <c r="EF1114" s="37"/>
      <c r="EG1114" s="37"/>
      <c r="EH1114" s="37"/>
      <c r="EI1114" s="37"/>
      <c r="EJ1114" s="37"/>
      <c r="EK1114" s="37"/>
      <c r="EL1114" s="37"/>
      <c r="EM1114" s="37"/>
      <c r="EN1114" s="37"/>
      <c r="EO1114" s="37"/>
      <c r="EP1114" s="37"/>
      <c r="EQ1114" s="37"/>
      <c r="ER1114" s="37"/>
      <c r="ES1114" s="37"/>
      <c r="ET1114" s="37"/>
      <c r="EU1114" s="37"/>
      <c r="EV1114" s="37"/>
      <c r="EW1114" s="37"/>
      <c r="EX1114" s="37"/>
      <c r="EY1114" s="37"/>
      <c r="EZ1114" s="37"/>
      <c r="FA1114" s="37"/>
      <c r="FB1114" s="37"/>
      <c r="FC1114" s="37"/>
      <c r="FD1114" s="37"/>
      <c r="FE1114" s="37"/>
      <c r="FF1114" s="37"/>
      <c r="FG1114" s="37"/>
      <c r="FH1114" s="37"/>
      <c r="FI1114" s="37"/>
      <c r="FJ1114" s="37"/>
      <c r="FK1114" s="37"/>
      <c r="FL1114" s="37"/>
      <c r="FM1114" s="37"/>
      <c r="FN1114" s="37"/>
      <c r="FO1114" s="37"/>
      <c r="FP1114" s="37"/>
      <c r="FQ1114" s="37"/>
      <c r="FR1114" s="37"/>
      <c r="FS1114" s="37"/>
      <c r="FT1114" s="37"/>
      <c r="FU1114" s="37"/>
      <c r="FV1114" s="37"/>
      <c r="FW1114" s="37"/>
      <c r="FX1114" s="37"/>
      <c r="FY1114" s="37"/>
      <c r="FZ1114" s="37"/>
      <c r="GA1114" s="37"/>
      <c r="GB1114" s="37"/>
      <c r="GC1114" s="37"/>
      <c r="GD1114" s="37"/>
      <c r="GE1114" s="37"/>
      <c r="GF1114" s="37"/>
      <c r="GG1114" s="37"/>
      <c r="GH1114" s="37"/>
      <c r="GI1114" s="37"/>
      <c r="GJ1114" s="37"/>
      <c r="GK1114" s="37"/>
      <c r="GL1114" s="37"/>
      <c r="GM1114" s="37"/>
      <c r="GN1114" s="37"/>
      <c r="GO1114" s="37"/>
      <c r="GP1114" s="37"/>
      <c r="GQ1114" s="37"/>
      <c r="GR1114" s="37"/>
      <c r="GS1114" s="37"/>
      <c r="GT1114" s="37"/>
      <c r="GU1114" s="37"/>
      <c r="GV1114" s="37"/>
      <c r="GW1114" s="37"/>
      <c r="GX1114" s="37"/>
      <c r="GY1114" s="37"/>
      <c r="GZ1114" s="37"/>
      <c r="HA1114" s="37"/>
      <c r="HB1114" s="37"/>
      <c r="HC1114" s="37"/>
      <c r="HD1114" s="37"/>
      <c r="HE1114" s="37"/>
      <c r="HF1114" s="37"/>
      <c r="HG1114" s="37"/>
      <c r="HH1114" s="37"/>
      <c r="HI1114" s="37"/>
      <c r="HJ1114" s="37"/>
      <c r="HK1114" s="37"/>
      <c r="HL1114" s="37"/>
      <c r="HM1114" s="37"/>
      <c r="HN1114" s="37"/>
      <c r="HO1114" s="37"/>
      <c r="HP1114" s="37"/>
      <c r="HQ1114" s="37"/>
      <c r="HR1114" s="37"/>
      <c r="HS1114" s="37"/>
      <c r="HT1114" s="37"/>
      <c r="HU1114" s="37"/>
      <c r="HV1114" s="37"/>
      <c r="HW1114" s="37"/>
      <c r="HX1114" s="37"/>
      <c r="HY1114" s="37"/>
      <c r="HZ1114" s="37"/>
      <c r="IA1114" s="37"/>
      <c r="IB1114" s="37"/>
      <c r="IC1114" s="37"/>
      <c r="ID1114" s="37"/>
      <c r="IE1114" s="37"/>
      <c r="IF1114" s="37"/>
      <c r="IG1114" s="37"/>
      <c r="IH1114" s="37"/>
      <c r="II1114" s="37"/>
      <c r="IJ1114" s="37"/>
      <c r="IK1114" s="37"/>
      <c r="IL1114" s="37"/>
      <c r="IM1114" s="37"/>
      <c r="IN1114" s="37"/>
      <c r="IO1114" s="37"/>
      <c r="IP1114" s="37"/>
      <c r="IQ1114" s="37"/>
      <c r="IR1114" s="37"/>
      <c r="IS1114" s="37"/>
      <c r="IT1114" s="37"/>
      <c r="IU1114" s="37"/>
      <c r="IV1114" s="37"/>
      <c r="IW1114" s="37"/>
      <c r="IX1114" s="37"/>
      <c r="IY1114" s="37"/>
      <c r="IZ1114" s="37"/>
      <c r="JA1114" s="37"/>
      <c r="JB1114" s="37"/>
      <c r="JC1114" s="37"/>
      <c r="JD1114" s="37"/>
      <c r="JE1114" s="37"/>
      <c r="JF1114" s="37"/>
      <c r="JG1114" s="37"/>
      <c r="JH1114" s="37"/>
      <c r="JI1114" s="37"/>
      <c r="JJ1114" s="37"/>
      <c r="JK1114" s="37"/>
      <c r="JL1114" s="37"/>
      <c r="JM1114" s="37"/>
      <c r="JN1114" s="37"/>
      <c r="JO1114" s="37"/>
      <c r="JP1114" s="37"/>
      <c r="JQ1114" s="37"/>
      <c r="JR1114" s="37"/>
      <c r="JS1114" s="37"/>
      <c r="JT1114" s="37"/>
      <c r="JU1114" s="37"/>
      <c r="JV1114" s="37"/>
      <c r="JW1114" s="37"/>
      <c r="JX1114" s="37"/>
      <c r="JY1114" s="37"/>
      <c r="JZ1114" s="37"/>
      <c r="KA1114" s="37"/>
      <c r="KB1114" s="37"/>
      <c r="KC1114" s="37"/>
      <c r="KD1114" s="37"/>
      <c r="KE1114" s="37"/>
      <c r="KF1114" s="37"/>
      <c r="KG1114" s="37"/>
      <c r="KH1114" s="37"/>
      <c r="KI1114" s="37"/>
      <c r="KJ1114" s="37"/>
      <c r="KK1114" s="37"/>
      <c r="KL1114" s="37"/>
      <c r="KM1114" s="37"/>
      <c r="KN1114" s="37"/>
      <c r="KO1114" s="37"/>
      <c r="KP1114" s="37"/>
      <c r="KQ1114" s="37"/>
      <c r="KR1114" s="37"/>
      <c r="KS1114" s="37"/>
      <c r="KT1114" s="37"/>
      <c r="KU1114" s="37"/>
      <c r="KV1114" s="37"/>
      <c r="KW1114" s="37"/>
      <c r="KX1114" s="37"/>
      <c r="KY1114" s="37"/>
      <c r="KZ1114" s="37"/>
      <c r="LA1114" s="37"/>
      <c r="LB1114" s="37"/>
      <c r="LC1114" s="37"/>
      <c r="LD1114" s="37"/>
      <c r="LE1114" s="37"/>
      <c r="LF1114" s="37"/>
      <c r="LG1114" s="37"/>
      <c r="LH1114" s="37"/>
      <c r="LI1114" s="37"/>
      <c r="LJ1114" s="37"/>
      <c r="LK1114" s="37"/>
      <c r="LL1114" s="37"/>
      <c r="LM1114" s="37"/>
      <c r="LN1114" s="37"/>
      <c r="LO1114" s="37"/>
      <c r="LP1114" s="37"/>
      <c r="LQ1114" s="37"/>
      <c r="LR1114" s="37"/>
      <c r="LS1114" s="37"/>
      <c r="LT1114" s="37"/>
      <c r="LU1114" s="37"/>
      <c r="LV1114" s="37"/>
      <c r="LW1114" s="37"/>
      <c r="LX1114" s="37"/>
      <c r="LY1114" s="37"/>
      <c r="LZ1114" s="37"/>
      <c r="MA1114" s="37"/>
      <c r="MB1114" s="37"/>
      <c r="MC1114" s="37"/>
      <c r="MD1114" s="37"/>
      <c r="ME1114" s="37"/>
      <c r="MF1114" s="37"/>
      <c r="MG1114" s="37"/>
      <c r="MH1114" s="37"/>
      <c r="MI1114" s="37"/>
      <c r="MJ1114" s="37"/>
      <c r="MK1114" s="37"/>
      <c r="ML1114" s="37"/>
      <c r="MM1114" s="37"/>
      <c r="MN1114" s="37"/>
      <c r="MO1114" s="37"/>
      <c r="MP1114" s="37"/>
      <c r="MQ1114" s="37"/>
      <c r="MR1114" s="37"/>
      <c r="MS1114" s="37"/>
      <c r="MT1114" s="37"/>
      <c r="MU1114" s="37"/>
      <c r="MV1114" s="37"/>
      <c r="MW1114" s="37"/>
      <c r="MX1114" s="37"/>
      <c r="MY1114" s="37"/>
      <c r="MZ1114" s="37"/>
      <c r="NA1114" s="37"/>
      <c r="NB1114" s="37"/>
      <c r="NC1114" s="37"/>
      <c r="ND1114" s="37"/>
      <c r="NE1114" s="37"/>
      <c r="NF1114" s="37"/>
      <c r="NG1114" s="37"/>
      <c r="NH1114" s="37"/>
      <c r="NI1114" s="37"/>
      <c r="NJ1114" s="37"/>
      <c r="NK1114" s="37"/>
      <c r="NL1114" s="37"/>
      <c r="NM1114" s="37"/>
      <c r="NN1114" s="37"/>
      <c r="NO1114" s="37"/>
      <c r="NP1114" s="37"/>
      <c r="NQ1114" s="37"/>
      <c r="NR1114" s="37"/>
      <c r="NS1114" s="37"/>
      <c r="NT1114" s="37"/>
      <c r="NU1114" s="37"/>
      <c r="NV1114" s="37"/>
      <c r="NW1114" s="37"/>
      <c r="NX1114" s="37"/>
      <c r="NY1114" s="37"/>
      <c r="NZ1114" s="37"/>
      <c r="OA1114" s="37"/>
      <c r="OB1114" s="37"/>
      <c r="OC1114" s="37"/>
      <c r="OD1114" s="37"/>
      <c r="OE1114" s="37"/>
      <c r="OF1114" s="37"/>
      <c r="OG1114" s="37"/>
      <c r="OH1114" s="37"/>
      <c r="OI1114" s="37"/>
      <c r="OJ1114" s="37"/>
      <c r="OK1114" s="37"/>
      <c r="OL1114" s="37"/>
      <c r="OM1114" s="37"/>
      <c r="ON1114" s="37"/>
      <c r="OO1114" s="37"/>
      <c r="OP1114" s="37"/>
      <c r="OQ1114" s="37"/>
      <c r="OR1114" s="37"/>
      <c r="OS1114" s="37"/>
      <c r="OT1114" s="37"/>
      <c r="OU1114" s="37"/>
      <c r="OV1114" s="37"/>
      <c r="OW1114" s="37"/>
      <c r="OX1114" s="37"/>
      <c r="OY1114" s="37"/>
      <c r="OZ1114" s="37"/>
      <c r="PA1114" s="37"/>
      <c r="PB1114" s="37"/>
      <c r="PC1114" s="37"/>
      <c r="PD1114" s="37"/>
      <c r="PE1114" s="37"/>
      <c r="PF1114" s="37"/>
      <c r="PG1114" s="37"/>
      <c r="PH1114" s="37"/>
      <c r="PI1114" s="37"/>
      <c r="PJ1114" s="37"/>
      <c r="PK1114" s="37"/>
      <c r="PL1114" s="37"/>
      <c r="PM1114" s="37"/>
      <c r="PN1114" s="37"/>
      <c r="PO1114" s="37"/>
      <c r="PP1114" s="37"/>
      <c r="PQ1114" s="37"/>
      <c r="PR1114" s="37"/>
      <c r="PS1114" s="37"/>
      <c r="PT1114" s="37"/>
      <c r="PU1114" s="37"/>
      <c r="PV1114" s="37"/>
      <c r="PW1114" s="37"/>
      <c r="PX1114" s="37"/>
      <c r="PY1114" s="37"/>
      <c r="PZ1114" s="37"/>
      <c r="QA1114" s="37"/>
      <c r="QB1114" s="37"/>
      <c r="QC1114" s="37"/>
      <c r="QD1114" s="37"/>
      <c r="QE1114" s="37"/>
      <c r="QF1114" s="37"/>
      <c r="QG1114" s="37"/>
      <c r="QH1114" s="37"/>
      <c r="QI1114" s="37"/>
      <c r="QJ1114" s="37"/>
      <c r="QK1114" s="37"/>
      <c r="QL1114" s="37"/>
      <c r="QM1114" s="37"/>
      <c r="QN1114" s="37"/>
      <c r="QO1114" s="37"/>
      <c r="QP1114" s="37"/>
      <c r="QQ1114" s="37"/>
      <c r="QR1114" s="37"/>
      <c r="QS1114" s="37"/>
      <c r="QT1114" s="37"/>
      <c r="QU1114" s="37"/>
      <c r="QV1114" s="37"/>
      <c r="QW1114" s="37"/>
      <c r="QX1114" s="37"/>
      <c r="QY1114" s="37"/>
      <c r="QZ1114" s="37"/>
      <c r="RA1114" s="37"/>
      <c r="RB1114" s="37"/>
      <c r="RC1114" s="37"/>
      <c r="RD1114" s="37"/>
      <c r="RE1114" s="37"/>
      <c r="RF1114" s="37"/>
      <c r="RG1114" s="37"/>
      <c r="RH1114" s="37"/>
      <c r="RI1114" s="37"/>
      <c r="RJ1114" s="37"/>
      <c r="RK1114" s="37"/>
      <c r="RL1114" s="37"/>
      <c r="RM1114" s="37"/>
      <c r="RN1114" s="37"/>
      <c r="RO1114" s="37"/>
      <c r="RP1114" s="37"/>
      <c r="RQ1114" s="37"/>
      <c r="RR1114" s="37"/>
      <c r="RS1114" s="37"/>
      <c r="RT1114" s="37"/>
      <c r="RU1114" s="37"/>
      <c r="RV1114" s="37"/>
      <c r="RW1114" s="37"/>
      <c r="RX1114" s="37"/>
      <c r="RY1114" s="37"/>
      <c r="RZ1114" s="37"/>
      <c r="SA1114" s="37"/>
      <c r="SB1114" s="37"/>
      <c r="SC1114" s="37"/>
      <c r="SD1114" s="37"/>
      <c r="SE1114" s="37"/>
      <c r="SF1114" s="37"/>
      <c r="SG1114" s="37"/>
      <c r="SH1114" s="37"/>
      <c r="SI1114" s="37"/>
      <c r="SJ1114" s="37"/>
      <c r="SK1114" s="37"/>
      <c r="SL1114" s="37"/>
      <c r="SM1114" s="37"/>
      <c r="SN1114" s="37"/>
      <c r="SO1114" s="37"/>
      <c r="SP1114" s="37"/>
      <c r="SQ1114" s="37"/>
      <c r="SR1114" s="37"/>
      <c r="SS1114" s="37"/>
      <c r="ST1114" s="37"/>
      <c r="SU1114" s="37"/>
      <c r="SV1114" s="37"/>
      <c r="SW1114" s="37"/>
      <c r="SX1114" s="37"/>
      <c r="SY1114" s="37"/>
      <c r="SZ1114" s="37"/>
      <c r="TA1114" s="37"/>
      <c r="TB1114" s="37"/>
      <c r="TC1114" s="37"/>
      <c r="TD1114" s="37"/>
      <c r="TE1114" s="37"/>
      <c r="TF1114" s="37"/>
      <c r="TG1114" s="37"/>
      <c r="TH1114" s="37"/>
      <c r="TI1114" s="37"/>
      <c r="TJ1114" s="37"/>
      <c r="TK1114" s="37"/>
      <c r="TL1114" s="37"/>
      <c r="TM1114" s="37"/>
      <c r="TN1114" s="37"/>
      <c r="TO1114" s="37"/>
      <c r="TP1114" s="37"/>
      <c r="TQ1114" s="37"/>
      <c r="TR1114" s="37"/>
      <c r="TS1114" s="37"/>
      <c r="TT1114" s="37"/>
      <c r="TU1114" s="37"/>
      <c r="TV1114" s="37"/>
      <c r="TW1114" s="37"/>
      <c r="TX1114" s="37"/>
      <c r="TY1114" s="37"/>
      <c r="TZ1114" s="37"/>
      <c r="UA1114" s="37"/>
      <c r="UB1114" s="37"/>
      <c r="UC1114" s="37"/>
      <c r="UD1114" s="37"/>
      <c r="UE1114" s="37"/>
      <c r="UF1114" s="37"/>
      <c r="UG1114" s="37"/>
      <c r="UH1114" s="37"/>
      <c r="UI1114" s="37"/>
      <c r="UJ1114" s="37"/>
      <c r="UK1114" s="37"/>
      <c r="UL1114" s="37"/>
      <c r="UM1114" s="37"/>
      <c r="UN1114" s="37"/>
      <c r="UO1114" s="37"/>
      <c r="UP1114" s="37"/>
      <c r="UQ1114" s="37"/>
      <c r="UR1114" s="37"/>
      <c r="US1114" s="37"/>
      <c r="UT1114" s="37"/>
      <c r="UU1114" s="37"/>
      <c r="UV1114" s="37"/>
      <c r="UW1114" s="37"/>
      <c r="UX1114" s="37"/>
      <c r="UY1114" s="37"/>
      <c r="UZ1114" s="37"/>
      <c r="VA1114" s="37"/>
      <c r="VB1114" s="37"/>
      <c r="VC1114" s="37"/>
      <c r="VD1114" s="37"/>
      <c r="VE1114" s="37"/>
      <c r="VF1114" s="37"/>
      <c r="VG1114" s="37"/>
      <c r="VH1114" s="37"/>
      <c r="VI1114" s="37"/>
      <c r="VJ1114" s="37"/>
      <c r="VK1114" s="37"/>
      <c r="VL1114" s="37"/>
      <c r="VM1114" s="37"/>
      <c r="VN1114" s="37"/>
      <c r="VO1114" s="37"/>
      <c r="VP1114" s="37"/>
      <c r="VQ1114" s="37"/>
      <c r="VR1114" s="37"/>
      <c r="VS1114" s="37"/>
      <c r="VT1114" s="37"/>
      <c r="VU1114" s="37"/>
      <c r="VV1114" s="37"/>
      <c r="VW1114" s="37"/>
      <c r="VX1114" s="37"/>
      <c r="VY1114" s="37"/>
      <c r="VZ1114" s="37"/>
      <c r="WA1114" s="37"/>
      <c r="WB1114" s="37"/>
      <c r="WC1114" s="37"/>
      <c r="WD1114" s="37"/>
      <c r="WE1114" s="37"/>
      <c r="WF1114" s="37"/>
      <c r="WG1114" s="37"/>
      <c r="WH1114" s="37"/>
      <c r="WI1114" s="37"/>
      <c r="WJ1114" s="37"/>
      <c r="WK1114" s="37"/>
      <c r="WL1114" s="37"/>
      <c r="WM1114" s="37"/>
      <c r="WN1114" s="37"/>
      <c r="WO1114" s="37"/>
      <c r="WP1114" s="37"/>
      <c r="WQ1114" s="37"/>
      <c r="WR1114" s="37"/>
      <c r="WS1114" s="37"/>
      <c r="WT1114" s="37"/>
      <c r="WU1114" s="37"/>
      <c r="WV1114" s="37"/>
      <c r="WW1114" s="37"/>
      <c r="WX1114" s="37"/>
      <c r="WY1114" s="37"/>
      <c r="WZ1114" s="37"/>
      <c r="XA1114" s="37"/>
      <c r="XB1114" s="37"/>
      <c r="XC1114" s="37"/>
      <c r="XD1114" s="37"/>
      <c r="XE1114" s="37"/>
      <c r="XF1114" s="37"/>
      <c r="XG1114" s="37"/>
      <c r="XH1114" s="37"/>
      <c r="XI1114" s="37"/>
      <c r="XJ1114" s="37"/>
      <c r="XK1114" s="37"/>
      <c r="XL1114" s="37"/>
      <c r="XM1114" s="37"/>
      <c r="XN1114" s="37"/>
      <c r="XO1114" s="37"/>
      <c r="XP1114" s="37"/>
      <c r="XQ1114" s="37"/>
      <c r="XR1114" s="37"/>
      <c r="XS1114" s="37"/>
      <c r="XT1114" s="37"/>
      <c r="XU1114" s="37"/>
      <c r="XV1114" s="37"/>
      <c r="XW1114" s="37"/>
      <c r="XX1114" s="37"/>
      <c r="XY1114" s="37"/>
      <c r="XZ1114" s="37"/>
      <c r="YA1114" s="37"/>
      <c r="YB1114" s="37"/>
      <c r="YC1114" s="37"/>
      <c r="YD1114" s="37"/>
      <c r="YE1114" s="37"/>
      <c r="YF1114" s="37"/>
      <c r="YG1114" s="37"/>
      <c r="YH1114" s="37"/>
      <c r="YI1114" s="37"/>
      <c r="YJ1114" s="37"/>
      <c r="YK1114" s="37"/>
      <c r="YL1114" s="37"/>
      <c r="YM1114" s="37"/>
      <c r="YN1114" s="37"/>
      <c r="YO1114" s="37"/>
      <c r="YP1114" s="37"/>
      <c r="YQ1114" s="37"/>
      <c r="YR1114" s="37"/>
      <c r="YS1114" s="37"/>
      <c r="YT1114" s="37"/>
      <c r="YU1114" s="37"/>
      <c r="YV1114" s="37"/>
      <c r="YW1114" s="37"/>
      <c r="YX1114" s="37"/>
      <c r="YY1114" s="37"/>
      <c r="YZ1114" s="37"/>
      <c r="ZA1114" s="37"/>
      <c r="ZB1114" s="37"/>
      <c r="ZC1114" s="37"/>
      <c r="ZD1114" s="37"/>
      <c r="ZE1114" s="37"/>
      <c r="ZF1114" s="37"/>
      <c r="ZG1114" s="37"/>
      <c r="ZH1114" s="37"/>
      <c r="ZI1114" s="37"/>
      <c r="ZJ1114" s="37"/>
      <c r="ZK1114" s="37"/>
      <c r="ZL1114" s="37"/>
      <c r="ZM1114" s="37"/>
      <c r="ZN1114" s="37"/>
      <c r="ZO1114" s="37"/>
      <c r="ZP1114" s="37"/>
      <c r="ZQ1114" s="37"/>
      <c r="ZR1114" s="37"/>
      <c r="ZS1114" s="37"/>
      <c r="ZT1114" s="37"/>
      <c r="ZU1114" s="37"/>
      <c r="ZV1114" s="37"/>
      <c r="ZW1114" s="37"/>
      <c r="ZX1114" s="37"/>
      <c r="ZY1114" s="37"/>
      <c r="ZZ1114" s="37"/>
      <c r="AAA1114" s="37"/>
      <c r="AAB1114" s="37"/>
      <c r="AAC1114" s="37"/>
      <c r="AAD1114" s="37"/>
      <c r="AAE1114" s="37"/>
      <c r="AAF1114" s="37"/>
      <c r="AAG1114" s="37"/>
      <c r="AAH1114" s="37"/>
      <c r="AAI1114" s="37"/>
      <c r="AAJ1114" s="37"/>
      <c r="AAK1114" s="37"/>
      <c r="AAL1114" s="35"/>
      <c r="AAM1114" s="35"/>
      <c r="AAN1114" s="35"/>
      <c r="AAO1114" s="35"/>
      <c r="AAP1114" s="35"/>
      <c r="AAQ1114" s="35"/>
      <c r="AAR1114" s="35"/>
      <c r="AAS1114" s="35"/>
      <c r="AAT1114" s="35"/>
      <c r="AAU1114" s="34" t="s">
        <v>112</v>
      </c>
      <c r="AAV1114" s="35"/>
      <c r="AAY1114" s="23"/>
      <c r="AAZ1114" s="23"/>
      <c r="ABA1114" s="23"/>
      <c r="ABB1114" s="23"/>
      <c r="ABC1114" s="23"/>
      <c r="ABD1114" s="23"/>
      <c r="ABE1114" s="23"/>
      <c r="ABF1114" s="23"/>
      <c r="ABG1114" s="23"/>
      <c r="ABH1114" s="23"/>
      <c r="ABI1114" s="23"/>
      <c r="ABJ1114" s="23"/>
    </row>
    <row r="1115" spans="1:738" ht="14" x14ac:dyDescent="0.15">
      <c r="A1115" s="35"/>
      <c r="B1115" s="39"/>
      <c r="C1115" s="40"/>
      <c r="D1115" s="40"/>
      <c r="E1115" s="40"/>
      <c r="F1115" s="40"/>
      <c r="G1115" s="40"/>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7"/>
      <c r="AP1115" s="38"/>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c r="CP1115" s="37"/>
      <c r="CQ1115" s="37"/>
      <c r="CR1115" s="37"/>
      <c r="CS1115" s="37"/>
      <c r="CT1115" s="37"/>
      <c r="CU1115" s="37"/>
      <c r="CV1115" s="37"/>
      <c r="CW1115" s="37"/>
      <c r="CX1115" s="37"/>
      <c r="CY1115" s="37"/>
      <c r="CZ1115" s="37"/>
      <c r="DA1115" s="37"/>
      <c r="DB1115" s="37"/>
      <c r="DC1115" s="37"/>
      <c r="DD1115" s="37"/>
      <c r="DE1115" s="37"/>
      <c r="DF1115" s="37"/>
      <c r="DG1115" s="37"/>
      <c r="DH1115" s="37"/>
      <c r="DI1115" s="37"/>
      <c r="DJ1115" s="37"/>
      <c r="DK1115" s="37"/>
      <c r="DL1115" s="37"/>
      <c r="DM1115" s="37"/>
      <c r="DN1115" s="37"/>
      <c r="DO1115" s="37"/>
      <c r="DP1115" s="37"/>
      <c r="DQ1115" s="37"/>
      <c r="DR1115" s="37"/>
      <c r="DS1115" s="37"/>
      <c r="DT1115" s="37"/>
      <c r="DU1115" s="37"/>
      <c r="DV1115" s="37"/>
      <c r="DW1115" s="37"/>
      <c r="DX1115" s="37"/>
      <c r="DY1115" s="37"/>
      <c r="DZ1115" s="37"/>
      <c r="EA1115" s="37"/>
      <c r="EB1115" s="37"/>
      <c r="EC1115" s="37"/>
      <c r="ED1115" s="37"/>
      <c r="EE1115" s="37"/>
      <c r="EF1115" s="37"/>
      <c r="EG1115" s="37"/>
      <c r="EH1115" s="37"/>
      <c r="EI1115" s="37"/>
      <c r="EJ1115" s="37"/>
      <c r="EK1115" s="37"/>
      <c r="EL1115" s="37"/>
      <c r="EM1115" s="37"/>
      <c r="EN1115" s="37"/>
      <c r="EO1115" s="37"/>
      <c r="EP1115" s="37"/>
      <c r="EQ1115" s="37"/>
      <c r="ER1115" s="37"/>
      <c r="ES1115" s="37"/>
      <c r="ET1115" s="37"/>
      <c r="EU1115" s="37"/>
      <c r="EV1115" s="37"/>
      <c r="EW1115" s="37"/>
      <c r="EX1115" s="37"/>
      <c r="EY1115" s="37"/>
      <c r="EZ1115" s="37"/>
      <c r="FA1115" s="37"/>
      <c r="FB1115" s="37"/>
      <c r="FC1115" s="37"/>
      <c r="FD1115" s="37"/>
      <c r="FE1115" s="37"/>
      <c r="FF1115" s="37"/>
      <c r="FG1115" s="37"/>
      <c r="FH1115" s="37"/>
      <c r="FI1115" s="37"/>
      <c r="FJ1115" s="37"/>
      <c r="FK1115" s="37"/>
      <c r="FL1115" s="37"/>
      <c r="FM1115" s="37"/>
      <c r="FN1115" s="37"/>
      <c r="FO1115" s="37"/>
      <c r="FP1115" s="37"/>
      <c r="FQ1115" s="37"/>
      <c r="FR1115" s="37"/>
      <c r="FS1115" s="37"/>
      <c r="FT1115" s="37"/>
      <c r="FU1115" s="37"/>
      <c r="FV1115" s="37"/>
      <c r="FW1115" s="37"/>
      <c r="FX1115" s="37"/>
      <c r="FY1115" s="37"/>
      <c r="FZ1115" s="37"/>
      <c r="GA1115" s="37"/>
      <c r="GB1115" s="37"/>
      <c r="GC1115" s="37"/>
      <c r="GD1115" s="37"/>
      <c r="GE1115" s="37"/>
      <c r="GF1115" s="37"/>
      <c r="GG1115" s="37"/>
      <c r="GH1115" s="37"/>
      <c r="GI1115" s="37"/>
      <c r="GJ1115" s="37"/>
      <c r="GK1115" s="37"/>
      <c r="GL1115" s="37"/>
      <c r="GM1115" s="37"/>
      <c r="GN1115" s="37"/>
      <c r="GO1115" s="37"/>
      <c r="GP1115" s="37"/>
      <c r="GQ1115" s="37"/>
      <c r="GR1115" s="37"/>
      <c r="GS1115" s="37"/>
      <c r="GT1115" s="37"/>
      <c r="GU1115" s="37"/>
      <c r="GV1115" s="37"/>
      <c r="GW1115" s="37"/>
      <c r="GX1115" s="37"/>
      <c r="GY1115" s="37"/>
      <c r="GZ1115" s="37"/>
      <c r="HA1115" s="37"/>
      <c r="HB1115" s="37"/>
      <c r="HC1115" s="37"/>
      <c r="HD1115" s="37"/>
      <c r="HE1115" s="37"/>
      <c r="HF1115" s="37"/>
      <c r="HG1115" s="37"/>
      <c r="HH1115" s="37"/>
      <c r="HI1115" s="37"/>
      <c r="HJ1115" s="37"/>
      <c r="HK1115" s="37"/>
      <c r="HL1115" s="37"/>
      <c r="HM1115" s="37"/>
      <c r="HN1115" s="37"/>
      <c r="HO1115" s="37"/>
      <c r="HP1115" s="37"/>
      <c r="HQ1115" s="37"/>
      <c r="HR1115" s="37"/>
      <c r="HS1115" s="37"/>
      <c r="HT1115" s="37"/>
      <c r="HU1115" s="37"/>
      <c r="HV1115" s="37"/>
      <c r="HW1115" s="37"/>
      <c r="HX1115" s="37"/>
      <c r="HY1115" s="37"/>
      <c r="HZ1115" s="37"/>
      <c r="IA1115" s="37"/>
      <c r="IB1115" s="37"/>
      <c r="IC1115" s="37"/>
      <c r="ID1115" s="37"/>
      <c r="IE1115" s="37"/>
      <c r="IF1115" s="37"/>
      <c r="IG1115" s="37"/>
      <c r="IH1115" s="37"/>
      <c r="II1115" s="37"/>
      <c r="IJ1115" s="37"/>
      <c r="IK1115" s="37"/>
      <c r="IL1115" s="37"/>
      <c r="IM1115" s="37"/>
      <c r="IN1115" s="37"/>
      <c r="IO1115" s="37"/>
      <c r="IP1115" s="37"/>
      <c r="IQ1115" s="37"/>
      <c r="IR1115" s="37"/>
      <c r="IS1115" s="37"/>
      <c r="IT1115" s="37"/>
      <c r="IU1115" s="37"/>
      <c r="IV1115" s="37"/>
      <c r="IW1115" s="37"/>
      <c r="IX1115" s="37"/>
      <c r="IY1115" s="37"/>
      <c r="IZ1115" s="37"/>
      <c r="JA1115" s="37"/>
      <c r="JB1115" s="37"/>
      <c r="JC1115" s="37"/>
      <c r="JD1115" s="37"/>
      <c r="JE1115" s="37"/>
      <c r="JF1115" s="37"/>
      <c r="JG1115" s="37"/>
      <c r="JH1115" s="37"/>
      <c r="JI1115" s="37"/>
      <c r="JJ1115" s="37"/>
      <c r="JK1115" s="37"/>
      <c r="JL1115" s="37"/>
      <c r="JM1115" s="37"/>
      <c r="JN1115" s="37"/>
      <c r="JO1115" s="37"/>
      <c r="JP1115" s="37"/>
      <c r="JQ1115" s="37"/>
      <c r="JR1115" s="37"/>
      <c r="JS1115" s="37"/>
      <c r="JT1115" s="37"/>
      <c r="JU1115" s="37"/>
      <c r="JV1115" s="37"/>
      <c r="JW1115" s="37"/>
      <c r="JX1115" s="37"/>
      <c r="JY1115" s="37"/>
      <c r="JZ1115" s="37"/>
      <c r="KA1115" s="37"/>
      <c r="KB1115" s="37"/>
      <c r="KC1115" s="37"/>
      <c r="KD1115" s="37"/>
      <c r="KE1115" s="37"/>
      <c r="KF1115" s="37"/>
      <c r="KG1115" s="37"/>
      <c r="KH1115" s="37"/>
      <c r="KI1115" s="37"/>
      <c r="KJ1115" s="37"/>
      <c r="KK1115" s="37"/>
      <c r="KL1115" s="37"/>
      <c r="KM1115" s="37"/>
      <c r="KN1115" s="37"/>
      <c r="KO1115" s="37"/>
      <c r="KP1115" s="37"/>
      <c r="KQ1115" s="37"/>
      <c r="KR1115" s="37"/>
      <c r="KS1115" s="37"/>
      <c r="KT1115" s="37"/>
      <c r="KU1115" s="37"/>
      <c r="KV1115" s="37"/>
      <c r="KW1115" s="37"/>
      <c r="KX1115" s="37"/>
      <c r="KY1115" s="37"/>
      <c r="KZ1115" s="37"/>
      <c r="LA1115" s="37"/>
      <c r="LB1115" s="37"/>
      <c r="LC1115" s="37"/>
      <c r="LD1115" s="37"/>
      <c r="LE1115" s="37"/>
      <c r="LF1115" s="37"/>
      <c r="LG1115" s="37"/>
      <c r="LH1115" s="37"/>
      <c r="LI1115" s="37"/>
      <c r="LJ1115" s="37"/>
      <c r="LK1115" s="37"/>
      <c r="LL1115" s="37"/>
      <c r="LM1115" s="37"/>
      <c r="LN1115" s="37"/>
      <c r="LO1115" s="37"/>
      <c r="LP1115" s="37"/>
      <c r="LQ1115" s="37"/>
      <c r="LR1115" s="37"/>
      <c r="LS1115" s="37"/>
      <c r="LT1115" s="37"/>
      <c r="LU1115" s="37"/>
      <c r="LV1115" s="37"/>
      <c r="LW1115" s="37"/>
      <c r="LX1115" s="37"/>
      <c r="LY1115" s="37"/>
      <c r="LZ1115" s="37"/>
      <c r="MA1115" s="37"/>
      <c r="MB1115" s="37"/>
      <c r="MC1115" s="37"/>
      <c r="MD1115" s="37"/>
      <c r="ME1115" s="37"/>
      <c r="MF1115" s="37"/>
      <c r="MG1115" s="37"/>
      <c r="MH1115" s="37"/>
      <c r="MI1115" s="37"/>
      <c r="MJ1115" s="37"/>
      <c r="MK1115" s="37"/>
      <c r="ML1115" s="37"/>
      <c r="MM1115" s="37"/>
      <c r="MN1115" s="37"/>
      <c r="MO1115" s="37"/>
      <c r="MP1115" s="37"/>
      <c r="MQ1115" s="37"/>
      <c r="MR1115" s="37"/>
      <c r="MS1115" s="37"/>
      <c r="MT1115" s="37"/>
      <c r="MU1115" s="37"/>
      <c r="MV1115" s="37"/>
      <c r="MW1115" s="37"/>
      <c r="MX1115" s="37"/>
      <c r="MY1115" s="37"/>
      <c r="MZ1115" s="37"/>
      <c r="NA1115" s="37"/>
      <c r="NB1115" s="37"/>
      <c r="NC1115" s="37"/>
      <c r="ND1115" s="37"/>
      <c r="NE1115" s="37"/>
      <c r="NF1115" s="37"/>
      <c r="NG1115" s="37"/>
      <c r="NH1115" s="37"/>
      <c r="NI1115" s="37"/>
      <c r="NJ1115" s="37"/>
      <c r="NK1115" s="37"/>
      <c r="NL1115" s="37"/>
      <c r="NM1115" s="37"/>
      <c r="NN1115" s="37"/>
      <c r="NO1115" s="37"/>
      <c r="NP1115" s="37"/>
      <c r="NQ1115" s="37"/>
      <c r="NR1115" s="37"/>
      <c r="NS1115" s="37"/>
      <c r="NT1115" s="37"/>
      <c r="NU1115" s="37"/>
      <c r="NV1115" s="37"/>
      <c r="NW1115" s="37"/>
      <c r="NX1115" s="37"/>
      <c r="NY1115" s="37"/>
      <c r="NZ1115" s="37"/>
      <c r="OA1115" s="37"/>
      <c r="OB1115" s="37"/>
      <c r="OC1115" s="37"/>
      <c r="OD1115" s="37"/>
      <c r="OE1115" s="37"/>
      <c r="OF1115" s="37"/>
      <c r="OG1115" s="37"/>
      <c r="OH1115" s="37"/>
      <c r="OI1115" s="37"/>
      <c r="OJ1115" s="37"/>
      <c r="OK1115" s="37"/>
      <c r="OL1115" s="37"/>
      <c r="OM1115" s="37"/>
      <c r="ON1115" s="37"/>
      <c r="OO1115" s="37"/>
      <c r="OP1115" s="37"/>
      <c r="OQ1115" s="37"/>
      <c r="OR1115" s="37"/>
      <c r="OS1115" s="37"/>
      <c r="OT1115" s="37"/>
      <c r="OU1115" s="37"/>
      <c r="OV1115" s="37"/>
      <c r="OW1115" s="37"/>
      <c r="OX1115" s="37"/>
      <c r="OY1115" s="37"/>
      <c r="OZ1115" s="37"/>
      <c r="PA1115" s="37"/>
      <c r="PB1115" s="37"/>
      <c r="PC1115" s="37"/>
      <c r="PD1115" s="37"/>
      <c r="PE1115" s="37"/>
      <c r="PF1115" s="37"/>
      <c r="PG1115" s="37"/>
      <c r="PH1115" s="37"/>
      <c r="PI1115" s="37"/>
      <c r="PJ1115" s="37"/>
      <c r="PK1115" s="37"/>
      <c r="PL1115" s="37"/>
      <c r="PM1115" s="37"/>
      <c r="PN1115" s="37"/>
      <c r="PO1115" s="37"/>
      <c r="PP1115" s="37"/>
      <c r="PQ1115" s="37"/>
      <c r="PR1115" s="37"/>
      <c r="PS1115" s="37"/>
      <c r="PT1115" s="37"/>
      <c r="PU1115" s="37"/>
      <c r="PV1115" s="37"/>
      <c r="PW1115" s="37"/>
      <c r="PX1115" s="37"/>
      <c r="PY1115" s="37"/>
      <c r="PZ1115" s="37"/>
      <c r="QA1115" s="37"/>
      <c r="QB1115" s="37"/>
      <c r="QC1115" s="37"/>
      <c r="QD1115" s="37"/>
      <c r="QE1115" s="37"/>
      <c r="QF1115" s="37"/>
      <c r="QG1115" s="37"/>
      <c r="QH1115" s="37"/>
      <c r="QI1115" s="37"/>
      <c r="QJ1115" s="37"/>
      <c r="QK1115" s="37"/>
      <c r="QL1115" s="37"/>
      <c r="QM1115" s="37"/>
      <c r="QN1115" s="37"/>
      <c r="QO1115" s="37"/>
      <c r="QP1115" s="37"/>
      <c r="QQ1115" s="37"/>
      <c r="QR1115" s="37"/>
      <c r="QS1115" s="37"/>
      <c r="QT1115" s="37"/>
      <c r="QU1115" s="37"/>
      <c r="QV1115" s="37"/>
      <c r="QW1115" s="37"/>
      <c r="QX1115" s="37"/>
      <c r="QY1115" s="37"/>
      <c r="QZ1115" s="37"/>
      <c r="RA1115" s="37"/>
      <c r="RB1115" s="37"/>
      <c r="RC1115" s="37"/>
      <c r="RD1115" s="37"/>
      <c r="RE1115" s="37"/>
      <c r="RF1115" s="37"/>
      <c r="RG1115" s="37"/>
      <c r="RH1115" s="37"/>
      <c r="RI1115" s="37"/>
      <c r="RJ1115" s="37"/>
      <c r="RK1115" s="37"/>
      <c r="RL1115" s="37"/>
      <c r="RM1115" s="37"/>
      <c r="RN1115" s="37"/>
      <c r="RO1115" s="37"/>
      <c r="RP1115" s="37"/>
      <c r="RQ1115" s="37"/>
      <c r="RR1115" s="37"/>
      <c r="RS1115" s="37"/>
      <c r="RT1115" s="37"/>
      <c r="RU1115" s="37"/>
      <c r="RV1115" s="37"/>
      <c r="RW1115" s="37"/>
      <c r="RX1115" s="37"/>
      <c r="RY1115" s="37"/>
      <c r="RZ1115" s="37"/>
      <c r="SA1115" s="37"/>
      <c r="SB1115" s="37"/>
      <c r="SC1115" s="37"/>
      <c r="SD1115" s="37"/>
      <c r="SE1115" s="37"/>
      <c r="SF1115" s="37"/>
      <c r="SG1115" s="37"/>
      <c r="SH1115" s="37"/>
      <c r="SI1115" s="37"/>
      <c r="SJ1115" s="37"/>
      <c r="SK1115" s="37"/>
      <c r="SL1115" s="37"/>
      <c r="SM1115" s="37"/>
      <c r="SN1115" s="37"/>
      <c r="SO1115" s="37"/>
      <c r="SP1115" s="37"/>
      <c r="SQ1115" s="37"/>
      <c r="SR1115" s="37"/>
      <c r="SS1115" s="37"/>
      <c r="ST1115" s="37"/>
      <c r="SU1115" s="37"/>
      <c r="SV1115" s="37"/>
      <c r="SW1115" s="37"/>
      <c r="SX1115" s="37"/>
      <c r="SY1115" s="37"/>
      <c r="SZ1115" s="37"/>
      <c r="TA1115" s="37"/>
      <c r="TB1115" s="37"/>
      <c r="TC1115" s="37"/>
      <c r="TD1115" s="37"/>
      <c r="TE1115" s="37"/>
      <c r="TF1115" s="37"/>
      <c r="TG1115" s="37"/>
      <c r="TH1115" s="37"/>
      <c r="TI1115" s="37"/>
      <c r="TJ1115" s="37"/>
      <c r="TK1115" s="37"/>
      <c r="TL1115" s="37"/>
      <c r="TM1115" s="37"/>
      <c r="TN1115" s="37"/>
      <c r="TO1115" s="37"/>
      <c r="TP1115" s="37"/>
      <c r="TQ1115" s="37"/>
      <c r="TR1115" s="37"/>
      <c r="TS1115" s="37"/>
      <c r="TT1115" s="37"/>
      <c r="TU1115" s="37"/>
      <c r="TV1115" s="37"/>
      <c r="TW1115" s="37"/>
      <c r="TX1115" s="37"/>
      <c r="TY1115" s="37"/>
      <c r="TZ1115" s="37"/>
      <c r="UA1115" s="37"/>
      <c r="UB1115" s="37"/>
      <c r="UC1115" s="37"/>
      <c r="UD1115" s="37"/>
      <c r="UE1115" s="37"/>
      <c r="UF1115" s="37"/>
      <c r="UG1115" s="37"/>
      <c r="UH1115" s="37"/>
      <c r="UI1115" s="37"/>
      <c r="UJ1115" s="37"/>
      <c r="UK1115" s="37"/>
      <c r="UL1115" s="37"/>
      <c r="UM1115" s="37"/>
      <c r="UN1115" s="37"/>
      <c r="UO1115" s="37"/>
      <c r="UP1115" s="37"/>
      <c r="UQ1115" s="37"/>
      <c r="UR1115" s="37"/>
      <c r="US1115" s="37"/>
      <c r="UT1115" s="37"/>
      <c r="UU1115" s="37"/>
      <c r="UV1115" s="37"/>
      <c r="UW1115" s="37"/>
      <c r="UX1115" s="37"/>
      <c r="UY1115" s="37"/>
      <c r="UZ1115" s="37"/>
      <c r="VA1115" s="37"/>
      <c r="VB1115" s="37"/>
      <c r="VC1115" s="37"/>
      <c r="VD1115" s="37"/>
      <c r="VE1115" s="37"/>
      <c r="VF1115" s="37"/>
      <c r="VG1115" s="37"/>
      <c r="VH1115" s="37"/>
      <c r="VI1115" s="37"/>
      <c r="VJ1115" s="37"/>
      <c r="VK1115" s="37"/>
      <c r="VL1115" s="37"/>
      <c r="VM1115" s="37"/>
      <c r="VN1115" s="37"/>
      <c r="VO1115" s="37"/>
      <c r="VP1115" s="37"/>
      <c r="VQ1115" s="37"/>
      <c r="VR1115" s="37"/>
      <c r="VS1115" s="37"/>
      <c r="VT1115" s="37"/>
      <c r="VU1115" s="37"/>
      <c r="VV1115" s="37"/>
      <c r="VW1115" s="37"/>
      <c r="VX1115" s="37"/>
      <c r="VY1115" s="37"/>
      <c r="VZ1115" s="37"/>
      <c r="WA1115" s="37"/>
      <c r="WB1115" s="37"/>
      <c r="WC1115" s="37"/>
      <c r="WD1115" s="37"/>
      <c r="WE1115" s="37"/>
      <c r="WF1115" s="37"/>
      <c r="WG1115" s="37"/>
      <c r="WH1115" s="37"/>
      <c r="WI1115" s="37"/>
      <c r="WJ1115" s="37"/>
      <c r="WK1115" s="37"/>
      <c r="WL1115" s="37"/>
      <c r="WM1115" s="37"/>
      <c r="WN1115" s="37"/>
      <c r="WO1115" s="37"/>
      <c r="WP1115" s="37"/>
      <c r="WQ1115" s="37"/>
      <c r="WR1115" s="37"/>
      <c r="WS1115" s="37"/>
      <c r="WT1115" s="37"/>
      <c r="WU1115" s="37"/>
      <c r="WV1115" s="37"/>
      <c r="WW1115" s="37"/>
      <c r="WX1115" s="37"/>
      <c r="WY1115" s="37"/>
      <c r="WZ1115" s="37"/>
      <c r="XA1115" s="37"/>
      <c r="XB1115" s="37"/>
      <c r="XC1115" s="37"/>
      <c r="XD1115" s="37"/>
      <c r="XE1115" s="37"/>
      <c r="XF1115" s="37"/>
      <c r="XG1115" s="37"/>
      <c r="XH1115" s="37"/>
      <c r="XI1115" s="37"/>
      <c r="XJ1115" s="37"/>
      <c r="XK1115" s="37"/>
      <c r="XL1115" s="37"/>
      <c r="XM1115" s="37"/>
      <c r="XN1115" s="37"/>
      <c r="XO1115" s="37"/>
      <c r="XP1115" s="37"/>
      <c r="XQ1115" s="37"/>
      <c r="XR1115" s="37"/>
      <c r="XS1115" s="37"/>
      <c r="XT1115" s="37"/>
      <c r="XU1115" s="37"/>
      <c r="XV1115" s="37"/>
      <c r="XW1115" s="37"/>
      <c r="XX1115" s="37"/>
      <c r="XY1115" s="37"/>
      <c r="XZ1115" s="37"/>
      <c r="YA1115" s="37"/>
      <c r="YB1115" s="37"/>
      <c r="YC1115" s="37"/>
      <c r="YD1115" s="37"/>
      <c r="YE1115" s="37"/>
      <c r="YF1115" s="37"/>
      <c r="YG1115" s="37"/>
      <c r="YH1115" s="37"/>
      <c r="YI1115" s="37"/>
      <c r="YJ1115" s="37"/>
      <c r="YK1115" s="37"/>
      <c r="YL1115" s="37"/>
      <c r="YM1115" s="37"/>
      <c r="YN1115" s="37"/>
      <c r="YO1115" s="37"/>
      <c r="YP1115" s="37"/>
      <c r="YQ1115" s="37"/>
      <c r="YR1115" s="37"/>
      <c r="YS1115" s="37"/>
      <c r="YT1115" s="37"/>
      <c r="YU1115" s="37"/>
      <c r="YV1115" s="37"/>
      <c r="YW1115" s="37"/>
      <c r="YX1115" s="37"/>
      <c r="YY1115" s="37"/>
      <c r="YZ1115" s="37"/>
      <c r="ZA1115" s="37"/>
      <c r="ZB1115" s="37"/>
      <c r="ZC1115" s="37"/>
      <c r="ZD1115" s="37"/>
      <c r="ZE1115" s="37"/>
      <c r="ZF1115" s="37"/>
      <c r="ZG1115" s="37"/>
      <c r="ZH1115" s="37"/>
      <c r="ZI1115" s="37"/>
      <c r="ZJ1115" s="37"/>
      <c r="ZK1115" s="37"/>
      <c r="ZL1115" s="37"/>
      <c r="ZM1115" s="37"/>
      <c r="ZN1115" s="37"/>
      <c r="ZO1115" s="37"/>
      <c r="ZP1115" s="37"/>
      <c r="ZQ1115" s="37"/>
      <c r="ZR1115" s="37"/>
      <c r="ZS1115" s="37"/>
      <c r="ZT1115" s="37"/>
      <c r="ZU1115" s="37"/>
      <c r="ZV1115" s="37"/>
      <c r="ZW1115" s="37"/>
      <c r="ZX1115" s="37"/>
      <c r="ZY1115" s="37"/>
      <c r="ZZ1115" s="37"/>
      <c r="AAA1115" s="37"/>
      <c r="AAB1115" s="37"/>
      <c r="AAC1115" s="37"/>
      <c r="AAD1115" s="37"/>
      <c r="AAE1115" s="37"/>
      <c r="AAF1115" s="37"/>
      <c r="AAG1115" s="37"/>
      <c r="AAH1115" s="37"/>
      <c r="AAI1115" s="37"/>
      <c r="AAJ1115" s="37"/>
      <c r="AAK1115" s="37"/>
      <c r="AAL1115" s="35"/>
      <c r="AAM1115" s="35"/>
      <c r="AAN1115" s="35"/>
      <c r="AAO1115" s="35"/>
      <c r="AAP1115" s="35"/>
      <c r="AAQ1115" s="35"/>
      <c r="AAR1115" s="35"/>
      <c r="AAS1115" s="35"/>
      <c r="AAT1115" s="35"/>
      <c r="AAU1115" s="36" t="s">
        <v>111</v>
      </c>
      <c r="AAV1115" s="35"/>
      <c r="AAY1115" s="23"/>
      <c r="AAZ1115" s="23"/>
      <c r="ABA1115" s="23"/>
      <c r="ABB1115" s="23"/>
      <c r="ABC1115" s="23"/>
      <c r="ABD1115" s="23"/>
      <c r="ABE1115" s="23"/>
      <c r="ABF1115" s="23"/>
      <c r="ABG1115" s="23"/>
      <c r="ABH1115" s="23"/>
      <c r="ABI1115" s="23"/>
      <c r="ABJ1115" s="23"/>
    </row>
    <row r="1116" spans="1:738" ht="13" x14ac:dyDescent="0.15">
      <c r="C1116" s="22"/>
      <c r="D1116" s="22"/>
      <c r="E1116" s="22"/>
      <c r="F1116" s="22"/>
      <c r="G1116" s="22"/>
      <c r="AC1116" s="32"/>
      <c r="AD1116" s="32"/>
      <c r="AE1116" s="32"/>
      <c r="AF1116" s="32"/>
      <c r="AG1116" s="32"/>
      <c r="AH1116" s="32"/>
      <c r="AI1116" s="32"/>
      <c r="AJ1116" s="32"/>
      <c r="AK1116" s="32"/>
      <c r="AL1116" s="32"/>
      <c r="AM1116" s="32"/>
      <c r="AN1116" s="32"/>
      <c r="AAU1116" s="34" t="s">
        <v>63</v>
      </c>
    </row>
    <row r="1117" spans="1:738" ht="13" x14ac:dyDescent="0.15">
      <c r="C1117" s="22"/>
      <c r="D1117" s="22"/>
      <c r="E1117" s="22"/>
      <c r="F1117" s="22"/>
      <c r="G1117" s="22"/>
      <c r="AC1117" s="32"/>
      <c r="AD1117" s="32"/>
      <c r="AE1117" s="32"/>
      <c r="AF1117" s="32"/>
      <c r="AG1117" s="32"/>
      <c r="AH1117" s="32"/>
      <c r="AI1117" s="32"/>
      <c r="AJ1117" s="32"/>
      <c r="AK1117" s="32"/>
      <c r="AL1117" s="32"/>
      <c r="AM1117" s="32"/>
      <c r="AN1117" s="32"/>
      <c r="AAU1117" s="34"/>
    </row>
    <row r="1118" spans="1:738" ht="13" x14ac:dyDescent="0.15">
      <c r="C1118" s="22"/>
      <c r="D1118" s="22"/>
      <c r="E1118" s="22"/>
      <c r="F1118" s="22"/>
      <c r="G1118" s="22"/>
      <c r="AC1118" s="32"/>
      <c r="AD1118" s="32"/>
      <c r="AE1118" s="32"/>
      <c r="AF1118" s="32"/>
      <c r="AG1118" s="32"/>
      <c r="AH1118" s="32"/>
      <c r="AI1118" s="32"/>
      <c r="AJ1118" s="32"/>
      <c r="AK1118" s="32"/>
      <c r="AL1118" s="32"/>
      <c r="AM1118" s="32"/>
      <c r="AN1118" s="32"/>
      <c r="AAW1118" s="27" t="s">
        <v>110</v>
      </c>
      <c r="AAX1118" s="27"/>
      <c r="AAY1118" s="27"/>
      <c r="AAZ1118" s="27"/>
      <c r="ABA1118" s="27"/>
      <c r="ABB1118" s="27"/>
      <c r="ABC1118" s="27"/>
      <c r="ABD1118" s="27"/>
      <c r="ABE1118" s="27"/>
      <c r="ABF1118" s="27"/>
    </row>
    <row r="1119" spans="1:738" ht="13" x14ac:dyDescent="0.15">
      <c r="C1119" s="22"/>
      <c r="D1119" s="22"/>
      <c r="E1119" s="22"/>
      <c r="F1119" s="22"/>
      <c r="G1119" s="22"/>
      <c r="AC1119" s="32"/>
      <c r="AD1119" s="32"/>
      <c r="AE1119" s="32"/>
      <c r="AF1119" s="32"/>
      <c r="AG1119" s="32"/>
      <c r="AH1119" s="32"/>
      <c r="AI1119" s="32"/>
      <c r="AJ1119" s="32"/>
      <c r="AK1119" s="32"/>
      <c r="AL1119" s="32"/>
      <c r="AM1119" s="32"/>
      <c r="AN1119" s="32"/>
      <c r="AAW1119" s="27" t="s">
        <v>109</v>
      </c>
      <c r="AAX1119" s="27"/>
      <c r="AAY1119" s="27"/>
      <c r="AAZ1119" s="27"/>
      <c r="ABA1119" s="27"/>
      <c r="ABB1119" s="27"/>
      <c r="ABC1119" s="27"/>
      <c r="ABD1119" s="27"/>
      <c r="ABE1119" s="27"/>
      <c r="ABF1119" s="27"/>
    </row>
    <row r="1120" spans="1:738" ht="13" x14ac:dyDescent="0.15">
      <c r="C1120" s="22"/>
      <c r="D1120" s="22"/>
      <c r="E1120" s="22"/>
      <c r="F1120" s="22"/>
      <c r="G1120" s="22"/>
      <c r="AC1120" s="32"/>
      <c r="AD1120" s="32"/>
      <c r="AE1120" s="32"/>
      <c r="AF1120" s="32"/>
      <c r="AG1120" s="32"/>
      <c r="AH1120" s="32"/>
      <c r="AI1120" s="32"/>
      <c r="AJ1120" s="32"/>
      <c r="AK1120" s="32"/>
      <c r="AL1120" s="32"/>
      <c r="AM1120" s="32"/>
      <c r="AN1120" s="32"/>
      <c r="AAW1120" s="27"/>
      <c r="AAX1120" s="27"/>
      <c r="AAY1120" s="27"/>
      <c r="AAZ1120" s="27"/>
      <c r="ABA1120" s="27"/>
      <c r="ABB1120" s="27"/>
      <c r="ABC1120" s="27"/>
      <c r="ABD1120" s="27"/>
      <c r="ABE1120" s="27"/>
      <c r="ABF1120" s="27"/>
    </row>
    <row r="1121" spans="3:738" ht="13" x14ac:dyDescent="0.15">
      <c r="C1121" s="22"/>
      <c r="D1121" s="22"/>
      <c r="E1121" s="22"/>
      <c r="F1121" s="22"/>
      <c r="G1121" s="22"/>
      <c r="AC1121" s="32"/>
      <c r="AD1121" s="32"/>
      <c r="AE1121" s="32"/>
      <c r="AF1121" s="32"/>
      <c r="AG1121" s="32"/>
      <c r="AH1121" s="32"/>
      <c r="AI1121" s="32"/>
      <c r="AJ1121" s="32"/>
      <c r="AK1121" s="32"/>
      <c r="AL1121" s="32"/>
      <c r="AM1121" s="32"/>
      <c r="AN1121" s="32"/>
      <c r="AAW1121" s="27"/>
      <c r="AAX1121" s="27" t="s">
        <v>108</v>
      </c>
      <c r="AAY1121" s="27"/>
      <c r="AAZ1121" s="27"/>
      <c r="ABA1121" s="27"/>
      <c r="ABB1121" s="27"/>
      <c r="ABC1121" s="27"/>
      <c r="ABD1121" s="27"/>
      <c r="ABE1121" s="27"/>
      <c r="ABF1121" s="27"/>
    </row>
    <row r="1122" spans="3:738" ht="13" x14ac:dyDescent="0.15">
      <c r="C1122" s="22"/>
      <c r="D1122" s="22"/>
      <c r="E1122" s="22"/>
      <c r="F1122" s="22"/>
      <c r="G1122" s="22"/>
      <c r="AC1122" s="32"/>
      <c r="AD1122" s="32"/>
      <c r="AE1122" s="32"/>
      <c r="AF1122" s="32"/>
      <c r="AG1122" s="32"/>
      <c r="AH1122" s="32"/>
      <c r="AI1122" s="32"/>
      <c r="AJ1122" s="32"/>
      <c r="AK1122" s="32"/>
      <c r="AL1122" s="32"/>
      <c r="AM1122" s="32"/>
      <c r="AN1122" s="32"/>
      <c r="AAW1122" s="27"/>
      <c r="AAX1122" s="27" t="s">
        <v>107</v>
      </c>
      <c r="AAY1122" s="27"/>
      <c r="AAZ1122" s="27"/>
      <c r="ABA1122" s="27"/>
      <c r="ABB1122" s="27"/>
      <c r="ABC1122" s="27"/>
      <c r="ABD1122" s="27"/>
      <c r="ABE1122" s="27"/>
      <c r="ABF1122" s="27"/>
    </row>
    <row r="1123" spans="3:738" ht="13" x14ac:dyDescent="0.15">
      <c r="C1123" s="22"/>
      <c r="D1123" s="22"/>
      <c r="E1123" s="22"/>
      <c r="F1123" s="22"/>
      <c r="G1123" s="22"/>
      <c r="AC1123" s="32"/>
      <c r="AD1123" s="32"/>
      <c r="AE1123" s="32"/>
      <c r="AF1123" s="32"/>
      <c r="AG1123" s="32"/>
      <c r="AH1123" s="32"/>
      <c r="AI1123" s="32"/>
      <c r="AJ1123" s="32"/>
      <c r="AK1123" s="32"/>
      <c r="AL1123" s="32"/>
      <c r="AM1123" s="32"/>
      <c r="AN1123" s="32"/>
      <c r="AAW1123" s="27"/>
      <c r="AAX1123" s="27" t="s">
        <v>106</v>
      </c>
      <c r="AAY1123" s="27"/>
      <c r="AAZ1123" s="27"/>
      <c r="ABA1123" s="27"/>
      <c r="ABB1123" s="27"/>
      <c r="ABC1123" s="27"/>
      <c r="ABD1123" s="27"/>
      <c r="ABE1123" s="27"/>
      <c r="ABF1123" s="27"/>
    </row>
    <row r="1124" spans="3:738" ht="13" x14ac:dyDescent="0.15">
      <c r="C1124" s="22"/>
      <c r="D1124" s="22"/>
      <c r="E1124" s="22"/>
      <c r="F1124" s="22"/>
      <c r="G1124" s="22"/>
      <c r="AC1124" s="32"/>
      <c r="AD1124" s="32"/>
      <c r="AE1124" s="32"/>
      <c r="AF1124" s="32"/>
      <c r="AG1124" s="32"/>
      <c r="AH1124" s="32"/>
      <c r="AI1124" s="32"/>
      <c r="AJ1124" s="32"/>
      <c r="AK1124" s="32"/>
      <c r="AL1124" s="32"/>
      <c r="AM1124" s="32"/>
      <c r="AN1124" s="32"/>
      <c r="AAW1124" s="27"/>
      <c r="AAX1124" s="27"/>
      <c r="AAY1124" s="27"/>
      <c r="AAZ1124" s="27"/>
      <c r="ABA1124" s="27"/>
      <c r="ABB1124" s="27"/>
      <c r="ABC1124" s="27"/>
      <c r="ABD1124" s="27"/>
      <c r="ABE1124" s="27"/>
      <c r="ABF1124" s="27"/>
    </row>
    <row r="1125" spans="3:738" ht="13" x14ac:dyDescent="0.15">
      <c r="C1125" s="22"/>
      <c r="D1125" s="22"/>
      <c r="E1125" s="22"/>
      <c r="F1125" s="22"/>
      <c r="G1125" s="22"/>
      <c r="AC1125" s="32"/>
      <c r="AD1125" s="32"/>
      <c r="AE1125" s="32"/>
      <c r="AF1125" s="32"/>
      <c r="AG1125" s="32"/>
      <c r="AH1125" s="32"/>
      <c r="AI1125" s="32"/>
      <c r="AJ1125" s="32"/>
      <c r="AK1125" s="32"/>
      <c r="AL1125" s="32"/>
      <c r="AM1125" s="32"/>
      <c r="AN1125" s="32"/>
      <c r="AAW1125" s="27"/>
      <c r="AAX1125" s="27"/>
      <c r="AAY1125" s="27"/>
      <c r="AAZ1125" s="27"/>
      <c r="ABA1125" s="27"/>
      <c r="ABB1125" s="27"/>
      <c r="ABC1125" s="27"/>
      <c r="ABD1125" s="27"/>
      <c r="ABE1125" s="27"/>
      <c r="ABF1125" s="27"/>
    </row>
    <row r="1126" spans="3:738" ht="13" x14ac:dyDescent="0.15">
      <c r="C1126" s="22"/>
      <c r="D1126" s="22"/>
      <c r="E1126" s="22"/>
      <c r="F1126" s="22"/>
      <c r="G1126" s="22"/>
      <c r="AC1126" s="32"/>
      <c r="AD1126" s="32"/>
      <c r="AE1126" s="32"/>
      <c r="AF1126" s="32"/>
      <c r="AG1126" s="32"/>
      <c r="AH1126" s="32"/>
      <c r="AI1126" s="32"/>
      <c r="AJ1126" s="32"/>
      <c r="AK1126" s="32"/>
      <c r="AL1126" s="32"/>
      <c r="AM1126" s="32"/>
      <c r="AN1126" s="32"/>
      <c r="AAW1126" s="27"/>
      <c r="AAX1126" s="27"/>
      <c r="AAY1126" s="27"/>
      <c r="AAZ1126" s="27"/>
      <c r="ABA1126" s="27"/>
      <c r="ABB1126" s="27"/>
      <c r="ABC1126" s="27"/>
      <c r="ABD1126" s="27"/>
      <c r="ABE1126" s="27"/>
      <c r="ABF1126" s="27"/>
    </row>
    <row r="1127" spans="3:738" ht="13" x14ac:dyDescent="0.15">
      <c r="C1127" s="22"/>
      <c r="D1127" s="22"/>
      <c r="E1127" s="22"/>
      <c r="F1127" s="22"/>
      <c r="G1127" s="22"/>
      <c r="AC1127" s="32"/>
      <c r="AD1127" s="32"/>
      <c r="AE1127" s="32"/>
      <c r="AF1127" s="32"/>
      <c r="AG1127" s="32"/>
      <c r="AH1127" s="32"/>
      <c r="AI1127" s="32"/>
      <c r="AJ1127" s="32"/>
      <c r="AK1127" s="32"/>
      <c r="AL1127" s="32"/>
      <c r="AM1127" s="32"/>
      <c r="AN1127" s="32"/>
      <c r="AAW1127" s="27"/>
      <c r="AAX1127" s="27"/>
      <c r="AAY1127" s="27"/>
      <c r="AAZ1127" s="27"/>
      <c r="ABA1127" s="27"/>
      <c r="ABB1127" s="27"/>
      <c r="ABC1127" s="27"/>
      <c r="ABD1127" s="27"/>
      <c r="ABE1127" s="27"/>
      <c r="ABF1127" s="27"/>
    </row>
    <row r="1128" spans="3:738" ht="13" x14ac:dyDescent="0.15">
      <c r="C1128" s="22"/>
      <c r="D1128" s="22"/>
      <c r="E1128" s="22"/>
      <c r="F1128" s="22"/>
      <c r="G1128" s="22"/>
      <c r="AC1128" s="32"/>
      <c r="AD1128" s="32"/>
      <c r="AE1128" s="32"/>
      <c r="AF1128" s="32"/>
      <c r="AG1128" s="32"/>
      <c r="AH1128" s="32"/>
      <c r="AI1128" s="32"/>
      <c r="AJ1128" s="32"/>
      <c r="AK1128" s="32"/>
      <c r="AL1128" s="32"/>
      <c r="AM1128" s="32"/>
      <c r="AN1128" s="32"/>
      <c r="AAW1128" s="27"/>
      <c r="AAX1128" s="27"/>
      <c r="AAY1128" s="27"/>
      <c r="AAZ1128" s="27" t="s">
        <v>105</v>
      </c>
      <c r="ABA1128" s="27"/>
      <c r="ABB1128" s="27"/>
      <c r="ABC1128" s="27"/>
      <c r="ABD1128" s="27"/>
      <c r="ABE1128" s="27"/>
      <c r="ABF1128" s="27"/>
    </row>
    <row r="1129" spans="3:738" ht="13" x14ac:dyDescent="0.15">
      <c r="C1129" s="22"/>
      <c r="D1129" s="22"/>
      <c r="E1129" s="22"/>
      <c r="F1129" s="22"/>
      <c r="G1129" s="22"/>
      <c r="AC1129" s="32"/>
      <c r="AD1129" s="32"/>
      <c r="AE1129" s="32"/>
      <c r="AF1129" s="32"/>
      <c r="AG1129" s="32"/>
      <c r="AH1129" s="32"/>
      <c r="AI1129" s="32"/>
      <c r="AJ1129" s="32"/>
      <c r="AK1129" s="32"/>
      <c r="AL1129" s="32"/>
      <c r="AM1129" s="32"/>
      <c r="AN1129" s="32"/>
      <c r="AAW1129" s="27"/>
      <c r="AAX1129" s="27"/>
      <c r="AAY1129" s="27"/>
      <c r="AAZ1129" s="27" t="s">
        <v>104</v>
      </c>
      <c r="ABA1129" s="27"/>
      <c r="ABB1129" s="27"/>
      <c r="ABC1129" s="27"/>
      <c r="ABD1129" s="27"/>
      <c r="ABE1129" s="27"/>
      <c r="ABF1129" s="27"/>
    </row>
    <row r="1130" spans="3:738" ht="13" x14ac:dyDescent="0.15">
      <c r="C1130" s="22"/>
      <c r="D1130" s="22"/>
      <c r="E1130" s="22"/>
      <c r="F1130" s="22"/>
      <c r="G1130" s="22"/>
      <c r="AC1130" s="32"/>
      <c r="AD1130" s="32"/>
      <c r="AE1130" s="32"/>
      <c r="AF1130" s="32"/>
      <c r="AG1130" s="32"/>
      <c r="AH1130" s="32"/>
      <c r="AI1130" s="32"/>
      <c r="AJ1130" s="32"/>
      <c r="AK1130" s="32"/>
      <c r="AL1130" s="32"/>
      <c r="AM1130" s="32"/>
      <c r="AN1130" s="32"/>
      <c r="AAW1130" s="27"/>
      <c r="AAX1130" s="27"/>
      <c r="AAY1130" s="27"/>
      <c r="AAZ1130" s="27" t="s">
        <v>103</v>
      </c>
      <c r="ABA1130" s="27"/>
      <c r="ABB1130" s="27"/>
      <c r="ABC1130" s="27"/>
      <c r="ABD1130" s="27"/>
      <c r="ABE1130" s="27"/>
      <c r="ABF1130" s="27"/>
    </row>
    <row r="1131" spans="3:738" ht="13" x14ac:dyDescent="0.15">
      <c r="C1131" s="22"/>
      <c r="D1131" s="22"/>
      <c r="E1131" s="22"/>
      <c r="F1131" s="22"/>
      <c r="G1131" s="22"/>
      <c r="AC1131" s="32"/>
      <c r="AD1131" s="32"/>
      <c r="AE1131" s="32"/>
      <c r="AF1131" s="32"/>
      <c r="AG1131" s="32"/>
      <c r="AH1131" s="32"/>
      <c r="AI1131" s="32"/>
      <c r="AJ1131" s="32"/>
      <c r="AK1131" s="32"/>
      <c r="AL1131" s="32"/>
      <c r="AM1131" s="32"/>
      <c r="AN1131" s="32"/>
      <c r="AAW1131" s="27"/>
      <c r="AAX1131" s="27"/>
      <c r="AAY1131" s="27"/>
      <c r="AAZ1131" s="27"/>
      <c r="ABA1131" s="27"/>
      <c r="ABB1131" s="27"/>
      <c r="ABC1131" s="27"/>
      <c r="ABD1131" s="27"/>
      <c r="ABE1131" s="27"/>
      <c r="ABF1131" s="27"/>
      <c r="ABG1131" s="23"/>
      <c r="ABH1131" s="23"/>
      <c r="ABI1131" s="23"/>
      <c r="ABJ1131" s="23"/>
    </row>
    <row r="1132" spans="3:738" ht="13" x14ac:dyDescent="0.15">
      <c r="C1132" s="22"/>
      <c r="D1132" s="22"/>
      <c r="E1132" s="22"/>
      <c r="F1132" s="22"/>
      <c r="G1132" s="22"/>
      <c r="AC1132" s="32"/>
      <c r="AD1132" s="32"/>
      <c r="AE1132" s="32"/>
      <c r="AF1132" s="32"/>
      <c r="AG1132" s="32"/>
      <c r="AH1132" s="32"/>
      <c r="AI1132" s="32"/>
      <c r="AJ1132" s="32"/>
      <c r="AK1132" s="32"/>
      <c r="AL1132" s="32"/>
      <c r="AM1132" s="32"/>
      <c r="AN1132" s="32"/>
      <c r="AAW1132" s="27"/>
      <c r="AAX1132" s="27"/>
      <c r="AAY1132" s="27"/>
      <c r="AAZ1132" s="27"/>
      <c r="ABA1132" s="27"/>
      <c r="ABB1132" s="27"/>
      <c r="ABC1132" s="27"/>
      <c r="ABD1132" s="27"/>
      <c r="ABE1132" s="27"/>
      <c r="ABF1132" s="27"/>
      <c r="ABG1132" s="23"/>
      <c r="ABH1132" s="23"/>
      <c r="ABI1132" s="23"/>
      <c r="ABJ1132" s="23"/>
    </row>
    <row r="1133" spans="3:738" ht="13" x14ac:dyDescent="0.15">
      <c r="C1133" s="22"/>
      <c r="D1133" s="22"/>
      <c r="E1133" s="22"/>
      <c r="F1133" s="22"/>
      <c r="G1133" s="22"/>
      <c r="AC1133" s="32"/>
      <c r="AD1133" s="32"/>
      <c r="AE1133" s="32"/>
      <c r="AF1133" s="32"/>
      <c r="AG1133" s="32"/>
      <c r="AH1133" s="32"/>
      <c r="AI1133" s="32"/>
      <c r="AJ1133" s="32"/>
      <c r="AK1133" s="32"/>
      <c r="AL1133" s="32"/>
      <c r="AM1133" s="32"/>
      <c r="AN1133" s="32"/>
      <c r="AAW1133" s="27"/>
      <c r="AAX1133" s="27"/>
      <c r="AAY1133" s="27"/>
      <c r="AAZ1133" s="27"/>
      <c r="ABA1133" s="27" t="s">
        <v>102</v>
      </c>
      <c r="ABB1133" s="27"/>
      <c r="ABC1133" s="27"/>
      <c r="ABD1133" s="27"/>
      <c r="ABE1133" s="27"/>
      <c r="ABF1133" s="27"/>
      <c r="ABG1133" s="23"/>
      <c r="ABH1133" s="23"/>
      <c r="ABI1133" s="23"/>
      <c r="ABJ1133" s="23"/>
    </row>
    <row r="1134" spans="3:738" ht="13" x14ac:dyDescent="0.15">
      <c r="C1134" s="22"/>
      <c r="D1134" s="22"/>
      <c r="E1134" s="22"/>
      <c r="F1134" s="22"/>
      <c r="G1134" s="22"/>
      <c r="AC1134" s="32"/>
      <c r="AD1134" s="32"/>
      <c r="AE1134" s="32"/>
      <c r="AF1134" s="32"/>
      <c r="AG1134" s="32"/>
      <c r="AH1134" s="32"/>
      <c r="AI1134" s="32"/>
      <c r="AJ1134" s="32"/>
      <c r="AK1134" s="32"/>
      <c r="AL1134" s="32"/>
      <c r="AM1134" s="32"/>
      <c r="AN1134" s="32"/>
      <c r="AAW1134" s="27"/>
      <c r="AAX1134" s="27"/>
      <c r="AAY1134" s="27"/>
      <c r="AAZ1134" s="27"/>
      <c r="ABA1134" s="27" t="s">
        <v>101</v>
      </c>
      <c r="ABB1134" s="27"/>
      <c r="ABC1134" s="27"/>
      <c r="ABD1134" s="27"/>
      <c r="ABE1134" s="27"/>
      <c r="ABF1134" s="27"/>
      <c r="ABG1134" s="23"/>
      <c r="ABH1134" s="23"/>
      <c r="ABI1134" s="23"/>
      <c r="ABJ1134" s="23"/>
    </row>
    <row r="1135" spans="3:738" ht="13" x14ac:dyDescent="0.15">
      <c r="C1135" s="22"/>
      <c r="D1135" s="22"/>
      <c r="E1135" s="22"/>
      <c r="F1135" s="22"/>
      <c r="G1135" s="22"/>
      <c r="AC1135" s="32"/>
      <c r="AD1135" s="32"/>
      <c r="AE1135" s="32"/>
      <c r="AF1135" s="32"/>
      <c r="AG1135" s="32"/>
      <c r="AH1135" s="32"/>
      <c r="AI1135" s="32"/>
      <c r="AJ1135" s="32"/>
      <c r="AK1135" s="32"/>
      <c r="AL1135" s="32"/>
      <c r="AM1135" s="32"/>
      <c r="AN1135" s="32"/>
      <c r="AAW1135" s="27"/>
      <c r="AAX1135" s="27"/>
      <c r="AAY1135" s="27"/>
      <c r="AAZ1135" s="27"/>
      <c r="ABA1135" s="27" t="s">
        <v>100</v>
      </c>
      <c r="ABB1135" s="27"/>
      <c r="ABC1135" s="27"/>
      <c r="ABD1135" s="27"/>
      <c r="ABE1135" s="27"/>
      <c r="ABF1135" s="27"/>
      <c r="ABG1135" s="23"/>
      <c r="ABH1135" s="23"/>
      <c r="ABI1135" s="23"/>
      <c r="ABJ1135" s="23"/>
    </row>
    <row r="1136" spans="3:738" ht="13" x14ac:dyDescent="0.15">
      <c r="C1136" s="22"/>
      <c r="D1136" s="22"/>
      <c r="E1136" s="22"/>
      <c r="F1136" s="22"/>
      <c r="G1136" s="22"/>
      <c r="AC1136" s="32"/>
      <c r="AD1136" s="32"/>
      <c r="AE1136" s="32"/>
      <c r="AF1136" s="32"/>
      <c r="AG1136" s="32"/>
      <c r="AH1136" s="32"/>
      <c r="AI1136" s="32"/>
      <c r="AJ1136" s="32"/>
      <c r="AK1136" s="32"/>
      <c r="AL1136" s="32"/>
      <c r="AM1136" s="32"/>
      <c r="AN1136" s="32"/>
      <c r="AAW1136" s="27"/>
      <c r="AAX1136" s="27"/>
      <c r="AAY1136" s="27"/>
      <c r="AAZ1136" s="27"/>
      <c r="ABA1136" s="27"/>
      <c r="ABB1136" s="27"/>
      <c r="ABC1136" s="27"/>
      <c r="ABD1136" s="27"/>
      <c r="ABE1136" s="27"/>
      <c r="ABF1136" s="27"/>
      <c r="ABG1136" s="23"/>
      <c r="ABH1136" s="23"/>
      <c r="ABI1136" s="23"/>
      <c r="ABJ1136" s="23"/>
    </row>
    <row r="1137" spans="2:738" ht="13" x14ac:dyDescent="0.15">
      <c r="C1137" s="22"/>
      <c r="D1137" s="22"/>
      <c r="E1137" s="22"/>
      <c r="F1137" s="22"/>
      <c r="G1137" s="22"/>
      <c r="AC1137" s="32"/>
      <c r="AD1137" s="32"/>
      <c r="AE1137" s="32"/>
      <c r="AF1137" s="32"/>
      <c r="AG1137" s="32"/>
      <c r="AH1137" s="32"/>
      <c r="AI1137" s="32"/>
      <c r="AJ1137" s="32"/>
      <c r="AK1137" s="32"/>
      <c r="AL1137" s="32"/>
      <c r="AM1137" s="32"/>
      <c r="AN1137" s="32"/>
      <c r="AAW1137" s="27"/>
      <c r="AAX1137" s="27"/>
      <c r="AAY1137" s="27"/>
      <c r="AAZ1137" s="27"/>
      <c r="ABA1137" s="27"/>
      <c r="ABB1137" s="27"/>
      <c r="ABC1137" s="27"/>
      <c r="ABD1137" s="27"/>
      <c r="ABE1137" s="27"/>
      <c r="ABF1137" s="27"/>
      <c r="ABG1137" s="23"/>
      <c r="ABH1137" s="23"/>
      <c r="ABI1137" s="23"/>
      <c r="ABJ1137" s="23"/>
    </row>
    <row r="1138" spans="2:738" ht="13" x14ac:dyDescent="0.15">
      <c r="C1138" s="22"/>
      <c r="D1138" s="22"/>
      <c r="E1138" s="22"/>
      <c r="F1138" s="22"/>
      <c r="G1138" s="22"/>
      <c r="AC1138" s="32"/>
      <c r="AD1138" s="32"/>
      <c r="AE1138" s="32"/>
      <c r="AF1138" s="32"/>
      <c r="AG1138" s="32"/>
      <c r="AH1138" s="32"/>
      <c r="AI1138" s="32"/>
      <c r="AJ1138" s="32"/>
      <c r="AK1138" s="32"/>
      <c r="AL1138" s="32"/>
      <c r="AM1138" s="32"/>
      <c r="AN1138" s="32"/>
      <c r="AAW1138" s="27"/>
      <c r="AAX1138" s="27"/>
      <c r="AAY1138" s="27"/>
      <c r="AAZ1138" s="27"/>
      <c r="ABA1138" s="27"/>
      <c r="ABB1138" s="27"/>
      <c r="ABC1138" s="27" t="s">
        <v>99</v>
      </c>
      <c r="ABD1138" s="27"/>
      <c r="ABE1138" s="27"/>
      <c r="ABF1138" s="27"/>
    </row>
    <row r="1139" spans="2:738" ht="13" x14ac:dyDescent="0.15">
      <c r="B1139" s="32"/>
      <c r="C1139" s="33"/>
      <c r="D1139" s="33"/>
      <c r="E1139" s="33"/>
      <c r="F1139" s="33"/>
      <c r="G1139" s="33"/>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AW1139" s="27"/>
      <c r="AAX1139" s="27"/>
      <c r="AAY1139" s="27"/>
      <c r="AAZ1139" s="27"/>
      <c r="ABA1139" s="27"/>
      <c r="ABB1139" s="27"/>
      <c r="ABC1139" s="27" t="s">
        <v>98</v>
      </c>
      <c r="ABD1139" s="27"/>
      <c r="ABE1139" s="27"/>
      <c r="ABF1139" s="27"/>
    </row>
    <row r="1140" spans="2:738" ht="13" x14ac:dyDescent="0.15">
      <c r="B1140" s="32"/>
      <c r="C1140" s="33"/>
      <c r="D1140" s="33"/>
      <c r="E1140" s="33"/>
      <c r="F1140" s="33"/>
      <c r="G1140" s="33"/>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AW1140" s="27"/>
      <c r="AAX1140" s="27"/>
      <c r="AAY1140" s="27"/>
      <c r="AAZ1140" s="27"/>
      <c r="ABA1140" s="27"/>
      <c r="ABB1140" s="27"/>
      <c r="ABC1140" s="27" t="s">
        <v>97</v>
      </c>
      <c r="ABD1140" s="27"/>
      <c r="ABE1140" s="27"/>
      <c r="ABF1140" s="27"/>
    </row>
    <row r="1141" spans="2:738" ht="13" x14ac:dyDescent="0.15">
      <c r="B1141" s="32"/>
      <c r="C1141" s="33"/>
      <c r="D1141" s="33"/>
      <c r="E1141" s="33"/>
      <c r="F1141" s="33"/>
      <c r="G1141" s="33"/>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AW1141" s="27"/>
      <c r="AAX1141" s="27"/>
      <c r="AAY1141" s="27"/>
      <c r="AAZ1141" s="27"/>
      <c r="ABA1141" s="27"/>
      <c r="ABB1141" s="27"/>
      <c r="ABC1141" s="27"/>
      <c r="ABD1141" s="27"/>
      <c r="ABE1141" s="27"/>
      <c r="ABF1141" s="27"/>
    </row>
    <row r="1142" spans="2:738" ht="13" x14ac:dyDescent="0.15">
      <c r="B1142" s="32"/>
      <c r="C1142" s="33"/>
      <c r="D1142" s="33"/>
      <c r="E1142" s="33"/>
      <c r="F1142" s="33"/>
      <c r="G1142" s="33"/>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AW1142" s="27"/>
      <c r="AAX1142" s="27"/>
      <c r="AAY1142" s="27"/>
      <c r="AAZ1142" s="27"/>
      <c r="ABA1142" s="27"/>
      <c r="ABB1142" s="27"/>
      <c r="ABC1142" s="27"/>
      <c r="ABD1142" s="27" t="s">
        <v>96</v>
      </c>
      <c r="ABE1142" s="27"/>
      <c r="ABF1142" s="27"/>
    </row>
    <row r="1143" spans="2:738" ht="13" x14ac:dyDescent="0.15">
      <c r="B1143" s="32"/>
      <c r="C1143" s="33"/>
      <c r="D1143" s="33"/>
      <c r="E1143" s="33"/>
      <c r="F1143" s="33"/>
      <c r="G1143" s="33"/>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AW1143" s="27"/>
      <c r="AAX1143" s="27"/>
      <c r="AAY1143" s="27"/>
      <c r="AAZ1143" s="27"/>
      <c r="ABA1143" s="27"/>
      <c r="ABB1143" s="27"/>
      <c r="ABC1143" s="27"/>
      <c r="ABD1143" s="27" t="s">
        <v>95</v>
      </c>
      <c r="ABE1143" s="27"/>
      <c r="ABF1143" s="27"/>
    </row>
    <row r="1144" spans="2:738" ht="13" x14ac:dyDescent="0.15">
      <c r="AAW1144" s="27"/>
      <c r="AAX1144" s="27"/>
      <c r="AAY1144" s="27"/>
      <c r="AAZ1144" s="27"/>
      <c r="ABA1144" s="27"/>
      <c r="ABB1144" s="27"/>
      <c r="ABC1144" s="27"/>
      <c r="ABD1144" s="27" t="s">
        <v>94</v>
      </c>
      <c r="ABE1144" s="27"/>
      <c r="ABF1144" s="27"/>
    </row>
    <row r="1145" spans="2:738" ht="13" x14ac:dyDescent="0.15">
      <c r="AAW1145" s="27"/>
      <c r="AAX1145" s="27"/>
      <c r="AAY1145" s="27"/>
      <c r="AAZ1145" s="27"/>
      <c r="ABA1145" s="27"/>
      <c r="ABB1145" s="27"/>
      <c r="ABC1145" s="27"/>
      <c r="ABD1145" s="27"/>
      <c r="ABE1145" s="27"/>
      <c r="ABF1145" s="27"/>
    </row>
    <row r="1146" spans="2:738" ht="13" x14ac:dyDescent="0.15">
      <c r="AAW1146" s="27"/>
      <c r="AAX1146" s="27"/>
      <c r="AAY1146" s="27"/>
      <c r="AAZ1146" s="27"/>
      <c r="ABA1146" s="27"/>
      <c r="ABB1146" s="27"/>
      <c r="ABC1146" s="27"/>
      <c r="ABD1146" s="27"/>
      <c r="ABE1146" s="27" t="s">
        <v>93</v>
      </c>
      <c r="ABF1146" s="27"/>
    </row>
    <row r="1147" spans="2:738" ht="13" x14ac:dyDescent="0.15">
      <c r="AAW1147" s="27"/>
      <c r="AAX1147" s="27"/>
      <c r="AAY1147" s="27"/>
      <c r="AAZ1147" s="27"/>
      <c r="ABA1147" s="27"/>
      <c r="ABB1147" s="27"/>
      <c r="ABC1147" s="27"/>
      <c r="ABD1147" s="27"/>
      <c r="ABE1147" s="27" t="s">
        <v>92</v>
      </c>
      <c r="ABF1147" s="27"/>
    </row>
    <row r="1148" spans="2:738" ht="13" x14ac:dyDescent="0.15">
      <c r="AAW1148" s="27"/>
      <c r="AAX1148" s="27"/>
      <c r="AAY1148" s="27"/>
      <c r="AAZ1148" s="27"/>
      <c r="ABA1148" s="27"/>
      <c r="ABB1148" s="27"/>
      <c r="ABC1148" s="27"/>
      <c r="ABD1148" s="27"/>
      <c r="ABE1148" s="27" t="s">
        <v>91</v>
      </c>
      <c r="ABF1148" s="27"/>
    </row>
    <row r="1149" spans="2:738" ht="13" x14ac:dyDescent="0.15">
      <c r="AAW1149" s="27"/>
      <c r="AAX1149" s="27"/>
      <c r="AAY1149" s="27"/>
      <c r="AAZ1149" s="27"/>
      <c r="ABA1149" s="27"/>
      <c r="ABB1149" s="27"/>
      <c r="ABC1149" s="27"/>
      <c r="ABD1149" s="27"/>
      <c r="ABE1149" s="27"/>
      <c r="ABF1149" s="27"/>
    </row>
    <row r="1150" spans="2:738" ht="13" x14ac:dyDescent="0.15">
      <c r="AAW1150" s="27"/>
      <c r="AAX1150" s="27"/>
      <c r="AAY1150" s="27"/>
      <c r="AAZ1150" s="27"/>
      <c r="ABA1150" s="27"/>
      <c r="ABB1150" s="27"/>
      <c r="ABC1150" s="27"/>
      <c r="ABD1150" s="27"/>
      <c r="ABE1150" s="27"/>
      <c r="ABF1150" s="29" t="s">
        <v>90</v>
      </c>
    </row>
    <row r="1151" spans="2:738" ht="13" x14ac:dyDescent="0.15">
      <c r="AAW1151" s="27"/>
      <c r="AAX1151" s="27"/>
      <c r="AAY1151" s="27"/>
      <c r="AAZ1151" s="27"/>
      <c r="ABA1151" s="27"/>
      <c r="ABB1151" s="27"/>
      <c r="ABC1151" s="27"/>
      <c r="ABD1151" s="27"/>
      <c r="ABE1151" s="27"/>
      <c r="ABF1151" s="29" t="s">
        <v>89</v>
      </c>
    </row>
    <row r="1152" spans="2:738" ht="13" x14ac:dyDescent="0.15">
      <c r="AAW1152" s="27"/>
      <c r="AAX1152" s="27"/>
      <c r="AAY1152" s="27"/>
      <c r="AAZ1152" s="27"/>
      <c r="ABA1152" s="27"/>
      <c r="ABB1152" s="27"/>
      <c r="ABC1152" s="27"/>
      <c r="ABD1152" s="27"/>
      <c r="ABE1152" s="27"/>
      <c r="ABF1152" s="29"/>
    </row>
    <row r="1155" spans="736:748" ht="13" x14ac:dyDescent="0.15">
      <c r="ABH1155" s="27"/>
      <c r="ABI1155" s="27"/>
      <c r="ABJ1155" s="27"/>
      <c r="ABK1155" s="27"/>
      <c r="ABL1155" s="27"/>
      <c r="ABM1155" s="27"/>
      <c r="ABN1155" s="27"/>
      <c r="ABO1155" s="27"/>
      <c r="ABP1155" s="223" t="s">
        <v>88</v>
      </c>
      <c r="ABQ1155" s="223"/>
      <c r="ABR1155" s="223"/>
    </row>
    <row r="1156" spans="736:748" ht="13" x14ac:dyDescent="0.15">
      <c r="ABH1156" s="27"/>
      <c r="ABI1156" s="27"/>
      <c r="ABJ1156" s="27"/>
      <c r="ABK1156" s="27"/>
      <c r="ABL1156" s="27"/>
      <c r="ABM1156" s="27"/>
      <c r="ABN1156" s="25">
        <v>1</v>
      </c>
      <c r="ABO1156" s="25">
        <v>2</v>
      </c>
      <c r="ABP1156" s="25">
        <v>3</v>
      </c>
      <c r="ABQ1156" s="31">
        <v>4</v>
      </c>
      <c r="ABR1156" s="31">
        <v>5</v>
      </c>
    </row>
    <row r="1157" spans="736:748" ht="13" x14ac:dyDescent="0.15">
      <c r="ABH1157" s="27"/>
      <c r="ABI1157" s="27"/>
      <c r="ABJ1157" s="27"/>
      <c r="ABK1157" s="27"/>
      <c r="ABL1157" s="27"/>
      <c r="ABM1157" s="27"/>
      <c r="ABN1157" s="29" t="s">
        <v>87</v>
      </c>
      <c r="ABO1157" s="29" t="s">
        <v>86</v>
      </c>
      <c r="ABP1157" s="29" t="s">
        <v>85</v>
      </c>
      <c r="ABQ1157" s="29" t="s">
        <v>84</v>
      </c>
      <c r="ABR1157" s="29" t="s">
        <v>83</v>
      </c>
    </row>
    <row r="1158" spans="736:748" ht="13" x14ac:dyDescent="0.15">
      <c r="ABH1158" s="27"/>
      <c r="ABI1158" s="27"/>
      <c r="ABJ1158" s="27"/>
      <c r="ABK1158" s="27"/>
      <c r="ABL1158" s="27"/>
      <c r="ABM1158" s="27"/>
      <c r="ABN1158" s="28">
        <v>0.2</v>
      </c>
      <c r="ABO1158" s="28">
        <v>0.4</v>
      </c>
      <c r="ABP1158" s="28">
        <v>0.6</v>
      </c>
      <c r="ABQ1158" s="28">
        <v>0.8</v>
      </c>
      <c r="ABR1158" s="28">
        <v>1</v>
      </c>
    </row>
    <row r="1159" spans="736:748" ht="13" x14ac:dyDescent="0.15">
      <c r="ABH1159" s="27"/>
      <c r="ABI1159" s="27"/>
      <c r="ABJ1159" s="27"/>
      <c r="ABK1159" s="27"/>
      <c r="ABL1159" s="27"/>
      <c r="ABM1159" s="27"/>
      <c r="ABN1159" s="25"/>
      <c r="ABO1159" s="25"/>
      <c r="ABP1159" s="25"/>
      <c r="ABQ1159" s="31"/>
      <c r="ABR1159" s="31"/>
    </row>
    <row r="1160" spans="736:748" ht="13" x14ac:dyDescent="0.15">
      <c r="ABH1160" s="224" t="s">
        <v>5</v>
      </c>
      <c r="ABI1160" s="30">
        <v>5</v>
      </c>
      <c r="ABJ1160" s="29" t="s">
        <v>82</v>
      </c>
      <c r="ABK1160" s="28">
        <v>1</v>
      </c>
      <c r="ABL1160" s="27" t="s">
        <v>81</v>
      </c>
      <c r="ABM1160" s="26">
        <v>1</v>
      </c>
      <c r="ABN1160" s="25" t="s">
        <v>70</v>
      </c>
      <c r="ABO1160" s="25" t="s">
        <v>70</v>
      </c>
      <c r="ABP1160" s="25" t="s">
        <v>70</v>
      </c>
      <c r="ABQ1160" s="25" t="s">
        <v>70</v>
      </c>
      <c r="ABR1160" s="24" t="s">
        <v>69</v>
      </c>
    </row>
    <row r="1161" spans="736:748" ht="13" x14ac:dyDescent="0.15">
      <c r="ABH1161" s="224"/>
      <c r="ABI1161" s="30">
        <v>4</v>
      </c>
      <c r="ABJ1161" s="29" t="s">
        <v>80</v>
      </c>
      <c r="ABK1161" s="28">
        <v>0.8</v>
      </c>
      <c r="ABL1161" s="27" t="s">
        <v>79</v>
      </c>
      <c r="ABM1161" s="26">
        <v>0.8</v>
      </c>
      <c r="ABN1161" s="25" t="s">
        <v>71</v>
      </c>
      <c r="ABO1161" s="25" t="s">
        <v>71</v>
      </c>
      <c r="ABP1161" s="25" t="s">
        <v>70</v>
      </c>
      <c r="ABQ1161" s="25" t="s">
        <v>70</v>
      </c>
      <c r="ABR1161" s="24" t="s">
        <v>69</v>
      </c>
    </row>
    <row r="1162" spans="736:748" ht="13" x14ac:dyDescent="0.15">
      <c r="ABH1162" s="224"/>
      <c r="ABI1162" s="30">
        <v>3</v>
      </c>
      <c r="ABJ1162" s="29" t="s">
        <v>78</v>
      </c>
      <c r="ABK1162" s="28">
        <v>0.6</v>
      </c>
      <c r="ABL1162" s="27" t="s">
        <v>77</v>
      </c>
      <c r="ABM1162" s="26">
        <v>0.6</v>
      </c>
      <c r="ABN1162" s="25" t="s">
        <v>71</v>
      </c>
      <c r="ABO1162" s="25" t="s">
        <v>71</v>
      </c>
      <c r="ABP1162" s="25" t="s">
        <v>71</v>
      </c>
      <c r="ABQ1162" s="25" t="s">
        <v>70</v>
      </c>
      <c r="ABR1162" s="24" t="s">
        <v>69</v>
      </c>
    </row>
    <row r="1163" spans="736:748" ht="13" x14ac:dyDescent="0.15">
      <c r="ABH1163" s="224"/>
      <c r="ABI1163" s="30">
        <v>2</v>
      </c>
      <c r="ABJ1163" s="29" t="s">
        <v>76</v>
      </c>
      <c r="ABK1163" s="28">
        <v>0.4</v>
      </c>
      <c r="ABL1163" s="27" t="s">
        <v>75</v>
      </c>
      <c r="ABM1163" s="26">
        <v>0.4</v>
      </c>
      <c r="ABN1163" s="25" t="s">
        <v>72</v>
      </c>
      <c r="ABO1163" s="25" t="s">
        <v>71</v>
      </c>
      <c r="ABP1163" s="25" t="s">
        <v>71</v>
      </c>
      <c r="ABQ1163" s="25" t="s">
        <v>70</v>
      </c>
      <c r="ABR1163" s="24" t="s">
        <v>69</v>
      </c>
    </row>
    <row r="1164" spans="736:748" ht="13" x14ac:dyDescent="0.15">
      <c r="ABH1164" s="224"/>
      <c r="ABI1164" s="30">
        <v>1</v>
      </c>
      <c r="ABJ1164" s="29" t="s">
        <v>74</v>
      </c>
      <c r="ABK1164" s="28">
        <v>0.2</v>
      </c>
      <c r="ABL1164" s="27" t="s">
        <v>73</v>
      </c>
      <c r="ABM1164" s="26">
        <v>0.2</v>
      </c>
      <c r="ABN1164" s="25" t="s">
        <v>72</v>
      </c>
      <c r="ABO1164" s="25" t="s">
        <v>72</v>
      </c>
      <c r="ABP1164" s="25" t="s">
        <v>71</v>
      </c>
      <c r="ABQ1164" s="25" t="s">
        <v>70</v>
      </c>
      <c r="ABR1164" s="24" t="s">
        <v>69</v>
      </c>
    </row>
    <row r="1167" spans="736:748" x14ac:dyDescent="0.15">
      <c r="ABT1167" s="22" t="s">
        <v>68</v>
      </c>
    </row>
    <row r="1168" spans="736:748" x14ac:dyDescent="0.15">
      <c r="ABT1168" s="22" t="s">
        <v>67</v>
      </c>
    </row>
    <row r="1169" spans="748:748" x14ac:dyDescent="0.15">
      <c r="ABT1169" s="22" t="s">
        <v>66</v>
      </c>
    </row>
    <row r="1170" spans="748:748" x14ac:dyDescent="0.15">
      <c r="ABT1170" s="22" t="s">
        <v>65</v>
      </c>
    </row>
    <row r="1171" spans="748:748" x14ac:dyDescent="0.15">
      <c r="ABT1171" s="22" t="s">
        <v>64</v>
      </c>
    </row>
    <row r="1172" spans="748:748" x14ac:dyDescent="0.15">
      <c r="ABT1172" s="22" t="s">
        <v>63</v>
      </c>
    </row>
  </sheetData>
  <sheetProtection formatCells="0" formatColumns="0" formatRows="0" insertHyperlinks="0" sort="0" autoFilter="0" pivotTables="0"/>
  <mergeCells count="866">
    <mergeCell ref="ABP1155:ABR1155"/>
    <mergeCell ref="ABH1160:ABH1164"/>
    <mergeCell ref="C178:E178"/>
    <mergeCell ref="F178:H178"/>
    <mergeCell ref="C179:E179"/>
    <mergeCell ref="F179:H179"/>
    <mergeCell ref="C180:E180"/>
    <mergeCell ref="F180:H180"/>
    <mergeCell ref="C175:E175"/>
    <mergeCell ref="F175:H175"/>
    <mergeCell ref="C176:E176"/>
    <mergeCell ref="F176:H176"/>
    <mergeCell ref="C177:E177"/>
    <mergeCell ref="F177:H177"/>
    <mergeCell ref="C172:E172"/>
    <mergeCell ref="F172:H172"/>
    <mergeCell ref="C173:E173"/>
    <mergeCell ref="F173:H173"/>
    <mergeCell ref="C174:E174"/>
    <mergeCell ref="F174:H174"/>
    <mergeCell ref="E168:N168"/>
    <mergeCell ref="O168:AA168"/>
    <mergeCell ref="E169:N169"/>
    <mergeCell ref="O169:AA169"/>
    <mergeCell ref="C171:E171"/>
    <mergeCell ref="F171:H171"/>
    <mergeCell ref="E165:N165"/>
    <mergeCell ref="O165:AA165"/>
    <mergeCell ref="E166:N166"/>
    <mergeCell ref="O166:AA166"/>
    <mergeCell ref="E167:N167"/>
    <mergeCell ref="O167:AA167"/>
    <mergeCell ref="B161:AA161"/>
    <mergeCell ref="E162:N162"/>
    <mergeCell ref="O162:AA162"/>
    <mergeCell ref="E163:N163"/>
    <mergeCell ref="O163:AA163"/>
    <mergeCell ref="E164:N164"/>
    <mergeCell ref="O164:AA164"/>
    <mergeCell ref="B157:C157"/>
    <mergeCell ref="D157:N157"/>
    <mergeCell ref="B158:C158"/>
    <mergeCell ref="D158:N158"/>
    <mergeCell ref="B159:C159"/>
    <mergeCell ref="D159:N159"/>
    <mergeCell ref="B153:N153"/>
    <mergeCell ref="B154:C154"/>
    <mergeCell ref="D154:N154"/>
    <mergeCell ref="B155:C155"/>
    <mergeCell ref="D155:N155"/>
    <mergeCell ref="B156:C156"/>
    <mergeCell ref="D156:N156"/>
    <mergeCell ref="B151:C151"/>
    <mergeCell ref="G151:I151"/>
    <mergeCell ref="J151:N151"/>
    <mergeCell ref="O151:T151"/>
    <mergeCell ref="U151:W151"/>
    <mergeCell ref="X151:AA151"/>
    <mergeCell ref="B150:C150"/>
    <mergeCell ref="G150:I150"/>
    <mergeCell ref="J150:N150"/>
    <mergeCell ref="O150:T150"/>
    <mergeCell ref="U150:W150"/>
    <mergeCell ref="X150:AA150"/>
    <mergeCell ref="B149:C149"/>
    <mergeCell ref="G149:I149"/>
    <mergeCell ref="J149:N149"/>
    <mergeCell ref="O149:T149"/>
    <mergeCell ref="U149:W149"/>
    <mergeCell ref="X149:AA149"/>
    <mergeCell ref="B148:C148"/>
    <mergeCell ref="G148:I148"/>
    <mergeCell ref="J148:N148"/>
    <mergeCell ref="O148:T148"/>
    <mergeCell ref="U148:W148"/>
    <mergeCell ref="X148:AA148"/>
    <mergeCell ref="B147:C147"/>
    <mergeCell ref="G147:I147"/>
    <mergeCell ref="J147:N147"/>
    <mergeCell ref="O147:T147"/>
    <mergeCell ref="U147:W147"/>
    <mergeCell ref="X147:AA147"/>
    <mergeCell ref="B146:C146"/>
    <mergeCell ref="G146:I146"/>
    <mergeCell ref="J146:N146"/>
    <mergeCell ref="O146:T146"/>
    <mergeCell ref="U146:W146"/>
    <mergeCell ref="X146:AA146"/>
    <mergeCell ref="B145:C145"/>
    <mergeCell ref="G145:I145"/>
    <mergeCell ref="J145:N145"/>
    <mergeCell ref="O145:T145"/>
    <mergeCell ref="U145:W145"/>
    <mergeCell ref="X145:AA145"/>
    <mergeCell ref="B144:C144"/>
    <mergeCell ref="G144:I144"/>
    <mergeCell ref="J144:N144"/>
    <mergeCell ref="O144:T144"/>
    <mergeCell ref="U144:W144"/>
    <mergeCell ref="X144:AA144"/>
    <mergeCell ref="B138:AA138"/>
    <mergeCell ref="B139:D139"/>
    <mergeCell ref="E139:AA139"/>
    <mergeCell ref="B141:N141"/>
    <mergeCell ref="O141:R141"/>
    <mergeCell ref="B143:N143"/>
    <mergeCell ref="O143:AA143"/>
    <mergeCell ref="A135:A136"/>
    <mergeCell ref="B135:C136"/>
    <mergeCell ref="D135:F136"/>
    <mergeCell ref="H135:K135"/>
    <mergeCell ref="L135:N136"/>
    <mergeCell ref="O135:AA136"/>
    <mergeCell ref="H136:K136"/>
    <mergeCell ref="A133:A134"/>
    <mergeCell ref="B133:C134"/>
    <mergeCell ref="D133:F134"/>
    <mergeCell ref="H133:K133"/>
    <mergeCell ref="L133:N134"/>
    <mergeCell ref="O133:AA134"/>
    <mergeCell ref="H134:K134"/>
    <mergeCell ref="A131:A132"/>
    <mergeCell ref="B131:C132"/>
    <mergeCell ref="D131:F132"/>
    <mergeCell ref="H131:K131"/>
    <mergeCell ref="L131:N132"/>
    <mergeCell ref="O131:AA132"/>
    <mergeCell ref="H132:K132"/>
    <mergeCell ref="B129:AA129"/>
    <mergeCell ref="B130:C130"/>
    <mergeCell ref="D130:G130"/>
    <mergeCell ref="H130:K130"/>
    <mergeCell ref="L130:N130"/>
    <mergeCell ref="O130:AA130"/>
    <mergeCell ref="S126:AA126"/>
    <mergeCell ref="B127:D127"/>
    <mergeCell ref="E127:F127"/>
    <mergeCell ref="G127:J127"/>
    <mergeCell ref="K127:M127"/>
    <mergeCell ref="N127:P127"/>
    <mergeCell ref="Q127:R127"/>
    <mergeCell ref="S127:AA127"/>
    <mergeCell ref="B126:D126"/>
    <mergeCell ref="E126:F126"/>
    <mergeCell ref="G126:J126"/>
    <mergeCell ref="K126:M126"/>
    <mergeCell ref="N126:P126"/>
    <mergeCell ref="Q126:R126"/>
    <mergeCell ref="S124:AA124"/>
    <mergeCell ref="B125:D125"/>
    <mergeCell ref="E125:F125"/>
    <mergeCell ref="G125:J125"/>
    <mergeCell ref="K125:M125"/>
    <mergeCell ref="N125:P125"/>
    <mergeCell ref="Q125:R125"/>
    <mergeCell ref="S125:AA125"/>
    <mergeCell ref="B124:D124"/>
    <mergeCell ref="E124:F124"/>
    <mergeCell ref="G124:J124"/>
    <mergeCell ref="K124:M124"/>
    <mergeCell ref="N124:P124"/>
    <mergeCell ref="Q124:R124"/>
    <mergeCell ref="S122:AA122"/>
    <mergeCell ref="B123:D123"/>
    <mergeCell ref="E123:F123"/>
    <mergeCell ref="G123:J123"/>
    <mergeCell ref="K123:M123"/>
    <mergeCell ref="N123:P123"/>
    <mergeCell ref="Q123:R123"/>
    <mergeCell ref="S123:AA123"/>
    <mergeCell ref="B122:D122"/>
    <mergeCell ref="E122:F122"/>
    <mergeCell ref="G122:J122"/>
    <mergeCell ref="K122:M122"/>
    <mergeCell ref="N122:P122"/>
    <mergeCell ref="Q122:R122"/>
    <mergeCell ref="S120:AA120"/>
    <mergeCell ref="B121:D121"/>
    <mergeCell ref="E121:F121"/>
    <mergeCell ref="G121:J121"/>
    <mergeCell ref="K121:M121"/>
    <mergeCell ref="N121:P121"/>
    <mergeCell ref="Q121:R121"/>
    <mergeCell ref="S121:AA121"/>
    <mergeCell ref="B120:D120"/>
    <mergeCell ref="E120:F120"/>
    <mergeCell ref="G120:J120"/>
    <mergeCell ref="K120:M120"/>
    <mergeCell ref="N120:P120"/>
    <mergeCell ref="Q120:R120"/>
    <mergeCell ref="G115:N115"/>
    <mergeCell ref="O115:T115"/>
    <mergeCell ref="U115:X115"/>
    <mergeCell ref="B117:F117"/>
    <mergeCell ref="G117:N117"/>
    <mergeCell ref="B119:AA119"/>
    <mergeCell ref="W111:X111"/>
    <mergeCell ref="Z111:AA111"/>
    <mergeCell ref="C113:E113"/>
    <mergeCell ref="G113:I113"/>
    <mergeCell ref="J113:K113"/>
    <mergeCell ref="L113:Q113"/>
    <mergeCell ref="S113:V113"/>
    <mergeCell ref="W113:X113"/>
    <mergeCell ref="T110:U110"/>
    <mergeCell ref="W110:X110"/>
    <mergeCell ref="Z110:AA110"/>
    <mergeCell ref="C111:D111"/>
    <mergeCell ref="F111:H111"/>
    <mergeCell ref="I111:M111"/>
    <mergeCell ref="N111:O111"/>
    <mergeCell ref="P111:Q111"/>
    <mergeCell ref="R111:S111"/>
    <mergeCell ref="T111:U111"/>
    <mergeCell ref="C110:D110"/>
    <mergeCell ref="F110:H110"/>
    <mergeCell ref="I110:M110"/>
    <mergeCell ref="N110:O110"/>
    <mergeCell ref="P110:Q110"/>
    <mergeCell ref="R110:S110"/>
    <mergeCell ref="C109:D109"/>
    <mergeCell ref="F109:H109"/>
    <mergeCell ref="I109:M109"/>
    <mergeCell ref="N109:O109"/>
    <mergeCell ref="P109:Q109"/>
    <mergeCell ref="R109:S109"/>
    <mergeCell ref="T109:U109"/>
    <mergeCell ref="W109:X109"/>
    <mergeCell ref="Z109:AA109"/>
    <mergeCell ref="C108:D108"/>
    <mergeCell ref="F108:H108"/>
    <mergeCell ref="I108:M108"/>
    <mergeCell ref="N108:O108"/>
    <mergeCell ref="P108:Q108"/>
    <mergeCell ref="R108:S108"/>
    <mergeCell ref="T108:U108"/>
    <mergeCell ref="W108:X108"/>
    <mergeCell ref="Z108:AA108"/>
    <mergeCell ref="T106:U106"/>
    <mergeCell ref="W106:X106"/>
    <mergeCell ref="Z106:AA106"/>
    <mergeCell ref="C107:D107"/>
    <mergeCell ref="F107:H107"/>
    <mergeCell ref="I107:M107"/>
    <mergeCell ref="N107:O107"/>
    <mergeCell ref="P107:Q107"/>
    <mergeCell ref="R107:S107"/>
    <mergeCell ref="T107:U107"/>
    <mergeCell ref="C106:D106"/>
    <mergeCell ref="F106:H106"/>
    <mergeCell ref="I106:M106"/>
    <mergeCell ref="N106:O106"/>
    <mergeCell ref="P106:Q106"/>
    <mergeCell ref="R106:S106"/>
    <mergeCell ref="W107:X107"/>
    <mergeCell ref="Z107:AA107"/>
    <mergeCell ref="C105:D105"/>
    <mergeCell ref="F105:H105"/>
    <mergeCell ref="I105:M105"/>
    <mergeCell ref="N105:O105"/>
    <mergeCell ref="P105:Q105"/>
    <mergeCell ref="R105:S105"/>
    <mergeCell ref="T105:U105"/>
    <mergeCell ref="W105:X105"/>
    <mergeCell ref="Z105:AA105"/>
    <mergeCell ref="C104:D104"/>
    <mergeCell ref="F104:H104"/>
    <mergeCell ref="I104:M104"/>
    <mergeCell ref="N104:O104"/>
    <mergeCell ref="P104:Q104"/>
    <mergeCell ref="R104:S104"/>
    <mergeCell ref="T104:U104"/>
    <mergeCell ref="W104:X104"/>
    <mergeCell ref="Z104:AA104"/>
    <mergeCell ref="T102:U102"/>
    <mergeCell ref="W102:X102"/>
    <mergeCell ref="Z102:AA102"/>
    <mergeCell ref="C103:D103"/>
    <mergeCell ref="F103:H103"/>
    <mergeCell ref="I103:M103"/>
    <mergeCell ref="N103:O103"/>
    <mergeCell ref="P103:Q103"/>
    <mergeCell ref="R103:S103"/>
    <mergeCell ref="T103:U103"/>
    <mergeCell ref="C102:D102"/>
    <mergeCell ref="F102:H102"/>
    <mergeCell ref="I102:M102"/>
    <mergeCell ref="N102:O102"/>
    <mergeCell ref="P102:Q102"/>
    <mergeCell ref="R102:S102"/>
    <mergeCell ref="W103:X103"/>
    <mergeCell ref="Z103:AA103"/>
    <mergeCell ref="C101:D101"/>
    <mergeCell ref="F101:H101"/>
    <mergeCell ref="I101:M101"/>
    <mergeCell ref="N101:O101"/>
    <mergeCell ref="P101:Q101"/>
    <mergeCell ref="R101:S101"/>
    <mergeCell ref="T101:U101"/>
    <mergeCell ref="W101:X101"/>
    <mergeCell ref="Z101:AA101"/>
    <mergeCell ref="C100:D100"/>
    <mergeCell ref="F100:H100"/>
    <mergeCell ref="I100:M100"/>
    <mergeCell ref="N100:O100"/>
    <mergeCell ref="P100:Q100"/>
    <mergeCell ref="R100:S100"/>
    <mergeCell ref="T100:U100"/>
    <mergeCell ref="W100:X100"/>
    <mergeCell ref="Z100:AA100"/>
    <mergeCell ref="T98:U98"/>
    <mergeCell ref="W98:X98"/>
    <mergeCell ref="Z98:AA98"/>
    <mergeCell ref="C99:D99"/>
    <mergeCell ref="F99:H99"/>
    <mergeCell ref="I99:M99"/>
    <mergeCell ref="N99:O99"/>
    <mergeCell ref="P99:Q99"/>
    <mergeCell ref="R99:S99"/>
    <mergeCell ref="T99:U99"/>
    <mergeCell ref="C98:D98"/>
    <mergeCell ref="F98:H98"/>
    <mergeCell ref="I98:M98"/>
    <mergeCell ref="N98:O98"/>
    <mergeCell ref="P98:Q98"/>
    <mergeCell ref="R98:S98"/>
    <mergeCell ref="W99:X99"/>
    <mergeCell ref="Z99:AA99"/>
    <mergeCell ref="C97:D97"/>
    <mergeCell ref="F97:H97"/>
    <mergeCell ref="I97:M97"/>
    <mergeCell ref="N97:O97"/>
    <mergeCell ref="P97:Q97"/>
    <mergeCell ref="R97:S97"/>
    <mergeCell ref="T97:U97"/>
    <mergeCell ref="W97:X97"/>
    <mergeCell ref="Z97:AA97"/>
    <mergeCell ref="C96:D96"/>
    <mergeCell ref="F96:H96"/>
    <mergeCell ref="I96:M96"/>
    <mergeCell ref="N96:O96"/>
    <mergeCell ref="P96:Q96"/>
    <mergeCell ref="R96:S96"/>
    <mergeCell ref="T96:U96"/>
    <mergeCell ref="W96:X96"/>
    <mergeCell ref="Z96:AA96"/>
    <mergeCell ref="T94:U94"/>
    <mergeCell ref="W94:X94"/>
    <mergeCell ref="Z94:AA94"/>
    <mergeCell ref="C95:D95"/>
    <mergeCell ref="F95:H95"/>
    <mergeCell ref="I95:M95"/>
    <mergeCell ref="N95:O95"/>
    <mergeCell ref="P95:Q95"/>
    <mergeCell ref="R95:S95"/>
    <mergeCell ref="T95:U95"/>
    <mergeCell ref="C94:D94"/>
    <mergeCell ref="F94:H94"/>
    <mergeCell ref="I94:M94"/>
    <mergeCell ref="N94:O94"/>
    <mergeCell ref="P94:Q94"/>
    <mergeCell ref="R94:S94"/>
    <mergeCell ref="W95:X95"/>
    <mergeCell ref="Z95:AA95"/>
    <mergeCell ref="C93:D93"/>
    <mergeCell ref="F93:H93"/>
    <mergeCell ref="I93:M93"/>
    <mergeCell ref="N93:O93"/>
    <mergeCell ref="P93:Q93"/>
    <mergeCell ref="R93:S93"/>
    <mergeCell ref="T93:U93"/>
    <mergeCell ref="W93:X93"/>
    <mergeCell ref="Z93:AA93"/>
    <mergeCell ref="C92:D92"/>
    <mergeCell ref="F92:H92"/>
    <mergeCell ref="I92:M92"/>
    <mergeCell ref="N92:O92"/>
    <mergeCell ref="P92:Q92"/>
    <mergeCell ref="R92:S92"/>
    <mergeCell ref="T92:U92"/>
    <mergeCell ref="W92:X92"/>
    <mergeCell ref="Z92:AA92"/>
    <mergeCell ref="T90:U90"/>
    <mergeCell ref="W90:X90"/>
    <mergeCell ref="Z90:AA90"/>
    <mergeCell ref="C91:D91"/>
    <mergeCell ref="F91:H91"/>
    <mergeCell ref="I91:M91"/>
    <mergeCell ref="N91:O91"/>
    <mergeCell ref="P91:Q91"/>
    <mergeCell ref="R91:S91"/>
    <mergeCell ref="T91:U91"/>
    <mergeCell ref="C90:D90"/>
    <mergeCell ref="F90:H90"/>
    <mergeCell ref="I90:M90"/>
    <mergeCell ref="N90:O90"/>
    <mergeCell ref="P90:Q90"/>
    <mergeCell ref="R90:S90"/>
    <mergeCell ref="W91:X91"/>
    <mergeCell ref="Z91:AA91"/>
    <mergeCell ref="C89:D89"/>
    <mergeCell ref="F89:H89"/>
    <mergeCell ref="I89:M89"/>
    <mergeCell ref="N89:O89"/>
    <mergeCell ref="P89:Q89"/>
    <mergeCell ref="R89:S89"/>
    <mergeCell ref="T89:U89"/>
    <mergeCell ref="W89:X89"/>
    <mergeCell ref="Z89:AA89"/>
    <mergeCell ref="C88:D88"/>
    <mergeCell ref="F88:H88"/>
    <mergeCell ref="I88:M88"/>
    <mergeCell ref="N88:O88"/>
    <mergeCell ref="P88:Q88"/>
    <mergeCell ref="R88:S88"/>
    <mergeCell ref="T88:U88"/>
    <mergeCell ref="W88:X88"/>
    <mergeCell ref="Z88:AA88"/>
    <mergeCell ref="T86:U86"/>
    <mergeCell ref="W86:X86"/>
    <mergeCell ref="Z86:AA86"/>
    <mergeCell ref="C87:D87"/>
    <mergeCell ref="F87:H87"/>
    <mergeCell ref="I87:M87"/>
    <mergeCell ref="N87:O87"/>
    <mergeCell ref="P87:Q87"/>
    <mergeCell ref="R87:S87"/>
    <mergeCell ref="T87:U87"/>
    <mergeCell ref="C86:D86"/>
    <mergeCell ref="F86:H86"/>
    <mergeCell ref="I86:M86"/>
    <mergeCell ref="N86:O86"/>
    <mergeCell ref="P86:Q86"/>
    <mergeCell ref="R86:S86"/>
    <mergeCell ref="W87:X87"/>
    <mergeCell ref="Z87:AA87"/>
    <mergeCell ref="C85:D85"/>
    <mergeCell ref="F85:H85"/>
    <mergeCell ref="I85:M85"/>
    <mergeCell ref="N85:O85"/>
    <mergeCell ref="P85:Q85"/>
    <mergeCell ref="R85:S85"/>
    <mergeCell ref="T85:U85"/>
    <mergeCell ref="W85:X85"/>
    <mergeCell ref="Z85:AA85"/>
    <mergeCell ref="C84:D84"/>
    <mergeCell ref="F84:H84"/>
    <mergeCell ref="I84:M84"/>
    <mergeCell ref="N84:O84"/>
    <mergeCell ref="P84:Q84"/>
    <mergeCell ref="R84:S84"/>
    <mergeCell ref="T84:U84"/>
    <mergeCell ref="W84:X84"/>
    <mergeCell ref="Z84:AA84"/>
    <mergeCell ref="T82:U82"/>
    <mergeCell ref="W82:X82"/>
    <mergeCell ref="Z82:AA82"/>
    <mergeCell ref="C83:D83"/>
    <mergeCell ref="F83:H83"/>
    <mergeCell ref="I83:M83"/>
    <mergeCell ref="N83:O83"/>
    <mergeCell ref="P83:Q83"/>
    <mergeCell ref="R83:S83"/>
    <mergeCell ref="T83:U83"/>
    <mergeCell ref="C82:D82"/>
    <mergeCell ref="F82:H82"/>
    <mergeCell ref="I82:M82"/>
    <mergeCell ref="N82:O82"/>
    <mergeCell ref="P82:Q82"/>
    <mergeCell ref="R82:S82"/>
    <mergeCell ref="W83:X83"/>
    <mergeCell ref="Z83:AA83"/>
    <mergeCell ref="B80:AA80"/>
    <mergeCell ref="C81:D81"/>
    <mergeCell ref="F81:H81"/>
    <mergeCell ref="I81:M81"/>
    <mergeCell ref="N81:O81"/>
    <mergeCell ref="P81:Q81"/>
    <mergeCell ref="R81:S81"/>
    <mergeCell ref="T81:U81"/>
    <mergeCell ref="V81:X81"/>
    <mergeCell ref="Y81:AA81"/>
    <mergeCell ref="B78:AA79"/>
    <mergeCell ref="BE74:BF74"/>
    <mergeCell ref="BG74:BH74"/>
    <mergeCell ref="BR74:BS74"/>
    <mergeCell ref="BT74:BU74"/>
    <mergeCell ref="BV74:BW74"/>
    <mergeCell ref="BX74:BY74"/>
    <mergeCell ref="A74:F74"/>
    <mergeCell ref="G74:N74"/>
    <mergeCell ref="O74:Q74"/>
    <mergeCell ref="R74:U74"/>
    <mergeCell ref="V74:X74"/>
    <mergeCell ref="BA74:BB74"/>
    <mergeCell ref="BC74:BD74"/>
    <mergeCell ref="BA75:BH76"/>
    <mergeCell ref="BR75:BY76"/>
    <mergeCell ref="G76:N76"/>
    <mergeCell ref="O76:T76"/>
    <mergeCell ref="U76:X76"/>
    <mergeCell ref="BW70:BW71"/>
    <mergeCell ref="BX70:BX71"/>
    <mergeCell ref="BY70:BY71"/>
    <mergeCell ref="BS70:BS71"/>
    <mergeCell ref="BT70:BT71"/>
    <mergeCell ref="BU70:BU71"/>
    <mergeCell ref="BV70:BV71"/>
    <mergeCell ref="BQ70:BQ71"/>
    <mergeCell ref="BR70:BR71"/>
    <mergeCell ref="AS70:AS71"/>
    <mergeCell ref="AT70:AT71"/>
    <mergeCell ref="AU70:AV71"/>
    <mergeCell ref="AW70:AW71"/>
    <mergeCell ref="AY70:AY71"/>
    <mergeCell ref="AZ70:AZ71"/>
    <mergeCell ref="AT68:AT69"/>
    <mergeCell ref="AU68:AV69"/>
    <mergeCell ref="BG70:BG71"/>
    <mergeCell ref="BH70:BH71"/>
    <mergeCell ref="BL70:BL71"/>
    <mergeCell ref="BM70:BM71"/>
    <mergeCell ref="BN70:BN71"/>
    <mergeCell ref="BP70:BP71"/>
    <mergeCell ref="BA70:BA71"/>
    <mergeCell ref="BB70:BB71"/>
    <mergeCell ref="BC70:BC71"/>
    <mergeCell ref="BD70:BD71"/>
    <mergeCell ref="BE70:BE71"/>
    <mergeCell ref="BF70:BF71"/>
    <mergeCell ref="BU68:BU69"/>
    <mergeCell ref="BV68:BV69"/>
    <mergeCell ref="BW68:BW69"/>
    <mergeCell ref="BX68:BX69"/>
    <mergeCell ref="BY68:BY69"/>
    <mergeCell ref="BM68:BM69"/>
    <mergeCell ref="BN68:BN69"/>
    <mergeCell ref="BP68:BP69"/>
    <mergeCell ref="BQ68:BQ69"/>
    <mergeCell ref="BR68:BR69"/>
    <mergeCell ref="BS68:BS69"/>
    <mergeCell ref="BT68:BT69"/>
    <mergeCell ref="BR66:BR67"/>
    <mergeCell ref="BS66:BS67"/>
    <mergeCell ref="BT66:BT67"/>
    <mergeCell ref="BU66:BU67"/>
    <mergeCell ref="BH66:BH67"/>
    <mergeCell ref="BL66:BL67"/>
    <mergeCell ref="BM66:BM67"/>
    <mergeCell ref="BN66:BN67"/>
    <mergeCell ref="BP66:BP67"/>
    <mergeCell ref="BQ66:BQ67"/>
    <mergeCell ref="BB66:BB67"/>
    <mergeCell ref="BC66:BC67"/>
    <mergeCell ref="BD68:BD69"/>
    <mergeCell ref="BE68:BE69"/>
    <mergeCell ref="BF68:BF69"/>
    <mergeCell ref="BG68:BG69"/>
    <mergeCell ref="BH68:BH69"/>
    <mergeCell ref="BL68:BL69"/>
    <mergeCell ref="AW68:AW69"/>
    <mergeCell ref="AY68:AY69"/>
    <mergeCell ref="AZ68:AZ69"/>
    <mergeCell ref="BA68:BA69"/>
    <mergeCell ref="BD66:BD67"/>
    <mergeCell ref="BE66:BE67"/>
    <mergeCell ref="BF66:BF67"/>
    <mergeCell ref="BG66:BG67"/>
    <mergeCell ref="BB68:BB69"/>
    <mergeCell ref="BC68:BC69"/>
    <mergeCell ref="BY61:BY62"/>
    <mergeCell ref="BS61:BS62"/>
    <mergeCell ref="BT61:BT62"/>
    <mergeCell ref="BU61:BU62"/>
    <mergeCell ref="BV61:BV62"/>
    <mergeCell ref="BW61:BW62"/>
    <mergeCell ref="A66:AA66"/>
    <mergeCell ref="AS66:AS67"/>
    <mergeCell ref="AT66:AT67"/>
    <mergeCell ref="AU66:AV67"/>
    <mergeCell ref="AW66:AW67"/>
    <mergeCell ref="AY66:AY67"/>
    <mergeCell ref="AZ66:AZ67"/>
    <mergeCell ref="BA66:BA67"/>
    <mergeCell ref="BR64:BR65"/>
    <mergeCell ref="BH64:BH65"/>
    <mergeCell ref="BL64:BL65"/>
    <mergeCell ref="BM64:BM65"/>
    <mergeCell ref="BN64:BN65"/>
    <mergeCell ref="A67:B67"/>
    <mergeCell ref="C67:F67"/>
    <mergeCell ref="Z67:AA67"/>
    <mergeCell ref="BK61:BK71"/>
    <mergeCell ref="BD64:BD65"/>
    <mergeCell ref="BX64:BX65"/>
    <mergeCell ref="BY64:BY65"/>
    <mergeCell ref="BS64:BS65"/>
    <mergeCell ref="BT64:BT65"/>
    <mergeCell ref="BU64:BU65"/>
    <mergeCell ref="BV64:BV65"/>
    <mergeCell ref="BW64:BW65"/>
    <mergeCell ref="BX66:BX67"/>
    <mergeCell ref="BY66:BY67"/>
    <mergeCell ref="BV66:BV67"/>
    <mergeCell ref="BW66:BW67"/>
    <mergeCell ref="BE64:BE65"/>
    <mergeCell ref="BP64:BP65"/>
    <mergeCell ref="BQ64:BQ65"/>
    <mergeCell ref="AW64:AW65"/>
    <mergeCell ref="AY64:AY65"/>
    <mergeCell ref="AZ64:AZ65"/>
    <mergeCell ref="BA64:BA65"/>
    <mergeCell ref="BB64:BB65"/>
    <mergeCell ref="BC64:BC65"/>
    <mergeCell ref="BF64:BF65"/>
    <mergeCell ref="BG64:BG65"/>
    <mergeCell ref="BA61:BA62"/>
    <mergeCell ref="BB61:BB62"/>
    <mergeCell ref="BX61:BX62"/>
    <mergeCell ref="BL61:BL62"/>
    <mergeCell ref="BM61:BM62"/>
    <mergeCell ref="BN61:BN62"/>
    <mergeCell ref="BP61:BP62"/>
    <mergeCell ref="BQ61:BQ62"/>
    <mergeCell ref="BR61:BR62"/>
    <mergeCell ref="BC61:BC62"/>
    <mergeCell ref="BG61:BG62"/>
    <mergeCell ref="BH61:BH62"/>
    <mergeCell ref="BD61:BD62"/>
    <mergeCell ref="BE61:BE62"/>
    <mergeCell ref="BF61:BF62"/>
    <mergeCell ref="C60:F60"/>
    <mergeCell ref="C61:F61"/>
    <mergeCell ref="AR61:AR71"/>
    <mergeCell ref="AS61:AS62"/>
    <mergeCell ref="AT61:AT62"/>
    <mergeCell ref="AU61:AV62"/>
    <mergeCell ref="AW61:AW62"/>
    <mergeCell ref="AY61:AY62"/>
    <mergeCell ref="C58:F58"/>
    <mergeCell ref="AA58:AA62"/>
    <mergeCell ref="AY58:AZ58"/>
    <mergeCell ref="AZ61:AZ62"/>
    <mergeCell ref="C62:F62"/>
    <mergeCell ref="A64:F64"/>
    <mergeCell ref="G64:N64"/>
    <mergeCell ref="O64:Q64"/>
    <mergeCell ref="R64:U64"/>
    <mergeCell ref="V64:X64"/>
    <mergeCell ref="AS64:AS65"/>
    <mergeCell ref="AT64:AT65"/>
    <mergeCell ref="AU64:AV65"/>
    <mergeCell ref="C68:F72"/>
    <mergeCell ref="AA68:AA72"/>
    <mergeCell ref="AS68:AS69"/>
    <mergeCell ref="BP56:BQ57"/>
    <mergeCell ref="BR56:BS57"/>
    <mergeCell ref="BT56:BU57"/>
    <mergeCell ref="BV56:BW57"/>
    <mergeCell ref="BX56:BY57"/>
    <mergeCell ref="A57:B57"/>
    <mergeCell ref="C57:F57"/>
    <mergeCell ref="Z57:AA57"/>
    <mergeCell ref="AT57:AW59"/>
    <mergeCell ref="BM57:BN59"/>
    <mergeCell ref="A56:AA56"/>
    <mergeCell ref="AY56:AZ57"/>
    <mergeCell ref="BA56:BB57"/>
    <mergeCell ref="BC56:BD57"/>
    <mergeCell ref="BE56:BF57"/>
    <mergeCell ref="BG56:BH57"/>
    <mergeCell ref="BG58:BH58"/>
    <mergeCell ref="C59:F59"/>
    <mergeCell ref="BA58:BB58"/>
    <mergeCell ref="BC58:BD58"/>
    <mergeCell ref="BE58:BF58"/>
    <mergeCell ref="BG55:BH55"/>
    <mergeCell ref="BP55:BQ55"/>
    <mergeCell ref="BR55:BS55"/>
    <mergeCell ref="BT55:BU55"/>
    <mergeCell ref="BV55:BW55"/>
    <mergeCell ref="BX55:BY55"/>
    <mergeCell ref="A52:AA52"/>
    <mergeCell ref="AT52:BH53"/>
    <mergeCell ref="BM52:BY53"/>
    <mergeCell ref="A54:AA55"/>
    <mergeCell ref="AY54:BH54"/>
    <mergeCell ref="BP54:BY54"/>
    <mergeCell ref="AY55:AZ55"/>
    <mergeCell ref="BA55:BB55"/>
    <mergeCell ref="BC55:BD55"/>
    <mergeCell ref="BE55:BF55"/>
    <mergeCell ref="C44:AA44"/>
    <mergeCell ref="AQ45:AQ50"/>
    <mergeCell ref="B46:D46"/>
    <mergeCell ref="G46:AA46"/>
    <mergeCell ref="B48:D48"/>
    <mergeCell ref="A50:AA50"/>
    <mergeCell ref="BR42:BW42"/>
    <mergeCell ref="BX42:BZ42"/>
    <mergeCell ref="CA42:CC42"/>
    <mergeCell ref="C43:AA43"/>
    <mergeCell ref="AR43:AU43"/>
    <mergeCell ref="AV43:AY43"/>
    <mergeCell ref="C42:AA42"/>
    <mergeCell ref="AR42:AT42"/>
    <mergeCell ref="AV42:AY42"/>
    <mergeCell ref="AZ42:BF42"/>
    <mergeCell ref="BG42:BK42"/>
    <mergeCell ref="BN42:BP42"/>
    <mergeCell ref="C41:AA41"/>
    <mergeCell ref="AR41:AT41"/>
    <mergeCell ref="AV41:AY41"/>
    <mergeCell ref="AZ41:BF41"/>
    <mergeCell ref="BG41:BK41"/>
    <mergeCell ref="BN41:BP41"/>
    <mergeCell ref="BR41:BW41"/>
    <mergeCell ref="BX41:BZ41"/>
    <mergeCell ref="CA41:CC41"/>
    <mergeCell ref="C40:AA40"/>
    <mergeCell ref="AR40:AT40"/>
    <mergeCell ref="AV40:AY40"/>
    <mergeCell ref="AZ40:BF40"/>
    <mergeCell ref="BG40:BK40"/>
    <mergeCell ref="BN40:BP40"/>
    <mergeCell ref="BR40:BW40"/>
    <mergeCell ref="BX40:BZ40"/>
    <mergeCell ref="CA40:CC40"/>
    <mergeCell ref="BR38:BW38"/>
    <mergeCell ref="BX38:BZ38"/>
    <mergeCell ref="CA38:CC38"/>
    <mergeCell ref="C39:AA39"/>
    <mergeCell ref="AR39:AT39"/>
    <mergeCell ref="AV39:AY39"/>
    <mergeCell ref="AZ39:BF39"/>
    <mergeCell ref="BG39:BK39"/>
    <mergeCell ref="BN39:BP39"/>
    <mergeCell ref="BR39:BW39"/>
    <mergeCell ref="C38:AA38"/>
    <mergeCell ref="AR38:AT38"/>
    <mergeCell ref="AV38:AY38"/>
    <mergeCell ref="AZ38:BF38"/>
    <mergeCell ref="BG38:BK38"/>
    <mergeCell ref="BN38:BP38"/>
    <mergeCell ref="BX39:BZ39"/>
    <mergeCell ref="CA39:CC39"/>
    <mergeCell ref="BN36:CC36"/>
    <mergeCell ref="C37:AA37"/>
    <mergeCell ref="AR37:AU37"/>
    <mergeCell ref="AV37:AY37"/>
    <mergeCell ref="AZ37:BF37"/>
    <mergeCell ref="BG37:BK37"/>
    <mergeCell ref="BN37:BQ37"/>
    <mergeCell ref="BR37:BW37"/>
    <mergeCell ref="BX37:BZ37"/>
    <mergeCell ref="CA37:CC37"/>
    <mergeCell ref="B34:F34"/>
    <mergeCell ref="G34:T34"/>
    <mergeCell ref="U34:W34"/>
    <mergeCell ref="X34:AA34"/>
    <mergeCell ref="B36:AA36"/>
    <mergeCell ref="AR36:BK36"/>
    <mergeCell ref="B32:F32"/>
    <mergeCell ref="G32:T32"/>
    <mergeCell ref="U32:W32"/>
    <mergeCell ref="X32:AA32"/>
    <mergeCell ref="B33:F33"/>
    <mergeCell ref="G33:T33"/>
    <mergeCell ref="U33:W33"/>
    <mergeCell ref="X33:AA33"/>
    <mergeCell ref="B30:F30"/>
    <mergeCell ref="G30:T30"/>
    <mergeCell ref="U30:W30"/>
    <mergeCell ref="X30:AA30"/>
    <mergeCell ref="B31:F31"/>
    <mergeCell ref="G31:T31"/>
    <mergeCell ref="U31:W31"/>
    <mergeCell ref="X31:AA31"/>
    <mergeCell ref="B28:F28"/>
    <mergeCell ref="G28:T28"/>
    <mergeCell ref="U28:W28"/>
    <mergeCell ref="X28:AA28"/>
    <mergeCell ref="B29:F29"/>
    <mergeCell ref="G29:T29"/>
    <mergeCell ref="U29:W29"/>
    <mergeCell ref="X29:AA29"/>
    <mergeCell ref="B26:F26"/>
    <mergeCell ref="G26:T26"/>
    <mergeCell ref="U26:W26"/>
    <mergeCell ref="X26:AA26"/>
    <mergeCell ref="B27:F27"/>
    <mergeCell ref="G27:T27"/>
    <mergeCell ref="U27:W27"/>
    <mergeCell ref="X27:AA27"/>
    <mergeCell ref="B24:F24"/>
    <mergeCell ref="G24:T24"/>
    <mergeCell ref="U24:W24"/>
    <mergeCell ref="X24:AA24"/>
    <mergeCell ref="B25:F25"/>
    <mergeCell ref="G25:T25"/>
    <mergeCell ref="U25:W25"/>
    <mergeCell ref="X25:AA25"/>
    <mergeCell ref="B22:F22"/>
    <mergeCell ref="G22:T22"/>
    <mergeCell ref="U22:W22"/>
    <mergeCell ref="X22:AA22"/>
    <mergeCell ref="B23:F23"/>
    <mergeCell ref="G23:T23"/>
    <mergeCell ref="U23:W23"/>
    <mergeCell ref="X23:AA23"/>
    <mergeCell ref="B20:F20"/>
    <mergeCell ref="G20:T20"/>
    <mergeCell ref="U20:W20"/>
    <mergeCell ref="X20:AA20"/>
    <mergeCell ref="B21:F21"/>
    <mergeCell ref="G21:T21"/>
    <mergeCell ref="U21:W21"/>
    <mergeCell ref="X21:AA21"/>
    <mergeCell ref="B18:F18"/>
    <mergeCell ref="G18:T18"/>
    <mergeCell ref="U18:W18"/>
    <mergeCell ref="X18:AA18"/>
    <mergeCell ref="B19:F19"/>
    <mergeCell ref="G19:T19"/>
    <mergeCell ref="U19:W19"/>
    <mergeCell ref="X19:AA19"/>
    <mergeCell ref="B16:F16"/>
    <mergeCell ref="G16:T16"/>
    <mergeCell ref="U16:W16"/>
    <mergeCell ref="X16:AA16"/>
    <mergeCell ref="B17:F17"/>
    <mergeCell ref="G17:T17"/>
    <mergeCell ref="U17:W17"/>
    <mergeCell ref="X17:AA17"/>
    <mergeCell ref="B14:F14"/>
    <mergeCell ref="G14:T14"/>
    <mergeCell ref="U14:W14"/>
    <mergeCell ref="X14:AA14"/>
    <mergeCell ref="B15:F15"/>
    <mergeCell ref="G15:T15"/>
    <mergeCell ref="U15:W15"/>
    <mergeCell ref="X15:AA15"/>
    <mergeCell ref="A11:B11"/>
    <mergeCell ref="E11:W11"/>
    <mergeCell ref="X11:AA11"/>
    <mergeCell ref="A12:B12"/>
    <mergeCell ref="E12:W12"/>
    <mergeCell ref="X12:AA12"/>
    <mergeCell ref="A6:B6"/>
    <mergeCell ref="C6:AA6"/>
    <mergeCell ref="A8:B9"/>
    <mergeCell ref="C8:D8"/>
    <mergeCell ref="E8:F8"/>
    <mergeCell ref="G8:M8"/>
    <mergeCell ref="C9:D9"/>
    <mergeCell ref="E9:F9"/>
    <mergeCell ref="G9:M9"/>
    <mergeCell ref="A1:G1"/>
    <mergeCell ref="A2:G2"/>
    <mergeCell ref="A3:G3"/>
    <mergeCell ref="H3:N3"/>
    <mergeCell ref="A4:B4"/>
    <mergeCell ref="C4:E4"/>
    <mergeCell ref="F4:G4"/>
    <mergeCell ref="H4:N4"/>
    <mergeCell ref="A5:K5"/>
  </mergeCells>
  <conditionalFormatting sqref="C87">
    <cfRule type="duplicateValues" dxfId="26" priority="1"/>
  </conditionalFormatting>
  <conditionalFormatting sqref="O76:T76 O128:T128 O130 O137:T137 O140:T140 O142:T142 O143 O152:T152 O154:T160">
    <cfRule type="containsText" dxfId="25" priority="6" operator="containsText" text="EXTREMO">
      <formula>NOT(ISERROR(SEARCH("EXTREMO",O76)))</formula>
    </cfRule>
    <cfRule type="containsText" dxfId="24" priority="7" operator="containsText" text="ALTO">
      <formula>NOT(ISERROR(SEARCH("ALTO",O76)))</formula>
    </cfRule>
    <cfRule type="containsText" dxfId="23" priority="8" operator="containsText" text="MODERADO">
      <formula>NOT(ISERROR(SEARCH("MODERADO",O76)))</formula>
    </cfRule>
    <cfRule type="containsText" dxfId="22" priority="9" operator="containsText" text="bajo">
      <formula>NOT(ISERROR(SEARCH("bajo",O76)))</formula>
    </cfRule>
  </conditionalFormatting>
  <conditionalFormatting sqref="O115:T118">
    <cfRule type="containsText" dxfId="21" priority="2" operator="containsText" text="EXTREMO">
      <formula>NOT(ISERROR(SEARCH("EXTREMO",O115)))</formula>
    </cfRule>
    <cfRule type="containsText" dxfId="20" priority="3" operator="containsText" text="ALTO">
      <formula>NOT(ISERROR(SEARCH("ALTO",O115)))</formula>
    </cfRule>
    <cfRule type="containsText" dxfId="19" priority="4" operator="containsText" text="MODERADO">
      <formula>NOT(ISERROR(SEARCH("MODERADO",O115)))</formula>
    </cfRule>
    <cfRule type="containsText" dxfId="18" priority="5" operator="containsText" text="bajo">
      <formula>NOT(ISERROR(SEARCH("bajo",O115)))</formula>
    </cfRule>
  </conditionalFormatting>
  <conditionalFormatting sqref="AZ70:BH71 AZ64:BH64 AZ66:BH66 AZ61:BH61 AZ68:BH68">
    <cfRule type="iconSet" priority="11">
      <iconSet iconSet="5Quarters">
        <cfvo type="percent" val="0"/>
        <cfvo type="percent" val="20"/>
        <cfvo type="percent" val="40"/>
        <cfvo type="percent" val="60"/>
        <cfvo type="percent" val="80"/>
      </iconSet>
    </cfRule>
  </conditionalFormatting>
  <conditionalFormatting sqref="BQ70:BY71 BQ64:BY64 BQ66:BY66 BQ61:BY61 BQ68:BY68">
    <cfRule type="iconSet" priority="10">
      <iconSet iconSet="5Quarters">
        <cfvo type="percent" val="0"/>
        <cfvo type="percent" val="20"/>
        <cfvo type="percent" val="40"/>
        <cfvo type="percent" val="60"/>
        <cfvo type="percent" val="80"/>
      </iconSet>
    </cfRule>
  </conditionalFormatting>
  <dataValidations count="11">
    <dataValidation type="list" allowBlank="1" showInputMessage="1" showErrorMessage="1" sqref="E46:E49" xr:uid="{3FC80AA0-E999-284F-88D4-B6D49A5EC175}">
      <formula1>SN</formula1>
    </dataValidation>
    <dataValidation type="list" showInputMessage="1" showErrorMessage="1" sqref="D12" xr:uid="{BB7CF7F4-C850-1947-9B5C-608D2BDE9F1E}">
      <formula1>tipo_riesg</formula1>
    </dataValidation>
    <dataValidation type="list" showInputMessage="1" showErrorMessage="1" sqref="O141:R141" xr:uid="{53C76401-C1C6-D24A-BA17-9134B519DE0C}">
      <formula1>SN</formula1>
    </dataValidation>
    <dataValidation type="list" showInputMessage="1" showErrorMessage="1" sqref="G117" xr:uid="{EDFDB558-E8E1-1441-99DB-21656D01BE26}">
      <formula1>Politica_tto</formula1>
    </dataValidation>
    <dataValidation type="list" allowBlank="1" showInputMessage="1" showErrorMessage="1" sqref="U15:W34" xr:uid="{D859D3FB-AC07-8242-BA94-1769A93A1DD2}">
      <formula1>Fact_causa</formula1>
    </dataValidation>
    <dataValidation type="list" showInputMessage="1" showErrorMessage="1" sqref="T82:U111" xr:uid="{486BD295-17DB-9F43-A157-703B95BEE675}">
      <formula1>Efectos</formula1>
    </dataValidation>
    <dataValidation type="list" showInputMessage="1" showErrorMessage="1" sqref="R82:S111" xr:uid="{CFCB67B6-E844-1944-925C-690D09CF2932}">
      <formula1>Proposito</formula1>
    </dataValidation>
    <dataValidation type="list" showInputMessage="1" showErrorMessage="1" sqref="P82:Q111" xr:uid="{FC4BBF43-6A0D-BE4B-98C9-C2988DE06D8F}">
      <formula1>Contr_implement</formula1>
    </dataValidation>
    <dataValidation type="list" showErrorMessage="1" sqref="N82:N111" xr:uid="{0F5C51D0-967A-E245-A693-732816AD2131}">
      <formula1>frecuencias</formula1>
    </dataValidation>
    <dataValidation type="list" allowBlank="1" showInputMessage="1" showErrorMessage="1" sqref="B38:B44" xr:uid="{6D3C4695-2EFD-8D4A-8685-C9E5DA95963A}">
      <formula1>Consecuencia</formula1>
    </dataValidation>
    <dataValidation type="list" showErrorMessage="1" sqref="D145:D151" xr:uid="{1058BCCF-4FCE-B44A-8AC7-FDA86D8D3523}">
      <formula1>CLASIFICACION</formula1>
    </dataValidation>
  </dataValidations>
  <printOptions horizontalCentered="1" verticalCentered="1"/>
  <pageMargins left="0.59055118110236227" right="0.59055118110236227" top="0.59055118110236227" bottom="0.59055118110236227" header="0" footer="0.27559055118110237"/>
  <pageSetup scale="78" orientation="landscape" r:id="rId1"/>
  <headerFooter alignWithMargins="0">
    <oddFooter xml:space="preserve">&amp;L&amp;9Formato: FO-AC-07 Versión: 2&amp;C&amp;9Página &amp;P&amp;RVo.Bo: </oddFooter>
  </headerFooter>
  <drawing r:id="rId2"/>
  <legacyDrawing r:id="rId3"/>
  <oleObjects>
    <mc:AlternateContent xmlns:mc="http://schemas.openxmlformats.org/markup-compatibility/2006">
      <mc:Choice Requires="x14">
        <oleObject progId="MSPhotoEd.3" shapeId="11265"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112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12</vt:i4>
      </vt:variant>
      <vt:variant>
        <vt:lpstr>Rangos con nombre</vt:lpstr>
      </vt:variant>
      <vt:variant>
        <vt:i4>158</vt:i4>
      </vt:variant>
    </vt:vector>
  </HeadingPairs>
  <TitlesOfParts>
    <vt:vector size="170" baseType="lpstr">
      <vt:lpstr>Matriz</vt:lpstr>
      <vt:lpstr>R.01</vt:lpstr>
      <vt:lpstr>R.02</vt:lpstr>
      <vt:lpstr>R.03</vt:lpstr>
      <vt:lpstr>R.04</vt:lpstr>
      <vt:lpstr>R.05</vt:lpstr>
      <vt:lpstr>R.06</vt:lpstr>
      <vt:lpstr>R.07</vt:lpstr>
      <vt:lpstr>R.08</vt:lpstr>
      <vt:lpstr>R.09</vt:lpstr>
      <vt:lpstr>R.10</vt:lpstr>
      <vt:lpstr>Hoja1</vt:lpstr>
      <vt:lpstr>Matriz!Área_de_impresión</vt:lpstr>
      <vt:lpstr>R.01!Área_de_impresión</vt:lpstr>
      <vt:lpstr>R.02!Área_de_impresión</vt:lpstr>
      <vt:lpstr>R.03!Área_de_impresión</vt:lpstr>
      <vt:lpstr>R.04!Área_de_impresión</vt:lpstr>
      <vt:lpstr>R.05!Área_de_impresión</vt:lpstr>
      <vt:lpstr>R.06!Área_de_impresión</vt:lpstr>
      <vt:lpstr>R.07!Área_de_impresión</vt:lpstr>
      <vt:lpstr>R.08!Área_de_impresión</vt:lpstr>
      <vt:lpstr>R.09!Área_de_impresión</vt:lpstr>
      <vt:lpstr>R.10!Área_de_impresión</vt:lpstr>
      <vt:lpstr>R.02!CLASIFICACION</vt:lpstr>
      <vt:lpstr>R.03!CLASIFICACION</vt:lpstr>
      <vt:lpstr>R.04!CLASIFICACION</vt:lpstr>
      <vt:lpstr>R.05!CLASIFICACION</vt:lpstr>
      <vt:lpstr>R.06!CLASIFICACION</vt:lpstr>
      <vt:lpstr>R.07!CLASIFICACION</vt:lpstr>
      <vt:lpstr>R.08!CLASIFICACION</vt:lpstr>
      <vt:lpstr>R.09!CLASIFICACION</vt:lpstr>
      <vt:lpstr>R.10!CLASIFICACION</vt:lpstr>
      <vt:lpstr>CLASIFICACION</vt:lpstr>
      <vt:lpstr>R.02!Consecuencia</vt:lpstr>
      <vt:lpstr>R.03!Consecuencia</vt:lpstr>
      <vt:lpstr>R.04!Consecuencia</vt:lpstr>
      <vt:lpstr>R.05!Consecuencia</vt:lpstr>
      <vt:lpstr>R.06!Consecuencia</vt:lpstr>
      <vt:lpstr>R.07!Consecuencia</vt:lpstr>
      <vt:lpstr>R.08!Consecuencia</vt:lpstr>
      <vt:lpstr>R.09!Consecuencia</vt:lpstr>
      <vt:lpstr>R.10!Consecuencia</vt:lpstr>
      <vt:lpstr>Consecuencia</vt:lpstr>
      <vt:lpstr>R.01!Contr_implement</vt:lpstr>
      <vt:lpstr>R.02!Contr_implement</vt:lpstr>
      <vt:lpstr>R.03!Contr_implement</vt:lpstr>
      <vt:lpstr>R.04!Contr_implement</vt:lpstr>
      <vt:lpstr>R.05!Contr_implement</vt:lpstr>
      <vt:lpstr>R.06!Contr_implement</vt:lpstr>
      <vt:lpstr>R.07!Contr_implement</vt:lpstr>
      <vt:lpstr>R.08!Contr_implement</vt:lpstr>
      <vt:lpstr>R.09!Contr_implement</vt:lpstr>
      <vt:lpstr>R.10!Contr_implement</vt:lpstr>
      <vt:lpstr>R.01!Efectos</vt:lpstr>
      <vt:lpstr>R.02!Efectos</vt:lpstr>
      <vt:lpstr>R.03!Efectos</vt:lpstr>
      <vt:lpstr>R.04!Efectos</vt:lpstr>
      <vt:lpstr>R.05!Efectos</vt:lpstr>
      <vt:lpstr>R.06!Efectos</vt:lpstr>
      <vt:lpstr>R.07!Efectos</vt:lpstr>
      <vt:lpstr>R.08!Efectos</vt:lpstr>
      <vt:lpstr>R.09!Efectos</vt:lpstr>
      <vt:lpstr>R.10!Efectos</vt:lpstr>
      <vt:lpstr>R.01!ejecucion</vt:lpstr>
      <vt:lpstr>R.02!ejecucion</vt:lpstr>
      <vt:lpstr>R.03!ejecucion</vt:lpstr>
      <vt:lpstr>R.04!ejecucion</vt:lpstr>
      <vt:lpstr>R.05!ejecucion</vt:lpstr>
      <vt:lpstr>R.06!ejecucion</vt:lpstr>
      <vt:lpstr>R.07!ejecucion</vt:lpstr>
      <vt:lpstr>R.08!ejecucion</vt:lpstr>
      <vt:lpstr>R.09!ejecucion</vt:lpstr>
      <vt:lpstr>R.10!ejecucion</vt:lpstr>
      <vt:lpstr>R.01!Evidencia</vt:lpstr>
      <vt:lpstr>R.02!Evidencia</vt:lpstr>
      <vt:lpstr>R.03!Evidencia</vt:lpstr>
      <vt:lpstr>R.04!Evidencia</vt:lpstr>
      <vt:lpstr>R.05!Evidencia</vt:lpstr>
      <vt:lpstr>R.06!Evidencia</vt:lpstr>
      <vt:lpstr>R.07!Evidencia</vt:lpstr>
      <vt:lpstr>R.08!Evidencia</vt:lpstr>
      <vt:lpstr>R.09!Evidencia</vt:lpstr>
      <vt:lpstr>R.10!Evidencia</vt:lpstr>
      <vt:lpstr>R.01!Fact_causa</vt:lpstr>
      <vt:lpstr>R.02!Fact_causa</vt:lpstr>
      <vt:lpstr>R.03!Fact_causa</vt:lpstr>
      <vt:lpstr>R.04!Fact_causa</vt:lpstr>
      <vt:lpstr>R.05!Fact_causa</vt:lpstr>
      <vt:lpstr>R.06!Fact_causa</vt:lpstr>
      <vt:lpstr>R.07!Fact_causa</vt:lpstr>
      <vt:lpstr>R.08!Fact_causa</vt:lpstr>
      <vt:lpstr>R.09!Fact_causa</vt:lpstr>
      <vt:lpstr>R.10!Fact_causa</vt:lpstr>
      <vt:lpstr>R.01!FACTOR_RIESGO</vt:lpstr>
      <vt:lpstr>R.02!FACTOR_RIESGO</vt:lpstr>
      <vt:lpstr>R.03!FACTOR_RIESGO</vt:lpstr>
      <vt:lpstr>R.04!FACTOR_RIESGO</vt:lpstr>
      <vt:lpstr>R.05!FACTOR_RIESGO</vt:lpstr>
      <vt:lpstr>R.06!FACTOR_RIESGO</vt:lpstr>
      <vt:lpstr>R.07!FACTOR_RIESGO</vt:lpstr>
      <vt:lpstr>R.08!FACTOR_RIESGO</vt:lpstr>
      <vt:lpstr>R.09!FACTOR_RIESGO</vt:lpstr>
      <vt:lpstr>R.10!FACTOR_RIESGO</vt:lpstr>
      <vt:lpstr>R.01!frecuencias</vt:lpstr>
      <vt:lpstr>R.02!frecuencias</vt:lpstr>
      <vt:lpstr>R.03!frecuencias</vt:lpstr>
      <vt:lpstr>R.04!frecuencias</vt:lpstr>
      <vt:lpstr>R.05!frecuencias</vt:lpstr>
      <vt:lpstr>R.06!frecuencias</vt:lpstr>
      <vt:lpstr>R.07!frecuencias</vt:lpstr>
      <vt:lpstr>R.08!frecuencias</vt:lpstr>
      <vt:lpstr>R.09!frecuencias</vt:lpstr>
      <vt:lpstr>R.10!frecuencias</vt:lpstr>
      <vt:lpstr>R.01!Politica_tto</vt:lpstr>
      <vt:lpstr>R.02!Politica_tto</vt:lpstr>
      <vt:lpstr>R.03!Politica_tto</vt:lpstr>
      <vt:lpstr>R.04!Politica_tto</vt:lpstr>
      <vt:lpstr>R.05!Politica_tto</vt:lpstr>
      <vt:lpstr>R.06!Politica_tto</vt:lpstr>
      <vt:lpstr>R.07!Politica_tto</vt:lpstr>
      <vt:lpstr>R.08!Politica_tto</vt:lpstr>
      <vt:lpstr>R.09!Politica_tto</vt:lpstr>
      <vt:lpstr>R.10!Politica_tto</vt:lpstr>
      <vt:lpstr>Matriz!Print_Area_0</vt:lpstr>
      <vt:lpstr>Matriz!Print_Area_0_0</vt:lpstr>
      <vt:lpstr>Matriz!Print_Area_0_0_0</vt:lpstr>
      <vt:lpstr>Matriz!Print_Titles_0</vt:lpstr>
      <vt:lpstr>Matriz!Print_Titles_0_0</vt:lpstr>
      <vt:lpstr>Matriz!Print_Titles_0_0_0</vt:lpstr>
      <vt:lpstr>R.01!Proposito</vt:lpstr>
      <vt:lpstr>R.02!Proposito</vt:lpstr>
      <vt:lpstr>R.03!Proposito</vt:lpstr>
      <vt:lpstr>R.04!Proposito</vt:lpstr>
      <vt:lpstr>R.05!Proposito</vt:lpstr>
      <vt:lpstr>R.06!Proposito</vt:lpstr>
      <vt:lpstr>R.07!Proposito</vt:lpstr>
      <vt:lpstr>R.08!Proposito</vt:lpstr>
      <vt:lpstr>R.09!Proposito</vt:lpstr>
      <vt:lpstr>R.10!Proposito</vt:lpstr>
      <vt:lpstr>R.01!SN</vt:lpstr>
      <vt:lpstr>R.02!SN</vt:lpstr>
      <vt:lpstr>R.03!SN</vt:lpstr>
      <vt:lpstr>R.04!SN</vt:lpstr>
      <vt:lpstr>R.05!SN</vt:lpstr>
      <vt:lpstr>R.06!SN</vt:lpstr>
      <vt:lpstr>R.07!SN</vt:lpstr>
      <vt:lpstr>R.08!SN</vt:lpstr>
      <vt:lpstr>R.09!SN</vt:lpstr>
      <vt:lpstr>R.10!SN</vt:lpstr>
      <vt:lpstr>R.01!tipo_riesg</vt:lpstr>
      <vt:lpstr>R.02!tipo_riesg</vt:lpstr>
      <vt:lpstr>R.03!tipo_riesg</vt:lpstr>
      <vt:lpstr>R.04!tipo_riesg</vt:lpstr>
      <vt:lpstr>R.05!tipo_riesg</vt:lpstr>
      <vt:lpstr>R.06!tipo_riesg</vt:lpstr>
      <vt:lpstr>R.07!tipo_riesg</vt:lpstr>
      <vt:lpstr>R.08!tipo_riesg</vt:lpstr>
      <vt:lpstr>R.09!tipo_riesg</vt:lpstr>
      <vt:lpstr>R.10!tipo_riesg</vt:lpstr>
      <vt:lpstr>Matriz!Títulos_a_imprimir</vt:lpstr>
      <vt:lpstr>R.01!Títulos_a_imprimir</vt:lpstr>
      <vt:lpstr>R.02!Títulos_a_imprimir</vt:lpstr>
      <vt:lpstr>R.03!Títulos_a_imprimir</vt:lpstr>
      <vt:lpstr>R.04!Títulos_a_imprimir</vt:lpstr>
      <vt:lpstr>R.05!Títulos_a_imprimir</vt:lpstr>
      <vt:lpstr>R.06!Títulos_a_imprimir</vt:lpstr>
      <vt:lpstr>R.07!Títulos_a_imprimir</vt:lpstr>
      <vt:lpstr>R.08!Títulos_a_imprimir</vt:lpstr>
      <vt:lpstr>R.09!Títulos_a_imprimir</vt:lpstr>
      <vt:lpstr>R.10!Títulos_a_imprimir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 Diaz</dc:creator>
  <cp:lastModifiedBy>Angel Diaz</cp:lastModifiedBy>
  <dcterms:created xsi:type="dcterms:W3CDTF">2025-03-28T00:36:55Z</dcterms:created>
  <dcterms:modified xsi:type="dcterms:W3CDTF">2025-09-06T21:54:08Z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3dc41c4-3f95-4020-bedd-cbbd89182633_Enabled">
    <vt:lpwstr>true</vt:lpwstr>
  </property>
  <property fmtid="{D5CDD505-2E9C-101B-9397-08002B2CF9AE}" pid="3" name="MSIP_Label_13dc41c4-3f95-4020-bedd-cbbd89182633_SetDate">
    <vt:lpwstr>2025-06-10T19:09:19Z</vt:lpwstr>
  </property>
  <property fmtid="{D5CDD505-2E9C-101B-9397-08002B2CF9AE}" pid="4" name="MSIP_Label_13dc41c4-3f95-4020-bedd-cbbd89182633_Method">
    <vt:lpwstr>Privileged</vt:lpwstr>
  </property>
  <property fmtid="{D5CDD505-2E9C-101B-9397-08002B2CF9AE}" pid="5" name="MSIP_Label_13dc41c4-3f95-4020-bedd-cbbd89182633_Name">
    <vt:lpwstr>General</vt:lpwstr>
  </property>
  <property fmtid="{D5CDD505-2E9C-101B-9397-08002B2CF9AE}" pid="6" name="MSIP_Label_13dc41c4-3f95-4020-bedd-cbbd89182633_SiteId">
    <vt:lpwstr>cbc2c381-2f2e-4d93-91d1-506c9316ace7</vt:lpwstr>
  </property>
  <property fmtid="{D5CDD505-2E9C-101B-9397-08002B2CF9AE}" pid="7" name="MSIP_Label_13dc41c4-3f95-4020-bedd-cbbd89182633_ActionId">
    <vt:lpwstr>c5875b84-1c0e-4c26-a4bc-81a3cc3d1c34</vt:lpwstr>
  </property>
  <property fmtid="{D5CDD505-2E9C-101B-9397-08002B2CF9AE}" pid="8" name="MSIP_Label_13dc41c4-3f95-4020-bedd-cbbd89182633_ContentBits">
    <vt:lpwstr>0</vt:lpwstr>
  </property>
  <property fmtid="{D5CDD505-2E9C-101B-9397-08002B2CF9AE}" pid="9" name="MSIP_Label_13dc41c4-3f95-4020-bedd-cbbd89182633_Tag">
    <vt:lpwstr>50, 0, 1, 1</vt:lpwstr>
  </property>
</Properties>
</file>