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Mi unidad\2025\4. EVALUACION Y SEGUIMIENTO\14. PORMENORIZADO\2. I SEM 2025\INFORME\"/>
    </mc:Choice>
  </mc:AlternateContent>
  <xr:revisionPtr revIDLastSave="0" documentId="13_ncr:1_{89FD69DA-1FDB-4AC0-92FB-F099327AFA36}" xr6:coauthVersionLast="47" xr6:coauthVersionMax="47" xr10:uidLastSave="{00000000-0000-0000-0000-000000000000}"/>
  <bookViews>
    <workbookView xWindow="-120" yWindow="-120" windowWidth="20640" windowHeight="11160" firstSheet="4" activeTab="6" xr2:uid="{00000000-000D-0000-FFFF-FFFF00000000}"/>
  </bookViews>
  <sheets>
    <sheet name="Definiciones" sheetId="2" state="hidden" r:id="rId1"/>
    <sheet name="Ambiente de Control" sheetId="3" r:id="rId2"/>
    <sheet name="Evaluación de riesgos" sheetId="4" r:id="rId3"/>
    <sheet name="Actividades de control" sheetId="5" r:id="rId4"/>
    <sheet name="Info y Comunicación" sheetId="6" r:id="rId5"/>
    <sheet name="Actividades de Monitoreo" sheetId="7" r:id="rId6"/>
    <sheet name="Conclusiones" sheetId="8" r:id="rId7"/>
    <sheet name="Analisis de Resultados" sheetId="9" r:id="rId8"/>
    <sheet name="Hoja1" sheetId="10" state="hidden" r:id="rId9"/>
  </sheet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3" hidden="1">'Actividades de control'!$C$1:$C$65</definedName>
    <definedName name="_xlnm._FilterDatabase" localSheetId="4" hidden="1">'Info y Comunicación'!$C$1:$C$82</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#REF!</definedName>
    <definedName name="XXX" localSheetId="7">#REF!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Aos1j5iVMw/G9UAjlj3K1hCgDwkL3S+Q5elItxyHtcs="/>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9" i="7"/>
  <c r="L49" i="7" s="1"/>
  <c r="N49" i="7" s="1"/>
  <c r="B49" i="7"/>
  <c r="L48" i="7"/>
  <c r="N48" i="7" s="1"/>
  <c r="K48" i="7"/>
  <c r="B48" i="7"/>
  <c r="K46" i="7"/>
  <c r="L46" i="7" s="1"/>
  <c r="N46" i="7" s="1"/>
  <c r="B46" i="7"/>
  <c r="K43" i="7"/>
  <c r="L43" i="7" s="1"/>
  <c r="N43" i="7" s="1"/>
  <c r="B43" i="7"/>
  <c r="L42" i="7"/>
  <c r="N42" i="7" s="1"/>
  <c r="K42" i="7"/>
  <c r="B42" i="7"/>
  <c r="K41" i="7"/>
  <c r="L41" i="7" s="1"/>
  <c r="N41" i="7" s="1"/>
  <c r="B41" i="7"/>
  <c r="K40" i="7"/>
  <c r="L40" i="7" s="1"/>
  <c r="N40" i="7" s="1"/>
  <c r="B40" i="7"/>
  <c r="K38" i="7"/>
  <c r="L38" i="7" s="1"/>
  <c r="N38" i="7" s="1"/>
  <c r="B38" i="7"/>
  <c r="K37" i="7"/>
  <c r="L37" i="7" s="1"/>
  <c r="N37" i="7" s="1"/>
  <c r="B37" i="7"/>
  <c r="K32" i="7"/>
  <c r="L32" i="7" s="1"/>
  <c r="N32" i="7" s="1"/>
  <c r="B32" i="7"/>
  <c r="K29" i="7"/>
  <c r="L29" i="7" s="1"/>
  <c r="N29" i="7" s="1"/>
  <c r="B29" i="7"/>
  <c r="K26" i="7"/>
  <c r="L26" i="7" s="1"/>
  <c r="N26" i="7" s="1"/>
  <c r="B26" i="7"/>
  <c r="K23" i="7"/>
  <c r="L23" i="7" s="1"/>
  <c r="N23" i="7" s="1"/>
  <c r="B23" i="7"/>
  <c r="L20" i="7"/>
  <c r="N20" i="7" s="1"/>
  <c r="K20" i="7"/>
  <c r="B20" i="7"/>
  <c r="K81" i="6"/>
  <c r="L81" i="6" s="1"/>
  <c r="N81" i="6" s="1"/>
  <c r="B81" i="6"/>
  <c r="K80" i="6"/>
  <c r="L80" i="6" s="1"/>
  <c r="N80" i="6" s="1"/>
  <c r="B80" i="6"/>
  <c r="L79" i="6"/>
  <c r="N79" i="6" s="1"/>
  <c r="K79" i="6"/>
  <c r="B79" i="6"/>
  <c r="K68" i="6"/>
  <c r="L68" i="6" s="1"/>
  <c r="N68" i="6" s="1"/>
  <c r="B68" i="6"/>
  <c r="K64" i="6"/>
  <c r="L64" i="6" s="1"/>
  <c r="N64" i="6" s="1"/>
  <c r="B64" i="6"/>
  <c r="K62" i="6"/>
  <c r="L62" i="6" s="1"/>
  <c r="N62" i="6" s="1"/>
  <c r="B62" i="6"/>
  <c r="K57" i="6"/>
  <c r="L57" i="6" s="1"/>
  <c r="N57" i="6" s="1"/>
  <c r="B57" i="6"/>
  <c r="K49" i="6"/>
  <c r="L49" i="6" s="1"/>
  <c r="N49" i="6" s="1"/>
  <c r="B49" i="6"/>
  <c r="K48" i="6"/>
  <c r="L48" i="6" s="1"/>
  <c r="N48" i="6" s="1"/>
  <c r="B48" i="6"/>
  <c r="K47" i="6"/>
  <c r="L47" i="6" s="1"/>
  <c r="N47" i="6" s="1"/>
  <c r="B47" i="6"/>
  <c r="K28" i="6"/>
  <c r="L28" i="6" s="1"/>
  <c r="N28" i="6" s="1"/>
  <c r="B28" i="6"/>
  <c r="K27" i="6"/>
  <c r="L27" i="6" s="1"/>
  <c r="N27" i="6" s="1"/>
  <c r="B27" i="6"/>
  <c r="K25" i="6"/>
  <c r="L25" i="6" s="1"/>
  <c r="N25" i="6" s="1"/>
  <c r="B25" i="6"/>
  <c r="K19" i="6"/>
  <c r="L19" i="6" s="1"/>
  <c r="N19" i="6" s="1"/>
  <c r="B19" i="6"/>
  <c r="K64" i="5"/>
  <c r="L64" i="5" s="1"/>
  <c r="N64" i="5" s="1"/>
  <c r="B64" i="5"/>
  <c r="K62" i="5"/>
  <c r="L62" i="5" s="1"/>
  <c r="N62" i="5" s="1"/>
  <c r="B62" i="5"/>
  <c r="K60" i="5"/>
  <c r="L60" i="5" s="1"/>
  <c r="N60" i="5" s="1"/>
  <c r="B60" i="5"/>
  <c r="K57" i="5"/>
  <c r="L57" i="5" s="1"/>
  <c r="N57" i="5" s="1"/>
  <c r="B57" i="5"/>
  <c r="K55" i="5"/>
  <c r="L55" i="5" s="1"/>
  <c r="N55" i="5" s="1"/>
  <c r="B55" i="5"/>
  <c r="K47" i="5"/>
  <c r="L47" i="5" s="1"/>
  <c r="N47" i="5" s="1"/>
  <c r="B47" i="5"/>
  <c r="K45" i="5"/>
  <c r="L45" i="5" s="1"/>
  <c r="N45" i="5" s="1"/>
  <c r="B45" i="5"/>
  <c r="K42" i="5"/>
  <c r="L42" i="5" s="1"/>
  <c r="N42" i="5" s="1"/>
  <c r="B42" i="5"/>
  <c r="K32" i="5"/>
  <c r="L32" i="5" s="1"/>
  <c r="N32" i="5" s="1"/>
  <c r="B32" i="5"/>
  <c r="K28" i="5"/>
  <c r="L28" i="5" s="1"/>
  <c r="N28" i="5" s="1"/>
  <c r="B28" i="5"/>
  <c r="K24" i="5"/>
  <c r="L24" i="5" s="1"/>
  <c r="N24" i="5" s="1"/>
  <c r="B24" i="5"/>
  <c r="K21" i="5"/>
  <c r="L21" i="5" s="1"/>
  <c r="N21" i="5" s="1"/>
  <c r="B21" i="5"/>
  <c r="K64" i="4"/>
  <c r="L64" i="4" s="1"/>
  <c r="N64" i="4" s="1"/>
  <c r="B64" i="4"/>
  <c r="K63" i="4"/>
  <c r="L63" i="4" s="1"/>
  <c r="N63" i="4" s="1"/>
  <c r="B63" i="4"/>
  <c r="K61" i="4"/>
  <c r="L61" i="4" s="1"/>
  <c r="N61" i="4" s="1"/>
  <c r="B61" i="4"/>
  <c r="K60" i="4"/>
  <c r="L60" i="4" s="1"/>
  <c r="N60" i="4" s="1"/>
  <c r="B60" i="4"/>
  <c r="K56" i="4"/>
  <c r="L56" i="4" s="1"/>
  <c r="N56" i="4" s="1"/>
  <c r="B56" i="4"/>
  <c r="K51" i="4"/>
  <c r="L51" i="4" s="1"/>
  <c r="N51" i="4" s="1"/>
  <c r="B51" i="4"/>
  <c r="K49" i="4"/>
  <c r="L49" i="4" s="1"/>
  <c r="N49" i="4" s="1"/>
  <c r="B49" i="4"/>
  <c r="K47" i="4"/>
  <c r="L47" i="4" s="1"/>
  <c r="N47" i="4" s="1"/>
  <c r="B47" i="4"/>
  <c r="K45" i="4"/>
  <c r="L45" i="4" s="1"/>
  <c r="N45" i="4" s="1"/>
  <c r="B45" i="4"/>
  <c r="K40" i="4"/>
  <c r="L40" i="4" s="1"/>
  <c r="N40" i="4" s="1"/>
  <c r="B40" i="4"/>
  <c r="K37" i="4"/>
  <c r="L37" i="4" s="1"/>
  <c r="N37" i="4" s="1"/>
  <c r="B37" i="4"/>
  <c r="K34" i="4"/>
  <c r="L34" i="4" s="1"/>
  <c r="N34" i="4" s="1"/>
  <c r="B34" i="4"/>
  <c r="K32" i="4"/>
  <c r="L32" i="4" s="1"/>
  <c r="N32" i="4" s="1"/>
  <c r="B32" i="4"/>
  <c r="K29" i="4"/>
  <c r="L29" i="4" s="1"/>
  <c r="N29" i="4" s="1"/>
  <c r="B29" i="4"/>
  <c r="K23" i="4"/>
  <c r="L23" i="4" s="1"/>
  <c r="N23" i="4" s="1"/>
  <c r="B23" i="4"/>
  <c r="K21" i="4"/>
  <c r="L21" i="4" s="1"/>
  <c r="N21" i="4" s="1"/>
  <c r="B21" i="4"/>
  <c r="K16" i="4"/>
  <c r="L16" i="4" s="1"/>
  <c r="N16" i="4" s="1"/>
  <c r="B16" i="4"/>
  <c r="K125" i="3"/>
  <c r="L125" i="3" s="1"/>
  <c r="N125" i="3" s="1"/>
  <c r="B125" i="3"/>
  <c r="K120" i="3"/>
  <c r="L120" i="3" s="1"/>
  <c r="N120" i="3" s="1"/>
  <c r="B120" i="3"/>
  <c r="L116" i="3"/>
  <c r="N116" i="3" s="1"/>
  <c r="B116" i="3"/>
  <c r="K110" i="3"/>
  <c r="L110" i="3" s="1"/>
  <c r="N110" i="3" s="1"/>
  <c r="B110" i="3"/>
  <c r="K104" i="3"/>
  <c r="L104" i="3" s="1"/>
  <c r="N104" i="3" s="1"/>
  <c r="B104" i="3"/>
  <c r="K101" i="3"/>
  <c r="L101" i="3" s="1"/>
  <c r="N101" i="3" s="1"/>
  <c r="B101" i="3"/>
  <c r="K94" i="3"/>
  <c r="L94" i="3" s="1"/>
  <c r="N94" i="3" s="1"/>
  <c r="B94" i="3"/>
  <c r="K92" i="3"/>
  <c r="L92" i="3" s="1"/>
  <c r="N92" i="3" s="1"/>
  <c r="B92" i="3"/>
  <c r="K89" i="3"/>
  <c r="L89" i="3" s="1"/>
  <c r="N89" i="3" s="1"/>
  <c r="B89" i="3"/>
  <c r="K87" i="3"/>
  <c r="L87" i="3" s="1"/>
  <c r="N87" i="3" s="1"/>
  <c r="B87" i="3"/>
  <c r="K84" i="3"/>
  <c r="L84" i="3" s="1"/>
  <c r="N84" i="3" s="1"/>
  <c r="B84" i="3"/>
  <c r="K82" i="3"/>
  <c r="L82" i="3" s="1"/>
  <c r="N82" i="3" s="1"/>
  <c r="B82" i="3"/>
  <c r="K74" i="3"/>
  <c r="L74" i="3" s="1"/>
  <c r="N74" i="3" s="1"/>
  <c r="B74" i="3"/>
  <c r="K70" i="3"/>
  <c r="L70" i="3" s="1"/>
  <c r="N70" i="3" s="1"/>
  <c r="B70" i="3"/>
  <c r="K67" i="3"/>
  <c r="L67" i="3" s="1"/>
  <c r="N67" i="3" s="1"/>
  <c r="B67" i="3"/>
  <c r="K58" i="3"/>
  <c r="L58" i="3" s="1"/>
  <c r="N58" i="3" s="1"/>
  <c r="B58" i="3"/>
  <c r="K53" i="3"/>
  <c r="L53" i="3" s="1"/>
  <c r="N53" i="3" s="1"/>
  <c r="B53" i="3"/>
  <c r="K47" i="3"/>
  <c r="L47" i="3" s="1"/>
  <c r="N47" i="3" s="1"/>
  <c r="B47" i="3"/>
  <c r="K41" i="3"/>
  <c r="L41" i="3" s="1"/>
  <c r="N41" i="3" s="1"/>
  <c r="B41" i="3"/>
  <c r="K39" i="3"/>
  <c r="L39" i="3" s="1"/>
  <c r="N39" i="3" s="1"/>
  <c r="B39" i="3"/>
  <c r="K30" i="3"/>
  <c r="L30" i="3" s="1"/>
  <c r="N30" i="3" s="1"/>
  <c r="B30" i="3"/>
  <c r="K28" i="3"/>
  <c r="L28" i="3" s="1"/>
  <c r="N28" i="3" s="1"/>
  <c r="B28" i="3"/>
  <c r="K24" i="3"/>
  <c r="L24" i="3" s="1"/>
  <c r="N24" i="3" s="1"/>
  <c r="B24" i="3"/>
  <c r="L80" i="10" l="1"/>
  <c r="K79" i="10"/>
  <c r="G76" i="10"/>
  <c r="F75" i="10"/>
  <c r="E74" i="10"/>
  <c r="C73" i="10"/>
  <c r="L81" i="10"/>
  <c r="K80" i="10"/>
  <c r="G77" i="10"/>
  <c r="F76" i="10"/>
  <c r="E75" i="10"/>
  <c r="C74" i="10"/>
  <c r="L69" i="10"/>
  <c r="L82" i="10"/>
  <c r="K81" i="10"/>
  <c r="G78" i="10"/>
  <c r="F77" i="10"/>
  <c r="E76" i="10"/>
  <c r="C75" i="10"/>
  <c r="L70" i="10"/>
  <c r="K69" i="10"/>
  <c r="M69" i="10" s="1"/>
  <c r="K82" i="10"/>
  <c r="M82" i="10" s="1"/>
  <c r="G79" i="10"/>
  <c r="F78" i="10"/>
  <c r="E77" i="10"/>
  <c r="C76" i="10"/>
  <c r="L71" i="10"/>
  <c r="K70" i="10"/>
  <c r="G80" i="10"/>
  <c r="F79" i="10"/>
  <c r="E78" i="10"/>
  <c r="C77" i="10"/>
  <c r="L72" i="10"/>
  <c r="K71" i="10"/>
  <c r="G81" i="10"/>
  <c r="F80" i="10"/>
  <c r="E79" i="10"/>
  <c r="C78" i="10"/>
  <c r="L73" i="10"/>
  <c r="K72" i="10"/>
  <c r="G69" i="10"/>
  <c r="G82" i="10"/>
  <c r="F81" i="10"/>
  <c r="E80" i="10"/>
  <c r="C79" i="10"/>
  <c r="L74" i="10"/>
  <c r="K73" i="10"/>
  <c r="G70" i="10"/>
  <c r="F69" i="10"/>
  <c r="F82" i="10"/>
  <c r="E81" i="10"/>
  <c r="C80" i="10"/>
  <c r="L75" i="10"/>
  <c r="K74" i="10"/>
  <c r="G71" i="10"/>
  <c r="F70" i="10"/>
  <c r="E69" i="10"/>
  <c r="E82" i="10"/>
  <c r="C81" i="10"/>
  <c r="L76" i="10"/>
  <c r="K75" i="10"/>
  <c r="G72" i="10"/>
  <c r="F71" i="10"/>
  <c r="E70" i="10"/>
  <c r="C69" i="10"/>
  <c r="C82" i="10"/>
  <c r="K78" i="10"/>
  <c r="G75" i="10"/>
  <c r="C72" i="10"/>
  <c r="L77" i="10"/>
  <c r="E71" i="10"/>
  <c r="K77" i="10"/>
  <c r="G74" i="10"/>
  <c r="C71" i="10"/>
  <c r="F74" i="10"/>
  <c r="C70" i="10"/>
  <c r="K76" i="10"/>
  <c r="G73" i="10"/>
  <c r="F73" i="10"/>
  <c r="L79" i="10"/>
  <c r="E73" i="10"/>
  <c r="F72" i="10"/>
  <c r="E72" i="10"/>
  <c r="L78" i="10"/>
  <c r="L32" i="10"/>
  <c r="L33" i="10"/>
  <c r="L34" i="10"/>
  <c r="L35" i="10"/>
  <c r="L36" i="10"/>
  <c r="L37" i="10"/>
  <c r="L38" i="10"/>
  <c r="L26" i="10"/>
  <c r="L39" i="10"/>
  <c r="L27" i="10"/>
  <c r="L40" i="10"/>
  <c r="L28" i="10"/>
  <c r="L29" i="10"/>
  <c r="L42" i="10"/>
  <c r="L41" i="10"/>
  <c r="L31" i="10"/>
  <c r="L30" i="10"/>
  <c r="G38" i="10"/>
  <c r="G52" i="10"/>
  <c r="F51" i="10"/>
  <c r="E50" i="10"/>
  <c r="C49" i="10"/>
  <c r="L44" i="10"/>
  <c r="K43" i="10"/>
  <c r="G53" i="10"/>
  <c r="F52" i="10"/>
  <c r="E51" i="10"/>
  <c r="C50" i="10"/>
  <c r="L45" i="10"/>
  <c r="K44" i="10"/>
  <c r="G54" i="10"/>
  <c r="F53" i="10"/>
  <c r="E52" i="10"/>
  <c r="C51" i="10"/>
  <c r="L46" i="10"/>
  <c r="K45" i="10"/>
  <c r="F54" i="10"/>
  <c r="E53" i="10"/>
  <c r="C52" i="10"/>
  <c r="L47" i="10"/>
  <c r="K46" i="10"/>
  <c r="G43" i="10"/>
  <c r="E54" i="10"/>
  <c r="C53" i="10"/>
  <c r="L48" i="10"/>
  <c r="K47" i="10"/>
  <c r="G44" i="10"/>
  <c r="F43" i="10"/>
  <c r="C54" i="10"/>
  <c r="L49" i="10"/>
  <c r="K48" i="10"/>
  <c r="G45" i="10"/>
  <c r="F44" i="10"/>
  <c r="E43" i="10"/>
  <c r="L50" i="10"/>
  <c r="K49" i="10"/>
  <c r="G46" i="10"/>
  <c r="F45" i="10"/>
  <c r="E44" i="10"/>
  <c r="C43" i="10"/>
  <c r="L51" i="10"/>
  <c r="K50" i="10"/>
  <c r="G47" i="10"/>
  <c r="F46" i="10"/>
  <c r="E45" i="10"/>
  <c r="C44" i="10"/>
  <c r="L52" i="10"/>
  <c r="K51" i="10"/>
  <c r="G48" i="10"/>
  <c r="F47" i="10"/>
  <c r="E46" i="10"/>
  <c r="C45" i="10"/>
  <c r="K54" i="10"/>
  <c r="G51" i="10"/>
  <c r="C48" i="10"/>
  <c r="L53" i="10"/>
  <c r="E47" i="10"/>
  <c r="L43" i="10"/>
  <c r="K53" i="10"/>
  <c r="G50" i="10"/>
  <c r="C47" i="10"/>
  <c r="F50" i="10"/>
  <c r="C46" i="10"/>
  <c r="K52" i="10"/>
  <c r="G49" i="10"/>
  <c r="F49" i="10"/>
  <c r="E49" i="10"/>
  <c r="F48" i="10"/>
  <c r="L54" i="10"/>
  <c r="E48" i="10"/>
  <c r="L68" i="10"/>
  <c r="K67" i="10"/>
  <c r="G64" i="10"/>
  <c r="F63" i="10"/>
  <c r="E62" i="10"/>
  <c r="C61" i="10"/>
  <c r="L56" i="10"/>
  <c r="K55" i="10"/>
  <c r="K68" i="10"/>
  <c r="G65" i="10"/>
  <c r="F64" i="10"/>
  <c r="E63" i="10"/>
  <c r="C62" i="10"/>
  <c r="L57" i="10"/>
  <c r="K56" i="10"/>
  <c r="M56" i="10" s="1"/>
  <c r="G66" i="10"/>
  <c r="F65" i="10"/>
  <c r="E64" i="10"/>
  <c r="C63" i="10"/>
  <c r="L58" i="10"/>
  <c r="K57" i="10"/>
  <c r="G67" i="10"/>
  <c r="F66" i="10"/>
  <c r="E65" i="10"/>
  <c r="C64" i="10"/>
  <c r="L59" i="10"/>
  <c r="K58" i="10"/>
  <c r="G55" i="10"/>
  <c r="G68" i="10"/>
  <c r="F67" i="10"/>
  <c r="E66" i="10"/>
  <c r="C65" i="10"/>
  <c r="L60" i="10"/>
  <c r="K59" i="10"/>
  <c r="G56" i="10"/>
  <c r="F55" i="10"/>
  <c r="F68" i="10"/>
  <c r="E67" i="10"/>
  <c r="C66" i="10"/>
  <c r="L61" i="10"/>
  <c r="K60" i="10"/>
  <c r="G57" i="10"/>
  <c r="F56" i="10"/>
  <c r="E55" i="10"/>
  <c r="E68" i="10"/>
  <c r="C67" i="10"/>
  <c r="L62" i="10"/>
  <c r="K61" i="10"/>
  <c r="G58" i="10"/>
  <c r="F57" i="10"/>
  <c r="E56" i="10"/>
  <c r="C55" i="10"/>
  <c r="C68" i="10"/>
  <c r="L63" i="10"/>
  <c r="K62" i="10"/>
  <c r="M62" i="10" s="1"/>
  <c r="G59" i="10"/>
  <c r="F58" i="10"/>
  <c r="E57" i="10"/>
  <c r="C56" i="10"/>
  <c r="L64" i="10"/>
  <c r="K63" i="10"/>
  <c r="G60" i="10"/>
  <c r="F59" i="10"/>
  <c r="E58" i="10"/>
  <c r="C57" i="10"/>
  <c r="K64" i="10"/>
  <c r="G61" i="10"/>
  <c r="F61" i="10"/>
  <c r="L67" i="10"/>
  <c r="E61" i="10"/>
  <c r="F60" i="10"/>
  <c r="L66" i="10"/>
  <c r="E60" i="10"/>
  <c r="K66" i="10"/>
  <c r="G63" i="10"/>
  <c r="C60" i="10"/>
  <c r="L65" i="10"/>
  <c r="E59" i="10"/>
  <c r="L55" i="10"/>
  <c r="F62" i="10"/>
  <c r="G62" i="10"/>
  <c r="C59" i="10"/>
  <c r="C58" i="10"/>
  <c r="K65" i="10"/>
  <c r="G40" i="10"/>
  <c r="F39" i="10"/>
  <c r="E38" i="10"/>
  <c r="C37" i="10"/>
  <c r="K31" i="10"/>
  <c r="G28" i="10"/>
  <c r="F27" i="10"/>
  <c r="E26" i="10"/>
  <c r="G41" i="10"/>
  <c r="F40" i="10"/>
  <c r="E39" i="10"/>
  <c r="C38" i="10"/>
  <c r="K32" i="10"/>
  <c r="G29" i="10"/>
  <c r="F28" i="10"/>
  <c r="E27" i="10"/>
  <c r="C26" i="10"/>
  <c r="G42" i="10"/>
  <c r="F41" i="10"/>
  <c r="E40" i="10"/>
  <c r="C39" i="10"/>
  <c r="K33" i="10"/>
  <c r="G30" i="10"/>
  <c r="F29" i="10"/>
  <c r="E28" i="10"/>
  <c r="C27" i="10"/>
  <c r="F42" i="10"/>
  <c r="E41" i="10"/>
  <c r="C40" i="10"/>
  <c r="K34" i="10"/>
  <c r="G31" i="10"/>
  <c r="F30" i="10"/>
  <c r="E29" i="10"/>
  <c r="C28" i="10"/>
  <c r="E42" i="10"/>
  <c r="C41" i="10"/>
  <c r="K35" i="10"/>
  <c r="G32" i="10"/>
  <c r="F31" i="10"/>
  <c r="E30" i="10"/>
  <c r="C29" i="10"/>
  <c r="C42" i="10"/>
  <c r="K36" i="10"/>
  <c r="M36" i="10" s="1"/>
  <c r="G33" i="10"/>
  <c r="F32" i="10"/>
  <c r="E31" i="10"/>
  <c r="C30" i="10"/>
  <c r="K37" i="10"/>
  <c r="M37" i="10" s="1"/>
  <c r="G34" i="10"/>
  <c r="F33" i="10"/>
  <c r="E32" i="10"/>
  <c r="C31" i="10"/>
  <c r="K38" i="10"/>
  <c r="M38" i="10" s="1"/>
  <c r="G35" i="10"/>
  <c r="F34" i="10"/>
  <c r="E33" i="10"/>
  <c r="C32" i="10"/>
  <c r="K26" i="10"/>
  <c r="M26" i="10" s="1"/>
  <c r="K39" i="10"/>
  <c r="M39" i="10" s="1"/>
  <c r="G36" i="10"/>
  <c r="F35" i="10"/>
  <c r="E34" i="10"/>
  <c r="C33" i="10"/>
  <c r="K27" i="10"/>
  <c r="M27" i="10" s="1"/>
  <c r="K40" i="10"/>
  <c r="M40" i="10" s="1"/>
  <c r="G37" i="10"/>
  <c r="K30" i="10"/>
  <c r="M30" i="10" s="1"/>
  <c r="G27" i="10"/>
  <c r="F37" i="10"/>
  <c r="E37" i="10"/>
  <c r="K29" i="10"/>
  <c r="M29" i="10" s="1"/>
  <c r="G26" i="10"/>
  <c r="F36" i="10"/>
  <c r="F26" i="10"/>
  <c r="E36" i="10"/>
  <c r="K42" i="10"/>
  <c r="M42" i="10" s="1"/>
  <c r="G39" i="10"/>
  <c r="C36" i="10"/>
  <c r="K28" i="10"/>
  <c r="E35" i="10"/>
  <c r="F38" i="10"/>
  <c r="C35" i="10"/>
  <c r="C34" i="10"/>
  <c r="K41" i="10"/>
  <c r="C25" i="10"/>
  <c r="L20" i="10"/>
  <c r="K19" i="10"/>
  <c r="G16" i="10"/>
  <c r="F15" i="10"/>
  <c r="E14" i="10"/>
  <c r="C13" i="10"/>
  <c r="L8" i="10"/>
  <c r="K7" i="10"/>
  <c r="G4" i="10"/>
  <c r="F3" i="10"/>
  <c r="E2" i="10"/>
  <c r="L21" i="10"/>
  <c r="K20" i="10"/>
  <c r="G17" i="10"/>
  <c r="F16" i="10"/>
  <c r="E15" i="10"/>
  <c r="C14" i="10"/>
  <c r="L9" i="10"/>
  <c r="K8" i="10"/>
  <c r="M8" i="10" s="1"/>
  <c r="G5" i="10"/>
  <c r="F4" i="10"/>
  <c r="E3" i="10"/>
  <c r="C2" i="10"/>
  <c r="L22" i="10"/>
  <c r="K21" i="10"/>
  <c r="G18" i="10"/>
  <c r="F17" i="10"/>
  <c r="E16" i="10"/>
  <c r="C15" i="10"/>
  <c r="L10" i="10"/>
  <c r="K9" i="10"/>
  <c r="G6" i="10"/>
  <c r="F5" i="10"/>
  <c r="E4" i="10"/>
  <c r="C3" i="10"/>
  <c r="L24" i="10"/>
  <c r="K23" i="10"/>
  <c r="G20" i="10"/>
  <c r="F19" i="10"/>
  <c r="E18" i="10"/>
  <c r="C17" i="10"/>
  <c r="L12" i="10"/>
  <c r="K11" i="10"/>
  <c r="G8" i="10"/>
  <c r="F7" i="10"/>
  <c r="E6" i="10"/>
  <c r="C5" i="10"/>
  <c r="L25" i="10"/>
  <c r="K24" i="10"/>
  <c r="G21" i="10"/>
  <c r="F20" i="10"/>
  <c r="E19" i="10"/>
  <c r="C18" i="10"/>
  <c r="L13" i="10"/>
  <c r="K12" i="10"/>
  <c r="G9" i="10"/>
  <c r="F8" i="10"/>
  <c r="E7" i="10"/>
  <c r="C6" i="10"/>
  <c r="K25" i="10"/>
  <c r="G22" i="10"/>
  <c r="F21" i="10"/>
  <c r="E20" i="10"/>
  <c r="C19" i="10"/>
  <c r="L14" i="10"/>
  <c r="K13" i="10"/>
  <c r="M13" i="10" s="1"/>
  <c r="G10" i="10"/>
  <c r="F9" i="10"/>
  <c r="E8" i="10"/>
  <c r="C7" i="10"/>
  <c r="L2" i="10"/>
  <c r="G23" i="10"/>
  <c r="F22" i="10"/>
  <c r="E21" i="10"/>
  <c r="C20" i="10"/>
  <c r="G24" i="10"/>
  <c r="F23" i="10"/>
  <c r="E22" i="10"/>
  <c r="C21" i="10"/>
  <c r="E24" i="10"/>
  <c r="L18" i="10"/>
  <c r="K10" i="10"/>
  <c r="F6" i="10"/>
  <c r="C24" i="10"/>
  <c r="K18" i="10"/>
  <c r="G14" i="10"/>
  <c r="G12" i="10"/>
  <c r="F10" i="10"/>
  <c r="C8" i="10"/>
  <c r="G2" i="10"/>
  <c r="F18" i="10"/>
  <c r="C16" i="10"/>
  <c r="F14" i="10"/>
  <c r="F12" i="10"/>
  <c r="E10" i="10"/>
  <c r="C4" i="10"/>
  <c r="F2" i="10"/>
  <c r="I2" i="10" s="1"/>
  <c r="L23" i="10"/>
  <c r="E12" i="10"/>
  <c r="C10" i="10"/>
  <c r="E23" i="10"/>
  <c r="L15" i="10"/>
  <c r="C12" i="10"/>
  <c r="L5" i="10"/>
  <c r="L3" i="10"/>
  <c r="C23" i="10"/>
  <c r="L17" i="10"/>
  <c r="K15" i="10"/>
  <c r="L7" i="10"/>
  <c r="K5" i="10"/>
  <c r="K3" i="10"/>
  <c r="G25" i="10"/>
  <c r="F25" i="10"/>
  <c r="K22" i="10"/>
  <c r="L19" i="10"/>
  <c r="G13" i="10"/>
  <c r="G11" i="10"/>
  <c r="E9" i="10"/>
  <c r="E5" i="10"/>
  <c r="E25" i="10"/>
  <c r="C22" i="10"/>
  <c r="G19" i="10"/>
  <c r="E17" i="10"/>
  <c r="G15" i="10"/>
  <c r="F13" i="10"/>
  <c r="F11" i="10"/>
  <c r="C9" i="10"/>
  <c r="G3" i="10"/>
  <c r="L16" i="10"/>
  <c r="K14" i="10"/>
  <c r="C11" i="10"/>
  <c r="L6" i="10"/>
  <c r="L4" i="10"/>
  <c r="K2" i="10"/>
  <c r="E13" i="10"/>
  <c r="G7" i="10"/>
  <c r="K17" i="10"/>
  <c r="K6" i="10"/>
  <c r="F24" i="10"/>
  <c r="L11" i="10"/>
  <c r="K16" i="10"/>
  <c r="E11" i="10"/>
  <c r="K4" i="10"/>
  <c r="M80" i="10" l="1"/>
  <c r="M57" i="10"/>
  <c r="M51" i="10"/>
  <c r="M48" i="10"/>
  <c r="M45" i="10"/>
  <c r="M53" i="10"/>
  <c r="M47" i="10"/>
  <c r="M33" i="10"/>
  <c r="M32" i="10"/>
  <c r="M35" i="10"/>
  <c r="M31" i="10"/>
  <c r="M9" i="10"/>
  <c r="M17" i="10"/>
  <c r="M20" i="10"/>
  <c r="I24" i="10"/>
  <c r="M34" i="10"/>
  <c r="M66" i="10"/>
  <c r="M64" i="10"/>
  <c r="M52" i="10"/>
  <c r="M49" i="10"/>
  <c r="M43" i="10"/>
  <c r="M77" i="10"/>
  <c r="M81" i="10"/>
  <c r="M68" i="10"/>
  <c r="M41" i="10"/>
  <c r="M65" i="10"/>
  <c r="M50" i="10"/>
  <c r="M44" i="10"/>
  <c r="M71" i="10"/>
  <c r="M2" i="10"/>
  <c r="M22" i="10"/>
  <c r="M5" i="10"/>
  <c r="M54" i="10"/>
  <c r="M6" i="10"/>
  <c r="M18" i="10"/>
  <c r="M3" i="10"/>
  <c r="M12" i="10"/>
  <c r="M24" i="10"/>
  <c r="M25" i="10"/>
  <c r="M16" i="10"/>
  <c r="I25" i="10"/>
  <c r="I23" i="10"/>
  <c r="I11" i="10"/>
  <c r="I13" i="10"/>
  <c r="I20" i="10"/>
  <c r="M15" i="10"/>
  <c r="H35" i="10"/>
  <c r="I67" i="10"/>
  <c r="I43" i="10"/>
  <c r="I80" i="10"/>
  <c r="I78" i="10"/>
  <c r="I19" i="10"/>
  <c r="I17" i="10"/>
  <c r="I16" i="10"/>
  <c r="I63" i="10"/>
  <c r="I50" i="10"/>
  <c r="I47" i="10"/>
  <c r="I45" i="10"/>
  <c r="I72" i="10"/>
  <c r="I76" i="10"/>
  <c r="H70" i="10"/>
  <c r="H7" i="10"/>
  <c r="H15" i="10"/>
  <c r="H25" i="10"/>
  <c r="I10" i="10"/>
  <c r="H24" i="10"/>
  <c r="I15" i="10"/>
  <c r="H39" i="10"/>
  <c r="M60" i="10"/>
  <c r="H68" i="10"/>
  <c r="I65" i="10"/>
  <c r="H44" i="10"/>
  <c r="M73" i="10"/>
  <c r="H81" i="10"/>
  <c r="H79" i="10"/>
  <c r="H19" i="10"/>
  <c r="H14" i="10"/>
  <c r="I21" i="10"/>
  <c r="H21" i="10"/>
  <c r="H20" i="10"/>
  <c r="H18" i="10"/>
  <c r="H17" i="10"/>
  <c r="M19" i="10"/>
  <c r="I31" i="10"/>
  <c r="I42" i="10"/>
  <c r="I28" i="10"/>
  <c r="H63" i="10"/>
  <c r="I59" i="10"/>
  <c r="M58" i="10"/>
  <c r="H64" i="10"/>
  <c r="H48" i="10"/>
  <c r="H46" i="10"/>
  <c r="H77" i="10"/>
  <c r="H57" i="10"/>
  <c r="M23" i="10"/>
  <c r="M21" i="10"/>
  <c r="I26" i="10"/>
  <c r="I33" i="10"/>
  <c r="H32" i="10"/>
  <c r="H29" i="10"/>
  <c r="I39" i="10"/>
  <c r="H60" i="10"/>
  <c r="I57" i="10"/>
  <c r="M67" i="10"/>
  <c r="H50" i="10"/>
  <c r="I53" i="10"/>
  <c r="I51" i="10"/>
  <c r="H75" i="10"/>
  <c r="I70" i="10"/>
  <c r="I36" i="10"/>
  <c r="I35" i="10"/>
  <c r="H34" i="10"/>
  <c r="H40" i="10"/>
  <c r="M63" i="10"/>
  <c r="H58" i="10"/>
  <c r="I68" i="10"/>
  <c r="H54" i="10"/>
  <c r="H52" i="10"/>
  <c r="I73" i="10"/>
  <c r="M78" i="10"/>
  <c r="H71" i="10"/>
  <c r="I81" i="10"/>
  <c r="H37" i="10"/>
  <c r="H28" i="10"/>
  <c r="H23" i="10"/>
  <c r="I6" i="10"/>
  <c r="H26" i="10"/>
  <c r="H36" i="10"/>
  <c r="I29" i="10"/>
  <c r="M61" i="10"/>
  <c r="I55" i="10"/>
  <c r="H43" i="10"/>
  <c r="H38" i="10"/>
  <c r="H73" i="10"/>
  <c r="M74" i="10"/>
  <c r="H82" i="10"/>
  <c r="I79" i="10"/>
  <c r="H42" i="10"/>
  <c r="H22" i="10"/>
  <c r="M14" i="10"/>
  <c r="I12" i="10"/>
  <c r="M10" i="10"/>
  <c r="I3" i="10"/>
  <c r="H30" i="10"/>
  <c r="I60" i="10"/>
  <c r="H56" i="10"/>
  <c r="I66" i="10"/>
  <c r="I64" i="10"/>
  <c r="I44" i="10"/>
  <c r="M46" i="10"/>
  <c r="M76" i="10"/>
  <c r="H69" i="10"/>
  <c r="H80" i="10"/>
  <c r="I77" i="10"/>
  <c r="H12" i="10"/>
  <c r="H16" i="10"/>
  <c r="I22" i="10"/>
  <c r="M4" i="10"/>
  <c r="H11" i="10"/>
  <c r="I14" i="10"/>
  <c r="I8" i="10"/>
  <c r="I7" i="10"/>
  <c r="I5" i="10"/>
  <c r="I4" i="10"/>
  <c r="H4" i="10"/>
  <c r="I40" i="10"/>
  <c r="M59" i="10"/>
  <c r="H67" i="10"/>
  <c r="H65" i="10"/>
  <c r="I48" i="10"/>
  <c r="I46" i="10"/>
  <c r="H45" i="10"/>
  <c r="M72" i="10"/>
  <c r="M70" i="10"/>
  <c r="H78" i="10"/>
  <c r="I75" i="10"/>
  <c r="H66" i="10"/>
  <c r="H3" i="10"/>
  <c r="H13" i="10"/>
  <c r="I9" i="10"/>
  <c r="H9" i="10"/>
  <c r="H8" i="10"/>
  <c r="H6" i="10"/>
  <c r="H5" i="10"/>
  <c r="M7" i="10"/>
  <c r="I38" i="10"/>
  <c r="I37" i="10"/>
  <c r="I32" i="10"/>
  <c r="H41" i="10"/>
  <c r="H62" i="10"/>
  <c r="I58" i="10"/>
  <c r="H47" i="10"/>
  <c r="I74" i="10"/>
  <c r="I71" i="10"/>
  <c r="H76" i="10"/>
  <c r="I18" i="10"/>
  <c r="H10" i="10"/>
  <c r="M11" i="10"/>
  <c r="H27" i="10"/>
  <c r="H33" i="10"/>
  <c r="I30" i="10"/>
  <c r="I62" i="10"/>
  <c r="I61" i="10"/>
  <c r="H59" i="10"/>
  <c r="M55" i="10"/>
  <c r="I49" i="10"/>
  <c r="H51" i="10"/>
  <c r="I52" i="10"/>
  <c r="H72" i="10"/>
  <c r="I82" i="10"/>
  <c r="M79" i="10"/>
  <c r="H55" i="10"/>
  <c r="H2" i="10"/>
  <c r="M28" i="10"/>
  <c r="I34" i="10"/>
  <c r="H31" i="10"/>
  <c r="I41" i="10"/>
  <c r="I27" i="10"/>
  <c r="H61" i="10"/>
  <c r="I56" i="10"/>
  <c r="H49" i="10"/>
  <c r="I54" i="10"/>
  <c r="H53" i="10"/>
  <c r="H74" i="10"/>
  <c r="M75" i="10"/>
  <c r="I69" i="10"/>
  <c r="N72" i="10" l="1"/>
  <c r="N73" i="10"/>
  <c r="N44" i="10"/>
  <c r="N46" i="10"/>
  <c r="N35" i="10"/>
  <c r="N28" i="10"/>
  <c r="N7" i="10"/>
  <c r="N45" i="10"/>
  <c r="N71" i="10"/>
  <c r="N42" i="10"/>
  <c r="N27" i="10"/>
  <c r="N29" i="10"/>
  <c r="N34" i="10"/>
  <c r="N41" i="10"/>
  <c r="N43" i="10"/>
  <c r="G29" i="8" s="1"/>
  <c r="O29" i="8" s="1"/>
  <c r="N25" i="10"/>
  <c r="N69" i="10"/>
  <c r="N20" i="10"/>
  <c r="N23" i="10"/>
  <c r="N79" i="10"/>
  <c r="N82" i="10"/>
  <c r="N54" i="10"/>
  <c r="N24" i="10"/>
  <c r="N70" i="10"/>
  <c r="N58" i="10"/>
  <c r="N59" i="10"/>
  <c r="N60" i="10"/>
  <c r="N61" i="10"/>
  <c r="N62" i="10"/>
  <c r="N63" i="10"/>
  <c r="N64" i="10"/>
  <c r="N65" i="10"/>
  <c r="N66" i="10"/>
  <c r="N67" i="10"/>
  <c r="N57" i="10"/>
  <c r="N56" i="10"/>
  <c r="N55" i="10"/>
  <c r="N68" i="10"/>
  <c r="N40" i="10"/>
  <c r="N17" i="10"/>
  <c r="N10" i="10"/>
  <c r="N81" i="10"/>
  <c r="N53" i="10"/>
  <c r="N4" i="10"/>
  <c r="N22" i="10"/>
  <c r="N80" i="10"/>
  <c r="N52" i="10"/>
  <c r="N5" i="10"/>
  <c r="N39" i="10"/>
  <c r="N8" i="10"/>
  <c r="N16" i="10"/>
  <c r="N78" i="10"/>
  <c r="N51" i="10"/>
  <c r="N26" i="10"/>
  <c r="N18" i="10"/>
  <c r="N3" i="10"/>
  <c r="N77" i="10"/>
  <c r="N50" i="10"/>
  <c r="N31" i="10"/>
  <c r="N38" i="10"/>
  <c r="N21" i="10"/>
  <c r="N15" i="10"/>
  <c r="N76" i="10"/>
  <c r="N49" i="10"/>
  <c r="N12" i="10"/>
  <c r="N11" i="10"/>
  <c r="C162" i="9" a="1"/>
  <c r="C162" i="9" s="1"/>
  <c r="C163" i="9" a="1"/>
  <c r="C163" i="9" s="1"/>
  <c r="C139" i="9" a="1"/>
  <c r="C139" i="9" s="1"/>
  <c r="C136" i="9" a="1"/>
  <c r="C136" i="9" s="1"/>
  <c r="C133" i="9" a="1"/>
  <c r="C133" i="9" s="1"/>
  <c r="C130" i="9" a="1"/>
  <c r="C130" i="9" s="1"/>
  <c r="C127" i="9" a="1"/>
  <c r="C127" i="9" s="1"/>
  <c r="C124" i="9" a="1"/>
  <c r="C124" i="9" s="1"/>
  <c r="C121" i="9" a="1"/>
  <c r="C121" i="9" s="1"/>
  <c r="C118" i="9" a="1"/>
  <c r="C118" i="9" s="1"/>
  <c r="C115" i="9" a="1"/>
  <c r="C115" i="9" s="1"/>
  <c r="C80" i="9" a="1"/>
  <c r="C80" i="9" s="1"/>
  <c r="C74" i="9" a="1"/>
  <c r="C74" i="9" s="1"/>
  <c r="C160" i="9" a="1"/>
  <c r="C160" i="9" s="1"/>
  <c r="C158" i="9" a="1"/>
  <c r="C158" i="9" s="1"/>
  <c r="C154" i="9" a="1"/>
  <c r="C154" i="9" s="1"/>
  <c r="C152" i="9" a="1"/>
  <c r="C152" i="9" s="1"/>
  <c r="C148" i="9" a="1"/>
  <c r="C148" i="9" s="1"/>
  <c r="C146" i="9" a="1"/>
  <c r="C146" i="9" s="1"/>
  <c r="C156" i="9" a="1"/>
  <c r="C156" i="9" s="1"/>
  <c r="C150" i="9" a="1"/>
  <c r="C150" i="9" s="1"/>
  <c r="C144" i="9" a="1"/>
  <c r="C144" i="9" s="1"/>
  <c r="C142" i="9" a="1"/>
  <c r="C142" i="9" s="1"/>
  <c r="C140" i="9" a="1"/>
  <c r="C140" i="9" s="1"/>
  <c r="C137" i="9" a="1"/>
  <c r="C137" i="9" s="1"/>
  <c r="C134" i="9" a="1"/>
  <c r="C134" i="9" s="1"/>
  <c r="C131" i="9" a="1"/>
  <c r="C131" i="9" s="1"/>
  <c r="C128" i="9" a="1"/>
  <c r="C128" i="9" s="1"/>
  <c r="C125" i="9" a="1"/>
  <c r="C125" i="9" s="1"/>
  <c r="C122" i="9" a="1"/>
  <c r="C122" i="9" s="1"/>
  <c r="C119" i="9" a="1"/>
  <c r="C119" i="9" s="1"/>
  <c r="C116" i="9" a="1"/>
  <c r="C116" i="9" s="1"/>
  <c r="C113" i="9" a="1"/>
  <c r="C113" i="9" s="1"/>
  <c r="C110" i="9" a="1"/>
  <c r="C110" i="9" s="1"/>
  <c r="C107" i="9" a="1"/>
  <c r="C107" i="9" s="1"/>
  <c r="C104" i="9" a="1"/>
  <c r="C104" i="9" s="1"/>
  <c r="C101" i="9" a="1"/>
  <c r="C101" i="9" s="1"/>
  <c r="C98" i="9" a="1"/>
  <c r="C98" i="9" s="1"/>
  <c r="C94" i="9" a="1"/>
  <c r="C94" i="9" s="1"/>
  <c r="C88" i="9" a="1"/>
  <c r="C88" i="9" s="1"/>
  <c r="C82" i="9" a="1"/>
  <c r="C82" i="9" s="1"/>
  <c r="C76" i="9" a="1"/>
  <c r="C76" i="9" s="1"/>
  <c r="C161" i="9" a="1"/>
  <c r="C161" i="9" s="1"/>
  <c r="C157" i="9" a="1"/>
  <c r="C157" i="9" s="1"/>
  <c r="C155" i="9" a="1"/>
  <c r="C155" i="9" s="1"/>
  <c r="C151" i="9" a="1"/>
  <c r="C151" i="9" s="1"/>
  <c r="C149" i="9" a="1"/>
  <c r="C149" i="9" s="1"/>
  <c r="C145" i="9" a="1"/>
  <c r="C145" i="9" s="1"/>
  <c r="C143" i="9" a="1"/>
  <c r="C143" i="9" s="1"/>
  <c r="C138" i="9" a="1"/>
  <c r="C138" i="9" s="1"/>
  <c r="C141" i="9" a="1"/>
  <c r="C141" i="9" s="1"/>
  <c r="C91" i="9" a="1"/>
  <c r="C91" i="9" s="1"/>
  <c r="C85" i="9" a="1"/>
  <c r="C85" i="9" s="1"/>
  <c r="C108" i="9" a="1"/>
  <c r="C108" i="9" s="1"/>
  <c r="C103" i="9" a="1"/>
  <c r="C103" i="9" s="1"/>
  <c r="C96" i="9" a="1"/>
  <c r="C96" i="9" s="1"/>
  <c r="C87" i="9" a="1"/>
  <c r="C87" i="9" s="1"/>
  <c r="C53" i="9" a="1"/>
  <c r="C53" i="9" s="1"/>
  <c r="C47" i="9" a="1"/>
  <c r="C47" i="9" s="1"/>
  <c r="C41" i="9" a="1"/>
  <c r="C41" i="9" s="1"/>
  <c r="C135" i="9" a="1"/>
  <c r="C135" i="9" s="1"/>
  <c r="C117" i="9" a="1"/>
  <c r="C117" i="9" s="1"/>
  <c r="C75" i="9" a="1"/>
  <c r="C75" i="9" s="1"/>
  <c r="C72" i="9" a="1"/>
  <c r="C72" i="9" s="1"/>
  <c r="C66" i="9" a="1"/>
  <c r="C66" i="9" s="1"/>
  <c r="C60" i="9" a="1"/>
  <c r="C60" i="9" s="1"/>
  <c r="C35" i="9" a="1"/>
  <c r="C35" i="9" s="1"/>
  <c r="C29" i="9" a="1"/>
  <c r="C29" i="9" s="1"/>
  <c r="C164" i="9" a="1"/>
  <c r="C164" i="9" s="1"/>
  <c r="C105" i="9" a="1"/>
  <c r="C105" i="9" s="1"/>
  <c r="C83" i="9" a="1"/>
  <c r="C83" i="9" s="1"/>
  <c r="C54" i="9" a="1"/>
  <c r="C54" i="9" s="1"/>
  <c r="C48" i="9" a="1"/>
  <c r="C48" i="9" s="1"/>
  <c r="C42" i="9" a="1"/>
  <c r="C42" i="9" s="1"/>
  <c r="C147" i="9" a="1"/>
  <c r="C147" i="9" s="1"/>
  <c r="C120" i="9" a="1"/>
  <c r="C120" i="9" s="1"/>
  <c r="C100" i="9" a="1"/>
  <c r="C100" i="9" s="1"/>
  <c r="C92" i="9" a="1"/>
  <c r="C92" i="9" s="1"/>
  <c r="C78" i="9" a="1"/>
  <c r="C78" i="9" s="1"/>
  <c r="C67" i="9" a="1"/>
  <c r="C67" i="9" s="1"/>
  <c r="C61" i="9" a="1"/>
  <c r="C61" i="9" s="1"/>
  <c r="C36" i="9" a="1"/>
  <c r="C36" i="9" s="1"/>
  <c r="C30" i="9" a="1"/>
  <c r="C30" i="9" s="1"/>
  <c r="C24" i="9" a="1"/>
  <c r="C24" i="9" s="1"/>
  <c r="C102" i="9" a="1"/>
  <c r="C102" i="9" s="1"/>
  <c r="C90" i="9" a="1"/>
  <c r="C90" i="9" s="1"/>
  <c r="C73" i="9" a="1"/>
  <c r="C73" i="9" s="1"/>
  <c r="C55" i="9" a="1"/>
  <c r="C55" i="9" s="1"/>
  <c r="C49" i="9" a="1"/>
  <c r="C49" i="9" s="1"/>
  <c r="C43" i="9" a="1"/>
  <c r="C43" i="9" s="1"/>
  <c r="C123" i="9" a="1"/>
  <c r="C123" i="9" s="1"/>
  <c r="C81" i="9" a="1"/>
  <c r="C81" i="9" s="1"/>
  <c r="C68" i="9" a="1"/>
  <c r="C68" i="9" s="1"/>
  <c r="C153" i="9" a="1"/>
  <c r="C153" i="9" s="1"/>
  <c r="C95" i="9" a="1"/>
  <c r="C95" i="9" s="1"/>
  <c r="C69" i="9" a="1"/>
  <c r="C69" i="9" s="1"/>
  <c r="C56" i="9" a="1"/>
  <c r="C56" i="9" s="1"/>
  <c r="C50" i="9" a="1"/>
  <c r="C50" i="9" s="1"/>
  <c r="C44" i="9" a="1"/>
  <c r="C44" i="9" s="1"/>
  <c r="C126" i="9" a="1"/>
  <c r="C126" i="9" s="1"/>
  <c r="C112" i="9" a="1"/>
  <c r="C112" i="9" s="1"/>
  <c r="C97" i="9" a="1"/>
  <c r="C97" i="9" s="1"/>
  <c r="C86" i="9" a="1"/>
  <c r="C86" i="9" s="1"/>
  <c r="C79" i="9" a="1"/>
  <c r="C79" i="9" s="1"/>
  <c r="C63" i="9" a="1"/>
  <c r="C63" i="9" s="1"/>
  <c r="C57" i="9" a="1"/>
  <c r="C57" i="9" s="1"/>
  <c r="C38" i="9" a="1"/>
  <c r="C38" i="9" s="1"/>
  <c r="C32" i="9" a="1"/>
  <c r="C32" i="9" s="1"/>
  <c r="C26" i="9" a="1"/>
  <c r="C26" i="9" s="1"/>
  <c r="C109" i="9" a="1"/>
  <c r="C109" i="9" s="1"/>
  <c r="C99" i="9" a="1"/>
  <c r="C99" i="9" s="1"/>
  <c r="C93" i="9" a="1"/>
  <c r="C93" i="9" s="1"/>
  <c r="C84" i="9" a="1"/>
  <c r="C84" i="9" s="1"/>
  <c r="C70" i="9" a="1"/>
  <c r="C70" i="9" s="1"/>
  <c r="C111" i="9" a="1"/>
  <c r="C111" i="9" s="1"/>
  <c r="C106" i="9" a="1"/>
  <c r="C106" i="9" s="1"/>
  <c r="C89" i="9" a="1"/>
  <c r="C89" i="9" s="1"/>
  <c r="C77" i="9" a="1"/>
  <c r="C77" i="9" s="1"/>
  <c r="C71" i="9" a="1"/>
  <c r="C71" i="9" s="1"/>
  <c r="C52" i="9" a="1"/>
  <c r="C52" i="9" s="1"/>
  <c r="C129" i="9" a="1"/>
  <c r="C129" i="9" s="1"/>
  <c r="C46" i="9" a="1"/>
  <c r="C46" i="9" s="1"/>
  <c r="C40" i="9" a="1"/>
  <c r="C40" i="9" s="1"/>
  <c r="C37" i="9" a="1"/>
  <c r="C37" i="9" s="1"/>
  <c r="C159" i="9" a="1"/>
  <c r="C159" i="9" s="1"/>
  <c r="C31" i="9" a="1"/>
  <c r="C31" i="9" s="1"/>
  <c r="C21" i="9" a="1"/>
  <c r="C21" i="9" s="1"/>
  <c r="C16" i="9" a="1"/>
  <c r="C16" i="9" s="1"/>
  <c r="C65" i="9" a="1"/>
  <c r="C65" i="9" s="1"/>
  <c r="C45" i="9" a="1"/>
  <c r="C45" i="9" s="1"/>
  <c r="C34" i="9" a="1"/>
  <c r="C34" i="9" s="1"/>
  <c r="C25" i="9" a="1"/>
  <c r="C25" i="9" s="1"/>
  <c r="C23" i="9" a="1"/>
  <c r="C23" i="9" s="1"/>
  <c r="C19" i="9" a="1"/>
  <c r="C19" i="9" s="1"/>
  <c r="C132" i="9" a="1"/>
  <c r="C132" i="9" s="1"/>
  <c r="C64" i="9" a="1"/>
  <c r="C64" i="9" s="1"/>
  <c r="C28" i="9" a="1"/>
  <c r="C28" i="9" s="1"/>
  <c r="C59" i="9" a="1"/>
  <c r="C59" i="9" s="1"/>
  <c r="C39" i="9" a="1"/>
  <c r="C39" i="9" s="1"/>
  <c r="C51" i="9" a="1"/>
  <c r="C51" i="9" s="1"/>
  <c r="C33" i="9" a="1"/>
  <c r="C33" i="9" s="1"/>
  <c r="C17" i="9" a="1"/>
  <c r="C17" i="9" s="1"/>
  <c r="C58" i="9" a="1"/>
  <c r="C58" i="9" s="1"/>
  <c r="C27" i="9" a="1"/>
  <c r="C27" i="9" s="1"/>
  <c r="C20" i="9" a="1"/>
  <c r="C20" i="9" s="1"/>
  <c r="C114" i="9" a="1"/>
  <c r="C114" i="9" s="1"/>
  <c r="C62" i="9" a="1"/>
  <c r="C62" i="9" s="1"/>
  <c r="C22" i="9" a="1"/>
  <c r="C22" i="9" s="1"/>
  <c r="C18" i="9" a="1"/>
  <c r="C18" i="9" s="1"/>
  <c r="C15" i="9" a="1"/>
  <c r="C15" i="9" s="1"/>
  <c r="N32" i="10"/>
  <c r="N37" i="10"/>
  <c r="N6" i="10"/>
  <c r="N2" i="10"/>
  <c r="N75" i="10"/>
  <c r="N48" i="10"/>
  <c r="N13" i="10"/>
  <c r="N33" i="10"/>
  <c r="N36" i="10"/>
  <c r="N9" i="10"/>
  <c r="N14" i="10"/>
  <c r="N74" i="10"/>
  <c r="N47" i="10"/>
  <c r="N30" i="10"/>
  <c r="N19" i="10"/>
  <c r="E29" i="8" l="1"/>
  <c r="K33" i="9"/>
  <c r="H33" i="9"/>
  <c r="F33" i="9"/>
  <c r="E33" i="9"/>
  <c r="G33" i="9"/>
  <c r="D33" i="9"/>
  <c r="B33" i="9" s="1"/>
  <c r="H68" i="9"/>
  <c r="G68" i="9"/>
  <c r="F68" i="9"/>
  <c r="E68" i="9"/>
  <c r="D68" i="9"/>
  <c r="B68" i="9" s="1"/>
  <c r="K68" i="9"/>
  <c r="F155" i="9"/>
  <c r="H155" i="9"/>
  <c r="G155" i="9"/>
  <c r="D155" i="9"/>
  <c r="B155" i="9" s="1"/>
  <c r="E155" i="9"/>
  <c r="G113" i="9"/>
  <c r="F113" i="9"/>
  <c r="D113" i="9"/>
  <c r="B113" i="9" s="1"/>
  <c r="H113" i="9"/>
  <c r="E113" i="9"/>
  <c r="H121" i="9"/>
  <c r="E121" i="9"/>
  <c r="D121" i="9"/>
  <c r="B121" i="9" s="1"/>
  <c r="G121" i="9"/>
  <c r="F121" i="9"/>
  <c r="K51" i="9"/>
  <c r="H51" i="9"/>
  <c r="G51" i="9"/>
  <c r="E51" i="9"/>
  <c r="D51" i="9"/>
  <c r="B51" i="9" s="1"/>
  <c r="F51" i="9"/>
  <c r="H16" i="9"/>
  <c r="E16" i="9"/>
  <c r="F16" i="9"/>
  <c r="D16" i="9"/>
  <c r="B16" i="9" s="1"/>
  <c r="K16" i="9"/>
  <c r="G16" i="9"/>
  <c r="E106" i="9"/>
  <c r="H106" i="9"/>
  <c r="G106" i="9"/>
  <c r="F106" i="9"/>
  <c r="D106" i="9"/>
  <c r="B106" i="9" s="1"/>
  <c r="D79" i="9"/>
  <c r="B79" i="9" s="1"/>
  <c r="K79" i="9"/>
  <c r="H79" i="9"/>
  <c r="G79" i="9"/>
  <c r="F79" i="9"/>
  <c r="E79" i="9"/>
  <c r="E81" i="9"/>
  <c r="H81" i="9"/>
  <c r="K81" i="9"/>
  <c r="G81" i="9"/>
  <c r="F81" i="9"/>
  <c r="D81" i="9"/>
  <c r="B81" i="9" s="1"/>
  <c r="F67" i="9"/>
  <c r="E67" i="9"/>
  <c r="D67" i="9"/>
  <c r="B67" i="9" s="1"/>
  <c r="K67" i="9"/>
  <c r="H67" i="9"/>
  <c r="G67" i="9"/>
  <c r="D29" i="9"/>
  <c r="B29" i="9" s="1"/>
  <c r="K29" i="9"/>
  <c r="E29" i="9"/>
  <c r="H29" i="9"/>
  <c r="G29" i="9"/>
  <c r="F29" i="9"/>
  <c r="G96" i="9"/>
  <c r="F96" i="9"/>
  <c r="E96" i="9"/>
  <c r="D96" i="9"/>
  <c r="B96" i="9" s="1"/>
  <c r="H96" i="9"/>
  <c r="F157" i="9"/>
  <c r="E157" i="9"/>
  <c r="H157" i="9"/>
  <c r="D157" i="9"/>
  <c r="B157" i="9" s="1"/>
  <c r="G157" i="9"/>
  <c r="G116" i="9"/>
  <c r="F116" i="9"/>
  <c r="D116" i="9"/>
  <c r="B116" i="9" s="1"/>
  <c r="H116" i="9"/>
  <c r="E116" i="9"/>
  <c r="F156" i="9"/>
  <c r="E156" i="9"/>
  <c r="D156" i="9"/>
  <c r="B156" i="9" s="1"/>
  <c r="H156" i="9"/>
  <c r="G156" i="9"/>
  <c r="H124" i="9"/>
  <c r="E124" i="9"/>
  <c r="G124" i="9"/>
  <c r="F124" i="9"/>
  <c r="D124" i="9"/>
  <c r="B124" i="9" s="1"/>
  <c r="D17" i="9"/>
  <c r="B17" i="9" s="1"/>
  <c r="K17" i="9"/>
  <c r="H17" i="9"/>
  <c r="G17" i="9"/>
  <c r="F17" i="9"/>
  <c r="E17" i="9"/>
  <c r="K57" i="9"/>
  <c r="H57" i="9"/>
  <c r="G57" i="9"/>
  <c r="F57" i="9"/>
  <c r="D57" i="9"/>
  <c r="B57" i="9" s="1"/>
  <c r="E57" i="9"/>
  <c r="F151" i="9"/>
  <c r="E151" i="9"/>
  <c r="H151" i="9"/>
  <c r="D151" i="9"/>
  <c r="B151" i="9" s="1"/>
  <c r="G151" i="9"/>
  <c r="F144" i="9"/>
  <c r="E144" i="9"/>
  <c r="D144" i="9"/>
  <c r="B144" i="9" s="1"/>
  <c r="H144" i="9"/>
  <c r="G144" i="9"/>
  <c r="K39" i="9"/>
  <c r="H39" i="9"/>
  <c r="F39" i="9"/>
  <c r="E39" i="9"/>
  <c r="G39" i="9"/>
  <c r="D39" i="9"/>
  <c r="B39" i="9" s="1"/>
  <c r="K21" i="9"/>
  <c r="H21" i="9"/>
  <c r="F21" i="9"/>
  <c r="E21" i="9"/>
  <c r="D21" i="9"/>
  <c r="B21" i="9" s="1"/>
  <c r="G21" i="9"/>
  <c r="H111" i="9"/>
  <c r="G111" i="9"/>
  <c r="F111" i="9"/>
  <c r="D111" i="9"/>
  <c r="B111" i="9" s="1"/>
  <c r="E111" i="9"/>
  <c r="K86" i="9"/>
  <c r="E86" i="9"/>
  <c r="H86" i="9"/>
  <c r="G86" i="9"/>
  <c r="F86" i="9"/>
  <c r="D86" i="9"/>
  <c r="B86" i="9" s="1"/>
  <c r="H123" i="9"/>
  <c r="G123" i="9"/>
  <c r="F123" i="9"/>
  <c r="D123" i="9"/>
  <c r="B123" i="9" s="1"/>
  <c r="E123" i="9"/>
  <c r="G78" i="9"/>
  <c r="F78" i="9"/>
  <c r="E78" i="9"/>
  <c r="D78" i="9"/>
  <c r="B78" i="9" s="1"/>
  <c r="K78" i="9"/>
  <c r="H78" i="9"/>
  <c r="D35" i="9"/>
  <c r="B35" i="9" s="1"/>
  <c r="K35" i="9"/>
  <c r="H35" i="9"/>
  <c r="G35" i="9"/>
  <c r="F35" i="9"/>
  <c r="E35" i="9"/>
  <c r="E103" i="9"/>
  <c r="H103" i="9"/>
  <c r="F103" i="9"/>
  <c r="G103" i="9"/>
  <c r="D103" i="9"/>
  <c r="B103" i="9" s="1"/>
  <c r="F161" i="9"/>
  <c r="H161" i="9"/>
  <c r="G161" i="9"/>
  <c r="D161" i="9"/>
  <c r="B161" i="9" s="1"/>
  <c r="E161" i="9"/>
  <c r="G119" i="9"/>
  <c r="F119" i="9"/>
  <c r="D119" i="9"/>
  <c r="B119" i="9" s="1"/>
  <c r="H119" i="9"/>
  <c r="E119" i="9"/>
  <c r="F146" i="9"/>
  <c r="E146" i="9"/>
  <c r="D146" i="9"/>
  <c r="B146" i="9" s="1"/>
  <c r="H146" i="9"/>
  <c r="G146" i="9"/>
  <c r="H127" i="9"/>
  <c r="E127" i="9"/>
  <c r="G127" i="9"/>
  <c r="F127" i="9"/>
  <c r="D127" i="9"/>
  <c r="B127" i="9" s="1"/>
  <c r="G31" i="8"/>
  <c r="O31" i="8" s="1"/>
  <c r="E31" i="8"/>
  <c r="H153" i="9"/>
  <c r="G153" i="9"/>
  <c r="E153" i="9"/>
  <c r="D153" i="9"/>
  <c r="B153" i="9" s="1"/>
  <c r="F153" i="9"/>
  <c r="K59" i="9"/>
  <c r="H59" i="9"/>
  <c r="G59" i="9"/>
  <c r="F59" i="9"/>
  <c r="D59" i="9"/>
  <c r="B59" i="9" s="1"/>
  <c r="E59" i="9"/>
  <c r="K70" i="9"/>
  <c r="H70" i="9"/>
  <c r="G70" i="9"/>
  <c r="F70" i="9"/>
  <c r="E70" i="9"/>
  <c r="D70" i="9"/>
  <c r="B70" i="9" s="1"/>
  <c r="G43" i="9"/>
  <c r="F43" i="9"/>
  <c r="E43" i="9"/>
  <c r="D43" i="9"/>
  <c r="B43" i="9" s="1"/>
  <c r="K43" i="9"/>
  <c r="H43" i="9"/>
  <c r="H108" i="9"/>
  <c r="G108" i="9"/>
  <c r="F108" i="9"/>
  <c r="E108" i="9"/>
  <c r="D108" i="9"/>
  <c r="B108" i="9" s="1"/>
  <c r="G76" i="9"/>
  <c r="K76" i="9"/>
  <c r="H76" i="9"/>
  <c r="F76" i="9"/>
  <c r="E76" i="9"/>
  <c r="D76" i="9"/>
  <c r="B76" i="9" s="1"/>
  <c r="G122" i="9"/>
  <c r="F122" i="9"/>
  <c r="D122" i="9"/>
  <c r="B122" i="9" s="1"/>
  <c r="H122" i="9"/>
  <c r="E122" i="9"/>
  <c r="F148" i="9"/>
  <c r="E148" i="9"/>
  <c r="G148" i="9"/>
  <c r="D148" i="9"/>
  <c r="B148" i="9" s="1"/>
  <c r="H148" i="9"/>
  <c r="H130" i="9"/>
  <c r="E130" i="9"/>
  <c r="G130" i="9"/>
  <c r="F130" i="9"/>
  <c r="D130" i="9"/>
  <c r="B130" i="9" s="1"/>
  <c r="K45" i="9"/>
  <c r="H45" i="9"/>
  <c r="G45" i="9"/>
  <c r="E45" i="9"/>
  <c r="D45" i="9"/>
  <c r="B45" i="9" s="1"/>
  <c r="F45" i="9"/>
  <c r="H105" i="9"/>
  <c r="G105" i="9"/>
  <c r="F105" i="9"/>
  <c r="E105" i="9"/>
  <c r="D105" i="9"/>
  <c r="B105" i="9" s="1"/>
  <c r="F110" i="9"/>
  <c r="D110" i="9"/>
  <c r="B110" i="9" s="1"/>
  <c r="H110" i="9"/>
  <c r="G110" i="9"/>
  <c r="E110" i="9"/>
  <c r="G15" i="9"/>
  <c r="K15" i="9"/>
  <c r="H15" i="9"/>
  <c r="F15" i="9"/>
  <c r="E15" i="9"/>
  <c r="D15" i="9"/>
  <c r="B15" i="9" s="1"/>
  <c r="H31" i="9"/>
  <c r="G31" i="9"/>
  <c r="F31" i="9"/>
  <c r="E31" i="9"/>
  <c r="D31" i="9"/>
  <c r="B31" i="9" s="1"/>
  <c r="K31" i="9"/>
  <c r="E97" i="9"/>
  <c r="H97" i="9"/>
  <c r="G97" i="9"/>
  <c r="F97" i="9"/>
  <c r="D97" i="9"/>
  <c r="B97" i="9" s="1"/>
  <c r="K92" i="9"/>
  <c r="E92" i="9"/>
  <c r="G92" i="9"/>
  <c r="F92" i="9"/>
  <c r="D92" i="9"/>
  <c r="B92" i="9" s="1"/>
  <c r="H92" i="9"/>
  <c r="D60" i="9"/>
  <c r="B60" i="9" s="1"/>
  <c r="K60" i="9"/>
  <c r="H60" i="9"/>
  <c r="F60" i="9"/>
  <c r="G60" i="9"/>
  <c r="E60" i="9"/>
  <c r="F18" i="9"/>
  <c r="D18" i="9"/>
  <c r="B18" i="9" s="1"/>
  <c r="K18" i="9"/>
  <c r="H18" i="9"/>
  <c r="G18" i="9"/>
  <c r="E18" i="9"/>
  <c r="K28" i="9"/>
  <c r="H28" i="9"/>
  <c r="G28" i="9"/>
  <c r="F28" i="9"/>
  <c r="E28" i="9"/>
  <c r="D28" i="9"/>
  <c r="B28" i="9" s="1"/>
  <c r="H159" i="9"/>
  <c r="G159" i="9"/>
  <c r="E159" i="9"/>
  <c r="D159" i="9"/>
  <c r="B159" i="9" s="1"/>
  <c r="F159" i="9"/>
  <c r="K84" i="9"/>
  <c r="G84" i="9"/>
  <c r="F84" i="9"/>
  <c r="H84" i="9"/>
  <c r="E84" i="9"/>
  <c r="D84" i="9"/>
  <c r="B84" i="9" s="1"/>
  <c r="H112" i="9"/>
  <c r="E112" i="9"/>
  <c r="G112" i="9"/>
  <c r="F112" i="9"/>
  <c r="D112" i="9"/>
  <c r="B112" i="9" s="1"/>
  <c r="G49" i="9"/>
  <c r="F49" i="9"/>
  <c r="E49" i="9"/>
  <c r="D49" i="9"/>
  <c r="B49" i="9" s="1"/>
  <c r="H49" i="9"/>
  <c r="K49" i="9"/>
  <c r="E100" i="9"/>
  <c r="G100" i="9"/>
  <c r="F100" i="9"/>
  <c r="D100" i="9"/>
  <c r="B100" i="9" s="1"/>
  <c r="H100" i="9"/>
  <c r="D66" i="9"/>
  <c r="B66" i="9" s="1"/>
  <c r="K66" i="9"/>
  <c r="H66" i="9"/>
  <c r="F66" i="9"/>
  <c r="G66" i="9"/>
  <c r="E66" i="9"/>
  <c r="H85" i="9"/>
  <c r="E85" i="9"/>
  <c r="D85" i="9"/>
  <c r="B85" i="9" s="1"/>
  <c r="G85" i="9"/>
  <c r="F85" i="9"/>
  <c r="K85" i="9"/>
  <c r="G82" i="9"/>
  <c r="D82" i="9"/>
  <c r="B82" i="9" s="1"/>
  <c r="K82" i="9"/>
  <c r="H82" i="9"/>
  <c r="F82" i="9"/>
  <c r="E82" i="9"/>
  <c r="G125" i="9"/>
  <c r="F125" i="9"/>
  <c r="D125" i="9"/>
  <c r="B125" i="9" s="1"/>
  <c r="E125" i="9"/>
  <c r="H125" i="9"/>
  <c r="F152" i="9"/>
  <c r="E152" i="9"/>
  <c r="D152" i="9"/>
  <c r="B152" i="9" s="1"/>
  <c r="H152" i="9"/>
  <c r="G152" i="9"/>
  <c r="H133" i="9"/>
  <c r="E133" i="9"/>
  <c r="G133" i="9"/>
  <c r="F133" i="9"/>
  <c r="D133" i="9"/>
  <c r="B133" i="9" s="1"/>
  <c r="K65" i="9"/>
  <c r="H65" i="9"/>
  <c r="G65" i="9"/>
  <c r="F65" i="9"/>
  <c r="D65" i="9"/>
  <c r="B65" i="9" s="1"/>
  <c r="E65" i="9"/>
  <c r="G164" i="9"/>
  <c r="F164" i="9"/>
  <c r="E164" i="9"/>
  <c r="H164" i="9"/>
  <c r="D164" i="9"/>
  <c r="B164" i="9" s="1"/>
  <c r="K22" i="9"/>
  <c r="H22" i="9"/>
  <c r="G22" i="9"/>
  <c r="F22" i="9"/>
  <c r="E22" i="9"/>
  <c r="D22" i="9"/>
  <c r="B22" i="9" s="1"/>
  <c r="K64" i="9"/>
  <c r="H64" i="9"/>
  <c r="G64" i="9"/>
  <c r="F64" i="9"/>
  <c r="E64" i="9"/>
  <c r="D64" i="9"/>
  <c r="B64" i="9" s="1"/>
  <c r="H37" i="9"/>
  <c r="G37" i="9"/>
  <c r="F37" i="9"/>
  <c r="E37" i="9"/>
  <c r="D37" i="9"/>
  <c r="B37" i="9" s="1"/>
  <c r="K37" i="9"/>
  <c r="D93" i="9"/>
  <c r="B93" i="9" s="1"/>
  <c r="G93" i="9"/>
  <c r="K93" i="9"/>
  <c r="H93" i="9"/>
  <c r="F93" i="9"/>
  <c r="E93" i="9"/>
  <c r="H126" i="9"/>
  <c r="G126" i="9"/>
  <c r="F126" i="9"/>
  <c r="D126" i="9"/>
  <c r="B126" i="9" s="1"/>
  <c r="E126" i="9"/>
  <c r="G55" i="9"/>
  <c r="F55" i="9"/>
  <c r="E55" i="9"/>
  <c r="D55" i="9"/>
  <c r="B55" i="9" s="1"/>
  <c r="K55" i="9"/>
  <c r="H55" i="9"/>
  <c r="H120" i="9"/>
  <c r="G120" i="9"/>
  <c r="F120" i="9"/>
  <c r="D120" i="9"/>
  <c r="B120" i="9" s="1"/>
  <c r="E120" i="9"/>
  <c r="G72" i="9"/>
  <c r="D72" i="9"/>
  <c r="B72" i="9" s="1"/>
  <c r="K72" i="9"/>
  <c r="F72" i="9"/>
  <c r="H72" i="9"/>
  <c r="E72" i="9"/>
  <c r="H91" i="9"/>
  <c r="K91" i="9"/>
  <c r="G91" i="9"/>
  <c r="F91" i="9"/>
  <c r="E91" i="9"/>
  <c r="D91" i="9"/>
  <c r="B91" i="9" s="1"/>
  <c r="F88" i="9"/>
  <c r="K88" i="9"/>
  <c r="H88" i="9"/>
  <c r="G88" i="9"/>
  <c r="E88" i="9"/>
  <c r="D88" i="9"/>
  <c r="B88" i="9" s="1"/>
  <c r="G128" i="9"/>
  <c r="F128" i="9"/>
  <c r="D128" i="9"/>
  <c r="B128" i="9" s="1"/>
  <c r="E128" i="9"/>
  <c r="H128" i="9"/>
  <c r="F154" i="9"/>
  <c r="E154" i="9"/>
  <c r="G154" i="9"/>
  <c r="D154" i="9"/>
  <c r="B154" i="9" s="1"/>
  <c r="H154" i="9"/>
  <c r="H136" i="9"/>
  <c r="E136" i="9"/>
  <c r="F136" i="9"/>
  <c r="G136" i="9"/>
  <c r="D136" i="9"/>
  <c r="B136" i="9" s="1"/>
  <c r="G25" i="8"/>
  <c r="E25" i="8"/>
  <c r="F36" i="9"/>
  <c r="E36" i="9"/>
  <c r="D36" i="9"/>
  <c r="B36" i="9" s="1"/>
  <c r="K36" i="9"/>
  <c r="H36" i="9"/>
  <c r="G36" i="9"/>
  <c r="G99" i="9"/>
  <c r="F99" i="9"/>
  <c r="H99" i="9"/>
  <c r="E99" i="9"/>
  <c r="D99" i="9"/>
  <c r="B99" i="9" s="1"/>
  <c r="D73" i="9"/>
  <c r="B73" i="9" s="1"/>
  <c r="H73" i="9"/>
  <c r="G73" i="9"/>
  <c r="F73" i="9"/>
  <c r="E73" i="9"/>
  <c r="K73" i="9"/>
  <c r="E75" i="9"/>
  <c r="H75" i="9"/>
  <c r="D75" i="9"/>
  <c r="B75" i="9" s="1"/>
  <c r="K75" i="9"/>
  <c r="G75" i="9"/>
  <c r="F75" i="9"/>
  <c r="F94" i="9"/>
  <c r="E94" i="9"/>
  <c r="D94" i="9"/>
  <c r="B94" i="9" s="1"/>
  <c r="H94" i="9"/>
  <c r="K94" i="9"/>
  <c r="G94" i="9"/>
  <c r="G131" i="9"/>
  <c r="F131" i="9"/>
  <c r="D131" i="9"/>
  <c r="B131" i="9" s="1"/>
  <c r="H131" i="9"/>
  <c r="E131" i="9"/>
  <c r="F158" i="9"/>
  <c r="E158" i="9"/>
  <c r="D158" i="9"/>
  <c r="B158" i="9" s="1"/>
  <c r="H158" i="9"/>
  <c r="G158" i="9"/>
  <c r="H139" i="9"/>
  <c r="G139" i="9"/>
  <c r="E139" i="9"/>
  <c r="F139" i="9"/>
  <c r="D139" i="9"/>
  <c r="B139" i="9" s="1"/>
  <c r="K63" i="9"/>
  <c r="H63" i="9"/>
  <c r="G63" i="9"/>
  <c r="F63" i="9"/>
  <c r="D63" i="9"/>
  <c r="B63" i="9" s="1"/>
  <c r="E63" i="9"/>
  <c r="F61" i="9"/>
  <c r="E61" i="9"/>
  <c r="D61" i="9"/>
  <c r="B61" i="9" s="1"/>
  <c r="K61" i="9"/>
  <c r="H61" i="9"/>
  <c r="G61" i="9"/>
  <c r="F150" i="9"/>
  <c r="E150" i="9"/>
  <c r="D150" i="9"/>
  <c r="B150" i="9" s="1"/>
  <c r="H150" i="9"/>
  <c r="G150" i="9"/>
  <c r="H114" i="9"/>
  <c r="G114" i="9"/>
  <c r="F114" i="9"/>
  <c r="D114" i="9"/>
  <c r="B114" i="9" s="1"/>
  <c r="E114" i="9"/>
  <c r="H19" i="9"/>
  <c r="F19" i="9"/>
  <c r="E19" i="9"/>
  <c r="G19" i="9"/>
  <c r="D19" i="9"/>
  <c r="B19" i="9" s="1"/>
  <c r="K19" i="9"/>
  <c r="K46" i="9"/>
  <c r="G46" i="9"/>
  <c r="F46" i="9"/>
  <c r="D46" i="9"/>
  <c r="B46" i="9" s="1"/>
  <c r="H46" i="9"/>
  <c r="E46" i="9"/>
  <c r="E109" i="9"/>
  <c r="H109" i="9"/>
  <c r="G109" i="9"/>
  <c r="F109" i="9"/>
  <c r="D109" i="9"/>
  <c r="B109" i="9" s="1"/>
  <c r="H50" i="9"/>
  <c r="G50" i="9"/>
  <c r="F50" i="9"/>
  <c r="E50" i="9"/>
  <c r="K50" i="9"/>
  <c r="D50" i="9"/>
  <c r="B50" i="9" s="1"/>
  <c r="K90" i="9"/>
  <c r="G90" i="9"/>
  <c r="F90" i="9"/>
  <c r="H90" i="9"/>
  <c r="E90" i="9"/>
  <c r="D90" i="9"/>
  <c r="B90" i="9" s="1"/>
  <c r="E42" i="9"/>
  <c r="D42" i="9"/>
  <c r="B42" i="9" s="1"/>
  <c r="K42" i="9"/>
  <c r="H42" i="9"/>
  <c r="G42" i="9"/>
  <c r="F42" i="9"/>
  <c r="H117" i="9"/>
  <c r="G117" i="9"/>
  <c r="F117" i="9"/>
  <c r="D117" i="9"/>
  <c r="B117" i="9" s="1"/>
  <c r="E117" i="9"/>
  <c r="H138" i="9"/>
  <c r="G138" i="9"/>
  <c r="F138" i="9"/>
  <c r="D138" i="9"/>
  <c r="B138" i="9" s="1"/>
  <c r="E138" i="9"/>
  <c r="F98" i="9"/>
  <c r="E98" i="9"/>
  <c r="D98" i="9"/>
  <c r="B98" i="9" s="1"/>
  <c r="H98" i="9"/>
  <c r="G98" i="9"/>
  <c r="G134" i="9"/>
  <c r="F134" i="9"/>
  <c r="D134" i="9"/>
  <c r="B134" i="9" s="1"/>
  <c r="H134" i="9"/>
  <c r="E134" i="9"/>
  <c r="F160" i="9"/>
  <c r="E160" i="9"/>
  <c r="G160" i="9"/>
  <c r="D160" i="9"/>
  <c r="B160" i="9" s="1"/>
  <c r="H160" i="9"/>
  <c r="G163" i="9"/>
  <c r="F163" i="9"/>
  <c r="E163" i="9"/>
  <c r="D163" i="9"/>
  <c r="B163" i="9" s="1"/>
  <c r="H163" i="9"/>
  <c r="H62" i="9"/>
  <c r="G62" i="9"/>
  <c r="F62" i="9"/>
  <c r="E62" i="9"/>
  <c r="D62" i="9"/>
  <c r="B62" i="9" s="1"/>
  <c r="K62" i="9"/>
  <c r="K20" i="9"/>
  <c r="H20" i="9"/>
  <c r="G20" i="9"/>
  <c r="D20" i="9"/>
  <c r="B20" i="9" s="1"/>
  <c r="F20" i="9"/>
  <c r="E20" i="9"/>
  <c r="D23" i="9"/>
  <c r="B23" i="9" s="1"/>
  <c r="K23" i="9"/>
  <c r="G23" i="9"/>
  <c r="F23" i="9"/>
  <c r="E23" i="9"/>
  <c r="H23" i="9"/>
  <c r="H129" i="9"/>
  <c r="G129" i="9"/>
  <c r="F129" i="9"/>
  <c r="D129" i="9"/>
  <c r="B129" i="9" s="1"/>
  <c r="E129" i="9"/>
  <c r="K26" i="9"/>
  <c r="H26" i="9"/>
  <c r="G26" i="9"/>
  <c r="F26" i="9"/>
  <c r="D26" i="9"/>
  <c r="B26" i="9" s="1"/>
  <c r="E26" i="9"/>
  <c r="H56" i="9"/>
  <c r="G56" i="9"/>
  <c r="F56" i="9"/>
  <c r="E56" i="9"/>
  <c r="K56" i="9"/>
  <c r="D56" i="9"/>
  <c r="B56" i="9" s="1"/>
  <c r="H102" i="9"/>
  <c r="G102" i="9"/>
  <c r="F102" i="9"/>
  <c r="E102" i="9"/>
  <c r="D102" i="9"/>
  <c r="B102" i="9" s="1"/>
  <c r="E48" i="9"/>
  <c r="D48" i="9"/>
  <c r="B48" i="9" s="1"/>
  <c r="K48" i="9"/>
  <c r="G48" i="9"/>
  <c r="H48" i="9"/>
  <c r="F48" i="9"/>
  <c r="H135" i="9"/>
  <c r="G135" i="9"/>
  <c r="F135" i="9"/>
  <c r="D135" i="9"/>
  <c r="B135" i="9" s="1"/>
  <c r="E135" i="9"/>
  <c r="F143" i="9"/>
  <c r="H143" i="9"/>
  <c r="G143" i="9"/>
  <c r="D143" i="9"/>
  <c r="B143" i="9" s="1"/>
  <c r="E143" i="9"/>
  <c r="F101" i="9"/>
  <c r="H101" i="9"/>
  <c r="G101" i="9"/>
  <c r="E101" i="9"/>
  <c r="D101" i="9"/>
  <c r="B101" i="9" s="1"/>
  <c r="G137" i="9"/>
  <c r="F137" i="9"/>
  <c r="E137" i="9"/>
  <c r="D137" i="9"/>
  <c r="B137" i="9" s="1"/>
  <c r="H137" i="9"/>
  <c r="F74" i="9"/>
  <c r="K74" i="9"/>
  <c r="H74" i="9"/>
  <c r="G74" i="9"/>
  <c r="E74" i="9"/>
  <c r="D74" i="9"/>
  <c r="B74" i="9" s="1"/>
  <c r="G162" i="9"/>
  <c r="F162" i="9"/>
  <c r="E162" i="9"/>
  <c r="D162" i="9"/>
  <c r="B162" i="9" s="1"/>
  <c r="H162" i="9"/>
  <c r="E77" i="9"/>
  <c r="K77" i="9"/>
  <c r="H77" i="9"/>
  <c r="G77" i="9"/>
  <c r="F77" i="9"/>
  <c r="D77" i="9"/>
  <c r="B77" i="9" s="1"/>
  <c r="H53" i="9"/>
  <c r="E53" i="9"/>
  <c r="D53" i="9"/>
  <c r="B53" i="9" s="1"/>
  <c r="F53" i="9"/>
  <c r="K53" i="9"/>
  <c r="G53" i="9"/>
  <c r="H118" i="9"/>
  <c r="E118" i="9"/>
  <c r="G118" i="9"/>
  <c r="D118" i="9"/>
  <c r="B118" i="9" s="1"/>
  <c r="F118" i="9"/>
  <c r="H89" i="9"/>
  <c r="E89" i="9"/>
  <c r="D89" i="9"/>
  <c r="B89" i="9" s="1"/>
  <c r="K89" i="9"/>
  <c r="G89" i="9"/>
  <c r="F89" i="9"/>
  <c r="D87" i="9"/>
  <c r="B87" i="9" s="1"/>
  <c r="G87" i="9"/>
  <c r="K87" i="9"/>
  <c r="F87" i="9"/>
  <c r="H87" i="9"/>
  <c r="E87" i="9"/>
  <c r="H132" i="9"/>
  <c r="G132" i="9"/>
  <c r="F132" i="9"/>
  <c r="D132" i="9"/>
  <c r="B132" i="9" s="1"/>
  <c r="E132" i="9"/>
  <c r="K40" i="9"/>
  <c r="G40" i="9"/>
  <c r="F40" i="9"/>
  <c r="D40" i="9"/>
  <c r="B40" i="9" s="1"/>
  <c r="E40" i="9"/>
  <c r="H40" i="9"/>
  <c r="H44" i="9"/>
  <c r="G44" i="9"/>
  <c r="F44" i="9"/>
  <c r="E44" i="9"/>
  <c r="K44" i="9"/>
  <c r="D44" i="9"/>
  <c r="B44" i="9" s="1"/>
  <c r="H147" i="9"/>
  <c r="G147" i="9"/>
  <c r="E147" i="9"/>
  <c r="D147" i="9"/>
  <c r="B147" i="9" s="1"/>
  <c r="F147" i="9"/>
  <c r="H141" i="9"/>
  <c r="F141" i="9"/>
  <c r="E141" i="9"/>
  <c r="D141" i="9"/>
  <c r="B141" i="9" s="1"/>
  <c r="G141" i="9"/>
  <c r="K27" i="9"/>
  <c r="H27" i="9"/>
  <c r="F27" i="9"/>
  <c r="E27" i="9"/>
  <c r="G27" i="9"/>
  <c r="D27" i="9"/>
  <c r="B27" i="9" s="1"/>
  <c r="H25" i="9"/>
  <c r="G25" i="9"/>
  <c r="F25" i="9"/>
  <c r="E25" i="9"/>
  <c r="D25" i="9"/>
  <c r="B25" i="9" s="1"/>
  <c r="K25" i="9"/>
  <c r="K52" i="9"/>
  <c r="G52" i="9"/>
  <c r="F52" i="9"/>
  <c r="H52" i="9"/>
  <c r="E52" i="9"/>
  <c r="D52" i="9"/>
  <c r="B52" i="9" s="1"/>
  <c r="K32" i="9"/>
  <c r="H32" i="9"/>
  <c r="G32" i="9"/>
  <c r="F32" i="9"/>
  <c r="D32" i="9"/>
  <c r="B32" i="9" s="1"/>
  <c r="E32" i="9"/>
  <c r="H69" i="9"/>
  <c r="G69" i="9"/>
  <c r="F69" i="9"/>
  <c r="E69" i="9"/>
  <c r="D69" i="9"/>
  <c r="B69" i="9" s="1"/>
  <c r="K69" i="9"/>
  <c r="F24" i="9"/>
  <c r="E24" i="9"/>
  <c r="D24" i="9"/>
  <c r="B24" i="9" s="1"/>
  <c r="K24" i="9"/>
  <c r="H24" i="9"/>
  <c r="G24" i="9"/>
  <c r="E54" i="9"/>
  <c r="D54" i="9"/>
  <c r="B54" i="9" s="1"/>
  <c r="K54" i="9"/>
  <c r="G54" i="9"/>
  <c r="H54" i="9"/>
  <c r="F54" i="9"/>
  <c r="H41" i="9"/>
  <c r="K41" i="9"/>
  <c r="G41" i="9"/>
  <c r="F41" i="9"/>
  <c r="E41" i="9"/>
  <c r="D41" i="9"/>
  <c r="B41" i="9" s="1"/>
  <c r="F145" i="9"/>
  <c r="E145" i="9"/>
  <c r="H145" i="9"/>
  <c r="D145" i="9"/>
  <c r="B145" i="9" s="1"/>
  <c r="G145" i="9"/>
  <c r="F104" i="9"/>
  <c r="D104" i="9"/>
  <c r="B104" i="9" s="1"/>
  <c r="H104" i="9"/>
  <c r="G104" i="9"/>
  <c r="E104" i="9"/>
  <c r="F140" i="9"/>
  <c r="H140" i="9"/>
  <c r="G140" i="9"/>
  <c r="E140" i="9"/>
  <c r="D140" i="9"/>
  <c r="B140" i="9" s="1"/>
  <c r="F80" i="9"/>
  <c r="K80" i="9"/>
  <c r="H80" i="9"/>
  <c r="E80" i="9"/>
  <c r="G80" i="9"/>
  <c r="D80" i="9"/>
  <c r="B80" i="9" s="1"/>
  <c r="G27" i="8"/>
  <c r="O27" i="8" s="1"/>
  <c r="E27" i="8"/>
  <c r="K58" i="9"/>
  <c r="H58" i="9"/>
  <c r="F58" i="9"/>
  <c r="E58" i="9"/>
  <c r="D58" i="9"/>
  <c r="B58" i="9" s="1"/>
  <c r="G58" i="9"/>
  <c r="K34" i="9"/>
  <c r="H34" i="9"/>
  <c r="G34" i="9"/>
  <c r="F34" i="9"/>
  <c r="E34" i="9"/>
  <c r="D34" i="9"/>
  <c r="B34" i="9" s="1"/>
  <c r="E71" i="9"/>
  <c r="K71" i="9"/>
  <c r="H71" i="9"/>
  <c r="G71" i="9"/>
  <c r="F71" i="9"/>
  <c r="D71" i="9"/>
  <c r="B71" i="9" s="1"/>
  <c r="K38" i="9"/>
  <c r="H38" i="9"/>
  <c r="G38" i="9"/>
  <c r="F38" i="9"/>
  <c r="D38" i="9"/>
  <c r="B38" i="9" s="1"/>
  <c r="E38" i="9"/>
  <c r="H95" i="9"/>
  <c r="E95" i="9"/>
  <c r="D95" i="9"/>
  <c r="B95" i="9" s="1"/>
  <c r="K95" i="9"/>
  <c r="G95" i="9"/>
  <c r="F95" i="9"/>
  <c r="F30" i="9"/>
  <c r="E30" i="9"/>
  <c r="D30" i="9"/>
  <c r="B30" i="9" s="1"/>
  <c r="K30" i="9"/>
  <c r="H30" i="9"/>
  <c r="G30" i="9"/>
  <c r="H83" i="9"/>
  <c r="E83" i="9"/>
  <c r="D83" i="9"/>
  <c r="B83" i="9" s="1"/>
  <c r="G83" i="9"/>
  <c r="F83" i="9"/>
  <c r="K83" i="9"/>
  <c r="H47" i="9"/>
  <c r="E47" i="9"/>
  <c r="K47" i="9"/>
  <c r="G47" i="9"/>
  <c r="F47" i="9"/>
  <c r="D47" i="9"/>
  <c r="B47" i="9" s="1"/>
  <c r="F149" i="9"/>
  <c r="H149" i="9"/>
  <c r="G149" i="9"/>
  <c r="D149" i="9"/>
  <c r="B149" i="9" s="1"/>
  <c r="E149" i="9"/>
  <c r="F107" i="9"/>
  <c r="D107" i="9"/>
  <c r="B107" i="9" s="1"/>
  <c r="H107" i="9"/>
  <c r="G107" i="9"/>
  <c r="E107" i="9"/>
  <c r="F142" i="9"/>
  <c r="G142" i="9"/>
  <c r="E142" i="9"/>
  <c r="D142" i="9"/>
  <c r="B142" i="9" s="1"/>
  <c r="H142" i="9"/>
  <c r="H115" i="9"/>
  <c r="E115" i="9"/>
  <c r="G115" i="9"/>
  <c r="F115" i="9"/>
  <c r="D115" i="9"/>
  <c r="B115" i="9" s="1"/>
  <c r="G33" i="8"/>
  <c r="O33" i="8" s="1"/>
  <c r="E33" i="8"/>
  <c r="I68" i="9" l="1"/>
  <c r="I54" i="9"/>
  <c r="I53" i="9"/>
  <c r="I83" i="9"/>
  <c r="I33" i="9"/>
  <c r="I95" i="9"/>
  <c r="I26" i="9"/>
  <c r="I62" i="9"/>
  <c r="I50" i="9"/>
  <c r="I65" i="9"/>
  <c r="I31" i="9"/>
  <c r="I28" i="9"/>
  <c r="I73" i="9"/>
  <c r="I91" i="9"/>
  <c r="I78" i="9"/>
  <c r="I39" i="9"/>
  <c r="I79" i="9"/>
  <c r="I42" i="9"/>
  <c r="I45" i="9"/>
  <c r="I57" i="9"/>
  <c r="I81" i="9"/>
  <c r="I86" i="9"/>
  <c r="I59" i="9"/>
  <c r="I21" i="9"/>
  <c r="I40" i="9"/>
  <c r="I24" i="9"/>
  <c r="I44" i="9"/>
  <c r="I19" i="9"/>
  <c r="I75" i="9"/>
  <c r="L68" i="9"/>
  <c r="I47" i="9"/>
  <c r="I41" i="9"/>
  <c r="I32" i="9"/>
  <c r="I74" i="9"/>
  <c r="I60" i="9"/>
  <c r="I38" i="9"/>
  <c r="I34" i="9"/>
  <c r="I80" i="9"/>
  <c r="I25" i="9"/>
  <c r="I77" i="9"/>
  <c r="I20" i="9"/>
  <c r="I61" i="9"/>
  <c r="I71" i="9"/>
  <c r="I55" i="9"/>
  <c r="I49" i="9"/>
  <c r="I18" i="9"/>
  <c r="I23" i="9"/>
  <c r="I46" i="9"/>
  <c r="I70" i="9"/>
  <c r="I48" i="9"/>
  <c r="I90" i="9"/>
  <c r="L15" i="9"/>
  <c r="I35" i="9"/>
  <c r="L56" i="9"/>
  <c r="I56" i="9"/>
  <c r="I36" i="9"/>
  <c r="I64" i="9"/>
  <c r="I66" i="9"/>
  <c r="I15" i="9"/>
  <c r="I43" i="9"/>
  <c r="L39" i="9"/>
  <c r="I58" i="9"/>
  <c r="I27" i="9"/>
  <c r="I87" i="9"/>
  <c r="I94" i="9"/>
  <c r="I88" i="9"/>
  <c r="I93" i="9"/>
  <c r="I84" i="9"/>
  <c r="I76" i="9"/>
  <c r="I29" i="9"/>
  <c r="I51" i="9"/>
  <c r="L82" i="9"/>
  <c r="I69" i="9"/>
  <c r="I52" i="9"/>
  <c r="I89" i="9"/>
  <c r="I72" i="9"/>
  <c r="I82" i="9"/>
  <c r="I92" i="9"/>
  <c r="I16" i="9"/>
  <c r="I22" i="9"/>
  <c r="I67" i="9"/>
  <c r="I30" i="9"/>
  <c r="I63" i="9"/>
  <c r="O25" i="8"/>
  <c r="M7" i="8"/>
  <c r="I37" i="9"/>
  <c r="I85" i="9"/>
  <c r="I17" i="9"/>
</calcChain>
</file>

<file path=xl/sharedStrings.xml><?xml version="1.0" encoding="utf-8"?>
<sst xmlns="http://schemas.openxmlformats.org/spreadsheetml/2006/main" count="1249" uniqueCount="773">
  <si>
    <t>Descripción</t>
  </si>
  <si>
    <t>DIMENSIÓN O POLÍTICA DEL MIPG ASOCIADA AL REQUERIMIENTO</t>
  </si>
  <si>
    <t>No.</t>
  </si>
  <si>
    <t>Referencia a Análisis y verificaciones en el marco del Comité Institucional de Coordinación de Control Interno</t>
  </si>
  <si>
    <t xml:space="preserve">Clasificación </t>
  </si>
  <si>
    <t>Observaciones del Control</t>
  </si>
  <si>
    <t>Mantenimiento del Control</t>
  </si>
  <si>
    <t>Cuando en el análisis de los requerimientos en los diferentes componentes del MECI se cuente con aspectos evaluados en nivel 3 (presente) y 3 (funcionando).</t>
  </si>
  <si>
    <t>Oportunidad de Mejora</t>
  </si>
  <si>
    <t>Cuando en el análisis de los requerimientos en los diferentes componentes del MECI se cuente con aspectos evaluados en nivel 2 (presente) y 3 (funcionando).</t>
  </si>
  <si>
    <t>Deficiencia de Control
(Diseño o Ejecución)</t>
  </si>
  <si>
    <t>Deficiencia de Control Mayor
(Diseño y Ejecución)</t>
  </si>
  <si>
    <t>No se encuentra presente  por lo tanto no esta funcionando, lo que hace que se requieran acciones dirigidas a fortalecer su diseño y puesta en marcha</t>
  </si>
  <si>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</si>
  <si>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</si>
  <si>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</si>
  <si>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</si>
  <si>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</si>
  <si>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</si>
  <si>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</si>
  <si>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</si>
  <si>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</si>
  <si>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</si>
  <si>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</si>
  <si>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</si>
  <si>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</si>
  <si>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</si>
  <si>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</si>
  <si>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</si>
  <si>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</si>
  <si>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</si>
  <si>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</si>
  <si>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</si>
  <si>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</si>
  <si>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</si>
  <si>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</si>
  <si>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</si>
  <si>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</si>
  <si>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</si>
  <si>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</si>
  <si>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</si>
  <si>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</si>
  <si>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</si>
  <si>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</si>
  <si>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</si>
  <si>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</si>
  <si>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</si>
  <si>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</si>
  <si>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</si>
  <si>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</si>
  <si>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</si>
  <si>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</si>
  <si>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</si>
  <si>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</si>
  <si>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</si>
  <si>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</si>
  <si>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</si>
  <si>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</si>
  <si>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</si>
  <si>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</si>
  <si>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</si>
  <si>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</si>
  <si>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</si>
  <si>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</si>
  <si>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</si>
  <si>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</si>
  <si>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</si>
  <si>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</si>
  <si>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</si>
  <si>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</si>
  <si>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</si>
  <si>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</si>
  <si>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</si>
  <si>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</si>
  <si>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</si>
  <si>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</si>
  <si>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</si>
  <si>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</si>
  <si>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</si>
  <si>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</si>
  <si>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</si>
  <si>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</si>
  <si>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</si>
  <si>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</si>
  <si>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</si>
  <si>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</si>
  <si>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</si>
  <si>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</si>
  <si>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Manuales/Políticas+C21:I31n/Procedimientos/Instructivos u otros desarrollos que den cuente de su aplicación</t>
    </r>
  </si>
  <si>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</si>
  <si>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</si>
  <si>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t xml:space="preserve">EVIDENCIA DEL CONTROL </t>
  </si>
  <si>
    <r>
      <rPr>
        <b/>
        <sz val="12"/>
        <color theme="1"/>
        <rFont val="Arial Narrow"/>
      </rPr>
      <t xml:space="preserve">Funcionando 
</t>
    </r>
    <r>
      <rPr>
        <i/>
        <sz val="12"/>
        <color theme="1"/>
        <rFont val="Arial Narrow"/>
      </rPr>
      <t>(1/2/3)</t>
    </r>
  </si>
  <si>
    <t xml:space="preserve">Evaluación </t>
  </si>
  <si>
    <t xml:space="preserve">Observaciones de la evaluación independiente (tener en cuenta papel de  líneas de defensa) </t>
  </si>
  <si>
    <t>1.1 Aplicación del Código de Integridad. (incluye análisis de desviaciones, convivencia laboral, temas disciplinarios internos, quejas o denuncias sobres los servidores de la entidad, u otros temas relacionados).</t>
  </si>
  <si>
    <t>Dimensión Talento Humano
Política Integridad</t>
  </si>
  <si>
    <t>El código de integridad, esta disponible en la página web de la Entidad, para consulta a través del siguiente vínculo https://www.idpc.gov.co/codigo-de-integridad.</t>
  </si>
  <si>
    <t xml:space="preserve">De acuerdo con las evidencias aportadas por la Subdirección de Gestión Corporativa en el marco del PTEP, se observa que se han formulado acciones relacionadas con el código de integridad
</t>
  </si>
  <si>
    <t>Se realizan monitoreos y seguimientos periódicos al avance del POA institucional,  seguimientos que se publican en la página web de la entidad en el siguiente enlace: https://idpc.gov.co/transparencia/plan-de-accion-institucional/</t>
  </si>
  <si>
    <t xml:space="preserve">1.2 Mecanismos para el manejo de conflictos de interés. </t>
  </si>
  <si>
    <t>El Comité del Sistema Integrado de Gestión del IDPC aprobó la actualización de la política de conflicto de intereses, impedimentos y recusaciones V.5 vigente desde el 5 de julio 2022, se encuentra publicada en la página web de la entidad espacio de transparencia y acceso a la información pública</t>
  </si>
  <si>
    <t xml:space="preserve">La entidad tiene mecanismos de control frente al cumplimiento normativo y ético de los directivos y funcionarios
En los requisitos para suscribir un contrato de prestación de servicios se solicita la declaración de conflicto de intereses reportado en el SIGEP.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</si>
  <si>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</si>
  <si>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</si>
  <si>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La entidad realiza seguimientos de forma  permanente a las acciones contempladas en los diferentes planes formulados por la entidad con el fin de identificar de forma oportuna las desviaciones e implementar los correctivos necesarios que garanticen el cumplimiento de los objetivos de los procesos y con ellos los institucionales</t>
  </si>
  <si>
    <t>Se cuenta con procedimientos actualizados del proceso Gestión de Sistemas de Información y tecnología en la Intranet de la entidad. Los soportes están registrados en la Intranet y pueden se consultados en el siguiente enlace: https://miintranet.idpc.gov.co/gestion/sig/procesos-de-apoyo/gestion-de-sistemas-de-informacion-y-tecnologia/</t>
  </si>
  <si>
    <t>Fue aprobado el documento "Protocolo para la Atención de Denuncias de Actos de Corrupción, Existencia de Inhabilidades, Incompatibilidades y/o Conflictos de Intereses y Protección al Denunciante" V.3 vigente desde el 29 de diciembre de 2023,  se evidenció que el documento se encuentra formalizado y publicado en la Intranet de la entidad enlace: https://miintranet.idpc.gov.co/gestion/sig/procesos-de-apoyo/control-interno-disciplinario/</t>
  </si>
  <si>
    <t>Se cuenta con matriz de activos de información de la entidad la cual fue publicada en la página web espacio de transparencia y acceso a la información pública el 10 de enero de 2025 enlace: https://idpc.gov.co/transparencia/gestion-de-informacion/#activos,  la matriz fue aprobada por el comité de Gestión y desempeño el 30 de diciembre de 2024.</t>
  </si>
  <si>
    <t>Se cuenta con esquema de publicación de información de la entidad aprobado en el marco del Comité Institucional de Gestión y Desempeño realizado el 30 de diciembre de 2024, el cual fue publicado en la página web espacio de transparencia y acceso a la información pública el 9 de enero de 2025 enlace: https://idpc.gov.co/transparencia/gestion-de-informacion/#esquema.</t>
  </si>
  <si>
    <t xml:space="preserve">1.4 La evaluación de las acciones transversales de integridad, mediante el monitoreo permanente de los riesgos de corrupción. </t>
  </si>
  <si>
    <t>Dimensión Talento Humano
Política de Integridad</t>
  </si>
  <si>
    <t>La Entidad realiza el monitoreo cuatrimestral a los Riesgos de Corrupción y la operación de los respectivos controles implementados
En el PTEP se realiza seguimiento y monitoreo a las acciones de integridad definidas.</t>
  </si>
  <si>
    <t>Se realizan monitoreos cuatrimestrales con los cuales se genera un balance de gestión de riesgos.</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</si>
  <si>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</si>
  <si>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</si>
  <si>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Se evidencia en la página web de la Entidad diferentes canales de comunicación para la atención de peticiones quejas, reclamos, sugerencia y/o denuncias
El IDPC tiene habilitado como línea de denuncias los siguientes correos electrónicos: disciplinarios@idpc.gov.co, comité.convivencia@idpc.gov.co, al cual es posible remitir e informar todo tipo de situaciones internas que se quieran comunicar.
De igual manera el Instituto, cuenta con líneas de atención a la Ciudadanía, las cuales también permiten informar o comunicar situaciones internas si así se requieren:
atencionciudadania@idpc.gov.co, disciplinarios@idpc.gov.co y el Sistema Distrital de Quejas y Soluciones "Bogotá te escucha", Línea 195 a través de los cuales los ciudadanos, grupos de interés y personal interno del IDPC pueden realizar las denuncias que correspondan. Las líneas de denuncia disponibles son administradas por Control Disciplinario Interno.</t>
  </si>
  <si>
    <t>En el Sistema PQRSD se radican todas las solicitudes, quejas y denuncias y son trasladadas a la dependencia correspondiente.</t>
  </si>
  <si>
    <t>Se realizan monitoreos constantes de la atención de esta línea de denuncias</t>
  </si>
  <si>
    <r>
      <rPr>
        <b/>
        <u/>
        <sz val="12"/>
        <color theme="1"/>
        <rFont val="Arial Narrow"/>
      </rPr>
      <t>Lineamiento 2:</t>
    </r>
    <r>
      <rPr>
        <sz val="12"/>
        <color theme="1"/>
        <rFont val="Arial Narrow"/>
      </rPr>
      <t xml:space="preserve"> 
Aplicación de mecanismos para ejercer una adecuada supervisión del Sistema de Control Interno </t>
    </r>
  </si>
  <si>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</si>
  <si>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</si>
  <si>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</si>
  <si>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</si>
  <si>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</si>
  <si>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</si>
  <si>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El Comité Institucional de Coordinación de Control Interno se encuentra reglamentado mediante la Resolución 211 de 30 de abril 2018 y fue modificado con la Resolución 448 de 2019, posteriormente fue modificado por la Resolución 471 de 2022 y en la vigencia 2023 fue modificado por la Resolución 211 del 11 de abril.
Durante la vigencia 2024 el comité sesionó en cuatro ocasiones el 29 de febrero, el 17 de mayo, 12 de septiembre y 18 de diciembre.</t>
  </si>
  <si>
    <t>Los Actos Administrativos de adopción y modificación se presentan en Comité para su aprobación</t>
  </si>
  <si>
    <t xml:space="preserve">La implementación del Sistema de Control Interno es revisado en el Comité Institucional de Coordinación de Control Interno en el cual se han presentado recomendaciones de los seguimientos e informes realizado por la Asesora de Control Interno y se remite una matriz en Excel con las alertas correspondientes a cada una de las auditorías, seguimientos y evaluaciones realizadas con el propósito de que generen las acciones correspondientes. </t>
  </si>
  <si>
    <t>Resolución 193 de 30 abril de 2018</t>
  </si>
  <si>
    <t>Resolución 448 de 30 abril de 2018</t>
  </si>
  <si>
    <t>Resolución 471 del 31 de agosto 2022 -  Radicado:20221000004715</t>
  </si>
  <si>
    <t>Resolución 211 del 11 de abril 2023 - Radicado 20231000002115</t>
  </si>
  <si>
    <t>2.2 Definición y documentación del Esquema de Líneas de Defensa</t>
  </si>
  <si>
    <t>Dimensión Control Interno
Política de Control Interno
Líneas de defensa</t>
  </si>
  <si>
    <t>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</si>
  <si>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Políticas y actas de Comité.</t>
  </si>
  <si>
    <t>El esquema de líneas de defensa se encuentra operando, se recomienda seguir fortaleciendo el esquema a través del monitoreo de la primera y segunda línea de defensa.</t>
  </si>
  <si>
    <t>Se cuenta con equipos de autocontrol de los diferentes procesos quienes realizan seguimientos de manera trimestral.</t>
  </si>
  <si>
    <t>La Asesora de Control Interno es la encargada de evaluar en forma independiente el Sistema de Control Interno de la entidad y proponer al Director General las recomendaciones con base en los resultados obtenidos de los procesos de seguimiento y evaluación realizados, conducentes a la mejora continua de la gestión de la entidad.</t>
  </si>
  <si>
    <t>2.3 Definición de líneas de reporte en temas clave para la toma de decisiones, atendiendo el Esquema de Líneas de Defensa</t>
  </si>
  <si>
    <t>Dimensión Control Interno
Política de Control Interno
Línea de Defensa
Dimensión de Información y Comunicación</t>
  </si>
  <si>
    <t>Corresponde a la línea estratégica la definición de la líneas de reporte para la toma de decisión.
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</si>
  <si>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Políticas, planes aprobados</t>
  </si>
  <si>
    <t>La toma de decisiones se realiza con base en los reportes que efectúan las líneas de defensa definidas en el IDPC.</t>
  </si>
  <si>
    <r>
      <rPr>
        <b/>
        <u/>
        <sz val="12"/>
        <color theme="1"/>
        <rFont val="Arial Narrow"/>
      </rPr>
      <t>Lineamiento 3:</t>
    </r>
    <r>
      <rPr>
        <sz val="12"/>
        <color theme="1"/>
        <rFont val="Arial Narrow"/>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</si>
  <si>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</si>
  <si>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</si>
  <si>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</si>
  <si>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</si>
  <si>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</si>
  <si>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 xml:space="preserve">La Política de riesgos del IDPC aprobada por el Comité de Gestión y Desempeño se encuentra inmersa en el procedimiento Gestión de Riesgos V.06 vigente desde el 29 de diciembre 2023 y vinculado al Proceso Mejoramiento Institucional, Gestión del Conocimiento y la Innovación, que adicionalmente contempla los lineamientos para los riesgos de gestión, corrupción, seguridad de la información y SARLAFT de acuerdo con la metodología del DAFP 2020, de igual manera establece la periodicidad de monitoreo y seguimiento, nivel de aceptación y relación de impactos. </t>
  </si>
  <si>
    <t xml:space="preserve">La Asesoría de Control Interno realiza seguimiento cuatrimestral a la formulación y administración de riesgos de gestión y corrupción, de igual forma la Oficina Asesora de Planeación realiza monitoreos con la misma periodicidad generando las observaciones a que haya lugar. </t>
  </si>
  <si>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</si>
  <si>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</si>
  <si>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En el marco del Comité Institucional de Gestión y Desempeño, en la revisión por la Alta Dirección, se realiza análisis de las políticas de riesgos, con relación al tratamiento de los riesgos en los niveles de aceptación.</t>
  </si>
  <si>
    <t>3.3 Evaluación de la planeación estratégica, considerando alertas frente a posibles incumplimientos, necesidades de recursos, cambios en el entorno que puedan afectar su desarrollo, entre otros aspectos que garanticen de forma razonable su cumplimiento.</t>
  </si>
  <si>
    <t>Dimensión Evaluación de Resultados 
Política de Seguimiento y Evaluación al Desempeño Institucional
Dimensión Control Interno
Líneas de defensa</t>
  </si>
  <si>
    <t>El Plan Estratégico Institucional del IDPC 2024 - 2028, se encuentra publicado en la página web de la Entidad, al cual se le realiza seguimiento a través  de:
1. Comité Institucional de Gestión y Desempeño.
2. Por procesos de autoevaluación de controles y de la gestión realizada por cada uno de los procesos.
3. Seguimiento mensual a los resultados de la gestión de cada una de las dependencias (segunda  Línea de Defensa - Grupo Planeación).
4. Como resultado las auditorías internas realizadas a los procesos (Tercera Línea de Defensa - evaluación independiente).</t>
  </si>
  <si>
    <t>El Plan Estratégico Institucional del IDPC  2024 - 2028 adoptado en el Comité de Gestión y Desempeño del 01 de octubre de 2024, se encuentra publicado en la página web de la Entidad en el siguiente vínculo: https://idpc.gov.co/transparencia/planes-estrategicos-sectoriales-e-institucionales</t>
  </si>
  <si>
    <r>
      <rPr>
        <b/>
        <u/>
        <sz val="12"/>
        <color theme="1"/>
        <rFont val="Arial Narrow"/>
      </rPr>
      <t>Lineamiento 4:</t>
    </r>
    <r>
      <rPr>
        <sz val="12"/>
        <color theme="1"/>
        <rFont val="Arial Narrow"/>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</si>
  <si>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</si>
  <si>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</si>
  <si>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</si>
  <si>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 xml:space="preserve">         </t>
  </si>
  <si>
    <t>4.1 Evaluación de la Planeación Estratégica del Talento Humano.</t>
  </si>
  <si>
    <t>Dimensión de Talento Humano
Política Gestión Estratégica del Talento Humano
Dimensión de Control Interno
Líneas de Defensa</t>
  </si>
  <si>
    <t xml:space="preserve">Se ha venido realizando el monitoreo de la ejecución de los planes con una frecuencia trimestral y asociada al cumplimiento de los planes operativos anuales del proceso de Talento humano verificando su cumplimiento. </t>
  </si>
  <si>
    <t>4.2 Evaluación de las actividades relacionadas con el Ingreso del personal.</t>
  </si>
  <si>
    <t>El Plan Estratégico de Talento Humano y los diferentes planes fueron aprobados en los Comités respectivos y en el Comité de Gestión y Desempeño.
Se ha venido realizando el monitoreo de la ejecución de los planes con una frecuencia mensual asociada al cumplimiento de los planes operativos anuales del proceso de Talento humano</t>
  </si>
  <si>
    <t>4.3</t>
  </si>
  <si>
    <t>4.3 Evaluación de las actividades relacionadas con la permanencia del personal.</t>
  </si>
  <si>
    <t>Mantenimiento del control</t>
  </si>
  <si>
    <t>4.4Analizar si se cuenta con políticas claras y comunicadas relacionadas con la responsabilidad de cada servidor sobre el desarrollo y mantenimiento del control interno (1a línea de defensa)</t>
  </si>
  <si>
    <t>La resolución de adopción del Comité de Gestión y Desempeño contempla el propósito principal de la primera línea de defensa en el marco del MECI.
El esquema de líneas de defensa se encuentra claramente definido en el procedimiento Gestión de Riesgos V.06 vigente desde el 29 de diciembre de 2023 y en el procedimiento de planes de mejoramiento V.06 vigente desde el 31 de mayo de 2022, los dos vinculados al Proceso Mejoramiento Institucional, Gestión del Conocimiento e Innovación.</t>
  </si>
  <si>
    <t>4.5 Evaluación de las actividades relacionadas con el retiro del personal.</t>
  </si>
  <si>
    <t>En el plan estratégico de talento humano se consagra en los objetivos específicos la vinculación, permanencia y retiro de los servidores públicos del Instituto.
El instituto cuenta con un procedimiento denominado "Desvinculación" V.2  actividades que se encuentran inmersas en el Plan estratégico de Talento Humano que su vez son ejecutadas mediante el Plan Operativo anual - POA.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</si>
  <si>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Se han identificado actividades relacionadas con los procesos de vinculación, permanencia y retiro de los funcionarios, no obstante es importante identificar las causas recurrentes de retiro, realizar análisis e implementar acciones tendientes a evitar la rotación de personal.</t>
  </si>
  <si>
    <t>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</si>
  <si>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4.6 Evaluar el impacto del Plan Institucional de Capacitación - PIC</t>
  </si>
  <si>
    <t>4.7 Evaluación frente a los productos y servicios en los cuales participan los contratistas de apoyo.</t>
  </si>
  <si>
    <t xml:space="preserve">Informes de actividades mensuales por cada contratista para trámite de pago </t>
  </si>
  <si>
    <t>Informes de Supervisión para cada trámite de pago por cada contratista</t>
  </si>
  <si>
    <t>Certificación de cumplimiento y solicitud de pago emitido por el supervisor</t>
  </si>
  <si>
    <t xml:space="preserve">Informes registrados en la plataforma de SECOP II para trámite de pagos </t>
  </si>
  <si>
    <r>
      <rPr>
        <b/>
        <u/>
        <sz val="12"/>
        <color theme="1"/>
        <rFont val="Arial Narrow"/>
      </rPr>
      <t>Lineamiento 5:</t>
    </r>
    <r>
      <rPr>
        <sz val="12"/>
        <color theme="1"/>
        <rFont val="Arial Narrow"/>
      </rPr>
      <t xml:space="preserve"> 
La entidad establece líneas de reporte dentro de la entidad para evaluar el funcionamiento del Sistema de Control Interno.</t>
    </r>
  </si>
  <si>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</si>
  <si>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</si>
  <si>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</si>
  <si>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5.1 Acorde con la estructura del Esquema de Líneas de Defensa se han definido estándares de reporte, periodicidad y responsables frente a diferentes temas críticos de la entidad.</t>
  </si>
  <si>
    <t>Dimensión de Información y Comunicación
Dimensión de Control Interno
Líneas de Defensa</t>
  </si>
  <si>
    <t>Los procedimientos (Gestión de riesgos, Planes de mejoramiento, Procedimiento Formulación, reporte y seguimiento de indicadores, Procedimiento Seguimiento de Proyectos de Inversión, Procedimiento Formulación y seguimiento al Plan Anual de Adquisiciones, Procedimiento Seguimiento y monitoreo a los Planes Operativos Anuales – POA y Planes Institucionales, Procedimiento Evaluación y/o seguimiento, entre otros) contemplan los estándares de reporte, periodicidad y responsables frente a diferentes temas de planeación estratégica, identificando que los responsables de la primera línea de defensa reportan información a la Oficina Asesora de Planeación, quien realiza el monitoreo y seguimiento a través de los indicadores.
Se cuenta con una estructura funcional y de reporte que incluye, entre otros, los siguientes elementos:
1. Comités Institucionales: Coordinación de Control Interno, Gestión y Desempeño, Contratación, Convivencia Laboral, Directivo, de Conciliación, Sostenibilidad contable, entre otros; que permiten identificar y realizar seguimiento a las acciones desarrolladas por las tres líneas de defensa y la línea estratégica, así como, los eventos externos e internos que pueden afectar la gestión institucional.
2. Sistema de Gestión Documental ORFEO, con el cual se lleva a cabo el ciclo de los documentos gestionados por la entidad.</t>
  </si>
  <si>
    <t>Los procedimientos se encuentran publicados en la intranet de la entidad y pueden ser consultados en el siguiente enlace: 
* Proceso seguimiento y evaluación enlace: https://miintranet.idpc.gov.co/gestion/sig/procesos-de-evaluacion/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</si>
  <si>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Se viene fortaleciendo el esquema de líneas de defensa a través de los monitoreos por parte de la primera y segunda línea de defensa, así como el reporte de autoevaluación a la tercera línea de defensa.
En el marco de las auditorías internas y seguimiento realizadas por la Asesoría de Control Interno se observó:
Primera y segunda línea de defensa: Desarrollo de los Comités Institucional de Control Interno, Gestión y Desempeño, Contratación, Convivencia Laboral, directivo, de conciliación, contratación, sostenibilidad contable, entre otros, en los cuales se reportaron actividades de las tres líneas de defensa, así como, la línea estratégica.
Tercera línea de defensa: se observó evaluación independiente de la Asesoría de Control Interno.</t>
  </si>
  <si>
    <t>5.2 La Alta Dirección analiza la información asociada con la generación de reportes financieros.</t>
  </si>
  <si>
    <t xml:space="preserve">
Dimensión de Control Interno
Línea de Estratégica</t>
  </si>
  <si>
    <t>Se han venido realizando los reportes de ejecución presupuestal de acuerdo con lo programado en el POA del proceso Gestión Financiera.</t>
  </si>
  <si>
    <t>En las sesiones de los Comités Directivo y Sostenibilidad Contable, se presenta y analiza la información financiera de la entidad y con ella la Alta Dirección toma decisiones.</t>
  </si>
  <si>
    <t>5.3 Teniendo en cuenta la información suministrada por la 2a y 3a línea de defensa se toman decisiones a tiempo para garantizar el cumplimiento de las metas y objetivos.</t>
  </si>
  <si>
    <t>Dimensión de Control Interno
Líneas de Defensa</t>
  </si>
  <si>
    <t>La Entidad tiene establecidos los Comités Institucional de Control Interno, de Gestión y Desempeño, Contratación, Directivo, de Conciliación, Sostenibilidad Contable, entre otros, en los cuales se presentan los resultados, retos y oportunidades que permiten la toma de decisiones oportuna, en cumplimiento de las metas y objetivos institucionales.
Adicionalmente, los sistemas de información con los que cuenta la entidad permiten el monitoreo y seguimiento oportuno, a través del procesamiento de los datos.  
En el marco de las sesiones del Comité Directivo, de Gestión y Desempeño y de Control Interno se presenta la información generada por la segunda y tercera línea, realizando seguimiento del cumplimiento.</t>
  </si>
  <si>
    <t>5.4 Se evalúa la estructura de control a partir de los cambios en procesos, procedimientos, u otras herramientas, a fin de garantizar su adecuada formulación y afectación frente a la gestión del riesgo.</t>
  </si>
  <si>
    <t>Dimensión de Gestión con Valores para Resultado
Política de Fortalecimiento Organizacional y Simplificación de Procesos
Dimensión Control Interno
Líneas de Defensa</t>
  </si>
  <si>
    <t xml:space="preserve">Se evalúan los controles establecidos en la matriz de riesgos de gestión y de corrupción de la entidad los informes se publican en la página web de la entidad. </t>
  </si>
  <si>
    <t>5.5 La entidad aprueba y hace seguimiento al Plan Anual de Auditoría presentado y ejecutado por parte de la Oficina de Control Interno.</t>
  </si>
  <si>
    <t>Dimensión Control Interno
Línea Estratégica</t>
  </si>
  <si>
    <t>El Plan Anual de Auditorías y sus modificaciones, son presentadas y aprobadas en Comité Institucional de Coordinación de Control Interno. Las diferentes versiones se encuentran publicadas en el espacio de transparencia y acceso a la información pública en la página web de la entidad el cual puede ser consultado en el siguiente enlace: https://idpc.gov.co/transparencia/reportes-de-control-interno/
Así mismo, se presentan informes semestrales de ejecución como lo contempla la normatividad vigente y se publican en la página web.</t>
  </si>
  <si>
    <t>5.6 La entidad analiza los informes presentados por la Oficina de Control Interno y evalúa su impacto en relación con la mejora institucional.</t>
  </si>
  <si>
    <t>En las sesiones del comité Institucional de Gestión y Desempeño y en las sesiones del comité directivo se van atendiendo las observaciones y recomendaciones realizadas por la Asesoría de Control Interno en los diferentes informes.  
La entidad cuenta con el procedimiento de  "Planes de mejoramiento "  V.6 vigente desde el 31 de mayo de 2022, el cual establece los lineamientos para el manejo de las acciones de mejora. 
Los  informes realizados por la Asesoría de Control Interno son enviados al líder del proceso y presentados en Comité Institucional de Coordinación de Control Interno donde se analizan los resultados y las recomendaciones realizadas y se publican en el espacio de transparencia y acceso a la información pública en la página web de la entidad.</t>
  </si>
  <si>
    <t xml:space="preserve">Resultado de la presentación de los informes al CICCI se toman correcciones y acciones de mejora por parte de los procesos y decisiones por la alta dirección </t>
  </si>
  <si>
    <t>Vínculo de publicación de informes en el espacio de transparencia y acceso a la información pública página web de la entidad: https://idpc.gov.co/transparencia/informes-de-gestion/ y https://idpc.gov.co/transparencia/reportes-de-control-interno/</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</si>
  <si>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</si>
  <si>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</si>
  <si>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2"/>
        <color theme="1"/>
        <rFont val="Arial Narrow"/>
      </rPr>
      <t xml:space="preserve">Lineamiento 6: 
</t>
    </r>
    <r>
      <rPr>
        <b/>
        <sz val="12"/>
        <color theme="1"/>
        <rFont val="Arial Narrow"/>
      </rPr>
      <t xml:space="preserve">Definición de objetivos con suficiente claridad para identificar y evaluar los riesgos relacionados: i)Estratégicos; ii)Operativos; iii)Legales y Presupuestales; iv)De Información Financiera y no Financiera.
</t>
    </r>
  </si>
  <si>
    <r>
      <rPr>
        <b/>
        <sz val="12"/>
        <color theme="1"/>
        <rFont val="Arial Narrow"/>
      </rPr>
      <t xml:space="preserve">Explicación de cómo la Entidad </t>
    </r>
    <r>
      <rPr>
        <b/>
        <u/>
        <sz val="12"/>
        <color theme="1"/>
        <rFont val="Arial Narrow"/>
      </rPr>
      <t xml:space="preserve">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</si>
  <si>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</si>
  <si>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</si>
  <si>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</si>
  <si>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</si>
  <si>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En el Plan estratégico Institucional se encuentran los objetivos estratégicos  los cuales se encuentran articulados con los planes operativos anuales - POA, de cada uno de los procesos del IDPC</t>
  </si>
  <si>
    <t>La Asesoría de Control Interno realiza seguimiento al cumplimiento del plan Estratégico a través del seguimiento a Metas Plan de Desarrollo, Plan Anual de Adquisiciones y Plan Operativo Anual de Inversión, que se encuentra publicado en la página web de la entidad espacio de transparencia y acceso a la información pública, en el siguiente enlace: https://idpc.gov.co/transparencia/reportes-de-control-interno/</t>
  </si>
  <si>
    <t>6.2 Los objetivos de los procesos, programas o proyectos (según aplique) que están definidos, son específicos, medibles, alcanzables, relevantes, delimitados en el tiempo.</t>
  </si>
  <si>
    <t>Dimensión de Gestión con Valores para Resultado
Política de Fortalecimiento Organizacional y Simplificación de Procesos</t>
  </si>
  <si>
    <t>El Instituto a través de los indicadores mide y evalúa el cumplimiento de los procesos, programas y proyectos.</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</si>
  <si>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</si>
  <si>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</si>
  <si>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La entidad cuenta con el Procedimiento Formulación del Plan Estratégico Institucional, Planes institucionales y Plan Operativo Anual POA, el cual contempla en sus políticas la revisión anual de la alineación estratégica y verificación de la coherencia institucional</t>
  </si>
  <si>
    <t>Los procedimientos se encuentran publicados en la intranet de la entidad y pueden ser consultados en el siguiente enlace: 
* Proceso Direccionamiento Estratégico enlace: https://miintranet.idpc.gov.co/gestion/sig/procesos-estrategicos/direccionamiento-estrategico/
* Proceso Mejoramiento Institucional, Gestión del Conocimiento e Innovación enlace: https://miintranet.idpc.gov.co/gestion/sig/procesos-estrategicos/mejoramiento-continuo/</t>
  </si>
  <si>
    <t xml:space="preserve">La Oficina Asesora de Planeación realiza seguimiento al avance y cumplimiento de los POA de forma mensual, de igual forma la Asesoría de Control Interno en el marco de las auditorías y seguimientos realiza verificación del cumplimiento de Planes Operativos de los proceso y procedimientos objeto de la evaluación y/o del seguimiento. </t>
  </si>
  <si>
    <r>
      <rPr>
        <b/>
        <u/>
        <sz val="12"/>
        <color theme="1"/>
        <rFont val="Arial Narrow"/>
      </rPr>
      <t xml:space="preserve">Lineamiento 7: 
</t>
    </r>
    <r>
      <rPr>
        <b/>
        <sz val="12"/>
        <color theme="1"/>
        <rFont val="Arial Narrow"/>
      </rPr>
      <t xml:space="preserve">Identificación y análisis de riesgos (Analiza factores internos y externos; Implica a los niveles apropiados de la dirección; Determina cómo responder a los riesgos; Determina la importancia de los riesgos). 
</t>
    </r>
  </si>
  <si>
    <r>
      <rPr>
        <b/>
        <sz val="12"/>
        <color theme="1"/>
        <rFont val="Arial Narrow"/>
      </rPr>
      <t xml:space="preserve">Explicación de cómo la Entidad </t>
    </r>
    <r>
      <rPr>
        <b/>
        <u/>
        <sz val="12"/>
        <color theme="1"/>
        <rFont val="Arial Narrow"/>
      </rPr>
      <t xml:space="preserve">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</si>
  <si>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</si>
  <si>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</si>
  <si>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7.1 Teniendo en cuenta la estructura de la política de Administración del Riesgo, su alcance define lineamientos para toda la entidad, incluyendo regionales, áreas tercerizadas u otras instancias que afectan la prestación del servicio.</t>
  </si>
  <si>
    <t xml:space="preserve">Continuar con la aplicación de la política de gestión de riesgos en todos los procesos del Instituto.
Se evidencia procedimiento Gestión de Riesgos V.06 vigente desde el 29 de diciembre 2023, vinculado al Proceso Mejoramiento Institucional, Gestión del Conocimiento e Innovación y publicación en la página web de la entidad espacio de transparencia y acceso a la información pública. </t>
  </si>
  <si>
    <t>7.2 La Oficina de Planeación, Gerencia de Riesgos (donde existan), como 2a línea de defensa, consolidan información clave frente a la gestión del riesgo.</t>
  </si>
  <si>
    <t>Dimensión Control Interno 
Líneas de Defensa</t>
  </si>
  <si>
    <t>De acuerdo con lo establecido en el procedimiento gestión de riesgos, la segunda línea de defensa debe monitorear y revisar el cumplimiento de los objetivos institucionales y de sus procesos a través de una adecuada gestión de riesgos.</t>
  </si>
  <si>
    <t>7.3 A partir de la información consolidada y reportada por la 2a línea de defensa (7.2), la Alta Dirección analiza sus resultados y en especial considera si se han presentado materializaciones de riesgo.</t>
  </si>
  <si>
    <t>En Comité de Gestión y Desempeño, así como, en Comité Institucional de Coordinación de Control Interno se presenta el resultado de los riesgos indicando cuales se encuentran materializados.</t>
  </si>
  <si>
    <t>Los seguimientos realizados de forma cuatrimestral a los riesgos de la entidad tanto por la Oficina Asesora de Planeación como por la Asesoría de Control Interno se encuentran publicados en el espacio de transparencia y acceso a la información pública en la página web de la entidad y pueden ser consultados en el siguiente enlace:  
https://idpc.gov.co/transparencia/plan-anticorrupcion-y-de-atencion-al-ciudadano/</t>
  </si>
  <si>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</si>
  <si>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</si>
  <si>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procedimiento Gestión de Riesgos V.06 vigente desde el 29 de diciembre de 2023 y vinculado al Proceso Mejoramiento Institucional, Gestión del Conocimiento e Innovación, establece la línea de acción para la materialización de riesgos.</t>
  </si>
  <si>
    <t>Los procedimientos se encuentran publicados en la intranet de la entidad y pueden ser consultados en los siguientes vínculos: 
* Procedimiento auditoría interna V.12 vigente desde el 30 de abril de 2024 enlace: https://miintranet.idpc.gov.co/gestion/sig/procesos-de-evaluacion/
* Procedimiento Gestión de Riesgos V.6 vigente desde el 29 de diciembre 2023 enlace: https://miintranet.idpc.gov.co/gestion/sig/procesos-estrategicos/mejoramiento-continuo/</t>
  </si>
  <si>
    <t>La Asesoría de Control Interno realiza informes de seguimiento, verificación y Auditorías programadas en el Plan Anual de Auditoría, en los cuales registra la materialización de los riesgos en caso de presentarse</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</si>
  <si>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</si>
  <si>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</si>
  <si>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r>
      <rPr>
        <b/>
        <u/>
        <sz val="12"/>
        <color theme="1"/>
        <rFont val="Arial Narrow"/>
      </rPr>
      <t xml:space="preserve">Lineamiento 8: 
</t>
    </r>
    <r>
      <rPr>
        <b/>
        <sz val="12"/>
        <color theme="1"/>
        <rFont val="Arial Narrow"/>
      </rPr>
      <t xml:space="preserve">Evaluación del riesgo de fraude o corrupción. 
Cumplimiento artículo 73 de la Ley 1474 de 2011, relacionado con la prevención de los riesgos de corrupción.
</t>
    </r>
  </si>
  <si>
    <r>
      <rPr>
        <b/>
        <sz val="12"/>
        <color theme="1"/>
        <rFont val="Arial Narrow"/>
      </rPr>
      <t xml:space="preserve">Explicación de cómo la Entidad </t>
    </r>
    <r>
      <rPr>
        <b/>
        <u/>
        <sz val="12"/>
        <color theme="1"/>
        <rFont val="Arial Narrow"/>
      </rPr>
      <t xml:space="preserve">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</si>
  <si>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</si>
  <si>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</si>
  <si>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</si>
  <si>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</si>
  <si>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Dimensión de Control Interno
Línea Estratégica</t>
  </si>
  <si>
    <t xml:space="preserve">La alta Dirección a través de la Oficina Asesora de Planeación realiza el monitoreo de los riesgos identificados en el Instituto </t>
  </si>
  <si>
    <t>Se vienen realizando balances cuatrimestrales de la gestión de riesgos por parte de la Oficina Asesora de Planeación, adicionalmente, la Asesoría de Control Interno verifica su cumplimiento y hace recomendaciones.</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</si>
  <si>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</si>
  <si>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</si>
  <si>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Las actividades de control se encuentran a cargo de los servidores públicos del IDPC, de acuerdo con sus funciones. (Riesgos, Procesos y procedimientos)</t>
  </si>
  <si>
    <t>La división y segregación de funciones se realiza en la Entidad en la medida de lo posible, teniendo en cuenta la Estructura Organizacional
Es importante continuar la socialización de las políticas y lineamientos implementados al interior de la entidad</t>
  </si>
  <si>
    <t>8.4 La Alta Dirección evalúa fallas en los controles (diseño y ejecución) para definir cursos de acción apropiados para su mejora.</t>
  </si>
  <si>
    <t>Según el procedimiento Gestión de Riesgos V.06 vigente desde el 29 de diciembre 2023,  la Alta Dirección debe hacer seguimiento al perfil de riesgo inherente y residual de la Entidad, incluyendo riesgos de corrupción.</t>
  </si>
  <si>
    <r>
      <rPr>
        <b/>
        <u/>
        <sz val="12"/>
        <color theme="1"/>
        <rFont val="Arial Narrow"/>
      </rPr>
      <t xml:space="preserve">
Lineamiento 9:</t>
    </r>
    <r>
      <rPr>
        <b/>
        <sz val="12"/>
        <color theme="1"/>
        <rFont val="Arial Narrow"/>
      </rPr>
      <t xml:space="preserve"> </t>
    </r>
    <r>
      <rPr>
        <sz val="12"/>
        <color theme="1"/>
        <rFont val="Arial Narrow"/>
      </rPr>
      <t xml:space="preserve">Identificación y análisis de cambios significativos </t>
    </r>
  </si>
  <si>
    <r>
      <rPr>
        <b/>
        <sz val="12"/>
        <color theme="1"/>
        <rFont val="Arial Narrow"/>
      </rPr>
      <t xml:space="preserve">Explicación de cómo la Entidad </t>
    </r>
    <r>
      <rPr>
        <b/>
        <u/>
        <sz val="12"/>
        <color theme="1"/>
        <rFont val="Arial Narrow"/>
      </rPr>
      <t xml:space="preserve">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</si>
  <si>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</si>
  <si>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</si>
  <si>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</si>
  <si>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</si>
  <si>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De acuerdo con el procedimiento Gestión de Riesgos V.06 vigente desde el 29 de diciembre 2023, se monitorean los riesgos internos y externos.</t>
  </si>
  <si>
    <t>9.2 La Alta Dirección analiza los riesgos asociados a actividades tercerizadas, regionales u otras figuras externas que afecten la prestación del servicio a los usuarios, basados en los informes de la segunda y tercera línea de defensa.</t>
  </si>
  <si>
    <t>Por medio de los informes de los supervisores se monitorea el cumplimiento de los contratos.</t>
  </si>
  <si>
    <t>Continuar haciendo seguimiento a los riesgos de tercerización u otras figuras externas. 
La Asesoría de Control Interno realizó seguimiento a los riesgos de gestión y socializó el resultado en el CICCI</t>
  </si>
  <si>
    <t>9.3 La Alta Dirección monitorea los riesgos aceptados revisando que sus condiciones no hayan cambiado y definir su pertinencia para sostenerlos o ajustarlos.</t>
  </si>
  <si>
    <t>Continuar haciendo seguimiento a los riesgos de tercerización u otras figuras externas. 
La Asesoría de Control realizó seguimiento a los riesgos de gestión y socializó el resultado en el CICCI</t>
  </si>
  <si>
    <t>9.4 La Alta Dirección evalúa fallas en los controles (diseño y ejecución) para definir cursos de acción apropiados para su mejora, basados en los informes de la segunda y tercera línea de defensa.</t>
  </si>
  <si>
    <t>De acuerdo con el procedimiento Gestión de Riesgos V.06 vigente desde el 29 de diciembre 2023,la Alta Dirección debe hacer seguimiento de cada una de las etapas de la gestión del riesgo y los resultados de las evaluaciones realizadas por la Asesoría de Control Interno.</t>
  </si>
  <si>
    <t>Se vienen realizando balances cuatrimestrales de la gestión de riesgos por parte de la Oficina Asesora de Planeación, adicionalmente, la Asesoría de Control Interno verifica su cumplimiento y hace recomendaciones adicionales.</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</si>
  <si>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</si>
  <si>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</si>
  <si>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En los Comités Directivos, Comités de Institucional de Gestión y Desempeño y en el Institucional de Coordinación de Control Interno se analiza el impacto sobre el Control Interno</t>
  </si>
  <si>
    <t>Se realizan análisis de contexto estratégico para la identificación de riesgos, incluyendo los cambios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</si>
  <si>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</si>
  <si>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</si>
  <si>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2"/>
        <color theme="1"/>
        <rFont val="Arial Narrow"/>
      </rPr>
      <t xml:space="preserve">
Lineamiento 10: 
</t>
    </r>
    <r>
      <rPr>
        <b/>
        <sz val="12"/>
        <color theme="1"/>
        <rFont val="Arial Narrow"/>
      </rPr>
      <t>Diseño y desarrollo de actividades de control (Integra el desarrollo de controles con la evaluación de riesgos; tiene en cuenta a qué nivel se aplican las actividades; facilita la segregación de funciones).</t>
    </r>
  </si>
  <si>
    <r>
      <rPr>
        <b/>
        <sz val="12"/>
        <color theme="1"/>
        <rFont val="Arial Narrow"/>
      </rPr>
      <t>Explicación de cómo la Entidad</t>
    </r>
    <r>
      <rPr>
        <b/>
        <u/>
        <sz val="12"/>
        <color theme="1"/>
        <rFont val="Arial Narrow"/>
      </rPr>
      <t xml:space="preserve"> 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</si>
  <si>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</si>
  <si>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Funcionando</t>
    </r>
    <r>
      <rPr>
        <i/>
        <sz val="12"/>
        <color theme="1"/>
        <rFont val="Arial Narrow"/>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</si>
  <si>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</si>
  <si>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el manual de funciones se encuentran segregadas las funciones de los servidores, y las actividades de los contratistas se encuentran identificadas en los contratos.
En el procedimiento Gestión de Riesgos V.06 vigente desde el 29 de diciembre 2023 se determinaron los roles y responsabilidades de las líneas de defensa.</t>
  </si>
  <si>
    <t>La división y segregación de funciones se realiza en la Entidad en la medida de lo posible, teniendo en cuenta la Estructura Organizacional
Es importante continuar la socialización de las políticas y lineamientos implementados, así como, realizar la publicación de los documentos vigentes en la página web de la entidad espacio de transparencia y acceso a la información pública en cumplimiento a las normas aplicables</t>
  </si>
  <si>
    <t xml:space="preserve"> La entidad cuenta con los siguientes procedimientos vinculados al proceso de Gestión de Sistemas de Información y Tecnología, vigentes desde el 29 de diciembre 2023 publicados en la intranet en el enlace https://miintranet.idpc.gov.co/gestion/sig/procesos-de-apoyo/gestion-de-sistemas-de-informacion-y-tecnologia/:
- Atención de Requerimientos de Recursos Tecnológicos V. 5.
- Backup y Restauración de la Información V. 3.
- Desarrollo y Actualización de Software V. 2.
- Gestión de Activos de Información V. 2.</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</si>
  <si>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</si>
  <si>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Mediante la contratación de prestación de servicios se suple la necesidad del recurso humano, por no tener el personal de planta suficiente.</t>
  </si>
  <si>
    <r>
      <rPr>
        <sz val="12"/>
        <color theme="1"/>
        <rFont val="Arial Narrow"/>
      </rPr>
      <t>Contratos de prestación de servicios (</t>
    </r>
    <r>
      <rPr>
        <i/>
        <sz val="12"/>
        <color theme="1"/>
        <rFont val="Arial Narrow"/>
      </rPr>
      <t>Documentos registrados en ORFEO y publicados en el Portal del SECOP</t>
    </r>
    <r>
      <rPr>
        <sz val="12"/>
        <color theme="1"/>
        <rFont val="Arial Narrow"/>
      </rPr>
      <t>)</t>
    </r>
  </si>
  <si>
    <t>Se recomienda continuar definiendo las situaciones en donde no es posible la segregación de funciones.</t>
  </si>
  <si>
    <t>Estudios previos para la contratación (Documentos registrados en ORFEO y publicados en el Portal del SECOP)</t>
  </si>
  <si>
    <t>Certificados de insuficiencia de personal (Documentos registrados en ORFEO y publicados en el Portal del SECOP)</t>
  </si>
  <si>
    <t>Certificados de Idoneidad (Documentos registrados en ORFEO y publicados en el Portal del SECOP)</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</si>
  <si>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</si>
  <si>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</si>
  <si>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Los Sistemas de la Entidad se encuentran en el marco del MIPG en el acto administrativo del Comité de Gestión y Desempeño</t>
  </si>
  <si>
    <r>
      <rPr>
        <sz val="12"/>
        <color theme="1"/>
        <rFont val="Arial Narrow"/>
      </rPr>
      <t xml:space="preserve">Acto administrativo mediante el cual se regula el funcionamiento del comité de Gestión y Desempeño Resolución No. 504 de 19-09-2022, </t>
    </r>
    <r>
      <rPr>
        <i/>
        <sz val="12"/>
        <color theme="1"/>
        <rFont val="Arial Narrow"/>
      </rPr>
      <t xml:space="preserve">“Por medio de la cual se regula el funcionamiento del Comité Institucional de Gestión y Desempeño y se dictan otras disposiciones”, </t>
    </r>
    <r>
      <rPr>
        <sz val="12"/>
        <color theme="1"/>
        <rFont val="Arial Narrow"/>
      </rPr>
      <t>publicado en la página web y puede ser consultado en el siguiente vínculo: https://idpc.gov.co/Transparencia/Planeaci%C3%B3n%202019/2022/septiembre/Resoluci%C3%B3n_504_2022.pdf</t>
    </r>
  </si>
  <si>
    <t>Los sistemas de la Entidad se encuentran en el marco del MIPG en el acto administrativo del Comité de Gestión y Desempeño</t>
  </si>
  <si>
    <r>
      <rPr>
        <b/>
        <u/>
        <sz val="12"/>
        <color theme="1"/>
        <rFont val="Arial Narrow"/>
      </rPr>
      <t xml:space="preserve">Lineamiento 11: 
</t>
    </r>
    <r>
      <rPr>
        <b/>
        <sz val="12"/>
        <color theme="1"/>
        <rFont val="Arial Narrow"/>
      </rPr>
      <t>Seleccionar y Desarrolla controles generales sobre TI para apoyar la consecución de los objetivos .</t>
    </r>
  </si>
  <si>
    <r>
      <rPr>
        <b/>
        <sz val="12"/>
        <color theme="1"/>
        <rFont val="Arial Narrow"/>
      </rPr>
      <t>Explicación de cómo la Entidad</t>
    </r>
    <r>
      <rPr>
        <b/>
        <u/>
        <sz val="12"/>
        <color theme="1"/>
        <rFont val="Arial Narrow"/>
      </rPr>
      <t xml:space="preserve"> 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</si>
  <si>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</si>
  <si>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Funcionando</t>
    </r>
    <r>
      <rPr>
        <i/>
        <sz val="12"/>
        <color theme="1"/>
        <rFont val="Arial Narrow"/>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</si>
  <si>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</si>
  <si>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</si>
  <si>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Se cuenta con el plan estratégico de tecnología de la información, el plan de seguridad y privacidad de la información y el plan de tratamiento de riesgos de seguridad y privacidad de la información.</t>
  </si>
  <si>
    <t>Se recomienda continuar con evaluación de tecnología de la información, dando cumplimiento a  los estándares mínimos y lineamientos solicitados por el Ministerio de las TIC y la Alta Consejería de TIC de la Alcaldía Mayor de Bogotá.</t>
  </si>
  <si>
    <t>11.2  Para los proveedores de tecnología  selecciona y desarrolla actividades de control internas sobre las actividades realizadas por el proveedor de servicios.</t>
  </si>
  <si>
    <t xml:space="preserve">El supervisor realiza el seguimiento para verificar el cumplimiento de las actividades de los contratos. </t>
  </si>
  <si>
    <t>El supervisor de los contratos por medio de los documentos Informe de Supervisión indica el cumplimiento de los productos y/o servicios desarrollados por los contratistas.</t>
  </si>
  <si>
    <t>Lo supervisores revisan los informes de ejecución contractual cada mes y generan informe de supervisión y certificado de cumplimiento para orden de pago al contratista</t>
  </si>
  <si>
    <t>Los informes contractuales de supervisión y los certificados de cumplimiento para orden de pago, son registrados en ORFEO y cargados en la plataforma SECOP II como requisito obligatorio para gestionar cada pago, en cumplimiento a la norma.</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</si>
  <si>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</si>
  <si>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</si>
  <si>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 xml:space="preserve">En el Manual de Políticas de Seguridad y Privacidad de la Información se establece la Política de Control de accesos  a redes </t>
  </si>
  <si>
    <t>La entidad cuenta con Manual de políticas de seguridad y privacidad de la información V.3, vigente desde el 28 de abril 2023, vinculado al proceso Gestión Sistemas de Información y Tecnología, el cual se encuentra publicado en la intranet de la entidad en el siguiente vínculo: https://miintranet.idpc.gov.co/gestion/sig/procesos-de-apoyo/gestion-de-sistemas-de-informacion-y-tecnologia/</t>
  </si>
  <si>
    <t>La división y segregación de funciones se realiza en la Entidad en la medida de lo posible, teniendo en cuenta la Estructura Organizacional y se encuentra definida en el PETI, así como el  instructivo Roles y Responsabilidades de Seguridad y privacidad de la información</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</si>
  <si>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</si>
  <si>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</si>
  <si>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 xml:space="preserve">Se realizaron informes de los diferentes seguimientos, evaluaciones y auditorías, generando las recomendaciones a que hubo lugar, producto de las cuales se formularon las acciones respectivas conducentes a subsanar las causas que dieron origen a las mismas. </t>
  </si>
  <si>
    <r>
      <rPr>
        <b/>
        <u/>
        <sz val="12"/>
        <color theme="1"/>
        <rFont val="Arial Narrow"/>
      </rPr>
      <t xml:space="preserve">Lineamiento 12: 
</t>
    </r>
    <r>
      <rPr>
        <b/>
        <sz val="12"/>
        <color theme="1"/>
        <rFont val="Arial Narrow"/>
      </rPr>
      <t>Despliegue de políticas y procedimientos (Establece responsabilidades sobre la ejecución de las políticas y procedimientos; Adopta medidas correctivas; Revisa las políticas y procedimientos).</t>
    </r>
  </si>
  <si>
    <r>
      <rPr>
        <b/>
        <sz val="12"/>
        <color theme="1"/>
        <rFont val="Arial Narrow"/>
      </rPr>
      <t>Explicación de cómo la Entidad</t>
    </r>
    <r>
      <rPr>
        <b/>
        <u/>
        <sz val="12"/>
        <color theme="1"/>
        <rFont val="Arial Narrow"/>
      </rPr>
      <t xml:space="preserve"> evidencia </t>
    </r>
    <r>
      <rPr>
        <b/>
        <sz val="12"/>
        <color theme="1"/>
        <rFont val="Arial Narrow"/>
      </rPr>
      <t xml:space="preserve">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</si>
  <si>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</si>
  <si>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Funcionando</t>
    </r>
    <r>
      <rPr>
        <i/>
        <sz val="12"/>
        <color theme="1"/>
        <rFont val="Arial Narrow"/>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</si>
  <si>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</si>
  <si>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</si>
  <si>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Se realiza actualización permanente de los procedimientos, guías, protocolos, formatos, entre otros, de acuerdo con las necesidades de cada proceso.</t>
  </si>
  <si>
    <t>Se cuenta con Listado Maestro de documentos</t>
  </si>
  <si>
    <t>En la verificación realizada se evidenció los procedimientos publicados en la intranet de la entidad</t>
  </si>
  <si>
    <t>Existen documentados los procesos, procedimientos, lineamientos y protocolos, que son publicados en el espacio de transparencia y acceso a la información pública de la página web de la entidad y pueden ser consultados en el siguiente enlace: https://idpc.gov.co/transparencia/procesos-y-procedimientos/caracterizacion-procesos-y-procedimientos/.
Así como, en la intranet de la entidad en el enlace: https://miintranet.idpc.gov.co/</t>
  </si>
  <si>
    <t>12.2  El diseño de controles se evalúa frente a la gestión del riesgo.</t>
  </si>
  <si>
    <t xml:space="preserve">Todas las Dimensiones de MIPG 
</t>
  </si>
  <si>
    <t>En el seguimiento a los riesgos identificados se evalúan los controles establecidos y las acciones de mitigación, dando las recomendaciones respectivas según lo observado</t>
  </si>
  <si>
    <t xml:space="preserve">12.3  Monitoreo a los riesgos acorde con la política de administración de riesgo establecida para la entidad.
</t>
  </si>
  <si>
    <t>Dimensión de Direccionamiento Estratégico y Planeación
Política de Planeación Institucional.</t>
  </si>
  <si>
    <t xml:space="preserve">En el procedimiento Gestión de Riesgos  V.06 vigente desde el 29 de diciembre 2023,  se encuentra como actividad la valoración de controles, así como su monitoreo y seguimiento
</t>
  </si>
  <si>
    <t>12.4 Verificación de que los responsables estén ejecutando los controles tal como han sido diseñados.</t>
  </si>
  <si>
    <t>Dimensión Control Interno
Segunda Línea de Defensa</t>
  </si>
  <si>
    <t>En el monitoreo y seguimiento se cuenta con espacio específico para indicar el cumplimiento del control.</t>
  </si>
  <si>
    <t>12.5  Se evalúa la adecuación de los controles a las especificidades de cada proceso, considerando cambios en regulaciones, estructuras internas u otros aspectos que determinen cambios en su diseño.</t>
  </si>
  <si>
    <t>Dimensión Control Interno
 Líneas de Defensa</t>
  </si>
  <si>
    <t xml:space="preserve">Anualmente se revisan los riesgos por los líderes de proceso, generando los cambios que se consideren pertinentes. 
En los seguimientos se evalúan los controles, recomendando ajustes en los casos que haya lugar.
</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</si>
  <si>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</si>
  <si>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</si>
  <si>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 xml:space="preserve">
Lineamiento 13: 
Utilización de información relevante (Identifica requisitos de información; Capta fuentes de datos internas y externas; Procesa datos relevantes y los transforma en información).</t>
  </si>
  <si>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</si>
  <si>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</si>
  <si>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</si>
  <si>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13.1 La entidad ha diseñado sistemas de información para capturar y procesar datos y transformarlos en información para alcanzar los requerimientos de información definidos.</t>
  </si>
  <si>
    <t xml:space="preserve">Dimensión de Información y comunicación 
</t>
  </si>
  <si>
    <t xml:space="preserve">La entidad cuenta con mecanismos para gestionar la comunicación interna y externa, tales como: Sistema de Gestión Documental ORFEO, políticas de seguridad de la información, gestión de las PQRSD, entre otros, gestionada en aplicativos y sistemas de información.
Mediante el Plan estratégico de divulgación y comunicaciones y los procedimientos de comunicación interna y externa, así como, el de gestión documental, el instituto establece los lineamientos para una comunicación efectiva. </t>
  </si>
  <si>
    <t>La entidad cuenta con Manual Operativo del Defensor de la Ciudadanía V.3, vigente desde el 23 de agosto de 2024 documento vinculado al proceso Atención a la Ciudadanía, Transparencia y Acceso a la Información Pública, el cual se encuentra publicado en la intranet de la entidad enlace: https://miintranet.idpc.gov.co/gestion/sig/procesos-estrategicos/atencion-a-la-ciudadania/</t>
  </si>
  <si>
    <t>13.2  La entidad cuenta con el inventario de información relevante (interno/externa) y cuenta con un mecanismo que permita su actualización.</t>
  </si>
  <si>
    <t>Dimensión de Información y comunicación 
Política de Transparencia y Acceso a la Información Publica</t>
  </si>
  <si>
    <t>Se cuenta con un inventario de información en la página web "Inventario activos de Información" de la vigencia 2024</t>
  </si>
  <si>
    <t>Se evidencia el inventario de activos de información publicado en la página web de la entidad.</t>
  </si>
  <si>
    <t>Página web, redes sociales, boletines externos, correo institucional, intranet entre otros.</t>
  </si>
  <si>
    <t>13.3 La entidad considera un ámbito amplio de fuentes de datos (internas y externas), para la captura y procesamiento posterior de información clave para la consecución de metas y objetivos.</t>
  </si>
  <si>
    <t>La entidad toma como principal fuente de información los reportes oficiales generados de los aplicativos y/o herramientas dispuestas por el Distrito para el registro de la gestión de los planes programas y proyectos a cargo de la Entidad, tal es el caso de SEGPLAN, BOGDATA, SIVICOF, Bogotá Te Escucha, entre otros, así mismo hace uso de los reportes periódicos emitidos por las diferentes dependencias.</t>
  </si>
  <si>
    <t xml:space="preserve">Reportes de avance de la metas Plan de desarrollo mensual por SEGPLAN, trámite a las PQRSD que son registradas a través de Bogotá te escucha, transmisión por el sistema SIVICOF (cuenta anual y mensual, así como, planes de mejoramiento producto de las auditorías realizadas por la Contraloría), trámite de información presupuestal por BOGDATA, gestión documental y de correspondencia a través del sistema ORFEO. </t>
  </si>
  <si>
    <t>Se evidencia el registro de la información en las herramientas dispuestas internamente y en los aplicativos externos 
Se recomienda revisar con los líderes de los procesos para conocer las necesidades tecnológicas adicionales requeridas por la entidad para el cumplimiento de los objetivos.</t>
  </si>
  <si>
    <t>13.4 La entidad ha desarrollado e implementado actividades de control sobre la integridad, confidencialidad y disponibilidad de los datos e información definidos como relevantes.</t>
  </si>
  <si>
    <t>Se cuenta con la Política de seguridad de la información, aprobadas por Comité Institucional de Gestión y Desempeño</t>
  </si>
  <si>
    <t>Se cuenta con Modelo de Seguridad de la Información y Plan de Seguridad y Privacidad de la Información. Se recomienda continuar con el fortalecimiento y la socialización del Modelo de Seguridad y Privacidad de la Información.</t>
  </si>
  <si>
    <t>3.0</t>
  </si>
  <si>
    <t>Se observa Manual de Estilo e Identidad Visual V.2, vigente desde el 30 de agosto de 2023, documento vinculado al proceso Comunicación Estratégica, el cual se encuentra publicado en la intranet de la entidad enlace: https://miintranet.idpc.gov.co/gestion/sig/procesos-estrategicos/comunicacion-estrategica/</t>
  </si>
  <si>
    <t>Se observa Instructivo: Catálogo de Partes Interesadas del Sistema de Gestión Seguridad de la Información V.2, vigente desde el 29 de diciembre de 2023, documento vinculado al proceso Gestión de Sistemas de Información y Tecnología, el cual se encuentra publicado en la intranet de la entidad enlace: https://miintranet.idpc.gov.co/gestion/sig/procesos-de-apoyo/gestion-de-sistemas-de-informacion-y-tecnologia/</t>
  </si>
  <si>
    <t>Se cuenta con Instructivo: Protocolo Seguridad Física y del Entorno V.2, vigente desde el 29 de diciembre de 2023, documento vinculado al proceso Gestión de Sistemas de Información y Tecnología, el cual se encuentra publicado en la intranet de la entidad enlace:  https://miintranet.idpc.gov.co/gestion/sig/procesos-de-apoyo/gestion-de-sistemas-de-informacion-y-tecnologia/</t>
  </si>
  <si>
    <t>La entidad cuenta con Manual: Protección de Datos Personales IDPC V.1, vigente desde el 02 de octubre de 2023, documento vinculado al proceso Atención a la Ciudadanía, Transparencia y Acceso a la Información Pública, el cual se encuentra publicado en la intranet de la entidad enlace: https://miintranet.idpc.gov.co/gestion/sig/procesos-estrategicos/atencion-a-la-ciudadania/
En la verificación realizada también se encuentra publicado en la página web de la entidad espacio de transparencia y acceso a la información pública en el enlace: https://idpc.gov.co/transparencia/normativa-de-la-entidad/manuales/</t>
  </si>
  <si>
    <t xml:space="preserve">
Lineamiento 14: 
Comunicación Interna (Se comunica con el Comité Institucional de Coordinación de Control Interno o su equivalente; Facilita líneas de comunicación en todos los niveles; Selecciona el método de comunicación pertinente).</t>
  </si>
  <si>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</si>
  <si>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</si>
  <si>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</si>
  <si>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</si>
  <si>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</si>
  <si>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El IDPC hace  uso de canales internos como el correo, intranet, el boletín del IDPC y de talento humano en los cuales se envía información. De igual manera, se realizan reuniones de avances en las que pueden participar todos los funcionarios de la entidad.</t>
  </si>
  <si>
    <t>Redes sociales, Página Web, Intranet, Correo electrónico Institucional, Chat en el correo electrónico Institucional, carteleras, tapiz de los computadores, página Bogotá te escucha para registrar las PQRSD,  canal telefónico, entre otros</t>
  </si>
  <si>
    <t>14.2 La entidad cuenta con políticas de operación relacionadas con la administración de la información (niveles de autoridad y responsabilidad)</t>
  </si>
  <si>
    <t>La entidad cuenta con el Plan estratégico de divulgación y comunicaciones, además los planes del instituto cuentan con niveles de autoridad y responsabilidad.</t>
  </si>
  <si>
    <t xml:space="preserve">Es importante continuar la socialización de los procedimientos al interior de la entidad </t>
  </si>
  <si>
    <t>14.3 La entidad cuenta con canales de información internos para la denuncia anónima o confidencial de posibles situaciones irregulares y se cuenta con mecanismos específicos para su manejo, de manera tal que generen la confianza para utilizarlos.</t>
  </si>
  <si>
    <t>Se encuentra adoptado protocolo para la atención de denuncias de actos de corrupción</t>
  </si>
  <si>
    <t>El 30 de agosto de 2023 fue actualizado el Lineamiento: Términos y Condiciones de Uso del Sitio Web IDPC.GOV.CO a la V.2 el documento se encuentra registrado en la intranet de la entidad enlace: https://miintranet.idpc.gov.co/gestion/sig/procesos-estrategicos/comunicacion-estrategica/</t>
  </si>
  <si>
    <t xml:space="preserve">La entidad dispuso punto físico de atención al ciudadano, así como, sistema de gestión documental y correspondencia ORFEO para radicación de documentos por ventanilla. </t>
  </si>
  <si>
    <t>Sistema de Información Bogotá te escucha para radicar PQRSD</t>
  </si>
  <si>
    <t>Correo oficial de la Entidad (atencionciudadania@idpc.gov.co)</t>
  </si>
  <si>
    <t>14.4 La entidad establece e implementa políticas y procedimientos para facilitar una comunicación interna efectiva.</t>
  </si>
  <si>
    <t>La entidad cuenta con dos procedimientos: Comunicación Interna V.04 vigente desde el 8 de junio de 2023 y Comunicación Externa V. 04 vigente desde el 6 de junio de 2023, vinculados al proceso Comunicación Estratégica los cuales se encuentran publicados en la intranet de la entidad en el siguiente enlace: https://miintranet.idpc.gov.co/gestion/sig/procesos-estrategicos/comunicacion-estrategica/</t>
  </si>
  <si>
    <t xml:space="preserve">
Lineamiento 15: 
Comunicación con el exterior (Se comunica con los grupos de valor y con terceros externos interesados; Facilita líneas de comunicación).</t>
  </si>
  <si>
    <r>
      <rPr>
        <b/>
        <sz val="12"/>
        <color theme="1"/>
        <rFont val="Arial Narrow"/>
      </rPr>
      <t xml:space="preserve">Explicación de cómo la Entidad </t>
    </r>
    <r>
      <rPr>
        <b/>
        <u/>
        <sz val="12"/>
        <color theme="1"/>
        <rFont val="Arial Narrow"/>
      </rPr>
      <t>evidencia</t>
    </r>
    <r>
      <rPr>
        <b/>
        <sz val="12"/>
        <color theme="1"/>
        <rFont val="Arial Narrow"/>
      </rPr>
      <t xml:space="preserve"> que está dando respuesta al requerimiento
</t>
    </r>
    <r>
      <rPr>
        <sz val="12"/>
        <color theme="1"/>
        <rFont val="Arial Narrow"/>
      </rPr>
      <t>Referencia a Procesos, Manuales/Políticas de Operación/Procedimientos/Instructivos u otros desarrollos que den cuente de su aplicación</t>
    </r>
  </si>
  <si>
    <r>
      <rPr>
        <b/>
        <sz val="12"/>
        <color theme="1"/>
        <rFont val="Arial Narrow"/>
      </rPr>
      <t xml:space="preserve">Presente
</t>
    </r>
    <r>
      <rPr>
        <i/>
        <sz val="12"/>
        <color theme="1"/>
        <rFont val="Arial Narrow"/>
      </rPr>
      <t>(1/2/3)</t>
    </r>
  </si>
  <si>
    <r>
      <rPr>
        <b/>
        <sz val="12"/>
        <color theme="1"/>
        <rFont val="Arial Narrow"/>
      </rPr>
      <t xml:space="preserve">Funcionando
</t>
    </r>
    <r>
      <rPr>
        <i/>
        <sz val="12"/>
        <color theme="1"/>
        <rFont val="Arial Narrow"/>
      </rPr>
      <t>(1/2/3)</t>
    </r>
  </si>
  <si>
    <t xml:space="preserve">15.1 La entidad desarrolla e implementa controles que facilitan la comunicación externa, la cual incluye  políticas y procedimientos. 
Incluye contratistas y proveedores de servicios tercerizados (cuando aplique). </t>
  </si>
  <si>
    <t xml:space="preserve">
Dimensión de Información y Comunicación
Dimensión de Control Interno
Primera Línea de Defensa</t>
  </si>
  <si>
    <t>Se cuenta con el proceso Comunicación Estratégica y sus procedimientos asociados comunicación Interna y externa, los cuales cuentan con puntos de control</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</si>
  <si>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</si>
  <si>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</si>
  <si>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Se cuenta con página Web y el respectivo esquema de publicación.
De igual manera se publica información en la intranet y se divulgan las acciones misionales a través de las redes sociales de la entidad</t>
  </si>
  <si>
    <t xml:space="preserve">Redes sociales </t>
  </si>
  <si>
    <t xml:space="preserve">Se cuenta con página Web la cual se encuentra acorde con los lineamientos de transparencia y acceso a la información pública, no obstante, la Asesoría de Control Interno evidenció debilidades en lo relacionado con la vigencia de los documentos y la publicación de la información para consulta de la ciudadanía, partes interesadas y/o los entes de control.
De igual forma, a través de las redes sociales se da respuesta a comentarios y solicitudes de información de la ciudadanía, bien sea en público (dentro del post) o en privado (Mensaje directo). </t>
  </si>
  <si>
    <t>Se cuenta con esquema de publicación de información de la entidad aprobado en el marco del Comité Institucional de Gestión y Desempeño realizado el 30 de diciembre de 2024, el cual fue publicado en la página web espacio de transparencia y acceso a la información pública enlace: https://idpc.gov.co/transparencia/gestion-de-informacion/#esquema
Es importante resaltar que la actualización de este esquema fue acompañada por el proceso Gestión Documental y su implementación para el 2025, hace parte del plan de trabajo del Equipo de Transparencia y Acceso a la Información, lo cual fortalecerá la actualización de los documentos a publicarse en la web.</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</si>
  <si>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</si>
  <si>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</si>
  <si>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El cumplimiento de lo establecido en los procedimientos relacionados, permite evidenciar claramente el manejo de la información y los responsables en cada etapa, adicionalmente, por medio del sistema de gestión documental ORFEO.</t>
  </si>
  <si>
    <t>La entidad cuenta con el Programa de Gestión Documental (PGD) V.8, vigente desde el 31 de agosto de 2023, el cual se encuentra vinculado al proceso Gestión Documental y publicado en la intranet de la entidad en el enlace: https://miintranet.idpc.gov.co/gestion/sig/procesos-de-apoyo/gestion-documental/</t>
  </si>
  <si>
    <t>La entidad cuenta con el Programa del Sistema Integrado de Conservación V.2, vigente desde el 13 de diciembre de 2023, el cual se encuentra vinculado al proceso Gestión Documental y publicado en la intranet de la entidad enlace: https://miintranet.idpc.gov.co/gestion/sig/procesos-de-apoyo/gestion-documental/</t>
  </si>
  <si>
    <t>La entidad cuenta con el Programa de gestión de documentos electrónicos V.2, vigente desde el 13 de diciembre de 2023, el cual se encuentra vinculado al proceso Gestión Documental y publicado en la intranet de la entidad enlace: https://miintranet.idpc.gov.co/gestion/sig/procesos-de-apoyo/gestion-documental/</t>
  </si>
  <si>
    <t>La entidad cuenta con el Modelo requisitos para la gestión de documentos electrónicos de archivo MOREQ V.2, vigente desde el 13 de diciembre de 2023, el cual se encuentra vinculado al proceso Gestión Documental y publicado en la intranet de la entidad enlace: https://miintranet.idpc.gov.co/gestion/sig/procesos-de-apoyo/gestion-documental/</t>
  </si>
  <si>
    <t>La entidad cuenta con el Programa de normalización de formas y formularios electrónicos V.1, vigente desde el 13 de diciembre de 2023, el cual se encuentra vinculado al proceso Gestión Documental y publicado en la intranet de la entidad enlace: https://miintranet.idpc.gov.co/gestion/sig/procesos-de-apoyo/gestion-documental/</t>
  </si>
  <si>
    <t>La entidad cuenta con el Programa de documentos vitales o esenciales V.1, vigente desde el 29 de diciembre de 2023, el cual se encuentra vinculado al proceso Gestión Documental y publicado en la intranet de la entidad enlace: https://miintranet.idpc.gov.co/gestion/sig/procesos-de-apoyo/gestion-documental/</t>
  </si>
  <si>
    <t>La entidad cuenta con la política de Gestión Documental V.1 vigente desde el 31 de agosto de 2023, el cual se encuentra registrado en la Intranet de la entidad en el siguiente enlace: https://miintranet.idpc.gov.co/gestion/sig/procesos-de-apoyo/gestion-documental/</t>
  </si>
  <si>
    <t>La entidad cuenta con los siguientes procedimientos que se encuentran registrados en la intranet en el enlace: https://miintranet.idpc.gov.co/gestion/sig/procesos-de-apoyo/gestion-documental/
- Organización documental V. 5 vigente desde el 29 de diciembre de 2023. 
- Consulta y préstamo de expedientes del archivo para bienes de interés cultural y archivo central V. 5 vigente desde el 29 de diciembre de 2023.
- Reconstrucción de expedientes V.1 vigente desde el 29 de diciembre de 2023.</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</si>
  <si>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</si>
  <si>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</si>
  <si>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Se observa un seguimiento periódico a los diferentes medios de comunicación implementados por la entidad</t>
  </si>
  <si>
    <t>15.5 La entidad analiza periódicamente su caracterización de usuarios o grupos de valor, a fin de actualizarla cuando sea pertinente.</t>
  </si>
  <si>
    <t>Dimensión de Direccionamiento Estratégico y Planeación
Política de Planeación Institucional</t>
  </si>
  <si>
    <t>La caracterización de los usuarios fue actualizada y aprobada por el Comité Institucional de Gestión y desempeño el 30 de junio de 2021</t>
  </si>
  <si>
    <t>Se evidencia la publicación de la caracterización de ámbitos de interacción con la ciudadanía y grupos de interés.</t>
  </si>
  <si>
    <t>15.6 La entidad analiza periódicamente los resultados frente a la evaluación de percepción por parte de los usuarios o grupos de valor para la incorporación de las mejoras correspondientes.</t>
  </si>
  <si>
    <t>La entidad aplica encuestas de satisfacción ciudadana de manera mensual, producto de las cuales genera informes que son publicados en la página web de la entidad espacio de transparencia y acceso a la información pública</t>
  </si>
  <si>
    <t>Se evidencia en el espacio de transparencia y acceso a la información pública de la página web de la entidad informes de satisfacción realizados a partir de las encuestas enlace: https://idpc.gov.co/transparencia/informes-de-satisfaccion/</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</si>
  <si>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</si>
  <si>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</si>
  <si>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u/>
        <sz val="12"/>
        <color theme="1"/>
        <rFont val="Arial Narrow"/>
      </rPr>
      <t xml:space="preserve">Lineamiento 16. </t>
    </r>
    <r>
      <rPr>
        <sz val="12"/>
        <color theme="1"/>
        <rFont val="Arial Narrow"/>
      </rPr>
      <t xml:space="preserve"> Evaluaciones continuas y/o separadas (autoevaluación, auditorías) para determinar si los componentes del Sistema de Control Interno están presentes y funcionando.
</t>
    </r>
  </si>
  <si>
    <r>
      <rPr>
        <sz val="12"/>
        <color theme="1"/>
        <rFont val="Arial Narrow"/>
      </rPr>
      <t xml:space="preserve">Explicación de cómo la Entidad </t>
    </r>
    <r>
      <rPr>
        <u/>
        <sz val="12"/>
        <color theme="1"/>
        <rFont val="Arial Narrow"/>
      </rPr>
      <t>evidencia</t>
    </r>
    <r>
      <rPr>
        <sz val="12"/>
        <color theme="1"/>
        <rFont val="Arial Narrow"/>
      </rPr>
      <t xml:space="preserve"> que está dando respuesta al requerimiento
Referencia a Procesos, Manuales/Políticas de Operación/Procedimientos/Instructivos u otros desarrollos que den cuente de su aplicación</t>
    </r>
  </si>
  <si>
    <r>
      <rPr>
        <sz val="12"/>
        <color theme="1"/>
        <rFont val="Arial Narrow"/>
      </rPr>
      <t xml:space="preserve">Presente
</t>
    </r>
    <r>
      <rPr>
        <i/>
        <sz val="12"/>
        <color theme="1"/>
        <rFont val="Arial Narrow"/>
      </rPr>
      <t>(1/2/3)</t>
    </r>
  </si>
  <si>
    <r>
      <rPr>
        <sz val="12"/>
        <color theme="1"/>
        <rFont val="Arial Narrow"/>
      </rPr>
      <t xml:space="preserve">Funcionando
</t>
    </r>
    <r>
      <rPr>
        <i/>
        <sz val="12"/>
        <color theme="1"/>
        <rFont val="Arial Narrow"/>
      </rPr>
      <t>(1/2/3)</t>
    </r>
  </si>
  <si>
    <t>Observaciones de la evaluación independiente (tener en 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</si>
  <si>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sus ejecución?</t>
  </si>
  <si>
    <t>Dimensión de Control Interno
Líneas Estratégica</t>
  </si>
  <si>
    <t>En las actas del Comité de Control Interno se evidencia la aprobación del Plan Anual de Auditorías, así como, de sus modificaciones.</t>
  </si>
  <si>
    <t>16.2  La Alta Dirección periódicamente evalúa los resultados de las evaluaciones (continuas e independientes)  para concluir acerca de la efectividad del Sistema de Control Interno</t>
  </si>
  <si>
    <t>En el Comité Institucional de Coordinación de Control Interno se presentaron los resultados de las evaluaciones, los informes se publican en la página web del Instituto espacio de transparencia y acceso a la información pública.</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</si>
  <si>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</si>
  <si>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</si>
  <si>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Se realizaron evaluaciones de controles de acuerdo con lo establecido en el Plan de Anual de Auditorías, el cual prioriza los seguimientos a realizar teniendo en cuenta el recurso humano disponible.</t>
  </si>
  <si>
    <t>El Plan Anual de Auditorías se realizó con base en el análisis y priorización de temas a evaluar solicitados por la Alta dirección y teniendo en cuenta el resultado de las auditorías realizadas por la Contraloría de Bogotá</t>
  </si>
  <si>
    <t>Los informes de resultado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https://idpc.gov.co/transparencia/informes-de-gestion/ y https://idpc.gov.co/transparencia/reportes-de-control-interno/</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</si>
  <si>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</si>
  <si>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</si>
  <si>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La Oficina Asesora de Planeación realiza monitoreo a los riesgos, al plan estratégico y a los indicadores de los proyectos de inversión. Por su parte, las dependencias realizan seguimiento al cumplimiento de sus actividades mediante comités de autoevaluación</t>
  </si>
  <si>
    <t>Se cuenta con equipos de autocontrol de los diferentes procesos, quienes realizan seguimientos de manera trimestral.</t>
  </si>
  <si>
    <t>Se viene fortaleciendo el esquema de líneas de defensa a través de los monitoreos por parte de la primera y segunda línea de defensa, así como, el reporte de autoevaluación a la tercera línea de defensa.</t>
  </si>
  <si>
    <t>La Oficina Asesora de Planeación realiza monitoreos como segunda línea de defensa, con observaciones a la primera línea de defensa, los cuales se socializan en el marco de las sesiones del Comité Institucional de Gestión y Desempeño que se llevan a cabo de forma periódica para la toma de decisiones.</t>
  </si>
  <si>
    <t>16.5 Frente a las evaluaciones independientes la entidad considera evaluaciones externas de organismos de control, de vigilancia, certificadores, ONG´s u otros que permitan tener una mirada independiente de las operaciones.</t>
  </si>
  <si>
    <t>Se tiene en cuenta el resultado de las auditorías realizadas por los entes de control.</t>
  </si>
  <si>
    <t>Los planes de mejoramiento producto de las auditorías internas y externas de entes de control son publicados en la página web de la entidad espacio de transparencia y acceso a la información pública, en el siguiente enlace: https://idpc.gov.co/transparencia/planes-de-mejoramiento/</t>
  </si>
  <si>
    <t>La entidad realiza seguimiento permanente a través de la Asesoría de Control Interno al cumplimiento de las acciones formuladas en los planes de mejoramiento producto de las auditorías internas y externas por los entes de control.</t>
  </si>
  <si>
    <t>La Asesoría de Control Interno realizó seguimiento periódicamente al avance y cumplimiento de los planes de mejoramiento tanto internos como externos producto de las auditorías realizadas por la Contraloría de Bogotá, los informes de seguimiento a los planes son publicados en el espacio de transparencia y acceso a la información pública en la página web de la entidad y pueden ser consultados en el siguiente enlace: https://idpc.gov.co/transparencia/planes-de-mejoramiento/</t>
  </si>
  <si>
    <r>
      <rPr>
        <u/>
        <sz val="12"/>
        <color theme="1"/>
        <rFont val="Arial Narrow"/>
      </rPr>
      <t xml:space="preserve">Lineamiento 17. </t>
    </r>
    <r>
      <rPr>
        <sz val="12"/>
        <color theme="1"/>
        <rFont val="Arial Narrow"/>
      </rPr>
      <t xml:space="preserve"> 
Evaluación y comunicación de deficiencias oportunamente (Evalúa los resultados, Comunica las deficiencias y Monitorea las medidas correctivas).
</t>
    </r>
  </si>
  <si>
    <r>
      <rPr>
        <sz val="12"/>
        <color theme="1"/>
        <rFont val="Arial Narrow"/>
      </rPr>
      <t xml:space="preserve">Explicación de cómo la Entidad </t>
    </r>
    <r>
      <rPr>
        <u/>
        <sz val="12"/>
        <color theme="1"/>
        <rFont val="Arial Narrow"/>
      </rPr>
      <t>evidencia</t>
    </r>
    <r>
      <rPr>
        <sz val="12"/>
        <color theme="1"/>
        <rFont val="Arial Narrow"/>
      </rPr>
      <t xml:space="preserve"> que está dando respuesta al requerimiento
Referencia a Procesos, Manuales/Políticas de Operación/Procedimientos/Instructivos u otros desarrollos que den cuente de su aplicación</t>
    </r>
  </si>
  <si>
    <r>
      <rPr>
        <sz val="12"/>
        <color theme="1"/>
        <rFont val="Arial Narrow"/>
      </rPr>
      <t xml:space="preserve">Presente
</t>
    </r>
    <r>
      <rPr>
        <i/>
        <sz val="12"/>
        <color theme="1"/>
        <rFont val="Arial Narrow"/>
      </rPr>
      <t>(1/2/3)</t>
    </r>
  </si>
  <si>
    <r>
      <rPr>
        <sz val="12"/>
        <color theme="1"/>
        <rFont val="Arial Narrow"/>
      </rPr>
      <t xml:space="preserve">Funcionando
</t>
    </r>
    <r>
      <rPr>
        <i/>
        <sz val="12"/>
        <color theme="1"/>
        <rFont val="Arial Narrow"/>
      </rPr>
      <t>(1/2/3)</t>
    </r>
  </si>
  <si>
    <t>17.1 A partir de la información de las evaluaciones independientes, se evalúan para determinar su efecto en el Sistema de Control Interno de la entidad y su impacto en el logro de los objetivos, a fin de determinar cursos de acción para su mejora.</t>
  </si>
  <si>
    <t>Los procesos tienen en cuenta las no conformidades y debilidades de los informes de auditoría para levantar los planes de mejoramiento. Las evaluaciones se realizan cumpliendo el cronograma del Plan Anual de Auditorías y se comunican oportunamente para el levantamiento de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</si>
  <si>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</si>
  <si>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Dentro de las funciones del Comité de Control Interno, se encuentra la evaluación del impacto en el SCI</t>
  </si>
  <si>
    <t>Se genera plan de mejoramiento a partir de los resultados de las evaluaciones independientes realizadas por entes externos, de igual manera, los resultados se toman en cuenta para la priorización de procesos a auditar</t>
  </si>
  <si>
    <t>17.3 La entidad cuenta con políticas donde se establezca a quién reportar las deficiencias de control interno como resultado del monitoreo continuo.</t>
  </si>
  <si>
    <t>En todos los procedimientos se cuenta con la etapa de evaluación o monitoreo, de igual manera en el Comité de Gestión y Desempeño se definió grupo de autoevaluación con periodicidad trimestral</t>
  </si>
  <si>
    <t>Se cuenta con equipos de autocontrol de los diferentes procesos quienes realizan seguimientos de manera trimestral, cuyas actas son remitidas a la Asesoría de Control Interno.</t>
  </si>
  <si>
    <t>17.4 La Alta Dirección hace seguimiento a las acciones correctivas relacionadas con las deficiencias comunicadas sobre el Sistema de Control Interno y si se han cumplido en el tiempo establecido.</t>
  </si>
  <si>
    <t>Dentro de los seguimientos presentados por la Asesoría de Control Interno en Comité de Control Interno, se encuentra el de evaluación de planes de mejoramiento.</t>
  </si>
  <si>
    <t>17.5 Los procesos y/o servicios tercerizados, son evaluados acorde con su nivel de riesgos.</t>
  </si>
  <si>
    <t>No se cuenta con procesos y/o servicios tercerizados</t>
  </si>
  <si>
    <t>No aplica</t>
  </si>
  <si>
    <t>17.6 Se evalúa la información suministrada por los usuarios (Sistema PQRD), así como de otras partes interesadas para la mejora del  Sistema de Control Interno de la Entidad?</t>
  </si>
  <si>
    <t xml:space="preserve">
Dimensión de Información y Comunicación 
Dimensión de Control Interno
Líneas de Defensa</t>
  </si>
  <si>
    <t xml:space="preserve">Desde la línea estratégica (Alta Dirección) y la primera línea de defensa (Subdirección de Gestión Corporativa) se realiza seguimiento al proceso Atención a la Ciudadanía, Transparencia y Acceso a la Información Pública y se incluye la revisión y evaluación del indicador de oportunidad que está asociado directamente con los requerimientos (PQRS) que ingresan al Instituto desde los diferentes canales de atención dispuestos para tal fin.  
La Asesoría de Control Interno realiza evaluación permanente e independiente de la efectividad del SCI, publicando los informes realizados en la página web de la entidad. </t>
  </si>
  <si>
    <t>La Asesoría de Control Interno en cumplimiento a la norma aplicable realizó seguimiento a la gestión de las PQRSD de forma semestral, los informes son publicados en el espacio de transparencia y acceso a la información pública en la página web de la entidad,  enlace: https://idpc.gov.co/transparencia/reportes-de-control-interno/</t>
  </si>
  <si>
    <t>Si bien se generan planes de mejoramiento resultado de auditorías y seguimientos, es importante tener en cuenta todas las fuentes identificadas en el procedimiento de acciones de mejora, específicamente las PQRS y las autoevaluaciones</t>
  </si>
  <si>
    <t>La Asesoría de Control Interno realizó seguimiento a la implementación de la Ley de transparencia periódicamente en cumplimiento a la norma, los informes son publicados en la página web de la entidad espacio de transparencia y acceso a la información pública enlace: https://idpc.gov.co/transparencia/reportes-de-control-interno/</t>
  </si>
  <si>
    <t>Los resultados son presentados en Comité Directivo, por el proceso Atención a la Ciudadanía, Transparencia y Acceso a la Información Pública. De igual manera, los resultados del seguimiento realizado por la Asesoría de Control Interno se presentan en Comité Institucional de Control Interno.</t>
  </si>
  <si>
    <t xml:space="preserve">17.7 Verificación del avance y cumplimiento de las acciones incluidas en los planes de mejoramiento producto de las autoevaluaciones. (2ª Línea).
</t>
  </si>
  <si>
    <t xml:space="preserve">
Dimensión de Control Interno
Líneas de Defensa</t>
  </si>
  <si>
    <t>Se cuenta con procedimiento de acciones de mejora, en el cual se define el período de monitoreo y seguimiento</t>
  </si>
  <si>
    <t>La Oficina Asesora de Planeación como segunda línea de defensa, realiza monitoreos al plan de mejoramiento de la entidad tanto internos como externos, generando observaciones a la primera línea de defensa, los informes de seguimiento son publicados en la página web de la entidad espacio de transparencia y acceso a la información pública en el siguiente enlace: https://idpc.gov.co/transparencia/planes-de-mejoramiento/</t>
  </si>
  <si>
    <t>Las acciones de mejora generadas a partir de FURAG se incluyen en el Plan Operativo Anual con el fin de dar cumplimiento al objetivo de incrementar el puntaje.</t>
  </si>
  <si>
    <t>17.8 Evaluación de la efectividad de las acciones incluidas en los Planes de mejoramiento producto de las auditorías internas y de entes externos. (3ª Línea)</t>
  </si>
  <si>
    <t xml:space="preserve">
Dimensión de Control Interno
Líneas de Defensa</t>
  </si>
  <si>
    <t>Es necesario continuar con las evaluaciones de planes internos y externos</t>
  </si>
  <si>
    <t>17.9 Las deficiencias de control interno son reportadas a los responsables de nivel jerárquico superior, para tomar la acciones correspondientes?</t>
  </si>
  <si>
    <t>Los informes se presentan a los líderes de proceso y a la Dirección, se retroalimentan en Comités Directivo y de Control Interno y se publican en la página web de la Entidad.</t>
  </si>
  <si>
    <t>Es importante continuar presentando las observaciones de los informes de acuerdo con  el Plan Anual de auditorías</t>
  </si>
  <si>
    <t>Nombre de la Entidad:</t>
  </si>
  <si>
    <t>Instituto Distrital de Patrimonio Cultural</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</si>
  <si>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</si>
  <si>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</si>
  <si>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</si>
  <si>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</si>
  <si>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</si>
  <si>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sistema de Control Interno del  Instituto se encuentran operando con trazabilidad e integrados, corresponde fortalecer y socializar las herramientas de control y realizar seguimientos permanentes.</t>
  </si>
  <si>
    <t>¿Es efectivo el sistema de control interno para los objetivos evaluados? (Si/No) (Justifique su respuesta):</t>
  </si>
  <si>
    <t>Si</t>
  </si>
  <si>
    <t>En el Instituto el Sistema de Control Interno se ha venido desarrollando con la implementación de herramientas que permiten realizar controles, supervisión, monitoreo de sus metas, programas y proyectos, identificando sus riesgos, controlándolos y evitando su materialización.</t>
  </si>
  <si>
    <t>La entidad cuenta dentro de su Sistema de Control Interno, con una institucionalidad (Líneas de defensa)  que le permita la toma de decisiones frente al control (Si/No) (Justifique su respuesta):</t>
  </si>
  <si>
    <t>Se han aprobado dentro del Instituto Distrital de Patrimonio Cultural el Manual de Gestión de Riesgo  donde se señalan las líneas de defensa con descripción de sus roles y responsabilidades, se está en el ejercicio de socializar y evaluar sus resultados</t>
  </si>
  <si>
    <t>¿El componente está presente y funcionando?</t>
  </si>
  <si>
    <t>Nivel de Cumplimiento componente</t>
  </si>
  <si>
    <r>
      <rPr>
        <b/>
        <u/>
        <sz val="12"/>
        <color theme="1"/>
        <rFont val="Arial Narrow"/>
      </rPr>
      <t xml:space="preserve"> Estado actual:</t>
    </r>
    <r>
      <rPr>
        <b/>
        <sz val="12"/>
        <color theme="1"/>
        <rFont val="Arial Narrow"/>
      </rPr>
      <t xml:space="preserve"> Explicación de las Debilidades y/o Fortalezas</t>
    </r>
  </si>
  <si>
    <t>Nivel de Cumplimiento componente presentado en el informe anterior</t>
  </si>
  <si>
    <t xml:space="preserve">
Estado  del componente presentado en el informe anterior</t>
  </si>
  <si>
    <t xml:space="preserve"> Avance final del componente </t>
  </si>
  <si>
    <r>
      <rPr>
        <b/>
        <sz val="12"/>
        <color theme="1"/>
        <rFont val="Arial Narrow"/>
      </rPr>
      <t xml:space="preserve">Fortalezas: </t>
    </r>
    <r>
      <rPr>
        <sz val="12"/>
        <color theme="1"/>
        <rFont val="Arial Narrow"/>
      </rPr>
      <t xml:space="preserve">
- En las sesiones del Comité de Coordinación Control Interno desarrolladas durante el 2024, se socializaron las observaciones que se presentaron en los informes de los seguimientos realizados. 
- El PAA 2024 y sus modificaciones fueron aprobados en Comité de Control Interno, informando su estado de avance, ejecución y cumplimiento 
</t>
    </r>
    <r>
      <rPr>
        <b/>
        <sz val="12"/>
        <color theme="1"/>
        <rFont val="Arial Narrow"/>
      </rPr>
      <t>Debilidades:</t>
    </r>
    <r>
      <rPr>
        <sz val="12"/>
        <color theme="1"/>
        <rFont val="Arial Narrow"/>
      </rPr>
      <t xml:space="preserve"> 
- Llevar a cabo la medición de impacto en todas la capacitaciones  y realizar análisis a partir de las evaluciones previas y posteriores de cada capcitación.</t>
    </r>
  </si>
  <si>
    <t>Evaluación de riesgos</t>
  </si>
  <si>
    <r>
      <rPr>
        <b/>
        <sz val="12"/>
        <color theme="1"/>
        <rFont val="Arial Narrow"/>
      </rPr>
      <t>Fortalezas:</t>
    </r>
    <r>
      <rPr>
        <sz val="12"/>
        <color theme="1"/>
        <rFont val="Arial Narrow"/>
      </rPr>
      <t xml:space="preserve"> 
</t>
    </r>
    <r>
      <rPr>
        <b/>
        <sz val="12"/>
        <color theme="1"/>
        <rFont val="Arial Narrow"/>
      </rPr>
      <t xml:space="preserve">- </t>
    </r>
    <r>
      <rPr>
        <sz val="12"/>
        <color theme="1"/>
        <rFont val="Arial Narrow"/>
      </rPr>
      <t xml:space="preserve">Se cuenta con política, procedimiento y otros instrumentos para la gestión de riesgos en el Instituto. 
- Se encuentran definidos roles y responsabilidades de las líneas de defensa. 
- La primera línea de defensa realizó monitoreo a sus riesgos de manera cuatrimestral
- La segunda línea de defensa realizó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realizó trimestralmente seguimiento al Plan Estratégico.
- Fue actualizado, aprobado y publicado el mapa de riesgos de la entidad para la vigencia 2024, fueron identificados e incluidos los riesgos en seguridad de la información, como resultado de las recomendaciones realizadas desde la tercera línea de defensa. 
</t>
    </r>
    <r>
      <rPr>
        <b/>
        <sz val="12"/>
        <color theme="1"/>
        <rFont val="Arial Narrow"/>
      </rPr>
      <t xml:space="preserve">
Debilidades:
</t>
    </r>
    <r>
      <rPr>
        <sz val="12"/>
        <color theme="1"/>
        <rFont val="Arial Narrow"/>
      </rPr>
      <t>- Continuar con la gestión de riesgos e identificar los relacionados con SARLAFT</t>
    </r>
  </si>
  <si>
    <t>Actividades de control</t>
  </si>
  <si>
    <r>
      <rPr>
        <b/>
        <sz val="12"/>
        <color theme="1"/>
        <rFont val="Arial Narrow"/>
      </rPr>
      <t xml:space="preserve">Fortalezas: </t>
    </r>
    <r>
      <rPr>
        <sz val="12"/>
        <color theme="1"/>
        <rFont val="Arial Narrow"/>
      </rPr>
      <t xml:space="preserve">
- El Instituto cuenta con las herramientas del Sistema de Control Interno como: procedimientos, políticas, sistemas de evaluación a través de indicadores, guías, protocolos, planes, programas y su evaluación
- Se realizaron los monitoreos y evaluaciones al mapa de riesgos de la entidad por parte de la segunda y tercera línea de defensa, los informes se encuentran publicados en la página web de la entidad espacio de transparencia y acceso a la información pública.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color theme="1"/>
        <rFont val="Arial Narrow"/>
      </rPr>
      <t xml:space="preserve">Debilidades: </t>
    </r>
    <r>
      <rPr>
        <sz val="12"/>
        <color theme="1"/>
        <rFont val="Arial Narrow"/>
      </rPr>
      <t xml:space="preserve">
- Continuar con el fortalecimiento de los puntos de control en los procedimientos. </t>
    </r>
  </si>
  <si>
    <t>Información y comunicación</t>
  </si>
  <si>
    <r>
      <rPr>
        <b/>
        <sz val="12"/>
        <color theme="1"/>
        <rFont val="Arial Narrow"/>
      </rPr>
      <t xml:space="preserve">Fortalezas: 
</t>
    </r>
    <r>
      <rPr>
        <sz val="12"/>
        <color theme="1"/>
        <rFont val="Arial Narrow"/>
      </rPr>
      <t xml:space="preserve">Se cuenta con planes, metodologías, manuales, protocolos, lineamientos, procedimientos, guías, entre otros, que hacen parte de los procesos Comunicación Estratégica, Atención a la Ciudadanía, Transparencia y Acceso a la Información Pública, así como, Gestión de Sistemas de Información y Tecnología. Estos se han venido actualizando de manera periódica, permitiendo su adecuación a la realidad de la entidad. 
</t>
    </r>
    <r>
      <rPr>
        <b/>
        <sz val="12"/>
        <color theme="1"/>
        <rFont val="Arial Narrow"/>
      </rPr>
      <t xml:space="preserve">
Debilidades: </t>
    </r>
    <r>
      <rPr>
        <sz val="12"/>
        <color theme="1"/>
        <rFont val="Arial Narrow"/>
      </rPr>
      <t xml:space="preserve">
- Continuar con las actualizaciones respectivas a los documentos publicados en la página web de la entidad espacio de transparencia y acceso a la información pública en cumplimiento a lo establecido en la normatividad vigente y el plan de transparencia generaddo por la Entidad.</t>
    </r>
  </si>
  <si>
    <t xml:space="preserve"> </t>
  </si>
  <si>
    <t xml:space="preserve">Monitoreo </t>
  </si>
  <si>
    <r>
      <rPr>
        <b/>
        <sz val="12"/>
        <color theme="1"/>
        <rFont val="Arial Narrow"/>
      </rPr>
      <t>Fortalezas:</t>
    </r>
    <r>
      <rPr>
        <sz val="12"/>
        <color theme="1"/>
        <rFont val="Arial Narrow"/>
      </rPr>
      <t xml:space="preserve">
- El Comité Institucional de Coordinación de Control Interno opera de manera regular, en el marco del cual se aprobaron las actividades establecidas en el Plan Anual de Auditorías para la vigencia 2024 (basado en riesgos) y sus correspondientes modificaciones, así como, el Plan Anual de Auditorías 2025. 
- Durante la vigencia 2024 se presentaron ante el comité de forma periódica los avances en la ejecución del PAA 2024 y en el mes de diciembre, se presenó balance general por cada proceso.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La Asesoría de Control Interno realizó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t>
    </r>
    <r>
      <rPr>
        <b/>
        <sz val="12"/>
        <color theme="1"/>
        <rFont val="Arial Narrow"/>
      </rPr>
      <t>Debilidades:</t>
    </r>
    <r>
      <rPr>
        <sz val="12"/>
        <color theme="1"/>
        <rFont val="Arial Narrow"/>
      </rPr>
      <t xml:space="preserve">
- Fortalecer la toma de decisiones por parte de los integrantes del Comité de Coordinación de Control Interno. 
- Generar planes de mejoramiento a partir de todas las fuentes identificadas en el procedimiento de acciones de mejora, específicamente las PQRS y las autoevaluaciones</t>
    </r>
  </si>
  <si>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</si>
  <si>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</si>
  <si>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</si>
  <si>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</si>
  <si>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</si>
  <si>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</si>
  <si>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</si>
  <si>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</si>
  <si>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</si>
  <si>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</si>
  <si>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</si>
  <si>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</si>
  <si>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</si>
  <si>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</si>
  <si>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</si>
  <si>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</si>
  <si>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</si>
  <si>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</si>
  <si>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</si>
  <si>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</si>
  <si>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</si>
  <si>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</si>
  <si>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</si>
  <si>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</si>
  <si>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</si>
  <si>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</si>
  <si>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N/A</t>
  </si>
  <si>
    <t>Realizar análisis de capacitaciones a partir de las evaluaciones previas y posteriores.</t>
  </si>
  <si>
    <t>Generar planes de mejoramiento a partir de todas las fuentes identificadas en el procedimiento de acciones de mejora, específicamente las PQRS y las autoevaluaciones</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</si>
  <si>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</si>
  <si>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</si>
  <si>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</si>
  <si>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</si>
  <si>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</si>
  <si>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</si>
  <si>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</si>
  <si>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</si>
  <si>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</si>
  <si>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</si>
  <si>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</si>
  <si>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</si>
  <si>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</si>
  <si>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</si>
  <si>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</si>
  <si>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</si>
  <si>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</si>
  <si>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</si>
  <si>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</si>
  <si>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</si>
  <si>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</si>
  <si>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</si>
  <si>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</si>
  <si>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</si>
  <si>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</si>
  <si>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</si>
  <si>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</si>
  <si>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</si>
  <si>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</si>
  <si>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</si>
  <si>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</si>
  <si>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</si>
  <si>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</si>
  <si>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</si>
  <si>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</si>
  <si>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</si>
  <si>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</si>
  <si>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</si>
  <si>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</si>
  <si>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</si>
  <si>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</si>
  <si>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</si>
  <si>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</si>
  <si>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</si>
  <si>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</si>
  <si>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</si>
  <si>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</si>
  <si>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</si>
  <si>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</si>
  <si>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</si>
  <si>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</si>
  <si>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</si>
  <si>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</si>
  <si>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</si>
  <si>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</si>
  <si>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</si>
  <si>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</si>
  <si>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</si>
  <si>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</si>
  <si>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</si>
  <si>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</si>
  <si>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</si>
  <si>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</si>
  <si>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</si>
  <si>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</si>
  <si>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</si>
  <si>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</si>
  <si>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</si>
  <si>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</si>
  <si>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</si>
  <si>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</si>
  <si>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</si>
  <si>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</si>
  <si>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</si>
  <si>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</si>
  <si>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</si>
  <si>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</si>
  <si>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</si>
  <si>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</si>
  <si>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</si>
  <si>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</si>
  <si>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</si>
  <si>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</si>
  <si>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</si>
  <si>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</si>
  <si>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</si>
  <si>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</si>
  <si>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</si>
  <si>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</si>
  <si>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</si>
  <si>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</si>
  <si>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</si>
  <si>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</si>
  <si>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</si>
  <si>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</si>
  <si>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</si>
  <si>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</si>
  <si>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</si>
  <si>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</si>
  <si>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</si>
  <si>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</si>
  <si>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</si>
  <si>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</si>
  <si>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</si>
  <si>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</si>
  <si>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</si>
  <si>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</si>
  <si>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</si>
  <si>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</si>
  <si>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</si>
  <si>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</si>
  <si>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</si>
  <si>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</si>
  <si>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Los monitoreos y seguimientos realizados de forma cuatrimestral al PTEP correspondientes a la vigencia 2025 son publicados en la página web de la entidad enlace de transparencia y acceso a la información pública en el siguiente vínculo: https://idpc.gov.co/transparencia/plan-anticorrupcion-y-de-atencion-al-ciudadano/</t>
  </si>
  <si>
    <r>
      <t>La Entidad cuenta con el Código de Integridad en concordancia con los criterios definidos por el DAFP (código tipo de conducta único para el sector público colombiano). 
La entidad cuenta con acto administrativo (Resolución 150 del 07 de marzo de 2025) por la cual de se adopta en Código de integridad, acogiendo los valores de honestidad, respeto, compromiso, diligencia y justicia. En esta misma resolución se indican los lineamientos para la conformación del equipo gestor de integridad.
Para la vigencia 2025, se expidió la Resolución No. 209 del 31 de marzo de 2025, por la cual se conforma el equipo de Gestores de Integridad para el periodo 2025 - 2027.
En el Programa de Transparencia y Ética Pública se formularon</t>
    </r>
    <r>
      <rPr>
        <sz val="12"/>
        <rFont val="Arial Narrow"/>
        <family val="2"/>
      </rPr>
      <t xml:space="preserve"> 5 </t>
    </r>
    <r>
      <rPr>
        <sz val="12"/>
        <color theme="1"/>
        <rFont val="Arial Narrow"/>
      </rPr>
      <t xml:space="preserve">actividades conducentes a registrar los seguimientos y actividades realizadas por la entidad en el marco del plan de integridad, Subcomponente 3.3 Integridad en el Servicio Público
En el POA formulado por Talento Humano para la vigencia 2025, se formularon actividades orientadas la divulgación del código de Integridad.  </t>
    </r>
  </si>
  <si>
    <t>En el Programa de Transparencia y Ética Pública - PTEP formulado para la vigencia 2025 se contemplaron acciones en el Subcomponente 3.3 Integridad en el Servicio Público, con el siguiente detalle: 
3.3.1.  Conformar el Equipo de Gestores de Integridad para la vigencia 2025, en la verificación realizada se evidenció que esta actividad fue ejecutada al 100% mediante la Resolución 209 del 31 de marzo de 2025.
3.3.2. Formular y aprobar el Plan de Gestión de la Integridad y gestionar su publicación en el micrositio de Transparencia y Acceso a la Información de la página web del Instituto: Se evidencia su publicación en este espacio el 29 de junio de 2025.
3.3.3. Fomentar los valores del Código de Integridad del IDPC mediante campaña de sensibilización: Actividad programada para el segundo semestre de la vigencia 2025.
3.3.4. Realizar informe de la participación y socialización de la  estrategia distrital de integridad: Actividad programada para el segundo semestre de la vigencia 2025.
3.3.5. Publicar las hojas de vida de los candidatos a empleos de libre nombramiento y remoción  en la plataforma de SIDEAP y pagina web de IDPC: Se evidencia la publicación en la página web del IDPC de las hojas de vida de los candidatos a empleos de libre nombramiento y remoción.</t>
  </si>
  <si>
    <t>Todos los contratistas en cumplimiento de la normatividad aplicable para la suscripción de los contratos con la entidad, diligenciaron la declaración de conflicto de intereses durante la vigencia 2025</t>
  </si>
  <si>
    <t>La Entidad cuenta con un Plan de Seguridad y Privacidad de la Información, Política Seguridad y privacidad de la información, política de protección de datos, Manual de Políticas de Seguridad y Privacidad de la Información, política de gestión documental, lineamientos para la identificación y valoración de activos de la información, que se encuentran publicados en el espacio de transparencia y acceso a la información del IDPC enlace: https://idpc.gov.co/transparencia/normativa-de-la-entidad/politicas-y-lineamientos-sectoriales-e-institucionales/</t>
  </si>
  <si>
    <t>El 30 de diciembre de 2024 fue aprobado el Plan de Seguridad y Privacidad de la Información V.10, soporte registrado en la página web: https://idpc.gov.co/transparencia/planes-estrategicos-sectoriales-e-institucionales</t>
  </si>
  <si>
    <t>El 29 de diciembre de 2023 fue aprobado el documento Política Seguridad y privacidad de la información V.3, soporte registrado en la página web: https://idpc.gov.co/transparencia/normativa-de-la-entidad/politicas-y-lineamientos-sectoriales-e-institucionales/</t>
  </si>
  <si>
    <t>El 29 de diciembre de 2023 fue aprobado el documento Política tecnologías de la Información V.2, soporte registrado en la página web: https://idpc.gov.co/transparencia/normativa-de-la-entidad/politicas-y-lineamientos-sectoriales-e-institucionales/</t>
  </si>
  <si>
    <t>El 7 de diciembre de 2023 fue adoptada la Metodología: Desarrollo de Proyectos de Software- Metodología SCRUM V.1, soporte registrado en la intranet de la entidad enlace: https://miintranet.idpc.gov.co/gestion/sig/procesos-de-apoyo/gestion-de-sistemas-de-informacion-y-tecnologia/</t>
  </si>
  <si>
    <t>El 29 de diciembre de 2023 fue aprobado el documento Guía: Estrategia de Uso y Apropiación de TI V.2, soporte registrado en la intranet de la entidad enlace: https://miintranet.idpc.gov.co/gestion/sig/procesos-de-apoyo/gestion-de-sistemas-de-informacion-y-tecnologia/</t>
  </si>
  <si>
    <t>La Asesoría de Control Interno realizó evaluación al mapa de riesgos de gestión y corrupción y al PTEP de la entidad con corte al tercer cuatrimestre de la vigencia 2024, así como, primer cuatrimestre de 2025,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</si>
  <si>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La Oficina Asesora de Planeación realizó evaluación al mapa de riesgos de gestión y corrupción y al PTEP de la entidad con corte al tercer cuatrimestre de la vigencia 2024, así como, primer cuatrimestre de 2025,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</si>
  <si>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 xml:space="preserve">Se cuenta con una matriz en Excel como mecanismo de seguimiento a peticiones, quejas, reclamos, sugerencias, denuncias y felicitaciones que ingresan a la entidad a través de los diferentes canales de atención habilitados y que son registradas en el Sistema Distrital de Quejas y Soluciones Bogotá te escucha .
Los informes de seguimiento correspondientes al primer semestre de 2025, en cumplimiento a la norma contienen la descripción del nivel de atención de las respuestas o traslados realizados por el IDPC y son publicados en el espacio de transparencia y acceso a la información pública en la página web de la entidad y pueden ser consultados en el siguiente enlace de forma general https://idpc.gov.co/transparencia/informes-acceso-a-informacion/ </t>
  </si>
  <si>
    <t>El informe de seguimiento realizado por la Asesoría de Control Interno correspondiente al segundo semestre de 2024, en cumplimiento a la norma fue publicado en el espacio de transparencia y acceso a la información pública en la página web de la entidad y puede ser consultado en el siguiente enlace de forma general https://idpc.gov.co/transparencia/reportes-de-control-interno/#otrosinformes</t>
  </si>
  <si>
    <t>Durante la vigencia 2025 el Comité de Coordinación de Control Interno, ha sesionado en una ocasión el 27 de mayo, en el marco de la cual: 
* Se aprobó modificación al PAA 2025
* Se informó el estado de la ejecución del PAA 2025
* Se revisaron las recomendaciones realizadas por Asesoría de Control Interno en el marco de los informes de seguimiento y evaluación.
La Asesoría de Control Interno elabora una matriz en Excel que consolida las alertas producto de los procesos de evaluación y seguimiento realizados, la cual es socializada a la alta dirección en el marco de los Comités Institucionales de Control interno para que se tomen las decisiones y se implementen las acciones a que haya lugar.
Durante la vigencia en el marco del seguimiento realizado a los riesgos de gestión y de corrupción de la entidad se observó la materialización de un riesgo: 
* R112 Protección e Intervención del Patrimonio</t>
  </si>
  <si>
    <t>Se cuenta con la política de conflicto de intereses, impedimentos y recusaciones V.5 vigente desde el 5 de julio 2022, publicada en la página web de la entidad espacio de transparencia y acceso a la información pública. Puede ser consultada en el siguiente vínculo: https://idpc.gov.co/transparencia/normativa-de-la-entidad/politicas-y-lineamientos-sectoriales-e-institucionales/</t>
  </si>
  <si>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https://idpc.gov.co/transparencia/procesos-y-procedimientos/caracterizacion-procesos-y-procedimientos/, disponible también en la Intranet de la entidad enlace: https://miintranet.idpc.gov.co/gestion/sig/procesos-estrategicos/mejoramiento-continuo/</t>
  </si>
  <si>
    <t>En la verificación realizada se evidenció que el procedimiento de planes de mejoramiento V.6 vigente desde el 31 de mayo de 2022,  se encuentra disponible en la intranet de la entidad vínculo: https://miintranet.idpc.gov.co/gestion/sig/procesos-estrategicos/mejoramiento-continuo/</t>
  </si>
  <si>
    <r>
      <t xml:space="preserve">En el marco del Comité Institucional de Gestión y Desempeño se presentan temas claves para toma de decisiones, de acuerdo con el esquema de Líneas de Defensa definidos en el Modelo Integrado de Planeación y Gestión durante la vigencia 2025 se han realizado tres sesiones ordinarias </t>
    </r>
    <r>
      <rPr>
        <i/>
        <sz val="12"/>
        <color theme="1"/>
        <rFont val="Arial Narrow"/>
      </rPr>
      <t>(29 de enero, 30 de abril y 28 de mayo)</t>
    </r>
    <r>
      <rPr>
        <sz val="12"/>
        <color theme="1"/>
        <rFont val="Arial Narrow"/>
      </rPr>
      <t>, en el marco de los cuales:
* Aprobación de planes institucionales (Plan Estratégico de Talento Humano, Plan Anual de Vacantes y Previsión de Recursos, Plan Institucional de Capacitación, Plan de Bienestar e Incentivos, Plan Estratégico de seguridad y salud en el trabajo, Plan de trabajo seguridad y salud en el trabajo, Plan Institucional de Archivos (PINAR) y Programa de transparencia y ética pública)
* Presentación de mapa de riesgos de gestión y corrupción
* Presentación POA de procesos
* Aprobación de Plan de sostenibilidad del Modelo Integrado de Planeación y Gestión MIPG, 2025 - 2027 
* Presentación de las sugerencias en el marco de la estrategia Conoce, Propone y Prioriza.
* Presentación reporte de registro FURAG, medición del Índice de Desempeño Institucional 2024.
* Aprobación del Plan de Austeridad del Gasto, 2025 - 2027.
* Presentación del Plan Institucional de Participación Ciudadana PIPC, 2025.
* Presentación avance del componente ambiental PIGA.</t>
    </r>
  </si>
  <si>
    <t>La Asesora de Control Interno es la encargada de evaluar en forma independiente el Sistema de Control Interno de la entidad y proponer al Director General las recomendaciones con base en los resultados obtenidos de los procesos de seguimiento y evaluación realizados conducentes a la mejora continua de la gestión de la entidad.</t>
  </si>
  <si>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https://idpc.gov.co/transparencia/procesos-y-procedimientos/caracterizacion-procesos-y-procedimientos/, disponible también en la Intranet de la entidad enlace: https://miintranet.idpc.gov.co/gestion/sig/procesos-estrategicos/mejoramiento-continuo/
El procedimiento contempló en el numeral 4.4 la Política general de administración de riesgos</t>
  </si>
  <si>
    <t>Dando cumplimiento a la política de administración de riesgos, los procesos en su rol de primera de línea de defensa, realizaron monitoreo a sus riesgos de gestión y corrupción correspondiente al tercer cuatrimestre 2024, así como, primer cuatrimestre 2025. De igual manera, la Oficina Asesora de Planeación en su rol de segunda línea de defensa, generó observaciones a los monitoreos realizados, consolidando informes de resultado. 
Por su parte la Asesoría de Control Interno, en su rol de tercera línea de defensa, realizó evaluación a los riesgos de gestión y de corrupción generando las recomendaciones a las que hubo lugar
En el Rol de la línea estratégica, en el marco del comité institucional de Gestión y Desempeño y el comité de coordinación de Control Interno, se presentó la matriz de riesgos de la vigencia y se informó los resultados de seguimiento y evaluación de los riesgos de gestión y corrupción para el tercer cuatrimestre de la vigencia 2024, así como, primer  cuatrimestre de la vigencia 2025.</t>
  </si>
  <si>
    <t>Se evidencia publicada la matriz de riesgos de gestión y corrupción formulada para la vigencia 2025, en el espacio de transparencia y acceso a la información pública de la página web de la entidad, el cual puede ser consultado en el siguiente vínculo: https://idpc.gov.co/transparencia/plan-anticorrupcion-y-de-atencion-al-ciudadano/</t>
  </si>
  <si>
    <t>Desde la Oficina Asesora de Planeación se realizó el seguimiento al Plan Operativo Anual de Inversión en el marco del Plan de Desarrollo "Bogotá Camina Segura" con corte al cuarto trimestre de 2024, así como, primer trimestre de 2025. Informes que fueron publicados en el espacio de transparencia y acceso a la información pública de la página web de la entidad y pueden ser consultados en el siguiente vínculo: https://idpc.gov.co/transparencia/proyectos-de-inversion/seguimiento-plan-operativo-anual-de-inversion/</t>
  </si>
  <si>
    <t>Desde la Asesoría de Control Interno se han realizado durante la vigencia 2025 las siguientes auditorías y seguimientos con sus respectivos informes: 
• Seguimiento Riesgos de Corrupción y de Gestión a 31 de diciembre de 2024 y 30 de abril de 2025.
• Auditoría Proceso Direccionamiento Estratégico  
• Auditoría Proceso Gestión del Talento Humano
• Auditoría Proceso Gestión Documental 
• Evaluación a la Gestión Anual por Dependencias vigencia 2024
• Informe y Seguimiento Programa de Transparencia y Ética Pública a 31 de diciembre de 2024 y 30 de abril de 2025.
• Informe Semestral de Quejas, Sugerencias y Reclamos a 31 de diciembre de 2024.
• Informe de Seguimiento Austeridad en el Gasto a 31 de diciembre de 2024 y 31 de marzo de 2025.
• Seguimiento Ley de Transparencia y de Acceso a la Información a 31 de diciembre de 2024 y 30 de abril de 2025.
• Informe Gestión Control Interno 2024.
• Informe Evaluación Anual del Control Interno Contable 2024.
• Informe de seguimiento pormenorizado al Sistema de Control Interno con corte a 31 de diciembre de 2024.
• Informe de Seguimiento y Recomendaciones orientadas al cumplimiento de las metas del Plan de Desarrollo, Plan Anual de Adquisiciones y Plan Operativo Anual de Inversión a cargo de la Entidad a 31 de diciembre de 2024.
• Informe Derechos de Autor software vigencia 2024.
• Informe de seguimiento a la Directiva 08 de 2021 con corte a 31 de diciembre de 2024.
• Informe de seguimiento a la implementación del Modelo Integrado de Planeación y Gestión (MIPG) a través del Formulario Único de Reporte y Avance de Gestión (FURAG) 2024.
• Informe de Evaluación Independiente del estado del Sistema de Control Interno - CBN-1022 vigencia 2024.
• Informe de seguimiento a las funciones del Comité de Conciliación con corte a 30 de marzo de 2025.
• Reporte Seguimiento al Plan de Mejoramiento 2022 (CB-402SA) a diciembre 2024.
• Informe de seguimiento a Planes de Mejoramiento institucional y por procesos con corte a 31 de diciembre de 2024.
Los informes de resultado de los procesos de evaluación y seguimiento, fueron remitidos a la alta dirección a los responsables de los procesos y publicados en la página web de la entidad espacio de transparencia y acceso a la información pública, los cuales pueden ser consultados por las partes interesadas en los siguientes vínculos: https://idpc.gov.co/transparencia/informes-de-gestion/ y https://idpc.gov.co/transparencia/reportes-de-control-interno/</t>
  </si>
  <si>
    <t>Se realiza seguimiento de forma periódica a cada plan, programa, proyecto o estrategia; se verifica la información que dé soporte a la gestión realizada, se evalúan los resultados obtenidos.
Se recomienda continuar con los seguimientos y presentación en el Comité para la toma de decisiones.</t>
  </si>
  <si>
    <t xml:space="preserve">La Entidad cuenta con Plan Estratégico de Talento Humano para la vigencia 2025, con su respectivo plan de acción en ejecución, el cual contempla el programa de bienestar, inducción y reinducción, capacitación, entre otros.
La primera línea de defensa realiza seguimiento periódico a su avance y cumplimiento </t>
  </si>
  <si>
    <t>En la verificación realizada se evidenció soportes de seguimiento a los Planes Operativos Anuales de la entidad - POA 2025, realizada por la OAP, los resultados son socializados con los directivos y lideres de procesos para realizar la retroalimentación, así mismo son dispuestos para consulta de las partes interesadas en el repositorio institucional https://sites.google.com/idpc.gov.co/conocimiento-idpc/instrumentos-de-gesti%C3%B3n, entre los cuales se encuentra el de Talento humano</t>
  </si>
  <si>
    <t>Se cuenta con Plan Estratégico de Talento Humano V.9 aprobado el 29 de enero de 2025, el cual está orientado a optimizar los procesos de ingreso, permanencia y retiro del personal, potencializando sus capacidades y competencias, para su desarrollo integral, logrando un buen clima laboral y eficiencia en los resultados de la entidad, su cumplimiento realiza a través de las actividades formuladas en el Plan Operativo anual de Talento Humano - POA.
La entidad cuenta con un procedimiento denominado vinculación V.5 vigente desde el 25 de junio de 2025, publicado en la intranet de la entidad en el siguiente vínculo: https://miintranet.idpc.gov.co/gestion/sig/procesos-de-apoyo/gestion-talento-humano/
También cuenta con un procedimiento denominado desvinculación V.2 vigente desde el 30 de octubre de 2020 publicado en la Intranet vínculo: https://miintranet.idpc.gov.co/gestion/sig/procesos-de-apoyo/gestion-talento-humano/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</si>
  <si>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En la verificación realizada se evidenció que, en el marco del Comité Institucional de Gestión y Desempeño realizado el 29 de enero de 2025,  fue aprobado el Plan Estratégico de Talento Humano para la vigencia, el cual se encuentra publicado en la página web de la entidad espacio de transparencia y acceso a la información pública enlace: https://idpc.gov.co/transparencia/planes-estrategicos-sectoriales-e-institucionales
La OAP realiza seguimiento al avance y cumplimiento de los POA de la entidad entre los que se encuentra el de talento humano, el soporte de seguimiento es publicado en la página web de la entidad en el siguiente enlace: https://idpc.gov.co/transparencia/plan-de-accion-institucional/</t>
  </si>
  <si>
    <t>La entidad cuenta con un procedimiento denominado vinculación V.5 vigente desde el 25 de junio de 2025, publicado en la intranet de la entidad en el siguiente vínculo: https://miintranet.idpc.gov.co/gestion/sig/procesos-de-apoyo/gestion-talento-humano/
También cuenta con un procedimiento denominado desvinculación V.2 vigente desde el 30 de octubre de 2020 publicado en la Intranet vínculo: https://miintranet.idpc.gov.co/gestion/sig/procesos-de-apoyo/gestion-talento-humano/</t>
  </si>
  <si>
    <t xml:space="preserve">El Plan Institucional de capacitación vigente desde el 29 de enero de 2025, se encuentra publicado en la página web de la entidad espacio de transparencia y acceso a la información pública en el siguiente enlace: https://idpc.gov.co/transparencia/planes-estrategicos-sectoriales-e-institucionales
El Programa de Bienestar e incentivos vigente desde el 29 de enero de 2025, se encuentra publicado y disponible para consulta en la página web de la entidad espacio de transparencia y acceso a la información pública desde el 31 de enero en el siguiente enlace: https://idpc.gov.co/transparencia/planes-estrategicos-sectoriales-e-institucionales
Se evidenciaron los procedimientos de transferencia del conocimiento V.01 vigente desde el 06 de septiembre de 2021 y el procedimiento de Inducción y reinducción V.02 vigente desde el 7 de julio de 2023, publicados en la intranet de la entidad enlace: https://miintranet.idpc.gov.co/gestion/sig/procesos-de-apoyo/gestion-talento-humano/
</t>
  </si>
  <si>
    <t>En la verificación realizada se evidenció que el procedimiento de planes de mejoramiento V.6 vigente desde el 31 de mayo de 2022, se encuentra disponible en la intranet de la entidad vínculo: https://miintranet.idpc.gov.co/gestion/sig/procesos-estrategicos/mejoramiento-continuo/</t>
  </si>
  <si>
    <t xml:space="preserve">En el marco de las auditorías internas y seguimientos realizados por la Asesoría de Control Interno durante la vigencia 2025, se evidenció la aplicación y comunicación de las políticas, relacionadas con la responsabilidad en el desarrollo y mantenimiento del Sistema de Control Interno, a través de ejecución de los procesos, procedimientos operación de controles, administración de los riesgos, entre otros. </t>
  </si>
  <si>
    <t xml:space="preserve">La entidad cuenta con el Plan Institucional de capacitación vigente desde el 29 de enero de 2025, en el marco del cual se contempla la medición, este plan se cumple a través de la ejecución de las actividades formuladas en el Plan Operativo Anual - POA de Talento humano.  </t>
  </si>
  <si>
    <t>La entidad cuenta con el Programa de bienestar e incentivos vigente desde el 29 de enero de 2025. 
Así mismo la entidad cuenta con el Plan Institucional de capacitación vigente desde el 29 de enero de 2025. 
La entidad cuenta con un procedimiento denominado transferencia de conocimiento (asociado a las actividades de permanencia) en la V.1 vigente desde el 6 de septiembre de 2021 y un procedimiento denominado Inducción y reinducción V.2 vigente desde el 7 de julio de 2023 
La Asesoría de Control Interno ha venido realizando evaluación de manera trimestral al cumplimiento de los planes de Talento Humano en el marco del seguimiento a la Austeridad del Gasto Público y de manera anual en la evaluación a la gestión por dependencias, de igual manera, realiza seguimiento a la Ley 909 de 2004, Directiva 015 de 2022 y demás normatividad relacionada con empleo público.</t>
  </si>
  <si>
    <t>El Plan Institucional de capacitación vigente desde el 29 de enero de 2025, se encuentra publicado en la página web de la entidad espacio de transparencia y acceso a la información pública en el siguiente enlace: https://idpc.gov.co/transparencia/planes-estrategicos-sectoriales-e-institucionales</t>
  </si>
  <si>
    <t>Se observó que el Plan Institucional de Capacitación menciona la necesidad de contar con evaluaciones previas y posteriores, sin embargo, no se indica qué se va a hacer con los resultados o cómo serán tenidos en cuenta.</t>
  </si>
  <si>
    <t>Los supervisores de contrato son los responsables de evaluar la participación de los contratistas en los productos y servicios, los cuales están reportados en la plataforma SECOP II.</t>
  </si>
  <si>
    <t>El supervisor de cada contrato por medio del documento Informe de Supervisión mensual indica el cumplimiento de los productos y/o servicios desarrollados por cada contratista.</t>
  </si>
  <si>
    <t>En el marco de las funciones establecidas para los comités Directivo y Sostenibilidad Contable, se presenta la información relacionada con los reportes financieros de la entidad.</t>
  </si>
  <si>
    <t>Se evidencia soporte de las ejecuciones mensuales de presupuesto de gasto y de reserva realizadas durante la vigencia 2025, publicados en la página web, espacio de transparencia y acceso a la información pública enlace: https://idpc.gov.co/transparencia/ejecucion-presupuestal/
De igual manera, se evidencian los estados financieros mensuales de 2025 en el enlace: https://idpc.gov.co/transparencia/estados-financieros/</t>
  </si>
  <si>
    <t>La entidad cuenta con procedimiento: Expedición y control de certificados de registro presupuestal V.1, vigente desde el 10 de octubre de 2023, documento vinculado al proceso Gestión Financiera, que se encuentra publicado en la intranet de la entidad enlace: https://miintranet.idpc.gov.co/gestion/sig/procesos-de-apoyo/gestion-financiera/</t>
  </si>
  <si>
    <t>La entidad cuenta con procedimiento Modificaciones presupuestales V.2, vigente desde el 29 de diciembre de 2023, documento vinculado al proceso Gestión Financiera, que se encuentra publicado en la intranet de la entidad en el enlace: https://miintranet.idpc.gov.co/gestion/sig/procesos-de-apoyo/gestion-financiera/</t>
  </si>
  <si>
    <t>La entidad cuenta con procedimiento para Creación, actualización o modificación de Terceros V.4, vigente desde el 01 de noviembre de 2023, documento vinculado al proceso Gestión Financiera, que se encuentra publicado en la intranet de la entidad en el enlace: https://miintranet.idpc.gov.co/gestion/sig/procesos-de-apoyo/gestion-financiera/</t>
  </si>
  <si>
    <t>El Asesor de Control Interno, participa con voz y sin voto en los Comités Directivo y de Sostenibilidad Contable, en el marco de estos comités se analiza la información financiera la cual es fuente para la toma de decisiones. 
De acuerdo con el Plan Anual de auditorías de 2025, la Asesoría de Control Interno, programó y realizó evaluación del Sistema de Control Interno Contable, presentando informe a los responsables de los procesos y Alta Dirección, quienes implementan acciones correctivas y de mejora a las situaciones evidenciadas.
Se recomienda continuar presentando en comités la información financiera para la toma oportuna de decisiones</t>
  </si>
  <si>
    <t>Los resultados de la gestión realizada por la primera y segunda línea de defensa se presentan en los Comités de Control Interno, Gestión y Desempeño, Conciliación y Sostenibilidad Contable.</t>
  </si>
  <si>
    <t>En las auditorías internas de gestión y en los informes de auditoría seguimiento y evaluación que realizó la Asesoría de Control Interno durante la vigencia 2025, se evaluaron los controles, la gestión del riesgo y el desempeño de los procesos en el marco del Sistema de Gestión y Control, los cuales fueron comunicados a los responsables de los procesos y al Alta Dirección;  igualmente, se implementaron acciones correctivas y de mejora producto de los informes de auditorías internas, evaluaciones y seguimientos, a los cuales se revisa la efectividad de las acciones dentro del proceso de mejoramiento continuo
Continuar realizando el monitoreo y seguimiento para el cumplimiento de las metas.</t>
  </si>
  <si>
    <t>La Asesora de Control Interno es la encargada de evaluar de forma independiente el Sistema de Control Interno de la entidad y proponer al Director General las recomendaciones con base en los resultados obtenidos de los procesos de seguimiento y evaluación realizados, conducentes a la mejora continua de la gestión de la entidad.</t>
  </si>
  <si>
    <t>En las auditorías internas y seguimientos que realizó la Asesoría de Control Interno durante la vigencia 2025, se evaluaron los controles implementados a través de los procesos, procedimientos y matrices de riesgos, determinando la eficacia de su diseño y la efectividad en la aplicación de los controles preventivos o correctivos y las acciones para mitigar la ocurrencia de eventos internos y externos que pudieran materializar los riesgos identificados.
Se recomienda continuar con el seguimiento permanente del cumplimiento de los controles y las acciones.</t>
  </si>
  <si>
    <t>El Plan Anual de Auditorías 2025 fue aprobado con acta de sesión 004 del 18 de diciembre de 2024 del Comité Institucional de Coordinación de Control Interno</t>
  </si>
  <si>
    <t>La modificación al Plan Anual de Auditorías 2025 fue aprobada mediante acta 001 del Comité Institucional de Coordinación de Control Interno, realizada el día 27 de mayo de 2025.</t>
  </si>
  <si>
    <t>Las actividades de la Asesoría de Control Interno se desarrollan de acuerdo a la planeación anual presentada en el comité Institucional de Control Interno y al cumplimiento de la normatividad legal vigente.
Durante la vigencia 2025 se realizó seguimiento mensual de las actividades programadas en el Plan Anual de Auditoría, en el cual se verifican las actividades desarrolladas, los compromisos y observaciones por parte del Asesor de Control Interno.</t>
  </si>
  <si>
    <t>La OAP realizó seguimiento a las metas Plan de desarrollo (SEGPLAN) componente de gestión y de inversión, con corte al cuarto trimestre 2024, así como, primer trimestre de 2025, en el espacio de transparencia y acceso a la información pública de la pagina web de la entidad y pueden ser consultados en el siguiente enlace: https://idpc.gov.co/transparencia/proyectos-de-inversion/informes-de-seguimiento-segplan/</t>
  </si>
  <si>
    <t>Desde la Oficina Asesora de Planeación se realizó el seguimiento al Plan Operativo Anual de Inversión en el marco del Plan de Desarrollo "Bogotá Camina Segura" con corte al cuarto trimestre de 2024, así como, primer trimestre de 2025. Informes que fueron publicados en el espacio de transparencia y acceso a la información pública de la página web de la entidad y pueden ser consultados en el siguiente vínculo: https://idpc.gov.co/transparencia/proyectos-de-inversion/seguimiento-plan-operativo-anual-de-inversion/
De igual manera, realizó seguimiento a las metas Plan de desarrollo (SEGPLAN) componente de gestión y de inversión, con corte al cuarto trimestre 2024, así como, primer trimestre de 2025, en el espacio de transparencia y acceso a la información pública de la pagina web de la entidad y pueden ser consultados en el siguiente enlace: https://idpc.gov.co/transparencia/proyectos-de-inversion/informes-de-seguimiento-segplan/</t>
  </si>
  <si>
    <t>La plataforma estratégica se encuentra alineada con los planes institucionales operativos anuales de cada dependencia, los cuales apuntan al cumplimiento de los objetivos estratégicos.</t>
  </si>
  <si>
    <t xml:space="preserve">La entidad cuenta con procedimiento Formulación, reporte y seguimiento de indicadores V.4 del 31 de diciembre de 2024, el documento se encuentra registrado en la intranet de la entidad enlace: https://miintranet.idpc.gov.co/gestion/sig/procesos-estrategicos/mejoramiento-continuo/
</t>
  </si>
  <si>
    <t xml:space="preserve">Es importante continuar con el seguimiento permanente al cumplimiento de los planes operativos anuales, teniendo en cuenta que al identificar desviaciones de forma oportuna, se implementan los correctivos necesarios conducentes a garantizar el cumplimiento de los objetivos, tanto de los procesos, como los institucionales. </t>
  </si>
  <si>
    <t>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de 2023, en el espacio de transparencia y acceso a la información pública de la página web de la entidad y puede ser consultado en el siguiente vínculo: https://idpc.gov.co/transparencia/procesos-y-procedimientos/caracterizacion-procesos-y-procedimientos/, disponible también en la Intranet de la entidad enlace: https://miintranet.idpc.gov.co/gestion/sig/procesos-estrategicos/mejoramiento-continuo/</t>
  </si>
  <si>
    <t>La Oficina Asesora de Planeación realizó asesoría a las dependencias para la revisión y formulación del mapa de riesgos vigencia 2025, el cual fue presentado y aprobado en la sesión ordinaria del Comité Institucional de Gestión y Desempeño realizada el 29 de enero de 2025 acta No. 01 y la matriz fue publicada en la página web espacio de transparencia y acceso a la información pública en el siguiente enlace: https://idpc.gov.co/plan-anticorrupcion-y-de-atencion-al-ciudadano.</t>
  </si>
  <si>
    <t>La Oficina Asesora de Planeación realizó evaluación al mapa de riesgos de gestión y corrupción y al PTEP de la entidad con corte al tercer cuatrimestre de la vigencia 2024 y primer cuatrimestre de 2025,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</si>
  <si>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La Asesoría de Control Interno realizó evaluación al mapa de riesgos de gestión y corrupción y al PTEP de la entidad con corte al tercer cuatrimestre de la vigencia 2024 y primer cuatrimestre de 2025, los resultados de la evaluación tanto al PTEP como al mapa de riesgos, fueron publicados en el espacio de transparencia y acceso a la información pública de la página web de la entidad y pueden ser consultados en el siguiente enlace: https://idpc.gov.co/transparencia/plan-anticorrupcion-y-de-atencion-al-ciudadano/</t>
  </si>
  <si>
    <t>En el marco de la sesión ordinaria del Comité Institucional de Gestión y Desempeño realizada el 29 de enero de 2025, fue presentada y aprobada la matriz de riesgos de la entidad para la vigencia, el mapa fue publicado en la página web espacio de transparencia y acceso a la información pública en el siguiente vínculo: https://idpc.gov.co/plan-anticorrupcion-y-de-atencion-al-ciudadano.</t>
  </si>
  <si>
    <t>Se vienen realizando seguimientos cuatrimestrales de la gestión de riesgos por parte de la Oficina Asesora de Planeación y la Asesoría de Control Interno verifica su cumplimiento y hace recomendaciones.</t>
  </si>
  <si>
    <t>En la sesión del Comité Institucional de Control Interno realizada el 27 de mayo de 2025, se presentaron los resultados del seguimiento a los riesgos de la entidad.</t>
  </si>
  <si>
    <t xml:space="preserve">El Instituto a través del Plan anticorrupción y atención al ciudadano y el Mapa de riesgos de corrupción analiza el entorno interno y externo para evitar la ocurrencia de actos de corrupción. 
Para la vigencia 2025 se identificaron los riesgos y se realizó monitoreo y seguimiento al primer cuatrimestre. </t>
  </si>
  <si>
    <t xml:space="preserve">A través del seguimiento a riesgos, se verifican los riesgos de corrupción, su valoración y las acciones implementadas para controlarlos, los cuales se publican en la página web del IDPC. </t>
  </si>
  <si>
    <t xml:space="preserve">Los procesos y procedimientos son adoptados por los líderes de proceso, quienes hacen parte de la Alta Dirección, y se encuentran publicados en el espacio de transparencia y acceso a la información pública en la página Web del IDPC, en el siguiente vínculo: 
https://idpc.gov.co/transparencia/procesos-y-procedimientos/caracterizacion-procesos-y-procedimientos/ y en la intranet de la entidad. </t>
  </si>
  <si>
    <t>Se cuenta con Manual de funciones y competencias modificado por la Resolución No. 008 del 11-01-2023 Rad. 20231000000085,  “Por la cual se modifica el Manual Específico de Funciones y de Competencias Laborales para los empleos que conforman la planta de personal del Instituto de Patrimonio Cultural- IDPC" el cual se encuentra publicado en la página web de la entidad espacio de transparencia y acceso a la información pública en la y puede ser consultado en el siguiente vínculo: https://idpc.gov.co/transparencia/normativa-de-la-entidad/manuales/</t>
  </si>
  <si>
    <t>La Oficina Asesora de Planeación monitorea los riesgos y en caso de materialización se cambian las acciones y controles para controlar y mitigar el riesgo.</t>
  </si>
  <si>
    <t xml:space="preserve">Se cuenta con el procedimiento Gestión de Riesgos V.6 vigente desde el 29 de diciembre de 2023, en el cual se encuentran definidos los roles y responsabilidades de las líneas de defensa de conformidad con el Modelo Integrado de Planeación y Gestión, el mismo se encuentra publicado desde el 30 de diciembre 2023, en el espacio de transparencia y acceso a la información pública de la página web de la entidad y puede ser consultado en el siguiente vínculo: https://idpc.gov.co/transparencia/procesos-y-procedimientos/caracterizacion-procesos-y-procedimientos/, disponible también en la Intranet de la entidad enlace: https://miintranet.idpc.gov.co/gestion/sig/procesos-estrategicos/mejoramiento-continuo/
El procedimiento contempló en el numeral 4.6. los roles y responsabilidades en el marco del MIPG </t>
  </si>
  <si>
    <t>Se cuenta con Plan Estratégico de las Tecnologías de Información PETI 2025-2027 - V.11, vinculado al proceso Gestión de Sistemas de Información y Tecnología, vigente desde el 30 de diciembre de 2024 y publicado en la intranet de la entidad en el siguiente enlace: https://miintranet.idpc.gov.co/gestion/sig/procesos-de-apoyo/gestion-de-sistemas-de-informacion-y-tecnologia/</t>
  </si>
  <si>
    <t>Se evidencia Plan de Tratamiento de Riesgos de Seguridad y Privacidad de la Información V.7, vinculado al proceso Gestión de Sistemas de Información y Tecnología, vigente desde el 30 de diciembre de 2024 documento registrado en la Intranet en el enlace: https://miintranet.idpc.gov.co/gestion/sig/procesos-de-apoyo/gestion-de-sistemas-de-informacion-y-tecnologia/</t>
  </si>
  <si>
    <t>Se cuenta con Guía: Estrategia de Uso y Apropiación de TI V.2, vigente desde el 29 de diciembre de 2023, documento vinculado al proceso Gestión de Sistemas de Información y Tecnología, el cual se encuentra disponible en la Intranet en el enlace: https://miintranet.idpc.gov.co/gestion/sig/procesos-de-apoyo/gestion-de-sistemas-de-informacion-y-tecnologia/</t>
  </si>
  <si>
    <t>La entidad cuenta con Plan de Capacitación, Sensibilización y Comunicación de Seguridad de la Información -IDPC V.2, vigente desde el 29 de diciembre de 2023, documento vinculado al proceso Gestión de Sistemas de Información y Tecnología, el cual se encuentra disponible en la Intranet en el enlace: https://miintranet.idpc.gov.co/gestion/sig/procesos-de-apoyo/gestion-de-sistemas-de-informacion-y-tecnologia/</t>
  </si>
  <si>
    <t>Se evidencia Plan de Recuperación de Desastres - IDPC V. 2, vigente desde el 29 de diciembre de 2023, documento vinculado al proceso Gestión de Sistemas de Información y Tecnología, el cual se encuentra disponible en la Intranet en el enlace: https://miintranet.idpc.gov.co/gestion/sig/procesos-de-apoyo/gestion-de-sistemas-de-informacion-y-tecnologia/</t>
  </si>
  <si>
    <t>La entidad cuenta con Metodología: Desarrollo de Proyectos de Software Metodología SCRUM V.1, vigente desde el 7 de diciembre de 2023, documento vinculado al proceso Gestión de Sistemas de Información y Tecnología, el cual se encuentra disponible en la Intranet en el enlace: https://miintranet.idpc.gov.co/gestion/sig/procesos-de-apoyo/gestion-de-sistemas-de-informacion-y-tecnologia/</t>
  </si>
  <si>
    <t>Se observa Instructivo: Protocolo Roles y Responsabilidades de Seguridad y Privacidad de la Información V.2, vigente desde el 29 de diciembre de 2023, documento vinculado al proceso Gestión de Sistemas de Información y Tecnología, el cual se encuentra disponible en la Intranet en el enlace: https://miintranet.idpc.gov.co/gestion/sig/procesos-de-apoyo/gestion-de-sistemas-de-informacion-y-tecnologia/</t>
  </si>
  <si>
    <t>La entidad cuenta con Manual de Supervisión e Interventoría - V.3, vigente desde el 03 de agosto 2022, documento vinculado al proceso Gestión Contractual, el cual se encuentra publicado en la intranet de la entidad en el siguiente enlace: https://miintranet.idpc.gov.co/gestion/sig/procesos-de-apoyo/gestion-contractual/</t>
  </si>
  <si>
    <t>En los informes de auditorías y seguimientos, la Asesoría de Control Interno evalúa los riesgos y recomienda la identificación o el ajuste de controles y acciones.</t>
  </si>
  <si>
    <t>La entidad formuló y adoptó planes y lineamientos de participación ciudadana dispuestos para consulta en su página web, espacio de transparencia y acceso a la información pública enlace: https://idpc.gov.co/transparencia/planes-estratégicos-sectoriales-e-institucionales/, entre ellos el plan institucional de participación ciudadana - PIPC 2025.</t>
  </si>
  <si>
    <t>En el mes de diciembre de 2024  se presentó en el Comité Institucional de Control Interno el Plan Anual de auditorías 2025 y el mismo fue aprobado.</t>
  </si>
  <si>
    <t>En la página Web de la entidad espacio de transparencia y acceso a la información pública se publica el Plan Anual de auditoría aprobado para la vigencia 2025 y sus diferentes versiones, en el siguiente enlace: https://idpc.gov.co/transparencia/reportes-de-control-interno/</t>
  </si>
  <si>
    <t>Para la toma de decisiones se realizó presentación de recomendaciones consolidadas en una matriz, en la cual se contempla cada seguimiento o evaluación realizada por la Asesoría de Control Interno.</t>
  </si>
  <si>
    <t>Desde la Asesoría de Control Interno se han realizado durante la vigencia 2025 las siguientes auditorías y seguimientos con sus respectivos informes: 
• Seguimiento Riesgos de Corrupción y de Gestión a 31 de diciembre de 2024 y 30 de abril de 2025.
• Auditoría Proceso Direccionamiento Estratégico  
• Auditoría Proceso Gestión del Talento Humano
• Auditoría Proceso Gestión Documental 
• Evaluación a la Gestión Anual por Dependencias vigencia 2024
• Informe y Seguimiento Programa de Transparencia y Ética Pública a 31 de diciembre de 2024 y 30 de abril de 2025.
• Informe Semestral de Quejas, Sugerencias y Reclamos a 31 de diciembre de 2024.
• Informe de Seguimiento Austeridad en el Gasto a 31 de diciembre de 2024 y 31 de marzo de 2025.
• Seguimiento Ley de Transparencia y de Acceso a la Información a 31 de diciembre de 2024 y 30 de abril de 2025.
• Informe Gestión Control Interno 2024.
• Informe Evaluación Anual del Control Interno Contable 2024.
• Informe de seguimiento pormenorizado al Sistema de Control Interno con corte a 31 de diciembre de 2024.
• Informe de Seguimiento y Recomendaciones orientadas al cumplimiento de las metas del Plan de Desarrollo, Plan Anual de Adquisiciones y Plan Operativo Anual de Inversión a cargo de la Entidad a 31 de diciembre de 2024.
• Informe Derechos de Autor software vigencia 2024.
• Informe de seguimiento a la Directiva 08 de 2021 con corte a 31 de diciembre de 2024.
• Informe de seguimiento a la implementación del Modelo Integrado de Planeación y Gestión (MIPG) a través del Formulario Único de Reporte y Avance de Gestión (FURAG) 2024.
• Informe de Evaluación Independiente del estado del Sistema de Control Interno - CBN-1022 vigencia 2024.
• Informe de seguimiento a las funciones del Comité de Conciliación con corte a 30 de marzo de 2025.
• Reporte Seguimiento al Plan de Mejoramiento 2022 (CB-402SA) a diciembre 2024.
• Informe de seguimiento a Planes de Mejoramiento institucional y por procesos con corte a 31 de diciembre de 2024.</t>
  </si>
  <si>
    <t>Se evidencian mecanismos de comunicación interna en operación</t>
  </si>
  <si>
    <t>La entidad cuenta con dos procedimientos: Comunicación Interna V.04 vigente desde el 8 de junio de  2023 y Comunicación Externa V.04 vigente desde el 6 de junio de 2023, vinculados al proceso Comunicación Estratégica los cuales se encuentran publicados en la intranet de la entidad en el siguiente enlace: https://miintranet.idpc.gov.co/gestion/sig/procesos-estrategicos/comunicacion-estrategica/</t>
  </si>
  <si>
    <t>El 30 de agosto de 2023 fue actualizada la Política de Comunicaciones a la V.3 la cual se encuentra registrada en la Intranet de la entidad enlace: https://miintranet.idpc.gov.co/gestion/sig/procesos-estrategicos/comunicacion-estrategica/, de igual forma fue publicada el 14 de septiembre 2023, en la página web de la entidad espacio de transparencia y acceso a la información pública y puede ser consultada en el siguiente enlace: https://idpc.gov.co/transparencia/normativa-de-la-entidad/politicas-y-lineamientos-sectoriales-e-institucionales/</t>
  </si>
  <si>
    <t xml:space="preserve">Mediante la caracterización del proceso estratégico de comunicaciones y los procedimientos de comunicación interna y externa el instituto establece los lineamientos  para una comunicación efectiva. </t>
  </si>
  <si>
    <t>La entidad cuenta con dos procedimientos: Comunicación Interna V.04 vigente desde el 8 de junio de 2023 y Comunicación Externa V.04 vigente desde el 6 de junio de 2023, vinculados al proceso Comunicación Estratégica los cuales se encuentran publicados en la intranet de la entidad en el siguiente enlace: https://miintranet.idpc.gov.co/gestion/sig/procesos-estrategicos/comunicacion-estrategica/</t>
  </si>
  <si>
    <t>Durante la vigencia se formuló el documento de actualización de la Estrategia de Rendición de Cuentas 2025 y es aprobado por la Jefe de Oficina Asesora Planeación, el cual se encuentra publicado en la página web de la entidad espacio de transparencia y acceso a la información pública y puede ser consultado en el siguiente vínculo: https://idpc.gov.co/transparencia/menu-participa/rendicion-de-cuentas/#2025</t>
  </si>
  <si>
    <t xml:space="preserve">Los requerimientos los pueden presentar ante el IDPC, a través de:  Correos institucionales de los servidores, correo oficial de la Entidad (atencionciudadania@idpc.gov.co), sistema distrital de quejas y soluciones, telefónicamente o presencial en el área Atención al Ciudadano, y radicación por ventanilla (Orfeo), línea 195 entre otros. </t>
  </si>
  <si>
    <t>En la verificación realizada se evidenció el documento denominado "Índice de Información Clasificada y reservada" publicado el 19 de diciembre de 2023 en la página web de la entidad espacio de transparencia y acceso a la información pública enlace: https://idpc.gov.co/transparencia/gestion-de-informacion/#indice</t>
  </si>
  <si>
    <t>Se realiza el monitoreo de medios de comunicación</t>
  </si>
  <si>
    <t>La entidad definió plan opertaivo anual del proceso comunicación estratégica frente al alcance de sus publicaciones por territorio, con el objetivo de promover la participación ciudadana y divulgar el patrimonio cultural en los territorios priorizados por el Instituto.</t>
  </si>
  <si>
    <t>La entidad cuenta con documento denominado "Caracterización de la ciudadanía, actores, personas usuarias, grupos de interés y sus ámbitos de interacción" V.2. vigente desde el 30 de junio 2021, vinculado al proceso Direccionamiento estratégico, el cual se encuentra publicado en la intranet de la entidad vínculo: https://miintranet.idpc.gov.co/gestion/sig/procesos-estrategicos/direccionamiento-estrategico/</t>
  </si>
  <si>
    <t>En la verificación realizada a la página web de la entidad espacio de transparencia y acceso a la información pública se evidencia la medición del indicador de satisfacción publicado en el enlace: https://idpc.gov.co/transparencia/informes-de-satisfaccion/</t>
  </si>
  <si>
    <t xml:space="preserve"> Se evidencian los informes publicados correspondientes a la vigencia 2025</t>
  </si>
  <si>
    <t>Se cuenta con procedimiento Atención de las Peticiones Presentadas por la Ciudadanía V.9, vigente desde el 25 de marzo de 2025, documento vinculado al proceso Atención a la Ciudadanía, Transparencia y Acceso a la Información Pública, el cual se encuentra publicado en la intranet de la entidad enlace: https://miintranet.idpc.gov.co/gestion/sig/procesos-estrategicos/atencion-a-la-ciudadania/</t>
  </si>
  <si>
    <t>Se evidencia Procedimiento de Publicación y Desfije de Información V.3 vigente desde el 22 de mayo de 2025, documento vinculado al proceso Atención a la Ciudadanía, Transparencia y Acceso a la Información Pública, el cual se encuentra publicado en la intranet de la entidad enlace: https://miintranet.idpc.gov.co/gestion/sig/procesos-estrategicos/atencion-a-la-ciudadania/</t>
  </si>
  <si>
    <t>El Instituto desarrolló el Manual "Modelo de Atención a la Ciudadanía y Grupos de Interés" V.5, vigente desde el 30 de septiembre de 2024, documento vinculado al proceso Atención a la Ciudadanía, Transparencia y Acceso a la Información Pública, publicado la intranet vínculo: https://miintranet.idpc.gov.co/gestion/sig/procesos-estrategicos/atencion-a-la-ciudadania/</t>
  </si>
  <si>
    <t>La entidad cuenta con los siguientes protocolos que se encuentran publicados en la intranet en el enlace https://miintranet.idpc.gov.co/gestion/sig/procesos-estrategicos/atencion-a-la-ciudadania/:
* Protocolo para la atención virtual V.03 vigente desde el 22 de mayo de 2025
* Protocolo para la atención presencial V.03 vigente desde el 25 de junio de 2025
* Protocolo para la atención telefónica V.03 vigente desde el 25 de junio de 2025
* Protocolo para la Atención de Denuncias de Actos de Corrupción Existencia de Inhabilidades, Incompatibilidades y/o Conflictos de Intereses y Protección al Denunciante V.03 vigente desde el 29 de septiembre de 2023</t>
  </si>
  <si>
    <t>En la verificación realizada se observó que fue publicada la matriz de activos de información de la entidad en la página web espacio de transparencia y acceso a la información pública enlace: https://idpc.gov.co/transparencia/gestion-de-informacion/#activos, la matriz fue aprobada por el comité de Gestión y desempeño el 30 de diciembre de 2024.</t>
  </si>
  <si>
    <t>Por medio de las evaluaciones periódicas realizadas por la Oficina Asesora de Planeación a los instrumentos de gestión, se evidencia la implementación de las políticas y procedimientos establecidos. 
Es importante continuar con la socialización de las políticas y lineamientos implementados, así como, realizar la publicación de los documentos vigentes en la página web de la entidad espacio de transparencia y acceso a la información pública en cumplimiento a las normas aplicables</t>
  </si>
  <si>
    <t>Se recomienda continuar con la aplicación de los canales de comunicación de denuncia. 
Es importante fortalecer la socialización de las políticas implementadas en todos los planes institucionales y realizar la publicación de los documentos vigentes en la página web de la entidad espacio de transparencia y acceso a la información pública en cumplimiento a las normas aplicables</t>
  </si>
  <si>
    <t>La entidad cuenta con los siguientes documentos publicados en la intranet enlace https://miintranet.idpc.gov.co/gestion/sig/procesos-estrategicos/atencion-a-la-ciudadania/:
- Procedimiento Atención de las Peticiones Presentadas por la Ciudadanía V.9, vigente desde el 25 de marzo de 2025.
- Procedimiento Publicación y Desfije de Información V.3 vigente desde el 22 de mayo de 2025.
- Manual Operativo del Defensor de la Ciudadanía V.3 vigente desde el 23 de agosto de 2024
- Manual: Protección de Datos Personales IDPC V.1 vigente desde el 02 de octubre de 2023</t>
  </si>
  <si>
    <t>01 de enero al 30 de junio de 2025</t>
  </si>
  <si>
    <r>
      <rPr>
        <b/>
        <sz val="12"/>
        <color theme="1"/>
        <rFont val="Arial Narrow"/>
      </rPr>
      <t xml:space="preserve">Fortalezas: </t>
    </r>
    <r>
      <rPr>
        <sz val="12"/>
        <color theme="1"/>
        <rFont val="Arial Narrow"/>
      </rPr>
      <t xml:space="preserve">
- En las sesiones del Comité de Coordinación Control Interno desarrolladas durante el 2025, se socializaron las observaciones que se presentaron en los informes de los seguimientos realizados. 
- El PAA 2025 y sus modificaciones fueron aprobados en Comité de Control Interno, informando su estado de avance, ejecución y cumplimiento 
</t>
    </r>
    <r>
      <rPr>
        <b/>
        <sz val="12"/>
        <color theme="1"/>
        <rFont val="Arial Narrow"/>
      </rPr>
      <t>Debilidades:</t>
    </r>
    <r>
      <rPr>
        <sz val="12"/>
        <color theme="1"/>
        <rFont val="Arial Narrow"/>
      </rPr>
      <t xml:space="preserve"> 
- Algunas capacitaciones no cuentan con la medición de impacto, de igual manera, es importante realizar análisis a partir de las evaluciones previas y posteriores de cada capcitación.</t>
    </r>
  </si>
  <si>
    <r>
      <rPr>
        <b/>
        <sz val="12"/>
        <color theme="1"/>
        <rFont val="Arial Narrow"/>
      </rPr>
      <t>Fortalezas:</t>
    </r>
    <r>
      <rPr>
        <sz val="12"/>
        <color theme="1"/>
        <rFont val="Arial Narrow"/>
      </rPr>
      <t xml:space="preserve"> 
</t>
    </r>
    <r>
      <rPr>
        <b/>
        <sz val="12"/>
        <color theme="1"/>
        <rFont val="Arial Narrow"/>
      </rPr>
      <t xml:space="preserve">- </t>
    </r>
    <r>
      <rPr>
        <sz val="12"/>
        <color theme="1"/>
        <rFont val="Arial Narrow"/>
      </rPr>
      <t xml:space="preserve">Se cuenta con política, procedimiento y otros instrumentos para la gestión de riesgos en el Instituto. 
- Se encuentran definidos roles y responsabilidades de las líneas de defensa. 
- La primera línea de defensa realizó monitoreo a sus riesgos de manera cuatrimestral
- La segunda línea de defensa realizó consolidación y revisión del monitoreo de la primera línea de defensa, generando observaciones.
- Desde la tercera línea de defensa, se elaboró y presentó Informe de seguimiento sobre Evaluación a los riesgos y controles del Instituto, en el que se verificó identificación de riesgos y el diseño de controles de manera cuatrimestral 
- La Oficina Asesora de Planeación realizó trimestralmente seguimiento al Plan Estratégico.
- Fue actualizado, aprobado y publicado el mapa de riesgos de la entidad para la vigencia 2025, fueron identificados e incluidos los riesgos en seguridad de la información, como resultado de las recomendaciones realizadas desde la tercera línea de defensa. 
</t>
    </r>
    <r>
      <rPr>
        <b/>
        <sz val="12"/>
        <color theme="1"/>
        <rFont val="Arial Narrow"/>
      </rPr>
      <t xml:space="preserve">
Debilidades:
</t>
    </r>
    <r>
      <rPr>
        <sz val="12"/>
        <color theme="1"/>
        <rFont val="Arial Narrow"/>
      </rPr>
      <t>- La gestión de riesgos de SARLAFT se inició en la vigencia 2025.</t>
    </r>
  </si>
  <si>
    <r>
      <rPr>
        <b/>
        <sz val="12"/>
        <color theme="1"/>
        <rFont val="Arial Narrow"/>
      </rPr>
      <t xml:space="preserve">Fortalezas: </t>
    </r>
    <r>
      <rPr>
        <sz val="12"/>
        <color theme="1"/>
        <rFont val="Arial Narrow"/>
      </rPr>
      <t xml:space="preserve">
- El Instituto cuenta con las herramientas del Sistema de Control Interno como: procedimientos, políticas, sistemas de evaluación a través de indicadores, guías, protocolos, planes, programas y su evaluación
- Se realizaron los monitoreos y evaluaciones al mapa de riesgos de la entidad por parte de la segunda y tercera línea de defensa, los informes se encuentran publicados en la página web de la entidad espacio de transparencia y acceso a la información pública.
- Desde la segunda línea de defensa se realizó monitoreo permanente al cumplimiento y avance de los planes operativos anuales  - POA, resultados que son socializados con las dependencias, las cuales implementan correctivos para encausar de forma oportuna la gestión que les permita cumplir con los objetivos propuestos dentro del tiempo programado. 
</t>
    </r>
    <r>
      <rPr>
        <b/>
        <sz val="12"/>
        <color theme="1"/>
        <rFont val="Arial Narrow"/>
      </rPr>
      <t xml:space="preserve">Debilidades: </t>
    </r>
    <r>
      <rPr>
        <sz val="12"/>
        <color theme="1"/>
        <rFont val="Arial Narrow"/>
      </rPr>
      <t xml:space="preserve">
- Algunos puntos de control no se encuentran documentados en los procedimientos.</t>
    </r>
  </si>
  <si>
    <r>
      <t xml:space="preserve">Fortalezas: 
</t>
    </r>
    <r>
      <rPr>
        <sz val="12"/>
        <color theme="1"/>
        <rFont val="Arial Narrow"/>
      </rPr>
      <t xml:space="preserve">Se cuenta con planes, metodologías, manuales, protocolos, lineamientos, procedimientos, guías, entre otros, que hacen parte de los procesos Comunicación Estratégica, Atención a la Ciudadanía, Transparencia y Acceso a la Información Pública, así como, Gestión de Sistemas de Información y Tecnología. Estos se han venido actualizando de manera periódica, permitiendo su adecuación a la realidad de la entidad. 
</t>
    </r>
    <r>
      <rPr>
        <b/>
        <sz val="12"/>
        <color theme="1"/>
        <rFont val="Arial Narrow"/>
      </rPr>
      <t xml:space="preserve">
Debilidades: </t>
    </r>
    <r>
      <rPr>
        <sz val="12"/>
        <color theme="1"/>
        <rFont val="Arial Narrow"/>
      </rPr>
      <t xml:space="preserve">
- Algunos de los documentos publicados en la página web de la entidad espacio de transparencia y acceso a la información pública, son suceptibles de actualización en cumplimiento de lo establecido en la normatividad vigente y el plan de transparencia generado por la Entidad.</t>
    </r>
  </si>
  <si>
    <r>
      <rPr>
        <b/>
        <sz val="12"/>
        <color theme="1"/>
        <rFont val="Arial Narrow"/>
      </rPr>
      <t>Fortalezas:</t>
    </r>
    <r>
      <rPr>
        <sz val="12"/>
        <color theme="1"/>
        <rFont val="Arial Narrow"/>
      </rPr>
      <t xml:space="preserve">
- El Comité Institucional de Coordinación de Control Interno opera de manera regular, en el marco del cual se aprobaron las actividades establecidas en el Plan Anual de Auditorías para la vigencia 2025 (basado en riesgos) y sus correspondientes modificaciones. 
- Durante la vigencia 2025 se presentaron ante el comité de forma periódica los avances en la ejecución del PAA 2025.
- Los informes resultado de la ejecución del Plan Anual de Auditoría, elaborados por la Asesoría de Control Interno se remitieron al Director y a los líderes de proceso, para generar las acciones de mejora correspondientes y fueron divulgados en el espacio del CICCI para la toma de decisiones generales o transversales. 
- La Asesoría de Control Interno realizó seguimiento a las actividades formuladas en los planes de mejoramiento por procesos (generados por las auditorías internas de gestión) y a las formuladas en el Plan de mejoramiento institucional (originados por los hallazgos de la Contraloría de Bogotá).
- Desde la tercera línea de defensa, se elaboró y presentó Informe de seguimiento sobre Evaluación a los riesgos y controles del Instituto, en el que se verificó la identificación de riesgos y el diseño de controles.
</t>
    </r>
    <r>
      <rPr>
        <b/>
        <sz val="12"/>
        <color theme="1"/>
        <rFont val="Arial Narrow"/>
      </rPr>
      <t>Debilidades:</t>
    </r>
    <r>
      <rPr>
        <sz val="12"/>
        <color theme="1"/>
        <rFont val="Arial Narrow"/>
      </rPr>
      <t xml:space="preserve">
- No se evidencian planes de mejoramiento producto del análisis de las PQRS allegadas a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</si>
</sst>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00"/>
    <numFmt numFmtId="166" formatCode="0.0000"/>
    <numFmt numFmtId="167" formatCode="0.000000"/>
    <numFmt numFmtId="168" formatCode="0.00000"/>
  </numFmts>
  <fonts count="36" x14ac:knownFonts="1">
    <font>
      <sz val="10"/>
      <color theme="1"/>
      <name val="Arial"/>
      <scheme val="minor"/>
    </font>
    <font>
      <sz val="10"/>
      <color theme="1"/>
      <name val="Arial Narrow"/>
    </font>
    <font>
      <sz val="10"/>
      <name val="Arial"/>
    </font>
    <font>
      <b/>
      <sz val="11"/>
      <color theme="1"/>
      <name val="Arial Narrow"/>
    </font>
    <font>
      <b/>
      <sz val="12"/>
      <color theme="1"/>
      <name val="Arial Narrow"/>
    </font>
    <font>
      <sz val="11"/>
      <color theme="1"/>
      <name val="Arial Narrow"/>
    </font>
    <font>
      <b/>
      <sz val="11"/>
      <color rgb="FF3F3F3F"/>
      <name val="Arial Narrow"/>
    </font>
    <font>
      <b/>
      <sz val="11"/>
      <color theme="0"/>
      <name val="Arial Narrow"/>
    </font>
    <font>
      <sz val="12"/>
      <color theme="1"/>
      <name val="Arial Narrow"/>
    </font>
    <font>
      <sz val="12"/>
      <color theme="1"/>
      <name val="Arial"/>
    </font>
    <font>
      <u/>
      <sz val="12"/>
      <color theme="1"/>
      <name val="Arial Narrow"/>
    </font>
    <font>
      <u/>
      <sz val="12"/>
      <color theme="1"/>
      <name val="Arial Narrow"/>
    </font>
    <font>
      <b/>
      <u/>
      <sz val="12"/>
      <color theme="1"/>
      <name val="Arial Narrow"/>
    </font>
    <font>
      <b/>
      <u/>
      <sz val="12"/>
      <color theme="1"/>
      <name val="Arial Narrow"/>
    </font>
    <font>
      <b/>
      <u/>
      <sz val="12"/>
      <color theme="1"/>
      <name val="Arial Narrow"/>
    </font>
    <font>
      <b/>
      <u/>
      <sz val="12"/>
      <color theme="1"/>
      <name val="Arial Narrow"/>
    </font>
    <font>
      <b/>
      <u/>
      <sz val="12"/>
      <color theme="1"/>
      <name val="Arial Narrow"/>
    </font>
    <font>
      <b/>
      <u/>
      <sz val="12"/>
      <color theme="1"/>
      <name val="Arial Narrow"/>
    </font>
    <font>
      <b/>
      <u/>
      <sz val="12"/>
      <color theme="1"/>
      <name val="Arial Narrow"/>
    </font>
    <font>
      <b/>
      <i/>
      <sz val="12"/>
      <color theme="1"/>
      <name val="Arial Narrow"/>
    </font>
    <font>
      <sz val="10"/>
      <color theme="0"/>
      <name val="Arial Narrow"/>
    </font>
    <font>
      <sz val="20"/>
      <color theme="1"/>
      <name val="Arial Narrow"/>
    </font>
    <font>
      <sz val="20"/>
      <color theme="0"/>
      <name val="Arial Narrow"/>
    </font>
    <font>
      <b/>
      <sz val="20"/>
      <color theme="0"/>
      <name val="Arial Narrow"/>
    </font>
    <font>
      <b/>
      <sz val="16"/>
      <color theme="0"/>
      <name val="Arial Narrow"/>
    </font>
    <font>
      <b/>
      <sz val="12"/>
      <color theme="0"/>
      <name val="Arial Narrow"/>
    </font>
    <font>
      <b/>
      <sz val="10"/>
      <color theme="0"/>
      <name val="Arial Narrow"/>
    </font>
    <font>
      <b/>
      <i/>
      <sz val="10"/>
      <color theme="1"/>
      <name val="Arial Narrow"/>
    </font>
    <font>
      <b/>
      <sz val="22"/>
      <color theme="1"/>
      <name val="Arial Narrow"/>
    </font>
    <font>
      <sz val="10"/>
      <color theme="1"/>
      <name val="Arial"/>
      <scheme val="minor"/>
    </font>
    <font>
      <sz val="10"/>
      <color theme="1"/>
      <name val="Arial"/>
    </font>
    <font>
      <sz val="10"/>
      <color rgb="FFFF0000"/>
      <name val="Arial"/>
    </font>
    <font>
      <i/>
      <sz val="12"/>
      <color theme="1"/>
      <name val="Arial Narrow"/>
    </font>
    <font>
      <sz val="12"/>
      <color theme="1"/>
      <name val="Arial Narrow"/>
      <family val="2"/>
    </font>
    <font>
      <sz val="12"/>
      <name val="Arial Narrow"/>
      <family val="2"/>
    </font>
    <font>
      <b/>
      <sz val="12"/>
      <color theme="1"/>
      <name val="Arial Narrow"/>
      <family val="2"/>
    </font>
  </fonts>
  <fills count="18">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FDE9D9"/>
        <bgColor rgb="FFFDE9D9"/>
      </patternFill>
    </fill>
    <fill>
      <patternFill patternType="solid">
        <fgColor rgb="FFEAF1DD"/>
        <bgColor rgb="FFEAF1DD"/>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366092"/>
        <bgColor rgb="FF366092"/>
      </patternFill>
    </fill>
    <fill>
      <patternFill patternType="solid">
        <fgColor rgb="FF4F6128"/>
        <bgColor rgb="FF4F6128"/>
      </patternFill>
    </fill>
    <fill>
      <patternFill patternType="solid">
        <fgColor rgb="FF8DB3E2"/>
        <bgColor rgb="FF8DB3E2"/>
      </patternFill>
    </fill>
  </fills>
  <borders count="214">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thin">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bottom style="thin">
        <color rgb="FF000000"/>
      </bottom>
      <diagonal/>
    </border>
    <border>
      <left/>
      <right style="hair">
        <color rgb="FF000000"/>
      </right>
      <top style="medium">
        <color rgb="FF000000"/>
      </top>
      <bottom/>
      <diagonal/>
    </border>
    <border>
      <left/>
      <right style="hair">
        <color rgb="FF000000"/>
      </right>
      <top/>
      <bottom/>
      <diagonal/>
    </border>
    <border>
      <left style="hair">
        <color rgb="FF000000"/>
      </left>
      <right/>
      <top style="hair">
        <color rgb="FF000000"/>
      </top>
      <bottom style="hair">
        <color rgb="FF000000"/>
      </bottom>
      <diagonal/>
    </border>
    <border>
      <left style="hair">
        <color rgb="FF000000"/>
      </left>
      <right style="hair">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hair">
        <color rgb="FF000000"/>
      </right>
      <top/>
      <bottom/>
      <diagonal/>
    </border>
    <border>
      <left style="thin">
        <color rgb="FF000000"/>
      </left>
      <right style="thin">
        <color rgb="FF000000"/>
      </right>
      <top/>
      <bottom style="thin">
        <color rgb="FF000000"/>
      </bottom>
      <diagonal/>
    </border>
    <border>
      <left style="hair">
        <color rgb="FF000000"/>
      </left>
      <right/>
      <top style="medium">
        <color rgb="FF000000"/>
      </top>
      <bottom/>
      <diagonal/>
    </border>
    <border>
      <left style="hair">
        <color rgb="FF000000"/>
      </left>
      <right/>
      <top style="medium">
        <color rgb="FF000000"/>
      </top>
      <bottom style="hair">
        <color rgb="FF000000"/>
      </bottom>
      <diagonal/>
    </border>
    <border>
      <left style="hair">
        <color rgb="FF000000"/>
      </left>
      <right/>
      <top/>
      <bottom/>
      <diagonal/>
    </border>
    <border>
      <left/>
      <right style="hair">
        <color rgb="FF000000"/>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hair">
        <color rgb="FF000000"/>
      </right>
      <top style="hair">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diagonal/>
    </border>
    <border>
      <left/>
      <right/>
      <top style="medium">
        <color rgb="FF000000"/>
      </top>
      <bottom/>
      <diagonal/>
    </border>
    <border>
      <left/>
      <right/>
      <top style="thin">
        <color rgb="FF000000"/>
      </top>
      <bottom style="thin">
        <color rgb="FF000000"/>
      </bottom>
      <diagonal/>
    </border>
    <border>
      <left style="medium">
        <color rgb="FF000000"/>
      </left>
      <right style="medium">
        <color rgb="FF000000"/>
      </right>
      <top/>
      <bottom/>
      <diagonal/>
    </border>
    <border>
      <left style="hair">
        <color rgb="FF000000"/>
      </left>
      <right style="hair">
        <color rgb="FF000000"/>
      </right>
      <top style="hair">
        <color rgb="FF000000"/>
      </top>
      <bottom/>
      <diagonal/>
    </border>
    <border>
      <left style="medium">
        <color rgb="FF000000"/>
      </left>
      <right style="medium">
        <color rgb="FF000000"/>
      </right>
      <top style="medium">
        <color rgb="FF000000"/>
      </top>
      <bottom/>
      <diagonal/>
    </border>
    <border>
      <left style="medium">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top/>
      <bottom style="medium">
        <color rgb="FF000000"/>
      </bottom>
      <diagonal/>
    </border>
    <border>
      <left style="hair">
        <color rgb="FF000000"/>
      </left>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rgb="FF000000"/>
      </right>
      <top/>
      <bottom/>
      <diagonal/>
    </border>
    <border>
      <left style="thin">
        <color rgb="FF000000"/>
      </left>
      <right style="thin">
        <color rgb="FF000000"/>
      </right>
      <top style="thin">
        <color theme="0"/>
      </top>
      <bottom/>
      <diagonal/>
    </border>
    <border>
      <left style="thin">
        <color rgb="FF000000"/>
      </left>
      <right style="hair">
        <color rgb="FF000000"/>
      </right>
      <top style="medium">
        <color rgb="FF000000"/>
      </top>
      <bottom/>
      <diagonal/>
    </border>
    <border>
      <left style="hair">
        <color rgb="FF000000"/>
      </left>
      <right/>
      <top/>
      <bottom style="hair">
        <color rgb="FF000000"/>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hair">
        <color rgb="FF000000"/>
      </left>
      <right/>
      <top/>
      <bottom/>
      <diagonal/>
    </border>
    <border>
      <left style="hair">
        <color rgb="FF000000"/>
      </left>
      <right/>
      <top style="hair">
        <color rgb="FF000000"/>
      </top>
      <bottom/>
      <diagonal/>
    </border>
    <border>
      <left style="thin">
        <color theme="0"/>
      </left>
      <right style="thin">
        <color theme="0"/>
      </right>
      <top/>
      <bottom/>
      <diagonal/>
    </border>
    <border>
      <left style="thin">
        <color theme="0"/>
      </left>
      <right style="thin">
        <color theme="0"/>
      </right>
      <top style="medium">
        <color rgb="FF000000"/>
      </top>
      <bottom/>
      <diagonal/>
    </border>
    <border>
      <left style="thin">
        <color theme="0"/>
      </left>
      <right/>
      <top style="medium">
        <color rgb="FF000000"/>
      </top>
      <bottom/>
      <diagonal/>
    </border>
    <border>
      <left/>
      <right/>
      <top style="medium">
        <color rgb="FF000000"/>
      </top>
      <bottom/>
      <diagonal/>
    </border>
    <border>
      <left/>
      <right style="thin">
        <color theme="0"/>
      </right>
      <top style="medium">
        <color rgb="FF000000"/>
      </top>
      <bottom/>
      <diagonal/>
    </border>
    <border>
      <left style="thin">
        <color theme="0"/>
      </left>
      <right style="thin">
        <color theme="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style="hair">
        <color rgb="FF000000"/>
      </right>
      <top style="medium">
        <color rgb="FF000000"/>
      </top>
      <bottom/>
      <diagonal/>
    </border>
    <border>
      <left style="thin">
        <color theme="0"/>
      </left>
      <right style="thin">
        <color theme="0"/>
      </right>
      <top style="medium">
        <color rgb="FF000000"/>
      </top>
      <bottom/>
      <diagonal/>
    </border>
    <border>
      <left style="thin">
        <color theme="0"/>
      </left>
      <right style="thin">
        <color rgb="FF000000"/>
      </right>
      <top style="medium">
        <color rgb="FF000000"/>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rgb="FF000000"/>
      </left>
      <right style="hair">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n">
        <color rgb="FF000000"/>
      </left>
      <right style="thin">
        <color rgb="FF000000"/>
      </right>
      <top/>
      <bottom/>
      <diagonal/>
    </border>
  </borders>
  <cellStyleXfs count="1">
    <xf numFmtId="0" fontId="0" fillId="0" borderId="0"/>
  </cellStyleXfs>
  <cellXfs count="475">
    <xf numFmtId="0" fontId="0" fillId="0" borderId="0" xfId="0" applyFont="1" applyAlignment="1"/>
    <xf numFmtId="0" fontId="5" fillId="0" borderId="0" xfId="0" applyFont="1"/>
    <xf numFmtId="0" fontId="5" fillId="0" borderId="0" xfId="0" applyFont="1" applyAlignment="1">
      <alignment vertical="center"/>
    </xf>
    <xf numFmtId="0" fontId="7" fillId="0" borderId="0" xfId="0" applyFont="1" applyAlignment="1">
      <alignmen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5" fillId="0" borderId="14" xfId="0" applyFont="1" applyBorder="1" applyAlignment="1">
      <alignment horizontal="left" vertical="center" wrapText="1"/>
    </xf>
    <xf numFmtId="0" fontId="3" fillId="0" borderId="15" xfId="0" applyFont="1" applyBorder="1" applyAlignment="1">
      <alignment horizontal="center" vertical="center" wrapText="1"/>
    </xf>
    <xf numFmtId="0" fontId="5" fillId="0" borderId="16" xfId="0" applyFont="1" applyBorder="1" applyAlignment="1">
      <alignment horizontal="left" vertical="center" wrapText="1"/>
    </xf>
    <xf numFmtId="0" fontId="3" fillId="0" borderId="17" xfId="0" applyFont="1" applyBorder="1" applyAlignment="1">
      <alignment horizontal="center" vertical="center" wrapText="1"/>
    </xf>
    <xf numFmtId="0" fontId="5" fillId="0" borderId="18" xfId="0" applyFont="1" applyBorder="1" applyAlignment="1">
      <alignment horizontal="left" vertical="center" wrapText="1"/>
    </xf>
    <xf numFmtId="0" fontId="8" fillId="3" borderId="19" xfId="0" applyFont="1" applyFill="1" applyBorder="1" applyAlignment="1">
      <alignment vertical="center"/>
    </xf>
    <xf numFmtId="2" fontId="8" fillId="3" borderId="19" xfId="0" applyNumberFormat="1" applyFont="1" applyFill="1" applyBorder="1" applyAlignment="1">
      <alignment vertical="center"/>
    </xf>
    <xf numFmtId="1" fontId="8" fillId="3" borderId="19" xfId="0" applyNumberFormat="1" applyFont="1" applyFill="1" applyBorder="1" applyAlignment="1">
      <alignment horizontal="center" vertical="center"/>
    </xf>
    <xf numFmtId="0" fontId="8" fillId="3" borderId="19" xfId="0" applyFont="1" applyFill="1" applyBorder="1" applyAlignment="1">
      <alignment horizontal="left" vertical="center" wrapText="1"/>
    </xf>
    <xf numFmtId="0" fontId="8" fillId="0" borderId="35" xfId="0" applyFont="1" applyBorder="1" applyAlignment="1">
      <alignment horizontal="left" vertical="center" wrapText="1"/>
    </xf>
    <xf numFmtId="0" fontId="4" fillId="3" borderId="39" xfId="0" applyFont="1" applyFill="1" applyBorder="1" applyAlignment="1">
      <alignment horizontal="center" vertical="center"/>
    </xf>
    <xf numFmtId="0" fontId="8" fillId="9" borderId="40" xfId="0" applyFont="1" applyFill="1" applyBorder="1" applyAlignment="1">
      <alignment horizontal="left" vertical="center" wrapText="1"/>
    </xf>
    <xf numFmtId="0" fontId="4" fillId="3" borderId="5" xfId="0" applyFont="1" applyFill="1" applyBorder="1" applyAlignment="1">
      <alignment horizontal="center" vertical="center"/>
    </xf>
    <xf numFmtId="0" fontId="8" fillId="9" borderId="42" xfId="0" applyFont="1" applyFill="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4" fillId="3" borderId="47" xfId="0" applyFont="1" applyFill="1" applyBorder="1" applyAlignment="1">
      <alignment horizontal="center" vertical="center"/>
    </xf>
    <xf numFmtId="0" fontId="8" fillId="9" borderId="47"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39" xfId="0" applyFont="1" applyFill="1" applyBorder="1" applyAlignment="1">
      <alignment horizontal="left" vertical="center" wrapText="1"/>
    </xf>
    <xf numFmtId="0" fontId="8" fillId="9" borderId="5" xfId="0" applyFont="1" applyFill="1" applyBorder="1" applyAlignment="1">
      <alignment horizontal="left" vertical="center"/>
    </xf>
    <xf numFmtId="0" fontId="8" fillId="9" borderId="47" xfId="0" applyFont="1" applyFill="1" applyBorder="1" applyAlignment="1">
      <alignment horizontal="left" vertical="center"/>
    </xf>
    <xf numFmtId="0" fontId="8" fillId="3" borderId="65" xfId="0" applyFont="1" applyFill="1" applyBorder="1" applyAlignment="1">
      <alignment horizontal="center" vertical="center"/>
    </xf>
    <xf numFmtId="0" fontId="8" fillId="10" borderId="65" xfId="0" applyFont="1" applyFill="1" applyBorder="1" applyAlignment="1">
      <alignment horizontal="left" vertical="center" wrapText="1"/>
    </xf>
    <xf numFmtId="0" fontId="8" fillId="3" borderId="66" xfId="0" applyFont="1" applyFill="1" applyBorder="1" applyAlignment="1">
      <alignment horizontal="center" vertical="center" wrapText="1"/>
    </xf>
    <xf numFmtId="0" fontId="9" fillId="0" borderId="0" xfId="0" applyFont="1" applyAlignment="1">
      <alignment vertical="center"/>
    </xf>
    <xf numFmtId="0" fontId="8" fillId="0" borderId="0" xfId="0" applyFont="1" applyAlignment="1">
      <alignment vertical="center"/>
    </xf>
    <xf numFmtId="0" fontId="4" fillId="0" borderId="47" xfId="0" applyFont="1" applyBorder="1" applyAlignment="1">
      <alignment horizontal="center" vertical="center"/>
    </xf>
    <xf numFmtId="0" fontId="8" fillId="6" borderId="19" xfId="0" applyFont="1" applyFill="1" applyBorder="1" applyAlignment="1">
      <alignment vertical="center"/>
    </xf>
    <xf numFmtId="0" fontId="8" fillId="9" borderId="39" xfId="0" applyFont="1" applyFill="1" applyBorder="1" applyAlignment="1">
      <alignment horizontal="left" vertical="center"/>
    </xf>
    <xf numFmtId="0" fontId="8" fillId="9" borderId="70" xfId="0" applyFont="1" applyFill="1" applyBorder="1" applyAlignment="1">
      <alignment horizontal="left" vertical="center" wrapText="1"/>
    </xf>
    <xf numFmtId="0" fontId="4" fillId="3" borderId="75" xfId="0" applyFont="1" applyFill="1" applyBorder="1" applyAlignment="1">
      <alignment horizontal="center" vertical="center"/>
    </xf>
    <xf numFmtId="0" fontId="8" fillId="9" borderId="75" xfId="0" applyFont="1" applyFill="1" applyBorder="1" applyAlignment="1">
      <alignment horizontal="left" vertical="center" wrapText="1"/>
    </xf>
    <xf numFmtId="0" fontId="8" fillId="3" borderId="84" xfId="0" applyFont="1" applyFill="1" applyBorder="1" applyAlignment="1">
      <alignment vertical="center"/>
    </xf>
    <xf numFmtId="0" fontId="8" fillId="3" borderId="19" xfId="0" applyFont="1" applyFill="1" applyBorder="1" applyAlignment="1">
      <alignment horizontal="left" vertical="center"/>
    </xf>
    <xf numFmtId="2" fontId="8" fillId="0" borderId="0" xfId="0" applyNumberFormat="1" applyFont="1" applyAlignment="1">
      <alignment vertical="center"/>
    </xf>
    <xf numFmtId="0" fontId="10" fillId="3" borderId="19" xfId="0" applyFont="1" applyFill="1" applyBorder="1" applyAlignment="1">
      <alignment horizontal="left" vertical="center"/>
    </xf>
    <xf numFmtId="0" fontId="11" fillId="3" borderId="19" xfId="0" applyFont="1" applyFill="1" applyBorder="1" applyAlignment="1">
      <alignment horizontal="center" vertical="center"/>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0" fontId="4" fillId="3" borderId="87" xfId="0" applyFont="1" applyFill="1" applyBorder="1" applyAlignment="1">
      <alignment horizontal="center" vertical="center"/>
    </xf>
    <xf numFmtId="0" fontId="8" fillId="9" borderId="65" xfId="0" applyFont="1" applyFill="1" applyBorder="1" applyAlignment="1">
      <alignment horizontal="left" vertical="center" wrapText="1"/>
    </xf>
    <xf numFmtId="0" fontId="8" fillId="3" borderId="88" xfId="0" applyFont="1" applyFill="1" applyBorder="1" applyAlignment="1">
      <alignment horizontal="left" vertical="center" wrapText="1"/>
    </xf>
    <xf numFmtId="0" fontId="8" fillId="3" borderId="89" xfId="0" applyFont="1" applyFill="1" applyBorder="1" applyAlignment="1">
      <alignment horizontal="left" vertical="center" wrapText="1"/>
    </xf>
    <xf numFmtId="0" fontId="8" fillId="3" borderId="65" xfId="0" applyFont="1" applyFill="1" applyBorder="1" applyAlignment="1">
      <alignment horizontal="left" vertical="center" wrapText="1"/>
    </xf>
    <xf numFmtId="0" fontId="4" fillId="3" borderId="65" xfId="0" applyFont="1" applyFill="1" applyBorder="1" applyAlignment="1">
      <alignment horizontal="center" vertical="center"/>
    </xf>
    <xf numFmtId="0" fontId="8" fillId="3" borderId="9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0" borderId="46" xfId="0" quotePrefix="1" applyFont="1" applyBorder="1" applyAlignment="1">
      <alignment horizontal="left" vertical="center" wrapText="1"/>
    </xf>
    <xf numFmtId="0" fontId="8" fillId="3" borderId="91" xfId="0" applyFont="1" applyFill="1" applyBorder="1" applyAlignment="1">
      <alignment horizontal="left" vertical="center" wrapText="1"/>
    </xf>
    <xf numFmtId="0" fontId="8" fillId="3" borderId="84" xfId="0" applyFont="1" applyFill="1" applyBorder="1" applyAlignment="1">
      <alignment horizontal="left" vertical="center"/>
    </xf>
    <xf numFmtId="0" fontId="4" fillId="12" borderId="19" xfId="0" applyFont="1" applyFill="1" applyBorder="1" applyAlignment="1">
      <alignment horizontal="center" vertical="center"/>
    </xf>
    <xf numFmtId="0" fontId="4" fillId="12" borderId="93" xfId="0" applyFont="1" applyFill="1" applyBorder="1" applyAlignment="1">
      <alignment horizontal="left" vertical="center" wrapText="1"/>
    </xf>
    <xf numFmtId="0" fontId="4" fillId="12" borderId="95" xfId="0" applyFont="1" applyFill="1" applyBorder="1" applyAlignment="1">
      <alignment horizontal="left" vertical="center" wrapText="1"/>
    </xf>
    <xf numFmtId="0" fontId="4" fillId="12" borderId="97" xfId="0" applyFont="1" applyFill="1" applyBorder="1" applyAlignment="1">
      <alignment horizontal="left" vertical="center" wrapText="1"/>
    </xf>
    <xf numFmtId="0" fontId="8" fillId="0" borderId="73" xfId="0" applyFont="1" applyBorder="1" applyAlignment="1">
      <alignment horizontal="left" vertical="center" wrapText="1"/>
    </xf>
    <xf numFmtId="0" fontId="9" fillId="0" borderId="35" xfId="0" applyFont="1" applyBorder="1" applyAlignment="1">
      <alignment horizontal="left" vertical="center" wrapText="1"/>
    </xf>
    <xf numFmtId="0" fontId="9" fillId="0" borderId="73" xfId="0" applyFont="1" applyBorder="1" applyAlignment="1">
      <alignment horizontal="left" vertical="center" wrapText="1"/>
    </xf>
    <xf numFmtId="0" fontId="8" fillId="3" borderId="101" xfId="0" applyFont="1" applyFill="1" applyBorder="1" applyAlignment="1">
      <alignment horizontal="center" vertical="center"/>
    </xf>
    <xf numFmtId="0" fontId="9" fillId="0" borderId="59" xfId="0" applyFont="1" applyBorder="1" applyAlignment="1">
      <alignment horizontal="left" vertical="center" wrapText="1"/>
    </xf>
    <xf numFmtId="0" fontId="9" fillId="0" borderId="103" xfId="0" applyFont="1" applyBorder="1" applyAlignment="1">
      <alignment horizontal="left" vertical="center" wrapText="1"/>
    </xf>
    <xf numFmtId="0" fontId="4" fillId="3" borderId="64" xfId="0" applyFont="1" applyFill="1" applyBorder="1" applyAlignment="1">
      <alignment horizontal="center" vertical="center"/>
    </xf>
    <xf numFmtId="0" fontId="4" fillId="12" borderId="104" xfId="0" applyFont="1" applyFill="1" applyBorder="1" applyAlignment="1">
      <alignment horizontal="left" vertical="center" wrapText="1"/>
    </xf>
    <xf numFmtId="0" fontId="9" fillId="0" borderId="32" xfId="0" applyFont="1" applyBorder="1" applyAlignment="1">
      <alignment horizontal="left" vertical="center" wrapText="1"/>
    </xf>
    <xf numFmtId="0" fontId="9" fillId="0" borderId="54" xfId="0" applyFont="1" applyBorder="1" applyAlignment="1">
      <alignment horizontal="left" vertical="center" wrapText="1"/>
    </xf>
    <xf numFmtId="0" fontId="4" fillId="3" borderId="19" xfId="0" applyFont="1" applyFill="1" applyBorder="1" applyAlignment="1">
      <alignment horizontal="center" vertical="center"/>
    </xf>
    <xf numFmtId="0" fontId="4" fillId="13" borderId="19" xfId="0" applyFont="1" applyFill="1" applyBorder="1" applyAlignment="1">
      <alignment horizontal="center" vertical="center"/>
    </xf>
    <xf numFmtId="0" fontId="14" fillId="13" borderId="106" xfId="0" applyFont="1" applyFill="1" applyBorder="1" applyAlignment="1">
      <alignment horizontal="left" vertical="center" wrapText="1"/>
    </xf>
    <xf numFmtId="0" fontId="9" fillId="0" borderId="111" xfId="0" applyFont="1" applyBorder="1" applyAlignment="1">
      <alignment horizontal="left" vertical="center" wrapText="1"/>
    </xf>
    <xf numFmtId="0" fontId="9" fillId="0" borderId="116" xfId="0" applyFont="1" applyBorder="1" applyAlignment="1">
      <alignment horizontal="left" vertical="center" wrapText="1"/>
    </xf>
    <xf numFmtId="0" fontId="8" fillId="0" borderId="120" xfId="0" applyFont="1" applyBorder="1" applyAlignment="1">
      <alignment horizontal="left" vertical="center" wrapText="1"/>
    </xf>
    <xf numFmtId="0" fontId="4" fillId="3" borderId="70" xfId="0" applyFont="1" applyFill="1" applyBorder="1" applyAlignment="1">
      <alignment horizontal="center" vertical="center"/>
    </xf>
    <xf numFmtId="0" fontId="8" fillId="0" borderId="32" xfId="0" applyFont="1" applyBorder="1" applyAlignment="1">
      <alignment horizontal="left" vertical="center" wrapText="1"/>
    </xf>
    <xf numFmtId="0" fontId="4" fillId="3" borderId="122" xfId="0" applyFont="1" applyFill="1" applyBorder="1" applyAlignment="1">
      <alignment horizontal="center" vertical="center"/>
    </xf>
    <xf numFmtId="0" fontId="8" fillId="0" borderId="30" xfId="0" applyFont="1" applyBorder="1" applyAlignment="1">
      <alignment horizontal="left" vertical="center" wrapText="1"/>
    </xf>
    <xf numFmtId="0" fontId="4" fillId="0" borderId="0" xfId="0" applyFont="1" applyAlignment="1">
      <alignment horizontal="left" vertical="center" wrapText="1"/>
    </xf>
    <xf numFmtId="0" fontId="4" fillId="3" borderId="125" xfId="0" applyFont="1" applyFill="1" applyBorder="1" applyAlignment="1">
      <alignment horizontal="center" vertical="center"/>
    </xf>
    <xf numFmtId="0" fontId="4" fillId="3" borderId="126" xfId="0" applyFont="1" applyFill="1" applyBorder="1" applyAlignment="1">
      <alignment horizontal="center" vertical="center"/>
    </xf>
    <xf numFmtId="0" fontId="16" fillId="13" borderId="128" xfId="0" applyFont="1" applyFill="1" applyBorder="1" applyAlignment="1">
      <alignment horizontal="left" vertical="center" wrapText="1"/>
    </xf>
    <xf numFmtId="0" fontId="9" fillId="0" borderId="132" xfId="0" applyFont="1" applyBorder="1" applyAlignment="1">
      <alignment horizontal="left" vertical="center" wrapText="1"/>
    </xf>
    <xf numFmtId="0" fontId="8" fillId="0" borderId="133" xfId="0" applyFont="1" applyBorder="1" applyAlignment="1">
      <alignment horizontal="left" vertical="center" wrapText="1"/>
    </xf>
    <xf numFmtId="0" fontId="8" fillId="0" borderId="134" xfId="0" applyFont="1" applyBorder="1" applyAlignment="1">
      <alignment horizontal="left" vertical="center" wrapText="1"/>
    </xf>
    <xf numFmtId="0" fontId="8" fillId="3" borderId="135" xfId="0" applyFont="1" applyFill="1" applyBorder="1" applyAlignment="1">
      <alignment horizontal="left" vertical="center" wrapText="1"/>
    </xf>
    <xf numFmtId="0" fontId="8" fillId="3" borderId="135" xfId="0" applyFont="1" applyFill="1" applyBorder="1" applyAlignment="1">
      <alignment horizontal="center" vertical="center"/>
    </xf>
    <xf numFmtId="0" fontId="4" fillId="3" borderId="135" xfId="0" applyFont="1" applyFill="1" applyBorder="1" applyAlignment="1">
      <alignment horizontal="center" vertical="center"/>
    </xf>
    <xf numFmtId="0" fontId="8" fillId="10" borderId="136" xfId="0" applyFont="1" applyFill="1" applyBorder="1" applyAlignment="1">
      <alignment horizontal="left" vertical="center" wrapText="1"/>
    </xf>
    <xf numFmtId="0" fontId="17" fillId="13" borderId="139" xfId="0" applyFont="1" applyFill="1" applyBorder="1" applyAlignment="1">
      <alignment horizontal="left" vertical="center" wrapText="1"/>
    </xf>
    <xf numFmtId="0" fontId="18" fillId="13" borderId="140" xfId="0" applyFont="1" applyFill="1" applyBorder="1" applyAlignment="1">
      <alignment horizontal="left" vertical="center" wrapText="1"/>
    </xf>
    <xf numFmtId="0" fontId="8" fillId="0" borderId="29" xfId="0" applyFont="1" applyBorder="1" applyAlignment="1">
      <alignment horizontal="left" vertical="center" wrapText="1"/>
    </xf>
    <xf numFmtId="0" fontId="8" fillId="9" borderId="65" xfId="0" applyFont="1" applyFill="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8" fillId="9" borderId="87" xfId="0" applyFont="1" applyFill="1" applyBorder="1" applyAlignment="1">
      <alignment horizontal="left" vertical="center" wrapText="1"/>
    </xf>
    <xf numFmtId="0" fontId="4" fillId="0" borderId="71" xfId="0" applyFont="1" applyBorder="1" applyAlignment="1">
      <alignment horizontal="center" vertical="center"/>
    </xf>
    <xf numFmtId="168" fontId="8" fillId="0" borderId="0" xfId="0" applyNumberFormat="1" applyFont="1" applyAlignment="1">
      <alignment vertical="center"/>
    </xf>
    <xf numFmtId="0" fontId="8" fillId="3" borderId="47" xfId="0" applyFont="1" applyFill="1" applyBorder="1" applyAlignment="1">
      <alignment horizontal="center" vertical="center"/>
    </xf>
    <xf numFmtId="168" fontId="8" fillId="0" borderId="0" xfId="0" applyNumberFormat="1" applyFont="1" applyAlignment="1">
      <alignment horizontal="center" vertical="center" wrapText="1"/>
    </xf>
    <xf numFmtId="0" fontId="8" fillId="3" borderId="5" xfId="0" applyFont="1" applyFill="1" applyBorder="1" applyAlignment="1">
      <alignment horizontal="center" vertical="center"/>
    </xf>
    <xf numFmtId="0" fontId="8" fillId="3" borderId="39" xfId="0" applyFont="1" applyFill="1" applyBorder="1" applyAlignment="1">
      <alignment horizontal="center" vertical="center"/>
    </xf>
    <xf numFmtId="0" fontId="8" fillId="9" borderId="135" xfId="0" applyFont="1" applyFill="1" applyBorder="1" applyAlignment="1">
      <alignment horizontal="left" vertical="center" wrapText="1"/>
    </xf>
    <xf numFmtId="0" fontId="8" fillId="3" borderId="75" xfId="0" applyFont="1" applyFill="1" applyBorder="1" applyAlignment="1">
      <alignment horizontal="center" vertical="center"/>
    </xf>
    <xf numFmtId="0" fontId="8" fillId="3" borderId="146" xfId="0" applyFont="1" applyFill="1" applyBorder="1" applyAlignment="1">
      <alignment horizontal="center" vertical="center"/>
    </xf>
    <xf numFmtId="0" fontId="8" fillId="3" borderId="19" xfId="0" applyFont="1" applyFill="1" applyBorder="1"/>
    <xf numFmtId="0" fontId="8" fillId="3" borderId="147" xfId="0" applyFont="1" applyFill="1" applyBorder="1"/>
    <xf numFmtId="0" fontId="8" fillId="3" borderId="148" xfId="0" applyFont="1" applyFill="1" applyBorder="1"/>
    <xf numFmtId="0" fontId="8" fillId="3" borderId="149" xfId="0" applyFont="1" applyFill="1" applyBorder="1"/>
    <xf numFmtId="0" fontId="8" fillId="3" borderId="150" xfId="0" applyFont="1" applyFill="1" applyBorder="1"/>
    <xf numFmtId="0" fontId="8" fillId="3" borderId="19" xfId="0" applyFont="1" applyFill="1" applyBorder="1" applyAlignment="1">
      <alignment horizontal="center"/>
    </xf>
    <xf numFmtId="0" fontId="8" fillId="3" borderId="153" xfId="0" applyFont="1" applyFill="1" applyBorder="1"/>
    <xf numFmtId="0" fontId="4" fillId="12" borderId="6" xfId="0" applyFont="1" applyFill="1" applyBorder="1" applyAlignment="1">
      <alignment horizontal="center" vertical="center"/>
    </xf>
    <xf numFmtId="164" fontId="8" fillId="3" borderId="19" xfId="0" applyNumberFormat="1" applyFont="1" applyFill="1" applyBorder="1" applyAlignment="1">
      <alignment horizontal="center"/>
    </xf>
    <xf numFmtId="9" fontId="4" fillId="12" borderId="91" xfId="0" applyNumberFormat="1" applyFont="1" applyFill="1" applyBorder="1" applyAlignment="1">
      <alignment horizontal="center" vertical="center"/>
    </xf>
    <xf numFmtId="0" fontId="8" fillId="3" borderId="19" xfId="0" applyFont="1" applyFill="1" applyBorder="1" applyAlignment="1">
      <alignment horizontal="center" vertical="center"/>
    </xf>
    <xf numFmtId="0" fontId="4" fillId="3" borderId="19" xfId="0" applyFont="1" applyFill="1" applyBorder="1"/>
    <xf numFmtId="0" fontId="4" fillId="3" borderId="163" xfId="0" applyFont="1" applyFill="1" applyBorder="1" applyAlignment="1">
      <alignment horizontal="center" vertical="center"/>
    </xf>
    <xf numFmtId="49" fontId="8" fillId="3" borderId="166" xfId="0" applyNumberFormat="1" applyFont="1" applyFill="1" applyBorder="1" applyAlignment="1">
      <alignment horizontal="center" vertical="center" wrapText="1"/>
    </xf>
    <xf numFmtId="49" fontId="8" fillId="3" borderId="19" xfId="0" applyNumberFormat="1" applyFont="1" applyFill="1" applyBorder="1" applyAlignment="1">
      <alignment horizontal="left" vertical="top" wrapText="1"/>
    </xf>
    <xf numFmtId="0" fontId="4" fillId="3" borderId="19" xfId="0" applyFont="1" applyFill="1" applyBorder="1" applyAlignment="1">
      <alignment wrapText="1"/>
    </xf>
    <xf numFmtId="0" fontId="4" fillId="15" borderId="172" xfId="0" applyFont="1" applyFill="1" applyBorder="1" applyAlignment="1">
      <alignment horizontal="center" vertical="center" wrapText="1"/>
    </xf>
    <xf numFmtId="0" fontId="4" fillId="0" borderId="0" xfId="0" applyFont="1" applyAlignment="1">
      <alignment horizontal="center" vertical="center" wrapText="1"/>
    </xf>
    <xf numFmtId="0" fontId="4" fillId="15" borderId="9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12" borderId="88" xfId="0" applyFont="1" applyFill="1" applyBorder="1" applyAlignment="1">
      <alignment horizontal="center" vertical="center" wrapText="1"/>
    </xf>
    <xf numFmtId="0" fontId="4" fillId="12" borderId="91"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xf numFmtId="0" fontId="8" fillId="0" borderId="80" xfId="0" applyFont="1" applyBorder="1"/>
    <xf numFmtId="0" fontId="4" fillId="8" borderId="6" xfId="0" applyFont="1" applyFill="1" applyBorder="1" applyAlignment="1">
      <alignment horizontal="center" vertical="center" wrapText="1"/>
    </xf>
    <xf numFmtId="0" fontId="4" fillId="0" borderId="0" xfId="0" applyFont="1" applyAlignment="1">
      <alignment vertical="center"/>
    </xf>
    <xf numFmtId="0" fontId="4" fillId="0" borderId="6" xfId="0" applyFont="1" applyBorder="1" applyAlignment="1">
      <alignment horizontal="center" vertical="center"/>
    </xf>
    <xf numFmtId="9" fontId="4" fillId="0" borderId="0" xfId="0" applyNumberFormat="1" applyFont="1" applyAlignment="1">
      <alignment vertical="center"/>
    </xf>
    <xf numFmtId="9" fontId="4" fillId="4" borderId="6" xfId="0" applyNumberFormat="1" applyFont="1" applyFill="1" applyBorder="1" applyAlignment="1">
      <alignment horizontal="center" vertical="center"/>
    </xf>
    <xf numFmtId="0" fontId="4" fillId="0" borderId="8" xfId="0" applyFont="1" applyBorder="1" applyAlignment="1">
      <alignment vertical="center"/>
    </xf>
    <xf numFmtId="0" fontId="8" fillId="0" borderId="173" xfId="0" applyFont="1" applyBorder="1" applyAlignment="1">
      <alignment vertical="center" wrapText="1"/>
    </xf>
    <xf numFmtId="0" fontId="4" fillId="0" borderId="0" xfId="0" applyFont="1" applyAlignment="1">
      <alignment horizontal="left" vertical="center"/>
    </xf>
    <xf numFmtId="9" fontId="4" fillId="0" borderId="6" xfId="0" applyNumberFormat="1" applyFont="1" applyBorder="1" applyAlignment="1">
      <alignment horizontal="center" vertical="center"/>
    </xf>
    <xf numFmtId="0" fontId="4" fillId="3" borderId="153" xfId="0" applyFont="1" applyFill="1" applyBorder="1" applyAlignment="1">
      <alignment vertical="center"/>
    </xf>
    <xf numFmtId="0" fontId="4" fillId="3" borderId="19" xfId="0" applyFont="1" applyFill="1" applyBorder="1" applyAlignment="1">
      <alignment vertical="center"/>
    </xf>
    <xf numFmtId="0" fontId="8" fillId="0" borderId="0" xfId="0" applyFont="1" applyAlignment="1">
      <alignment horizontal="center"/>
    </xf>
    <xf numFmtId="0" fontId="8" fillId="0" borderId="6" xfId="0" applyFont="1" applyBorder="1"/>
    <xf numFmtId="0" fontId="8" fillId="0" borderId="173" xfId="0" applyFont="1" applyBorder="1"/>
    <xf numFmtId="0" fontId="8" fillId="0" borderId="0" xfId="0" applyFont="1" applyAlignment="1">
      <alignment horizontal="left"/>
    </xf>
    <xf numFmtId="0" fontId="8" fillId="0" borderId="6" xfId="0" applyFont="1" applyBorder="1" applyAlignment="1">
      <alignment horizontal="left"/>
    </xf>
    <xf numFmtId="0" fontId="4" fillId="11" borderId="6" xfId="0" applyFont="1" applyFill="1" applyBorder="1" applyAlignment="1">
      <alignment horizontal="center" vertical="center" wrapText="1"/>
    </xf>
    <xf numFmtId="0" fontId="8" fillId="0" borderId="8" xfId="0" applyFont="1" applyBorder="1"/>
    <xf numFmtId="0" fontId="4" fillId="12" borderId="6"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0" borderId="173" xfId="0" applyFont="1" applyBorder="1" applyAlignment="1">
      <alignment vertical="center" wrapText="1"/>
    </xf>
    <xf numFmtId="0" fontId="4" fillId="16" borderId="6" xfId="0" applyFont="1" applyFill="1" applyBorder="1" applyAlignment="1">
      <alignment horizontal="center" vertical="center" wrapText="1"/>
    </xf>
    <xf numFmtId="0" fontId="4" fillId="3" borderId="19" xfId="0" applyFont="1" applyFill="1" applyBorder="1" applyAlignment="1">
      <alignment horizontal="left" vertical="center"/>
    </xf>
    <xf numFmtId="0" fontId="19" fillId="3" borderId="19" xfId="0" applyFont="1" applyFill="1" applyBorder="1" applyAlignment="1">
      <alignment vertical="center"/>
    </xf>
    <xf numFmtId="0" fontId="19" fillId="3" borderId="19" xfId="0" applyFont="1" applyFill="1" applyBorder="1"/>
    <xf numFmtId="0" fontId="8" fillId="3" borderId="174" xfId="0" applyFont="1" applyFill="1" applyBorder="1"/>
    <xf numFmtId="0" fontId="8" fillId="3" borderId="175" xfId="0" applyFont="1" applyFill="1" applyBorder="1"/>
    <xf numFmtId="0" fontId="8" fillId="3" borderId="176" xfId="0" applyFont="1" applyFill="1" applyBorder="1"/>
    <xf numFmtId="0" fontId="1" fillId="3" borderId="19" xfId="0" applyFont="1" applyFill="1" applyBorder="1" applyAlignment="1">
      <alignment vertical="center"/>
    </xf>
    <xf numFmtId="1" fontId="1" fillId="3" borderId="19" xfId="0" applyNumberFormat="1" applyFont="1" applyFill="1" applyBorder="1" applyAlignment="1">
      <alignment vertical="center"/>
    </xf>
    <xf numFmtId="49" fontId="1" fillId="3" borderId="19" xfId="0" applyNumberFormat="1" applyFont="1" applyFill="1" applyBorder="1" applyAlignment="1">
      <alignment vertical="center"/>
    </xf>
    <xf numFmtId="0" fontId="20" fillId="0" borderId="0" xfId="0" applyFont="1" applyAlignment="1">
      <alignment vertical="center"/>
    </xf>
    <xf numFmtId="1" fontId="21" fillId="3" borderId="19" xfId="0" applyNumberFormat="1" applyFont="1" applyFill="1" applyBorder="1" applyAlignment="1">
      <alignment vertical="center"/>
    </xf>
    <xf numFmtId="49" fontId="21" fillId="3" borderId="19" xfId="0" applyNumberFormat="1" applyFont="1" applyFill="1" applyBorder="1" applyAlignment="1">
      <alignment vertical="center"/>
    </xf>
    <xf numFmtId="0" fontId="21" fillId="3" borderId="19" xfId="0" applyFont="1" applyFill="1" applyBorder="1" applyAlignment="1">
      <alignment vertical="center"/>
    </xf>
    <xf numFmtId="0" fontId="22" fillId="0" borderId="0" xfId="0" applyFont="1" applyAlignment="1">
      <alignment vertical="center"/>
    </xf>
    <xf numFmtId="9" fontId="1" fillId="3" borderId="19" xfId="0" applyNumberFormat="1" applyFont="1" applyFill="1" applyBorder="1" applyAlignment="1">
      <alignment vertical="center"/>
    </xf>
    <xf numFmtId="9" fontId="20" fillId="3" borderId="19" xfId="0" applyNumberFormat="1" applyFont="1" applyFill="1" applyBorder="1" applyAlignment="1">
      <alignment vertical="center"/>
    </xf>
    <xf numFmtId="0" fontId="25" fillId="0" borderId="0" xfId="0" applyFont="1" applyAlignment="1">
      <alignment vertical="center" wrapText="1"/>
    </xf>
    <xf numFmtId="0" fontId="25" fillId="3" borderId="19" xfId="0" applyFont="1" applyFill="1" applyBorder="1" applyAlignment="1">
      <alignment vertical="center" wrapText="1"/>
    </xf>
    <xf numFmtId="0" fontId="26" fillId="12" borderId="75" xfId="0" applyFont="1" applyFill="1" applyBorder="1" applyAlignment="1">
      <alignment horizontal="center" vertical="center"/>
    </xf>
    <xf numFmtId="0" fontId="26" fillId="12" borderId="5" xfId="0" applyFont="1" applyFill="1" applyBorder="1" applyAlignment="1">
      <alignment horizontal="center" vertical="center" wrapText="1"/>
    </xf>
    <xf numFmtId="0" fontId="24" fillId="17" borderId="199" xfId="0" applyFont="1" applyFill="1" applyBorder="1" applyAlignment="1">
      <alignment horizontal="center" vertical="center"/>
    </xf>
    <xf numFmtId="0" fontId="24" fillId="17" borderId="200" xfId="0" applyFont="1" applyFill="1" applyBorder="1" applyAlignment="1">
      <alignment horizontal="center" vertical="center"/>
    </xf>
    <xf numFmtId="0" fontId="5" fillId="3" borderId="201" xfId="0" applyFont="1" applyFill="1" applyBorder="1" applyAlignment="1">
      <alignment horizontal="center" vertical="center" wrapText="1"/>
    </xf>
    <xf numFmtId="0" fontId="27" fillId="3" borderId="202" xfId="0" applyFont="1" applyFill="1" applyBorder="1" applyAlignment="1">
      <alignment horizontal="center" vertical="center" wrapText="1"/>
    </xf>
    <xf numFmtId="0" fontId="27" fillId="3" borderId="202" xfId="0" applyFont="1" applyFill="1" applyBorder="1" applyAlignment="1">
      <alignment horizontal="left" vertical="top" wrapText="1"/>
    </xf>
    <xf numFmtId="1" fontId="27" fillId="3" borderId="202" xfId="0" applyNumberFormat="1" applyFont="1" applyFill="1" applyBorder="1" applyAlignment="1">
      <alignment horizontal="center" vertical="center" wrapText="1"/>
    </xf>
    <xf numFmtId="0" fontId="27" fillId="3" borderId="203" xfId="0" applyFont="1" applyFill="1" applyBorder="1" applyAlignment="1">
      <alignment horizontal="center" vertical="center" wrapText="1"/>
    </xf>
    <xf numFmtId="0" fontId="27" fillId="3" borderId="204" xfId="0" applyFont="1" applyFill="1" applyBorder="1" applyAlignment="1">
      <alignment horizontal="center" vertical="center" wrapText="1"/>
    </xf>
    <xf numFmtId="9" fontId="3" fillId="0" borderId="68" xfId="0" applyNumberFormat="1" applyFont="1" applyBorder="1" applyAlignment="1">
      <alignment horizontal="center" vertical="center"/>
    </xf>
    <xf numFmtId="0" fontId="1" fillId="3" borderId="205" xfId="0" applyFont="1" applyFill="1" applyBorder="1" applyAlignment="1">
      <alignment vertical="center"/>
    </xf>
    <xf numFmtId="0" fontId="1" fillId="3" borderId="206" xfId="0" applyFont="1" applyFill="1" applyBorder="1" applyAlignment="1">
      <alignment vertical="center"/>
    </xf>
    <xf numFmtId="1" fontId="5" fillId="3" borderId="207" xfId="0" applyNumberFormat="1" applyFont="1" applyFill="1" applyBorder="1" applyAlignment="1">
      <alignment horizontal="center" vertical="center" wrapText="1"/>
    </xf>
    <xf numFmtId="0" fontId="27" fillId="3" borderId="208" xfId="0" applyFont="1" applyFill="1" applyBorder="1" applyAlignment="1">
      <alignment horizontal="center" vertical="center" wrapText="1"/>
    </xf>
    <xf numFmtId="0" fontId="27" fillId="3" borderId="208" xfId="0" applyFont="1" applyFill="1" applyBorder="1" applyAlignment="1">
      <alignment horizontal="left" vertical="top" wrapText="1"/>
    </xf>
    <xf numFmtId="0" fontId="27" fillId="3" borderId="209" xfId="0" applyFont="1" applyFill="1" applyBorder="1" applyAlignment="1">
      <alignment horizontal="center" vertical="center" wrapText="1"/>
    </xf>
    <xf numFmtId="0" fontId="1" fillId="3" borderId="205" xfId="0" applyFont="1" applyFill="1" applyBorder="1" applyAlignment="1">
      <alignment vertical="center" wrapText="1"/>
    </xf>
    <xf numFmtId="0" fontId="1" fillId="3" borderId="6" xfId="0" applyFont="1" applyFill="1" applyBorder="1" applyAlignment="1">
      <alignment vertical="center"/>
    </xf>
    <xf numFmtId="0" fontId="5" fillId="3" borderId="207" xfId="0" applyFont="1" applyFill="1" applyBorder="1" applyAlignment="1">
      <alignment horizontal="center" vertical="center" wrapText="1"/>
    </xf>
    <xf numFmtId="1" fontId="27" fillId="3" borderId="209" xfId="0" applyNumberFormat="1" applyFont="1" applyFill="1" applyBorder="1" applyAlignment="1">
      <alignment horizontal="center" vertical="center" wrapText="1"/>
    </xf>
    <xf numFmtId="9" fontId="3" fillId="0" borderId="6" xfId="0" applyNumberFormat="1" applyFont="1" applyBorder="1" applyAlignment="1">
      <alignment horizontal="center" vertical="center"/>
    </xf>
    <xf numFmtId="0" fontId="1" fillId="0" borderId="6" xfId="0" applyFont="1" applyBorder="1" applyAlignment="1">
      <alignment vertical="center"/>
    </xf>
    <xf numFmtId="0" fontId="1" fillId="0" borderId="68" xfId="0" applyFont="1" applyBorder="1" applyAlignment="1">
      <alignment vertical="center"/>
    </xf>
    <xf numFmtId="1" fontId="5" fillId="3" borderId="210" xfId="0" applyNumberFormat="1" applyFont="1" applyFill="1" applyBorder="1" applyAlignment="1">
      <alignment horizontal="center" vertical="center" wrapText="1"/>
    </xf>
    <xf numFmtId="0" fontId="27" fillId="3" borderId="211" xfId="0" applyFont="1" applyFill="1" applyBorder="1" applyAlignment="1">
      <alignment horizontal="center" vertical="center" wrapText="1"/>
    </xf>
    <xf numFmtId="0" fontId="27" fillId="3" borderId="211" xfId="0" applyFont="1" applyFill="1" applyBorder="1" applyAlignment="1">
      <alignment horizontal="left" vertical="top" wrapText="1"/>
    </xf>
    <xf numFmtId="0" fontId="27" fillId="3" borderId="212"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66" xfId="0" applyFont="1" applyFill="1" applyBorder="1" applyAlignment="1">
      <alignment horizontal="center" vertical="center" wrapText="1"/>
    </xf>
    <xf numFmtId="0" fontId="7" fillId="12" borderId="213"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29" fillId="0" borderId="0" xfId="0" applyFont="1"/>
    <xf numFmtId="2" fontId="30" fillId="0" borderId="0" xfId="0" applyNumberFormat="1" applyFont="1"/>
    <xf numFmtId="0" fontId="31" fillId="0" borderId="0" xfId="0" applyFont="1"/>
    <xf numFmtId="0" fontId="3"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165" fontId="30" fillId="0" borderId="0" xfId="0" applyNumberFormat="1" applyFont="1"/>
    <xf numFmtId="166" fontId="30" fillId="0" borderId="0" xfId="0" applyNumberFormat="1" applyFont="1"/>
    <xf numFmtId="167" fontId="30" fillId="0" borderId="0" xfId="0" applyNumberFormat="1" applyFont="1"/>
    <xf numFmtId="168" fontId="30" fillId="0" borderId="0" xfId="0" applyNumberFormat="1" applyFont="1"/>
    <xf numFmtId="0" fontId="33" fillId="9" borderId="42"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2" fillId="0" borderId="10" xfId="0" applyFont="1" applyBorder="1"/>
    <xf numFmtId="0" fontId="8" fillId="3" borderId="29" xfId="0" applyFont="1" applyFill="1" applyBorder="1" applyAlignment="1">
      <alignment horizontal="center" vertical="center" wrapText="1"/>
    </xf>
    <xf numFmtId="0" fontId="2" fillId="0" borderId="32" xfId="0" applyFont="1" applyBorder="1"/>
    <xf numFmtId="0" fontId="2" fillId="0" borderId="34" xfId="0" applyFont="1" applyBorder="1"/>
    <xf numFmtId="0" fontId="8" fillId="3" borderId="20" xfId="0" applyFont="1" applyFill="1" applyBorder="1" applyAlignment="1">
      <alignment horizontal="center" vertical="center" wrapText="1"/>
    </xf>
    <xf numFmtId="0" fontId="2" fillId="0" borderId="33" xfId="0" applyFont="1" applyBorder="1"/>
    <xf numFmtId="0" fontId="2" fillId="0" borderId="24" xfId="0" applyFont="1" applyBorder="1"/>
    <xf numFmtId="2" fontId="8" fillId="3" borderId="20" xfId="0" applyNumberFormat="1" applyFont="1" applyFill="1" applyBorder="1" applyAlignment="1">
      <alignment horizontal="center" vertical="center" wrapText="1"/>
    </xf>
    <xf numFmtId="0" fontId="4" fillId="3" borderId="55" xfId="0" applyFont="1" applyFill="1" applyBorder="1" applyAlignment="1">
      <alignment horizontal="center" vertical="center"/>
    </xf>
    <xf numFmtId="0" fontId="2" fillId="0" borderId="56" xfId="0" applyFont="1" applyBorder="1"/>
    <xf numFmtId="0" fontId="8" fillId="0" borderId="45" xfId="0" applyFont="1" applyBorder="1" applyAlignment="1">
      <alignment horizontal="left" vertical="center" wrapText="1"/>
    </xf>
    <xf numFmtId="0" fontId="2" fillId="0" borderId="35" xfId="0" applyFont="1" applyBorder="1"/>
    <xf numFmtId="0" fontId="8" fillId="0" borderId="46" xfId="0" applyFont="1" applyBorder="1" applyAlignment="1">
      <alignment horizontal="left" vertical="center" wrapText="1"/>
    </xf>
    <xf numFmtId="0" fontId="2" fillId="0" borderId="36" xfId="0" applyFont="1" applyBorder="1"/>
    <xf numFmtId="0" fontId="8" fillId="3" borderId="46" xfId="0" applyFont="1" applyFill="1" applyBorder="1" applyAlignment="1">
      <alignment vertical="center" wrapText="1"/>
    </xf>
    <xf numFmtId="0" fontId="2" fillId="0" borderId="43" xfId="0" applyFont="1" applyBorder="1"/>
    <xf numFmtId="0" fontId="8" fillId="3" borderId="46" xfId="0" applyFont="1" applyFill="1" applyBorder="1" applyAlignment="1">
      <alignment horizontal="center" vertical="center"/>
    </xf>
    <xf numFmtId="0" fontId="8" fillId="10" borderId="46"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2" fillId="0" borderId="73" xfId="0" applyFont="1" applyBorder="1"/>
    <xf numFmtId="0" fontId="2" fillId="0" borderId="77" xfId="0" applyFont="1" applyBorder="1"/>
    <xf numFmtId="0" fontId="8" fillId="3" borderId="79" xfId="0" applyFont="1" applyFill="1" applyBorder="1" applyAlignment="1">
      <alignment horizontal="center" vertical="center" wrapText="1"/>
    </xf>
    <xf numFmtId="0" fontId="2" fillId="0" borderId="81" xfId="0" applyFont="1" applyBorder="1"/>
    <xf numFmtId="0" fontId="2" fillId="0" borderId="83" xfId="0" applyFont="1" applyBorder="1"/>
    <xf numFmtId="0" fontId="8" fillId="0" borderId="78" xfId="0" applyFont="1" applyBorder="1" applyAlignment="1">
      <alignment horizontal="left" vertical="center" wrapText="1"/>
    </xf>
    <xf numFmtId="0" fontId="2" fillId="0" borderId="80" xfId="0" applyFont="1" applyBorder="1"/>
    <xf numFmtId="0" fontId="2" fillId="0" borderId="82" xfId="0" applyFont="1" applyBorder="1"/>
    <xf numFmtId="0" fontId="4" fillId="3" borderId="46" xfId="0" applyFont="1" applyFill="1" applyBorder="1" applyAlignment="1">
      <alignment horizontal="center" vertical="center"/>
    </xf>
    <xf numFmtId="0" fontId="2" fillId="0" borderId="61" xfId="0" applyFont="1" applyBorder="1"/>
    <xf numFmtId="0" fontId="8" fillId="3" borderId="62" xfId="0" applyFont="1" applyFill="1" applyBorder="1" applyAlignment="1">
      <alignment horizontal="center" vertical="center"/>
    </xf>
    <xf numFmtId="0" fontId="2" fillId="0" borderId="63" xfId="0" applyFont="1" applyBorder="1"/>
    <xf numFmtId="0" fontId="8" fillId="8" borderId="57" xfId="0" applyFont="1" applyFill="1" applyBorder="1" applyAlignment="1">
      <alignment horizontal="left" vertical="center" wrapText="1"/>
    </xf>
    <xf numFmtId="0" fontId="2" fillId="0" borderId="59" xfId="0" applyFont="1" applyBorder="1"/>
    <xf numFmtId="0" fontId="2" fillId="0" borderId="60" xfId="0" applyFont="1" applyBorder="1"/>
    <xf numFmtId="0" fontId="4" fillId="8" borderId="29" xfId="0" applyFont="1" applyFill="1" applyBorder="1" applyAlignment="1">
      <alignment horizontal="center" vertical="center" wrapText="1"/>
    </xf>
    <xf numFmtId="0" fontId="2" fillId="0" borderId="54" xfId="0" applyFont="1" applyBorder="1"/>
    <xf numFmtId="0" fontId="4" fillId="8" borderId="30" xfId="0" applyFont="1" applyFill="1" applyBorder="1" applyAlignment="1">
      <alignment vertical="center" wrapText="1"/>
    </xf>
    <xf numFmtId="0" fontId="4" fillId="8" borderId="30" xfId="0" applyFont="1" applyFill="1" applyBorder="1" applyAlignment="1">
      <alignment horizontal="center" vertical="center" textRotation="90" wrapText="1"/>
    </xf>
    <xf numFmtId="2" fontId="4" fillId="3" borderId="20" xfId="0" applyNumberFormat="1" applyFont="1" applyFill="1" applyBorder="1" applyAlignment="1">
      <alignment horizontal="center" vertical="center" textRotation="90" wrapText="1"/>
    </xf>
    <xf numFmtId="0" fontId="4" fillId="8" borderId="29" xfId="0" applyFont="1" applyFill="1" applyBorder="1" applyAlignment="1">
      <alignment horizontal="center" vertical="center"/>
    </xf>
    <xf numFmtId="0" fontId="4" fillId="8" borderId="52" xfId="0" applyFont="1" applyFill="1" applyBorder="1" applyAlignment="1">
      <alignment horizontal="center" vertical="center"/>
    </xf>
    <xf numFmtId="0" fontId="2" fillId="0" borderId="1" xfId="0" applyFont="1" applyBorder="1"/>
    <xf numFmtId="0" fontId="2" fillId="0" borderId="53" xfId="0" applyFont="1" applyBorder="1"/>
    <xf numFmtId="0" fontId="4" fillId="8" borderId="29" xfId="0" applyFont="1" applyFill="1" applyBorder="1" applyAlignment="1">
      <alignment horizontal="center" vertical="center" textRotation="90" wrapText="1"/>
    </xf>
    <xf numFmtId="0" fontId="4" fillId="8" borderId="58" xfId="0" applyFont="1" applyFill="1" applyBorder="1" applyAlignment="1">
      <alignment horizontal="center" vertical="center" textRotation="90" wrapText="1"/>
    </xf>
    <xf numFmtId="0" fontId="4" fillId="3" borderId="20" xfId="0" applyFont="1" applyFill="1" applyBorder="1" applyAlignment="1">
      <alignment horizontal="center" vertical="center" textRotation="90" wrapText="1"/>
    </xf>
    <xf numFmtId="0" fontId="8" fillId="3" borderId="48" xfId="0" applyFont="1" applyFill="1" applyBorder="1" applyAlignment="1">
      <alignment horizontal="center" vertical="center"/>
    </xf>
    <xf numFmtId="0" fontId="2" fillId="0" borderId="51" xfId="0" applyFont="1" applyBorder="1"/>
    <xf numFmtId="0" fontId="2" fillId="0" borderId="50" xfId="0" applyFont="1" applyBorder="1"/>
    <xf numFmtId="0" fontId="8" fillId="8" borderId="29" xfId="0" applyFont="1" applyFill="1" applyBorder="1" applyAlignment="1">
      <alignment horizontal="left" vertical="center" wrapText="1"/>
    </xf>
    <xf numFmtId="0" fontId="8" fillId="0" borderId="46" xfId="0" applyFont="1" applyBorder="1" applyAlignment="1">
      <alignment vertical="center" wrapText="1"/>
    </xf>
    <xf numFmtId="0" fontId="8" fillId="3" borderId="49" xfId="0" applyFont="1" applyFill="1" applyBorder="1" applyAlignment="1">
      <alignment horizontal="center" vertical="center" wrapText="1"/>
    </xf>
    <xf numFmtId="0" fontId="2" fillId="0" borderId="41" xfId="0" applyFont="1" applyBorder="1"/>
    <xf numFmtId="0" fontId="2" fillId="0" borderId="44" xfId="0" applyFont="1" applyBorder="1"/>
    <xf numFmtId="0" fontId="8" fillId="0" borderId="45" xfId="0" applyFont="1" applyBorder="1" applyAlignment="1">
      <alignment vertical="center" wrapText="1"/>
    </xf>
    <xf numFmtId="0" fontId="9" fillId="3" borderId="48" xfId="0" applyFont="1" applyFill="1" applyBorder="1" applyAlignment="1">
      <alignment horizontal="center" vertical="center"/>
    </xf>
    <xf numFmtId="166" fontId="8" fillId="3" borderId="20" xfId="0" applyNumberFormat="1" applyFont="1" applyFill="1" applyBorder="1" applyAlignment="1">
      <alignment horizontal="center" vertical="center" wrapText="1"/>
    </xf>
    <xf numFmtId="165" fontId="8" fillId="3" borderId="20" xfId="0" applyNumberFormat="1" applyFont="1" applyFill="1" applyBorder="1" applyAlignment="1">
      <alignment horizontal="center" vertical="center" wrapText="1"/>
    </xf>
    <xf numFmtId="0" fontId="8" fillId="0" borderId="46" xfId="0" applyFont="1" applyBorder="1" applyAlignment="1">
      <alignment horizontal="center" vertical="center" wrapText="1"/>
    </xf>
    <xf numFmtId="0" fontId="8" fillId="3" borderId="48" xfId="0" applyFont="1" applyFill="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33" fillId="3" borderId="37" xfId="0" applyFont="1" applyFill="1" applyBorder="1" applyAlignment="1">
      <alignment vertical="center" wrapText="1"/>
    </xf>
    <xf numFmtId="0" fontId="8" fillId="3" borderId="38" xfId="0" applyFont="1" applyFill="1" applyBorder="1" applyAlignment="1">
      <alignment horizontal="center" vertical="center"/>
    </xf>
    <xf numFmtId="0" fontId="8" fillId="3" borderId="20" xfId="0" applyFont="1" applyFill="1" applyBorder="1" applyAlignment="1">
      <alignment vertical="center" wrapText="1"/>
    </xf>
    <xf numFmtId="0" fontId="8" fillId="3" borderId="21" xfId="0" applyFont="1" applyFill="1" applyBorder="1" applyAlignment="1">
      <alignment horizontal="center" vertical="center"/>
    </xf>
    <xf numFmtId="0" fontId="2" fillId="0" borderId="22" xfId="0" applyFont="1" applyBorder="1"/>
    <xf numFmtId="0" fontId="2" fillId="0" borderId="23" xfId="0" applyFont="1" applyBorder="1"/>
    <xf numFmtId="0" fontId="2" fillId="0" borderId="25" xfId="0" applyFont="1" applyBorder="1"/>
    <xf numFmtId="0" fontId="2" fillId="0" borderId="26" xfId="0" applyFont="1" applyBorder="1"/>
    <xf numFmtId="0" fontId="2" fillId="0" borderId="27" xfId="0" applyFont="1" applyBorder="1"/>
    <xf numFmtId="164" fontId="8" fillId="3" borderId="9" xfId="0" applyNumberFormat="1" applyFont="1" applyFill="1" applyBorder="1" applyAlignment="1">
      <alignment horizontal="center" vertical="center"/>
    </xf>
    <xf numFmtId="0" fontId="2" fillId="0" borderId="28" xfId="0" applyFont="1" applyBorder="1"/>
    <xf numFmtId="0" fontId="4" fillId="8" borderId="9" xfId="0" applyFont="1" applyFill="1" applyBorder="1" applyAlignment="1">
      <alignment horizontal="center" vertical="center"/>
    </xf>
    <xf numFmtId="0" fontId="8" fillId="3" borderId="9" xfId="0" applyFont="1" applyFill="1" applyBorder="1" applyAlignment="1">
      <alignment horizontal="left" vertical="center" wrapText="1"/>
    </xf>
    <xf numFmtId="0" fontId="4" fillId="8" borderId="29" xfId="0" applyFont="1" applyFill="1" applyBorder="1" applyAlignment="1">
      <alignment horizontal="left" vertical="center" wrapText="1"/>
    </xf>
    <xf numFmtId="0" fontId="8" fillId="3" borderId="38" xfId="0" applyFont="1" applyFill="1" applyBorder="1" applyAlignment="1">
      <alignment horizontal="center" vertical="center" wrapText="1"/>
    </xf>
    <xf numFmtId="0" fontId="4" fillId="8" borderId="7" xfId="0" applyFont="1" applyFill="1" applyBorder="1" applyAlignment="1">
      <alignment horizontal="center" vertical="center"/>
    </xf>
    <xf numFmtId="0" fontId="2" fillId="0" borderId="31" xfId="0" applyFont="1" applyBorder="1"/>
    <xf numFmtId="0" fontId="2" fillId="0" borderId="8" xfId="0" applyFont="1" applyBorder="1"/>
    <xf numFmtId="0" fontId="8" fillId="10" borderId="38" xfId="0" applyFont="1" applyFill="1" applyBorder="1" applyAlignment="1">
      <alignment horizontal="left" vertical="center" wrapText="1"/>
    </xf>
    <xf numFmtId="0" fontId="9" fillId="3" borderId="37" xfId="0" applyFont="1" applyFill="1" applyBorder="1" applyAlignment="1">
      <alignment horizontal="center" vertical="center"/>
    </xf>
    <xf numFmtId="0" fontId="2" fillId="0" borderId="68" xfId="0" applyFont="1" applyBorder="1"/>
    <xf numFmtId="0" fontId="8" fillId="10" borderId="37" xfId="0" applyFont="1" applyFill="1" applyBorder="1" applyAlignment="1">
      <alignment horizontal="left" vertical="center" wrapText="1"/>
    </xf>
    <xf numFmtId="0" fontId="2" fillId="0" borderId="72" xfId="0" applyFont="1" applyBorder="1"/>
    <xf numFmtId="0" fontId="2" fillId="0" borderId="76" xfId="0" applyFont="1" applyBorder="1"/>
    <xf numFmtId="0" fontId="8" fillId="0" borderId="69" xfId="0" applyFont="1" applyBorder="1" applyAlignment="1">
      <alignment horizontal="left" vertical="center" wrapText="1"/>
    </xf>
    <xf numFmtId="0" fontId="2" fillId="0" borderId="71" xfId="0" applyFont="1" applyBorder="1"/>
    <xf numFmtId="0" fontId="2" fillId="0" borderId="74" xfId="0" applyFont="1" applyBorder="1"/>
    <xf numFmtId="0" fontId="8" fillId="10" borderId="29"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2" fillId="0" borderId="67" xfId="0" applyFont="1" applyBorder="1"/>
    <xf numFmtId="2" fontId="8" fillId="0" borderId="0" xfId="0" applyNumberFormat="1" applyFont="1" applyAlignment="1">
      <alignment horizontal="center" vertical="center" wrapText="1"/>
    </xf>
    <xf numFmtId="0" fontId="0" fillId="0" borderId="0" xfId="0" applyFont="1" applyAlignment="1"/>
    <xf numFmtId="0" fontId="8" fillId="0" borderId="0" xfId="0" applyFont="1" applyAlignment="1">
      <alignment horizontal="center" vertical="center" wrapText="1"/>
    </xf>
    <xf numFmtId="0" fontId="4" fillId="11" borderId="29" xfId="0" applyFont="1" applyFill="1" applyBorder="1" applyAlignment="1">
      <alignment horizontal="center" vertical="center" textRotation="90" wrapText="1"/>
    </xf>
    <xf numFmtId="0" fontId="4" fillId="11" borderId="29" xfId="0" applyFont="1" applyFill="1" applyBorder="1" applyAlignment="1">
      <alignment horizontal="center" vertical="center"/>
    </xf>
    <xf numFmtId="0" fontId="8" fillId="11" borderId="29" xfId="0" applyFont="1" applyFill="1" applyBorder="1" applyAlignment="1">
      <alignment horizontal="center" vertical="center" wrapText="1"/>
    </xf>
    <xf numFmtId="0" fontId="4" fillId="11" borderId="29" xfId="0" applyFont="1" applyFill="1" applyBorder="1" applyAlignment="1">
      <alignment horizontal="left" vertical="center" wrapText="1"/>
    </xf>
    <xf numFmtId="0" fontId="4" fillId="0" borderId="0" xfId="0" applyFont="1" applyAlignment="1">
      <alignment horizontal="center" vertical="center" textRotation="90" wrapText="1"/>
    </xf>
    <xf numFmtId="2" fontId="4" fillId="0" borderId="0" xfId="0" applyNumberFormat="1" applyFont="1" applyAlignment="1">
      <alignment horizontal="center" vertical="center" textRotation="90" wrapText="1"/>
    </xf>
    <xf numFmtId="0" fontId="8" fillId="3" borderId="78" xfId="0" applyFont="1" applyFill="1" applyBorder="1" applyAlignment="1">
      <alignment horizontal="left" vertical="center" wrapText="1"/>
    </xf>
    <xf numFmtId="0" fontId="2" fillId="0" borderId="86" xfId="0" applyFont="1" applyBorder="1"/>
    <xf numFmtId="0" fontId="4" fillId="11" borderId="7" xfId="0" applyFont="1" applyFill="1" applyBorder="1" applyAlignment="1">
      <alignment horizontal="center" vertical="center"/>
    </xf>
    <xf numFmtId="0" fontId="2" fillId="0" borderId="85" xfId="0" applyFont="1" applyBorder="1"/>
    <xf numFmtId="0" fontId="8" fillId="0" borderId="46" xfId="0" quotePrefix="1" applyFont="1" applyBorder="1" applyAlignment="1">
      <alignment horizontal="left" vertical="center" wrapText="1"/>
    </xf>
    <xf numFmtId="0" fontId="8" fillId="11" borderId="29" xfId="0" applyFont="1" applyFill="1" applyBorder="1" applyAlignment="1">
      <alignment horizontal="left" vertical="center" wrapText="1"/>
    </xf>
    <xf numFmtId="0" fontId="4" fillId="11" borderId="29" xfId="0" applyFont="1" applyFill="1" applyBorder="1" applyAlignment="1">
      <alignment horizontal="center" vertical="center" wrapText="1"/>
    </xf>
    <xf numFmtId="0" fontId="8" fillId="0" borderId="49" xfId="0" applyFont="1" applyBorder="1" applyAlignment="1">
      <alignment horizontal="center" vertical="center" wrapText="1"/>
    </xf>
    <xf numFmtId="0" fontId="9" fillId="3" borderId="46" xfId="0" applyFont="1" applyFill="1" applyBorder="1" applyAlignment="1">
      <alignment horizontal="center" vertical="center"/>
    </xf>
    <xf numFmtId="0" fontId="4" fillId="11" borderId="9" xfId="0" applyFont="1" applyFill="1" applyBorder="1" applyAlignment="1">
      <alignment horizontal="center" vertical="center"/>
    </xf>
    <xf numFmtId="0" fontId="12" fillId="11" borderId="29" xfId="0" applyFont="1" applyFill="1" applyBorder="1" applyAlignment="1">
      <alignment horizontal="left" vertical="center" wrapText="1"/>
    </xf>
    <xf numFmtId="0" fontId="2" fillId="0" borderId="100" xfId="0" applyFont="1" applyBorder="1"/>
    <xf numFmtId="0" fontId="2" fillId="0" borderId="99" xfId="0" applyFont="1" applyBorder="1"/>
    <xf numFmtId="0" fontId="4" fillId="12" borderId="29" xfId="0" applyFont="1" applyFill="1" applyBorder="1" applyAlignment="1">
      <alignment horizontal="center" vertical="center" wrapText="1"/>
    </xf>
    <xf numFmtId="0" fontId="4" fillId="12" borderId="29" xfId="0" applyFont="1" applyFill="1" applyBorder="1" applyAlignment="1">
      <alignment horizontal="center" vertical="center"/>
    </xf>
    <xf numFmtId="0" fontId="8" fillId="3" borderId="37" xfId="0" applyFont="1" applyFill="1" applyBorder="1" applyAlignment="1">
      <alignment horizontal="center" vertical="center"/>
    </xf>
    <xf numFmtId="0" fontId="4" fillId="12" borderId="52" xfId="0" applyFont="1" applyFill="1" applyBorder="1" applyAlignment="1">
      <alignment horizontal="center" vertical="center"/>
    </xf>
    <xf numFmtId="0" fontId="4" fillId="12" borderId="30" xfId="0" applyFont="1" applyFill="1" applyBorder="1" applyAlignment="1">
      <alignment horizontal="center" vertical="center" textRotation="90" wrapText="1"/>
    </xf>
    <xf numFmtId="0" fontId="4" fillId="12" borderId="79" xfId="0" applyFont="1" applyFill="1" applyBorder="1" applyAlignment="1">
      <alignment horizontal="center" vertical="center" textRotation="90" wrapText="1"/>
    </xf>
    <xf numFmtId="0" fontId="2" fillId="0" borderId="98" xfId="0" applyFont="1" applyBorder="1"/>
    <xf numFmtId="167" fontId="8" fillId="0" borderId="0" xfId="0" applyNumberFormat="1" applyFont="1" applyAlignment="1">
      <alignment horizontal="center" vertical="center" wrapText="1"/>
    </xf>
    <xf numFmtId="0" fontId="4" fillId="12" borderId="7" xfId="0" applyFont="1" applyFill="1" applyBorder="1" applyAlignment="1">
      <alignment horizontal="center" vertical="center"/>
    </xf>
    <xf numFmtId="0" fontId="4" fillId="12" borderId="29" xfId="0" applyFont="1" applyFill="1" applyBorder="1" applyAlignment="1">
      <alignment horizontal="center" vertical="center" textRotation="90" wrapText="1"/>
    </xf>
    <xf numFmtId="0" fontId="4" fillId="12" borderId="30" xfId="0" applyFont="1" applyFill="1" applyBorder="1" applyAlignment="1">
      <alignment horizontal="center" vertical="center" wrapText="1"/>
    </xf>
    <xf numFmtId="0" fontId="4" fillId="12" borderId="29" xfId="0" applyFont="1" applyFill="1" applyBorder="1" applyAlignment="1">
      <alignment horizontal="left" vertical="center" wrapText="1"/>
    </xf>
    <xf numFmtId="0" fontId="4" fillId="12" borderId="92" xfId="0" applyFont="1" applyFill="1" applyBorder="1" applyAlignment="1">
      <alignment horizontal="center" vertical="center" wrapText="1"/>
    </xf>
    <xf numFmtId="0" fontId="2" fillId="0" borderId="94" xfId="0" applyFont="1" applyBorder="1"/>
    <xf numFmtId="0" fontId="2" fillId="0" borderId="96" xfId="0" applyFont="1" applyBorder="1"/>
    <xf numFmtId="0" fontId="8" fillId="3" borderId="37" xfId="0" applyFont="1" applyFill="1" applyBorder="1" applyAlignment="1">
      <alignment horizontal="left" vertical="center" wrapText="1"/>
    </xf>
    <xf numFmtId="0" fontId="4" fillId="12" borderId="92" xfId="0" applyFont="1" applyFill="1" applyBorder="1" applyAlignment="1">
      <alignment vertical="center" wrapText="1"/>
    </xf>
    <xf numFmtId="0" fontId="2" fillId="0" borderId="102" xfId="0" applyFont="1" applyBorder="1"/>
    <xf numFmtId="0" fontId="8" fillId="0" borderId="46" xfId="0" applyFont="1" applyBorder="1" applyAlignment="1">
      <alignment horizontal="center" vertical="center"/>
    </xf>
    <xf numFmtId="0" fontId="4" fillId="13" borderId="105" xfId="0" applyFont="1" applyFill="1" applyBorder="1" applyAlignment="1">
      <alignment horizontal="center" vertical="center"/>
    </xf>
    <xf numFmtId="0" fontId="2" fillId="0" borderId="117" xfId="0" applyFont="1" applyBorder="1"/>
    <xf numFmtId="0" fontId="4" fillId="13" borderId="105" xfId="0" applyFont="1" applyFill="1" applyBorder="1" applyAlignment="1">
      <alignment horizontal="center" vertical="center" wrapText="1"/>
    </xf>
    <xf numFmtId="0" fontId="4" fillId="13" borderId="129" xfId="0" applyFont="1" applyFill="1" applyBorder="1" applyAlignment="1">
      <alignment horizontal="center" vertical="center"/>
    </xf>
    <xf numFmtId="0" fontId="2" fillId="0" borderId="130" xfId="0" applyFont="1" applyBorder="1"/>
    <xf numFmtId="0" fontId="2" fillId="0" borderId="131" xfId="0" applyFont="1" applyBorder="1"/>
    <xf numFmtId="0" fontId="2" fillId="0" borderId="112" xfId="0" applyFont="1" applyBorder="1"/>
    <xf numFmtId="0" fontId="2" fillId="0" borderId="113" xfId="0" applyFont="1" applyBorder="1"/>
    <xf numFmtId="0" fontId="2" fillId="0" borderId="114" xfId="0" applyFont="1" applyBorder="1"/>
    <xf numFmtId="0" fontId="15" fillId="13" borderId="127" xfId="0" applyFont="1" applyFill="1" applyBorder="1" applyAlignment="1">
      <alignment horizontal="left" vertical="center" wrapText="1"/>
    </xf>
    <xf numFmtId="0" fontId="2" fillId="0" borderId="111" xfId="0" applyFont="1" applyBorder="1"/>
    <xf numFmtId="0" fontId="2" fillId="0" borderId="116" xfId="0" applyFont="1" applyBorder="1"/>
    <xf numFmtId="0" fontId="8" fillId="0" borderId="142" xfId="0" applyFont="1" applyBorder="1" applyAlignment="1">
      <alignment horizontal="left" vertical="center" wrapText="1"/>
    </xf>
    <xf numFmtId="0" fontId="2" fillId="0" borderId="103" xfId="0" applyFont="1" applyBorder="1"/>
    <xf numFmtId="0" fontId="8" fillId="0" borderId="121" xfId="0" applyFont="1" applyBorder="1" applyAlignment="1">
      <alignment horizontal="left" vertical="center" wrapText="1"/>
    </xf>
    <xf numFmtId="0" fontId="2" fillId="0" borderId="123" xfId="0" applyFont="1" applyBorder="1"/>
    <xf numFmtId="0" fontId="4" fillId="13" borderId="137" xfId="0" applyFont="1" applyFill="1" applyBorder="1" applyAlignment="1">
      <alignment horizontal="center" vertical="center" wrapText="1"/>
    </xf>
    <xf numFmtId="0" fontId="4" fillId="13" borderId="137" xfId="0" applyFont="1" applyFill="1" applyBorder="1" applyAlignment="1">
      <alignment horizontal="center" vertical="center" textRotation="90" wrapText="1"/>
    </xf>
    <xf numFmtId="0" fontId="4" fillId="13" borderId="138" xfId="0" applyFont="1" applyFill="1" applyBorder="1" applyAlignment="1">
      <alignment horizontal="center" vertical="center" textRotation="90" wrapText="1"/>
    </xf>
    <xf numFmtId="0" fontId="2" fillId="0" borderId="115" xfId="0" applyFont="1" applyBorder="1"/>
    <xf numFmtId="0" fontId="2" fillId="0" borderId="141" xfId="0" applyFont="1" applyBorder="1"/>
    <xf numFmtId="0" fontId="2" fillId="0" borderId="124" xfId="0" applyFont="1" applyBorder="1"/>
    <xf numFmtId="0" fontId="4" fillId="13" borderId="105" xfId="0" applyFont="1" applyFill="1" applyBorder="1" applyAlignment="1">
      <alignment horizontal="center" vertical="center" textRotation="90" wrapText="1"/>
    </xf>
    <xf numFmtId="0" fontId="4" fillId="13" borderId="110" xfId="0" applyFont="1" applyFill="1" applyBorder="1" applyAlignment="1">
      <alignment horizontal="center" vertical="center" textRotation="90" wrapText="1"/>
    </xf>
    <xf numFmtId="0" fontId="2" fillId="0" borderId="119" xfId="0" applyFont="1" applyBorder="1"/>
    <xf numFmtId="0" fontId="13" fillId="13" borderId="105" xfId="0" applyFont="1" applyFill="1" applyBorder="1" applyAlignment="1">
      <alignment horizontal="left" vertical="center" wrapText="1"/>
    </xf>
    <xf numFmtId="0" fontId="4" fillId="13" borderId="107" xfId="0" applyFont="1" applyFill="1" applyBorder="1" applyAlignment="1">
      <alignment horizontal="center" vertical="center"/>
    </xf>
    <xf numFmtId="0" fontId="2" fillId="0" borderId="108" xfId="0" applyFont="1" applyBorder="1"/>
    <xf numFmtId="0" fontId="2" fillId="0" borderId="109" xfId="0" applyFont="1" applyBorder="1"/>
    <xf numFmtId="0" fontId="2" fillId="0" borderId="118" xfId="0" applyFont="1" applyBorder="1"/>
    <xf numFmtId="168" fontId="8" fillId="0" borderId="0" xfId="0" applyNumberFormat="1" applyFont="1" applyAlignment="1">
      <alignment horizontal="center" vertical="center" wrapText="1"/>
    </xf>
    <xf numFmtId="0" fontId="8" fillId="14" borderId="110" xfId="0" applyFont="1" applyFill="1" applyBorder="1" applyAlignment="1">
      <alignment horizontal="center" vertical="center" textRotation="90" wrapText="1"/>
    </xf>
    <xf numFmtId="168" fontId="4" fillId="0" borderId="0" xfId="0" applyNumberFormat="1" applyFont="1" applyAlignment="1">
      <alignment horizontal="center" vertical="center" textRotation="90" wrapText="1"/>
    </xf>
    <xf numFmtId="0" fontId="8" fillId="14" borderId="9" xfId="0" applyFont="1" applyFill="1" applyBorder="1" applyAlignment="1">
      <alignment horizontal="center" vertical="center"/>
    </xf>
    <xf numFmtId="0" fontId="4" fillId="14" borderId="105" xfId="0" applyFont="1" applyFill="1" applyBorder="1" applyAlignment="1">
      <alignment horizontal="left" vertical="center" wrapText="1"/>
    </xf>
    <xf numFmtId="0" fontId="8" fillId="14" borderId="105" xfId="0" applyFont="1" applyFill="1" applyBorder="1" applyAlignment="1">
      <alignment horizontal="left" vertical="center" wrapText="1"/>
    </xf>
    <xf numFmtId="0" fontId="8" fillId="14" borderId="105" xfId="0" applyFont="1" applyFill="1" applyBorder="1" applyAlignment="1">
      <alignment horizontal="center" vertical="center" wrapText="1"/>
    </xf>
    <xf numFmtId="0" fontId="8" fillId="14" borderId="105" xfId="0" applyFont="1" applyFill="1" applyBorder="1" applyAlignment="1">
      <alignment horizontal="center" vertical="center" textRotation="90" wrapText="1"/>
    </xf>
    <xf numFmtId="0" fontId="8" fillId="14" borderId="143" xfId="0" applyFont="1" applyFill="1" applyBorder="1" applyAlignment="1">
      <alignment horizontal="center" vertical="center"/>
    </xf>
    <xf numFmtId="0" fontId="2" fillId="0" borderId="144" xfId="0" applyFont="1" applyBorder="1"/>
    <xf numFmtId="0" fontId="2" fillId="0" borderId="145" xfId="0" applyFont="1" applyBorder="1"/>
    <xf numFmtId="0" fontId="8" fillId="14" borderId="105" xfId="0" applyFont="1" applyFill="1" applyBorder="1" applyAlignment="1">
      <alignment horizontal="center" vertical="center"/>
    </xf>
    <xf numFmtId="0" fontId="8" fillId="0" borderId="45" xfId="0" quotePrefix="1" applyFont="1" applyBorder="1" applyAlignment="1">
      <alignment vertical="center" wrapText="1"/>
    </xf>
    <xf numFmtId="0" fontId="8" fillId="3" borderId="55" xfId="0" applyFont="1" applyFill="1" applyBorder="1" applyAlignment="1">
      <alignment horizontal="center" vertical="center"/>
    </xf>
    <xf numFmtId="49" fontId="8" fillId="3" borderId="167" xfId="0" applyNumberFormat="1" applyFont="1" applyFill="1" applyBorder="1" applyAlignment="1">
      <alignment horizontal="left" vertical="center" wrapText="1"/>
    </xf>
    <xf numFmtId="0" fontId="2" fillId="0" borderId="168" xfId="0" applyFont="1" applyBorder="1"/>
    <xf numFmtId="0" fontId="2" fillId="0" borderId="169" xfId="0" applyFont="1" applyBorder="1"/>
    <xf numFmtId="49" fontId="4" fillId="3" borderId="170" xfId="0" applyNumberFormat="1" applyFont="1" applyFill="1" applyBorder="1" applyAlignment="1">
      <alignment horizontal="left" vertical="center" wrapText="1"/>
    </xf>
    <xf numFmtId="0" fontId="2" fillId="0" borderId="171" xfId="0" applyFont="1" applyBorder="1"/>
    <xf numFmtId="0" fontId="8" fillId="3" borderId="151" xfId="0" applyFont="1" applyFill="1" applyBorder="1" applyAlignment="1">
      <alignment horizontal="center"/>
    </xf>
    <xf numFmtId="0" fontId="2" fillId="0" borderId="3" xfId="0" applyFont="1" applyBorder="1"/>
    <xf numFmtId="0" fontId="2" fillId="0" borderId="152" xfId="0" applyFont="1" applyBorder="1"/>
    <xf numFmtId="0" fontId="2" fillId="0" borderId="154" xfId="0" applyFont="1" applyBorder="1"/>
    <xf numFmtId="0" fontId="2" fillId="0" borderId="155" xfId="0" applyFont="1" applyBorder="1"/>
    <xf numFmtId="0" fontId="2" fillId="0" borderId="156" xfId="0" applyFont="1" applyBorder="1"/>
    <xf numFmtId="0" fontId="4" fillId="12" borderId="157" xfId="0" applyFont="1" applyFill="1" applyBorder="1" applyAlignment="1">
      <alignment horizontal="center" vertical="center" wrapText="1"/>
    </xf>
    <xf numFmtId="0" fontId="2" fillId="0" borderId="158" xfId="0" applyFont="1" applyBorder="1"/>
    <xf numFmtId="0" fontId="2" fillId="0" borderId="159" xfId="0" applyFont="1" applyBorder="1"/>
    <xf numFmtId="0" fontId="4" fillId="12" borderId="160" xfId="0" applyFont="1" applyFill="1" applyBorder="1" applyAlignment="1">
      <alignment horizontal="center" vertical="center"/>
    </xf>
    <xf numFmtId="0" fontId="2" fillId="0" borderId="161" xfId="0" applyFont="1" applyBorder="1"/>
    <xf numFmtId="0" fontId="2" fillId="0" borderId="162" xfId="0" applyFont="1" applyBorder="1"/>
    <xf numFmtId="49" fontId="4" fillId="3" borderId="164" xfId="0" applyNumberFormat="1" applyFont="1" applyFill="1" applyBorder="1" applyAlignment="1">
      <alignment horizontal="left" vertical="center" wrapText="1"/>
    </xf>
    <xf numFmtId="0" fontId="2" fillId="0" borderId="165" xfId="0" applyFont="1" applyBorder="1"/>
    <xf numFmtId="9" fontId="28" fillId="3" borderId="58" xfId="0" applyNumberFormat="1" applyFont="1" applyFill="1" applyBorder="1" applyAlignment="1">
      <alignment horizontal="center" vertical="center"/>
    </xf>
    <xf numFmtId="0" fontId="26" fillId="12" borderId="45" xfId="0" applyFont="1" applyFill="1" applyBorder="1" applyAlignment="1">
      <alignment horizontal="center" vertical="center" wrapText="1"/>
    </xf>
    <xf numFmtId="0" fontId="26" fillId="12" borderId="192" xfId="0" applyFont="1" applyFill="1" applyBorder="1" applyAlignment="1">
      <alignment horizontal="center" vertical="center" wrapText="1"/>
    </xf>
    <xf numFmtId="0" fontId="2" fillId="0" borderId="193" xfId="0" applyFont="1" applyBorder="1"/>
    <xf numFmtId="0" fontId="2" fillId="0" borderId="194" xfId="0" applyFont="1" applyBorder="1"/>
    <xf numFmtId="0" fontId="26" fillId="12" borderId="46" xfId="0" applyFont="1" applyFill="1" applyBorder="1" applyAlignment="1">
      <alignment horizontal="center" vertical="center" wrapText="1"/>
    </xf>
    <xf numFmtId="0" fontId="26" fillId="12" borderId="195" xfId="0" applyFont="1" applyFill="1" applyBorder="1" applyAlignment="1">
      <alignment horizontal="center" vertical="center" wrapText="1"/>
    </xf>
    <xf numFmtId="0" fontId="2" fillId="0" borderId="197" xfId="0" applyFont="1" applyBorder="1"/>
    <xf numFmtId="0" fontId="26" fillId="17" borderId="78" xfId="0" applyFont="1" applyFill="1" applyBorder="1" applyAlignment="1">
      <alignment horizontal="center" vertical="center" wrapText="1"/>
    </xf>
    <xf numFmtId="0" fontId="26" fillId="17" borderId="196" xfId="0" applyFont="1" applyFill="1" applyBorder="1" applyAlignment="1">
      <alignment horizontal="center" vertical="center" wrapText="1"/>
    </xf>
    <xf numFmtId="0" fontId="2" fillId="0" borderId="198" xfId="0" applyFont="1" applyBorder="1"/>
    <xf numFmtId="0" fontId="24" fillId="17" borderId="52" xfId="0" applyFont="1" applyFill="1" applyBorder="1" applyAlignment="1">
      <alignment horizontal="center" vertical="center"/>
    </xf>
    <xf numFmtId="0" fontId="2" fillId="0" borderId="2" xfId="0" applyFont="1" applyBorder="1"/>
    <xf numFmtId="9" fontId="28" fillId="3" borderId="30" xfId="0" applyNumberFormat="1" applyFont="1" applyFill="1" applyBorder="1" applyAlignment="1">
      <alignment horizontal="center" vertical="center"/>
    </xf>
    <xf numFmtId="9" fontId="28" fillId="3" borderId="29" xfId="0" applyNumberFormat="1" applyFont="1" applyFill="1" applyBorder="1" applyAlignment="1">
      <alignment horizontal="center" vertical="center"/>
    </xf>
    <xf numFmtId="0" fontId="1" fillId="0" borderId="190" xfId="0" applyFont="1" applyBorder="1" applyAlignment="1">
      <alignment horizontal="left" vertical="center" wrapText="1"/>
    </xf>
    <xf numFmtId="0" fontId="2" fillId="0" borderId="189" xfId="0" applyFont="1" applyBorder="1"/>
    <xf numFmtId="0" fontId="2" fillId="0" borderId="191" xfId="0" applyFont="1" applyBorder="1"/>
    <xf numFmtId="0" fontId="25" fillId="3" borderId="9" xfId="0" applyFont="1" applyFill="1" applyBorder="1" applyAlignment="1">
      <alignment horizontal="left" vertical="center" wrapText="1"/>
    </xf>
    <xf numFmtId="0" fontId="3" fillId="5" borderId="184" xfId="0" applyFont="1" applyFill="1" applyBorder="1" applyAlignment="1">
      <alignment horizontal="center" vertical="center"/>
    </xf>
    <xf numFmtId="0" fontId="2" fillId="0" borderId="185" xfId="0" applyFont="1" applyBorder="1"/>
    <xf numFmtId="0" fontId="1" fillId="0" borderId="186" xfId="0" applyFont="1" applyBorder="1" applyAlignment="1">
      <alignment horizontal="left" vertical="center" wrapText="1"/>
    </xf>
    <xf numFmtId="0" fontId="2" fillId="0" borderId="187" xfId="0" applyFont="1" applyBorder="1"/>
    <xf numFmtId="0" fontId="3" fillId="6" borderId="184" xfId="0" applyFont="1" applyFill="1" applyBorder="1" applyAlignment="1">
      <alignment horizontal="center" vertical="center" wrapText="1"/>
    </xf>
    <xf numFmtId="0" fontId="3" fillId="7" borderId="188" xfId="0" applyFont="1" applyFill="1" applyBorder="1" applyAlignment="1">
      <alignment horizontal="center" vertical="center" wrapText="1"/>
    </xf>
    <xf numFmtId="0" fontId="23" fillId="12" borderId="157" xfId="0" applyFont="1" applyFill="1" applyBorder="1" applyAlignment="1">
      <alignment horizontal="center" vertical="center"/>
    </xf>
    <xf numFmtId="0" fontId="24" fillId="12" borderId="157" xfId="0" applyFont="1" applyFill="1" applyBorder="1" applyAlignment="1">
      <alignment horizontal="center" vertical="center" wrapText="1"/>
    </xf>
    <xf numFmtId="0" fontId="2" fillId="0" borderId="177" xfId="0" applyFont="1" applyBorder="1"/>
    <xf numFmtId="0" fontId="24" fillId="12" borderId="178" xfId="0" applyFont="1" applyFill="1" applyBorder="1" applyAlignment="1">
      <alignment horizontal="center" vertical="center" wrapText="1"/>
    </xf>
    <xf numFmtId="0" fontId="3" fillId="4" borderId="179" xfId="0" applyFont="1" applyFill="1" applyBorder="1" applyAlignment="1">
      <alignment horizontal="center" vertical="center"/>
    </xf>
    <xf numFmtId="0" fontId="2" fillId="0" borderId="180" xfId="0" applyFont="1" applyBorder="1"/>
    <xf numFmtId="0" fontId="1" fillId="0" borderId="181" xfId="0" applyFont="1" applyBorder="1" applyAlignment="1">
      <alignment horizontal="left" vertical="center" wrapText="1"/>
    </xf>
    <xf numFmtId="0" fontId="2" fillId="0" borderId="182" xfId="0" applyFont="1" applyBorder="1"/>
    <xf numFmtId="0" fontId="2" fillId="0" borderId="183" xfId="0" applyFont="1" applyBorder="1"/>
    <xf numFmtId="0" fontId="34" fillId="9" borderId="42" xfId="0" applyFont="1" applyFill="1" applyBorder="1" applyAlignment="1">
      <alignment horizontal="left" vertical="center" wrapText="1"/>
    </xf>
    <xf numFmtId="0" fontId="33" fillId="9" borderId="47"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33" fillId="3" borderId="46" xfId="0" applyFont="1" applyFill="1" applyBorder="1" applyAlignment="1">
      <alignment vertical="center" wrapText="1"/>
    </xf>
    <xf numFmtId="0" fontId="33" fillId="9" borderId="39" xfId="0" applyFont="1" applyFill="1" applyBorder="1" applyAlignment="1">
      <alignment horizontal="left" vertical="center" wrapText="1"/>
    </xf>
    <xf numFmtId="0" fontId="33" fillId="9" borderId="55" xfId="0" applyFont="1" applyFill="1" applyBorder="1" applyAlignment="1">
      <alignment horizontal="left" vertical="center" wrapText="1"/>
    </xf>
    <xf numFmtId="0" fontId="33" fillId="10" borderId="46" xfId="0" applyFont="1" applyFill="1" applyBorder="1" applyAlignment="1">
      <alignment horizontal="left" vertical="center" wrapText="1"/>
    </xf>
    <xf numFmtId="0" fontId="33" fillId="0" borderId="46" xfId="0" applyFont="1" applyBorder="1" applyAlignment="1">
      <alignment horizontal="left" vertical="center" wrapText="1"/>
    </xf>
    <xf numFmtId="0" fontId="33" fillId="9" borderId="64"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69" xfId="0" applyFont="1" applyBorder="1" applyAlignment="1">
      <alignment horizontal="left" vertical="center" wrapText="1"/>
    </xf>
    <xf numFmtId="0" fontId="33" fillId="9" borderId="70" xfId="0" applyFont="1" applyFill="1" applyBorder="1" applyAlignment="1">
      <alignment horizontal="left" vertical="center" wrapText="1"/>
    </xf>
    <xf numFmtId="0" fontId="33" fillId="10" borderId="37"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33" fillId="9" borderId="65" xfId="0" applyFont="1" applyFill="1" applyBorder="1" applyAlignment="1">
      <alignment horizontal="left" vertical="center" wrapText="1"/>
    </xf>
    <xf numFmtId="0" fontId="33" fillId="3" borderId="46" xfId="0" applyFont="1" applyFill="1" applyBorder="1" applyAlignment="1">
      <alignment horizontal="center" vertical="center" wrapText="1"/>
    </xf>
    <xf numFmtId="0" fontId="33" fillId="9" borderId="75" xfId="0" applyFont="1" applyFill="1" applyBorder="1" applyAlignment="1">
      <alignment horizontal="left" vertical="center" wrapText="1"/>
    </xf>
    <xf numFmtId="0" fontId="33" fillId="10" borderId="65" xfId="0" applyFont="1" applyFill="1" applyBorder="1" applyAlignment="1">
      <alignment horizontal="left" vertical="center" wrapText="1"/>
    </xf>
    <xf numFmtId="0" fontId="33" fillId="10" borderId="62"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4" fillId="9" borderId="5" xfId="0" applyFont="1" applyFill="1" applyBorder="1" applyAlignment="1">
      <alignment horizontal="left" vertical="center" wrapText="1"/>
    </xf>
    <xf numFmtId="0" fontId="34" fillId="9" borderId="47" xfId="0" applyFont="1" applyFill="1" applyBorder="1" applyAlignment="1">
      <alignment horizontal="left" vertical="center" wrapText="1"/>
    </xf>
    <xf numFmtId="0" fontId="33" fillId="10" borderId="121" xfId="0" applyFont="1" applyFill="1" applyBorder="1" applyAlignment="1">
      <alignment horizontal="left" vertical="center" wrapText="1"/>
    </xf>
    <xf numFmtId="164" fontId="33" fillId="3" borderId="7" xfId="0" applyNumberFormat="1" applyFont="1" applyFill="1" applyBorder="1" applyAlignment="1">
      <alignment horizontal="center"/>
    </xf>
    <xf numFmtId="0" fontId="33" fillId="0" borderId="173" xfId="0" applyFont="1" applyBorder="1" applyAlignment="1">
      <alignment vertical="center" wrapText="1"/>
    </xf>
    <xf numFmtId="0" fontId="35" fillId="0" borderId="173" xfId="0" applyFont="1" applyBorder="1" applyAlignment="1">
      <alignment vertical="center" wrapText="1"/>
    </xf>
  </cellXfs>
  <cellStyles count="1">
    <cellStyle name="Normal" xfId="0" builtinId="0"/>
  </cellStyles>
  <dxfs count="3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5703125" defaultRowHeight="15" customHeight="1" x14ac:dyDescent="0.2"/>
  <cols>
    <col min="1" max="1" width="3.5703125" customWidth="1"/>
    <col min="2" max="2" width="36.42578125" customWidth="1"/>
    <col min="3" max="3" width="67.140625" customWidth="1"/>
    <col min="4" max="23" width="11.42578125" customWidth="1"/>
    <col min="24" max="26" width="14.42578125" customWidth="1"/>
  </cols>
  <sheetData>
    <row r="1" spans="1:23" ht="16.5" customHeight="1" x14ac:dyDescent="0.3">
      <c r="A1" s="1"/>
      <c r="B1" s="1"/>
      <c r="C1" s="2"/>
      <c r="D1" s="1"/>
      <c r="E1" s="1"/>
      <c r="F1" s="1"/>
      <c r="G1" s="1"/>
      <c r="H1" s="1"/>
      <c r="I1" s="1"/>
      <c r="J1" s="1"/>
      <c r="K1" s="1"/>
      <c r="L1" s="1"/>
      <c r="M1" s="1"/>
      <c r="N1" s="1"/>
      <c r="O1" s="1"/>
      <c r="P1" s="1"/>
      <c r="Q1" s="1"/>
      <c r="R1" s="1"/>
      <c r="S1" s="1"/>
      <c r="T1" s="1"/>
      <c r="U1" s="1"/>
      <c r="V1" s="1"/>
      <c r="W1" s="1"/>
    </row>
    <row r="2" spans="1:23" ht="16.5" customHeight="1" x14ac:dyDescent="0.3">
      <c r="A2" s="1"/>
      <c r="B2" s="218" t="s">
        <v>13</v>
      </c>
      <c r="C2" s="219"/>
      <c r="D2" s="3"/>
      <c r="E2" s="3"/>
      <c r="F2" s="3"/>
      <c r="G2" s="3"/>
      <c r="H2" s="3"/>
      <c r="I2" s="3"/>
      <c r="J2" s="3"/>
      <c r="K2" s="3"/>
      <c r="L2" s="3"/>
      <c r="M2" s="1"/>
      <c r="N2" s="1"/>
      <c r="O2" s="1"/>
      <c r="P2" s="1"/>
      <c r="Q2" s="1"/>
      <c r="R2" s="1"/>
      <c r="S2" s="1"/>
      <c r="T2" s="1"/>
      <c r="U2" s="1"/>
      <c r="V2" s="1"/>
      <c r="W2" s="1"/>
    </row>
    <row r="3" spans="1:23" ht="16.5" customHeight="1" x14ac:dyDescent="0.3">
      <c r="A3" s="1"/>
      <c r="B3" s="1"/>
      <c r="C3" s="2"/>
      <c r="D3" s="1"/>
      <c r="E3" s="1"/>
      <c r="F3" s="1"/>
      <c r="G3" s="1"/>
      <c r="H3" s="1"/>
      <c r="I3" s="1"/>
      <c r="J3" s="1"/>
      <c r="K3" s="1"/>
      <c r="L3" s="1"/>
      <c r="M3" s="1"/>
      <c r="N3" s="1"/>
      <c r="O3" s="1"/>
      <c r="P3" s="1"/>
      <c r="Q3" s="1"/>
      <c r="R3" s="1"/>
      <c r="S3" s="1"/>
      <c r="T3" s="1"/>
      <c r="U3" s="1"/>
      <c r="V3" s="1"/>
      <c r="W3" s="1"/>
    </row>
    <row r="4" spans="1:23" ht="16.5" customHeight="1" x14ac:dyDescent="0.3">
      <c r="A4" s="1"/>
      <c r="B4" s="4" t="s">
        <v>14</v>
      </c>
      <c r="C4" s="5" t="s">
        <v>0</v>
      </c>
      <c r="D4" s="1"/>
      <c r="E4" s="1"/>
      <c r="F4" s="1"/>
      <c r="G4" s="1"/>
      <c r="H4" s="1"/>
      <c r="I4" s="1"/>
      <c r="J4" s="1"/>
      <c r="K4" s="1"/>
      <c r="L4" s="1"/>
      <c r="M4" s="1"/>
      <c r="N4" s="1"/>
      <c r="O4" s="1"/>
      <c r="P4" s="1"/>
      <c r="Q4" s="1"/>
      <c r="R4" s="1"/>
      <c r="S4" s="1"/>
      <c r="T4" s="1"/>
      <c r="U4" s="1"/>
      <c r="V4" s="1"/>
      <c r="W4" s="1"/>
    </row>
    <row r="5" spans="1:23" ht="16.5" customHeight="1" x14ac:dyDescent="0.3">
      <c r="A5" s="1"/>
      <c r="B5" s="6" t="s">
        <v>15</v>
      </c>
      <c r="C5" s="7" t="s">
        <v>16</v>
      </c>
      <c r="D5" s="1"/>
      <c r="E5" s="1"/>
      <c r="F5" s="1"/>
      <c r="G5" s="1"/>
      <c r="H5" s="1"/>
      <c r="I5" s="1"/>
      <c r="J5" s="1"/>
      <c r="K5" s="1"/>
      <c r="L5" s="1"/>
      <c r="M5" s="1"/>
      <c r="N5" s="1"/>
      <c r="O5" s="1"/>
      <c r="P5" s="1"/>
      <c r="Q5" s="1"/>
      <c r="R5" s="1"/>
      <c r="S5" s="1"/>
      <c r="T5" s="1"/>
      <c r="U5" s="1"/>
      <c r="V5" s="1"/>
      <c r="W5" s="1"/>
    </row>
    <row r="6" spans="1:23" ht="46.5" customHeight="1" x14ac:dyDescent="0.3">
      <c r="A6" s="1"/>
      <c r="B6" s="8" t="s">
        <v>17</v>
      </c>
      <c r="C6" s="9" t="s">
        <v>18</v>
      </c>
      <c r="D6" s="1"/>
      <c r="E6" s="1"/>
      <c r="F6" s="1"/>
      <c r="G6" s="1"/>
      <c r="H6" s="1"/>
      <c r="I6" s="1"/>
      <c r="J6" s="1"/>
      <c r="K6" s="1"/>
      <c r="L6" s="1"/>
      <c r="M6" s="1"/>
      <c r="N6" s="1"/>
      <c r="O6" s="1"/>
      <c r="P6" s="1"/>
      <c r="Q6" s="1"/>
      <c r="R6" s="1"/>
      <c r="S6" s="1"/>
      <c r="T6" s="1"/>
      <c r="U6" s="1"/>
      <c r="V6" s="1"/>
      <c r="W6" s="1"/>
    </row>
    <row r="7" spans="1:23" ht="16.5" customHeight="1" x14ac:dyDescent="0.3">
      <c r="A7" s="1"/>
      <c r="B7" s="10" t="s">
        <v>19</v>
      </c>
      <c r="C7" s="11" t="s">
        <v>20</v>
      </c>
      <c r="D7" s="1"/>
      <c r="E7" s="1"/>
      <c r="F7" s="1"/>
      <c r="G7" s="1"/>
      <c r="H7" s="1"/>
      <c r="I7" s="1"/>
      <c r="J7" s="1"/>
      <c r="K7" s="1"/>
      <c r="L7" s="1"/>
      <c r="M7" s="1"/>
      <c r="N7" s="1"/>
      <c r="O7" s="1"/>
      <c r="P7" s="1"/>
      <c r="Q7" s="1"/>
      <c r="R7" s="1"/>
      <c r="S7" s="1"/>
      <c r="T7" s="1"/>
      <c r="U7" s="1"/>
      <c r="V7" s="1"/>
      <c r="W7" s="1"/>
    </row>
    <row r="8" spans="1:23" ht="16.5" customHeight="1" x14ac:dyDescent="0.3">
      <c r="A8" s="1"/>
      <c r="B8" s="10" t="s">
        <v>21</v>
      </c>
      <c r="C8" s="11" t="s">
        <v>22</v>
      </c>
      <c r="D8" s="1"/>
      <c r="E8" s="1"/>
      <c r="F8" s="1"/>
      <c r="G8" s="1"/>
      <c r="H8" s="1"/>
      <c r="I8" s="1"/>
      <c r="J8" s="1"/>
      <c r="K8" s="1"/>
      <c r="L8" s="1"/>
      <c r="M8" s="1"/>
      <c r="N8" s="1"/>
      <c r="O8" s="1"/>
      <c r="P8" s="1"/>
      <c r="Q8" s="1"/>
      <c r="R8" s="1"/>
      <c r="S8" s="1"/>
      <c r="T8" s="1"/>
      <c r="U8" s="1"/>
      <c r="V8" s="1"/>
      <c r="W8" s="1"/>
    </row>
    <row r="9" spans="1:23" ht="16.5" customHeight="1" x14ac:dyDescent="0.3">
      <c r="A9" s="1"/>
      <c r="B9" s="10" t="s">
        <v>23</v>
      </c>
      <c r="C9" s="11" t="s">
        <v>24</v>
      </c>
      <c r="D9" s="1"/>
      <c r="E9" s="1"/>
      <c r="F9" s="1"/>
      <c r="G9" s="1"/>
      <c r="H9" s="1"/>
      <c r="I9" s="1"/>
      <c r="J9" s="1"/>
      <c r="K9" s="1"/>
      <c r="L9" s="1"/>
      <c r="M9" s="1"/>
      <c r="N9" s="1"/>
      <c r="O9" s="1"/>
      <c r="P9" s="1"/>
      <c r="Q9" s="1"/>
      <c r="R9" s="1"/>
      <c r="S9" s="1"/>
      <c r="T9" s="1"/>
      <c r="U9" s="1"/>
      <c r="V9" s="1"/>
      <c r="W9" s="1"/>
    </row>
    <row r="10" spans="1:23" ht="16.5" customHeight="1" x14ac:dyDescent="0.3">
      <c r="A10" s="1"/>
      <c r="B10" s="10" t="s">
        <v>25</v>
      </c>
      <c r="C10" s="11" t="s">
        <v>26</v>
      </c>
      <c r="D10" s="1"/>
      <c r="E10" s="1"/>
      <c r="F10" s="1"/>
      <c r="G10" s="1"/>
      <c r="H10" s="1"/>
      <c r="I10" s="1"/>
      <c r="J10" s="1"/>
      <c r="K10" s="1"/>
      <c r="L10" s="1"/>
      <c r="M10" s="1"/>
      <c r="N10" s="1"/>
      <c r="O10" s="1"/>
      <c r="P10" s="1"/>
      <c r="Q10" s="1"/>
      <c r="R10" s="1"/>
      <c r="S10" s="1"/>
      <c r="T10" s="1"/>
      <c r="U10" s="1"/>
      <c r="V10" s="1"/>
      <c r="W10" s="1"/>
    </row>
    <row r="11" spans="1:23" ht="16.5" customHeight="1" x14ac:dyDescent="0.3">
      <c r="A11" s="1"/>
      <c r="B11" s="10" t="s">
        <v>27</v>
      </c>
      <c r="C11" s="11" t="s">
        <v>28</v>
      </c>
      <c r="D11" s="1"/>
      <c r="E11" s="1"/>
      <c r="F11" s="1"/>
      <c r="G11" s="1"/>
      <c r="H11" s="1"/>
      <c r="I11" s="1"/>
      <c r="J11" s="1"/>
      <c r="K11" s="1"/>
      <c r="L11" s="1"/>
      <c r="M11" s="1"/>
      <c r="N11" s="1"/>
      <c r="O11" s="1"/>
      <c r="P11" s="1"/>
      <c r="Q11" s="1"/>
      <c r="R11" s="1"/>
      <c r="S11" s="1"/>
      <c r="T11" s="1"/>
      <c r="U11" s="1"/>
      <c r="V11" s="1"/>
      <c r="W11" s="1"/>
    </row>
    <row r="12" spans="1:23" ht="16.5" customHeight="1" x14ac:dyDescent="0.3">
      <c r="A12" s="1"/>
      <c r="B12" s="10" t="s">
        <v>29</v>
      </c>
      <c r="C12" s="11" t="s">
        <v>30</v>
      </c>
      <c r="D12" s="1"/>
      <c r="E12" s="1"/>
      <c r="F12" s="1"/>
      <c r="G12" s="1"/>
      <c r="H12" s="1"/>
      <c r="I12" s="1"/>
      <c r="J12" s="1"/>
      <c r="K12" s="1"/>
      <c r="L12" s="1"/>
      <c r="M12" s="1"/>
      <c r="N12" s="1"/>
      <c r="O12" s="1"/>
      <c r="P12" s="1"/>
      <c r="Q12" s="1"/>
      <c r="R12" s="1"/>
      <c r="S12" s="1"/>
      <c r="T12" s="1"/>
      <c r="U12" s="1"/>
      <c r="V12" s="1"/>
      <c r="W12" s="1"/>
    </row>
    <row r="13" spans="1:23" ht="16.5" customHeight="1" x14ac:dyDescent="0.3">
      <c r="A13" s="1"/>
      <c r="B13" s="10" t="s">
        <v>31</v>
      </c>
      <c r="C13" s="11" t="s">
        <v>32</v>
      </c>
      <c r="D13" s="1"/>
      <c r="E13" s="1"/>
      <c r="F13" s="1"/>
      <c r="G13" s="1"/>
      <c r="H13" s="1"/>
      <c r="I13" s="1"/>
      <c r="J13" s="1"/>
      <c r="K13" s="1"/>
      <c r="L13" s="1"/>
      <c r="M13" s="1"/>
      <c r="N13" s="1"/>
      <c r="O13" s="1"/>
      <c r="P13" s="1"/>
      <c r="Q13" s="1"/>
      <c r="R13" s="1"/>
      <c r="S13" s="1"/>
      <c r="T13" s="1"/>
      <c r="U13" s="1"/>
      <c r="V13" s="1"/>
      <c r="W13" s="1"/>
    </row>
    <row r="14" spans="1:23" ht="16.5" customHeight="1" x14ac:dyDescent="0.3">
      <c r="A14" s="1"/>
      <c r="B14" s="10" t="s">
        <v>33</v>
      </c>
      <c r="C14" s="11" t="s">
        <v>34</v>
      </c>
      <c r="D14" s="1"/>
      <c r="E14" s="1"/>
      <c r="F14" s="1"/>
      <c r="G14" s="1"/>
      <c r="H14" s="1"/>
      <c r="I14" s="1"/>
      <c r="J14" s="1"/>
      <c r="K14" s="1"/>
      <c r="L14" s="1"/>
      <c r="M14" s="1"/>
      <c r="N14" s="1"/>
      <c r="O14" s="1"/>
      <c r="P14" s="1"/>
      <c r="Q14" s="1"/>
      <c r="R14" s="1"/>
      <c r="S14" s="1"/>
      <c r="T14" s="1"/>
      <c r="U14" s="1"/>
      <c r="V14" s="1"/>
      <c r="W14" s="1"/>
    </row>
    <row r="15" spans="1:23" ht="16.5" customHeight="1" x14ac:dyDescent="0.3">
      <c r="A15" s="1"/>
      <c r="B15" s="10" t="s">
        <v>35</v>
      </c>
      <c r="C15" s="11" t="s">
        <v>36</v>
      </c>
      <c r="D15" s="1"/>
      <c r="E15" s="1"/>
      <c r="F15" s="1"/>
      <c r="G15" s="1"/>
      <c r="H15" s="1"/>
      <c r="I15" s="1"/>
      <c r="J15" s="1"/>
      <c r="K15" s="1"/>
      <c r="L15" s="1"/>
      <c r="M15" s="1"/>
      <c r="N15" s="1"/>
      <c r="O15" s="1"/>
      <c r="P15" s="1"/>
      <c r="Q15" s="1"/>
      <c r="R15" s="1"/>
      <c r="S15" s="1"/>
      <c r="T15" s="1"/>
      <c r="U15" s="1"/>
      <c r="V15" s="1"/>
      <c r="W15" s="1"/>
    </row>
    <row r="16" spans="1:23" ht="16.5" customHeight="1" x14ac:dyDescent="0.3">
      <c r="A16" s="1"/>
      <c r="B16" s="10" t="s">
        <v>37</v>
      </c>
      <c r="C16" s="11" t="s">
        <v>38</v>
      </c>
      <c r="D16" s="1"/>
      <c r="E16" s="1"/>
      <c r="F16" s="1"/>
      <c r="G16" s="1"/>
      <c r="H16" s="1"/>
      <c r="I16" s="1"/>
      <c r="J16" s="1"/>
      <c r="K16" s="1"/>
      <c r="L16" s="1"/>
      <c r="M16" s="1"/>
      <c r="N16" s="1"/>
      <c r="O16" s="1"/>
      <c r="P16" s="1"/>
      <c r="Q16" s="1"/>
      <c r="R16" s="1"/>
      <c r="S16" s="1"/>
      <c r="T16" s="1"/>
      <c r="U16" s="1"/>
      <c r="V16" s="1"/>
      <c r="W16" s="1"/>
    </row>
    <row r="17" spans="1:23" ht="16.5" customHeight="1" x14ac:dyDescent="0.3">
      <c r="A17" s="1"/>
      <c r="B17" s="10" t="s">
        <v>39</v>
      </c>
      <c r="C17" s="11" t="s">
        <v>40</v>
      </c>
      <c r="D17" s="1"/>
      <c r="E17" s="1"/>
      <c r="F17" s="1"/>
      <c r="G17" s="1"/>
      <c r="H17" s="1"/>
      <c r="I17" s="1"/>
      <c r="J17" s="1"/>
      <c r="K17" s="1"/>
      <c r="L17" s="1"/>
      <c r="M17" s="1"/>
      <c r="N17" s="1"/>
      <c r="O17" s="1"/>
      <c r="P17" s="1"/>
      <c r="Q17" s="1"/>
      <c r="R17" s="1"/>
      <c r="S17" s="1"/>
      <c r="T17" s="1"/>
      <c r="U17" s="1"/>
      <c r="V17" s="1"/>
      <c r="W17" s="1"/>
    </row>
    <row r="18" spans="1:23" ht="16.5" customHeight="1" x14ac:dyDescent="0.3">
      <c r="A18" s="1"/>
      <c r="B18" s="10" t="s">
        <v>41</v>
      </c>
      <c r="C18" s="11" t="s">
        <v>42</v>
      </c>
      <c r="D18" s="1"/>
      <c r="E18" s="1"/>
      <c r="F18" s="1"/>
      <c r="G18" s="1"/>
      <c r="H18" s="1"/>
      <c r="I18" s="1"/>
      <c r="J18" s="1"/>
      <c r="K18" s="1"/>
      <c r="L18" s="1"/>
      <c r="M18" s="1"/>
      <c r="N18" s="1"/>
      <c r="O18" s="1"/>
      <c r="P18" s="1"/>
      <c r="Q18" s="1"/>
      <c r="R18" s="1"/>
      <c r="S18" s="1"/>
      <c r="T18" s="1"/>
      <c r="U18" s="1"/>
      <c r="V18" s="1"/>
      <c r="W18" s="1"/>
    </row>
    <row r="19" spans="1:23" ht="16.5" customHeight="1" x14ac:dyDescent="0.3">
      <c r="A19" s="1"/>
      <c r="B19" s="10" t="s">
        <v>43</v>
      </c>
      <c r="C19" s="11" t="s">
        <v>44</v>
      </c>
      <c r="D19" s="1"/>
      <c r="E19" s="1"/>
      <c r="F19" s="1"/>
      <c r="G19" s="1"/>
      <c r="H19" s="1"/>
      <c r="I19" s="1"/>
      <c r="J19" s="1"/>
      <c r="K19" s="1"/>
      <c r="L19" s="1"/>
      <c r="M19" s="1"/>
      <c r="N19" s="1"/>
      <c r="O19" s="1"/>
      <c r="P19" s="1"/>
      <c r="Q19" s="1"/>
      <c r="R19" s="1"/>
      <c r="S19" s="1"/>
      <c r="T19" s="1"/>
      <c r="U19" s="1"/>
      <c r="V19" s="1"/>
      <c r="W19" s="1"/>
    </row>
    <row r="20" spans="1:23" ht="16.5" customHeight="1" x14ac:dyDescent="0.3">
      <c r="A20" s="1"/>
      <c r="B20" s="10" t="s">
        <v>45</v>
      </c>
      <c r="C20" s="11" t="s">
        <v>46</v>
      </c>
      <c r="D20" s="1"/>
      <c r="E20" s="1"/>
      <c r="F20" s="1"/>
      <c r="G20" s="1"/>
      <c r="H20" s="1"/>
      <c r="I20" s="1"/>
      <c r="J20" s="1"/>
      <c r="K20" s="1"/>
      <c r="L20" s="1"/>
      <c r="M20" s="1"/>
      <c r="N20" s="1"/>
      <c r="O20" s="1"/>
      <c r="P20" s="1"/>
      <c r="Q20" s="1"/>
      <c r="R20" s="1"/>
      <c r="S20" s="1"/>
      <c r="T20" s="1"/>
      <c r="U20" s="1"/>
      <c r="V20" s="1"/>
      <c r="W20" s="1"/>
    </row>
    <row r="21" spans="1:23" ht="16.5" customHeight="1" x14ac:dyDescent="0.3">
      <c r="A21" s="1"/>
      <c r="B21" s="10" t="s">
        <v>47</v>
      </c>
      <c r="C21" s="11" t="s">
        <v>48</v>
      </c>
      <c r="D21" s="1"/>
      <c r="E21" s="1"/>
      <c r="F21" s="1"/>
      <c r="G21" s="1"/>
      <c r="H21" s="1"/>
      <c r="I21" s="1"/>
      <c r="J21" s="1"/>
      <c r="K21" s="1"/>
      <c r="L21" s="1"/>
      <c r="M21" s="1"/>
      <c r="N21" s="1"/>
      <c r="O21" s="1"/>
      <c r="P21" s="1"/>
      <c r="Q21" s="1"/>
      <c r="R21" s="1"/>
      <c r="S21" s="1"/>
      <c r="T21" s="1"/>
      <c r="U21" s="1"/>
      <c r="V21" s="1"/>
      <c r="W21" s="1"/>
    </row>
    <row r="22" spans="1:23" ht="16.5" customHeight="1" x14ac:dyDescent="0.3">
      <c r="A22" s="1"/>
      <c r="B22" s="10" t="s">
        <v>49</v>
      </c>
      <c r="C22" s="11" t="s">
        <v>50</v>
      </c>
      <c r="D22" s="1"/>
      <c r="E22" s="1"/>
      <c r="F22" s="1"/>
      <c r="G22" s="1"/>
      <c r="H22" s="1"/>
      <c r="I22" s="1"/>
      <c r="J22" s="1"/>
      <c r="K22" s="1"/>
      <c r="L22" s="1"/>
      <c r="M22" s="1"/>
      <c r="N22" s="1"/>
      <c r="O22" s="1"/>
      <c r="P22" s="1"/>
      <c r="Q22" s="1"/>
      <c r="R22" s="1"/>
      <c r="S22" s="1"/>
      <c r="T22" s="1"/>
      <c r="U22" s="1"/>
      <c r="V22" s="1"/>
      <c r="W22" s="1"/>
    </row>
    <row r="23" spans="1:23" ht="16.5" customHeight="1" x14ac:dyDescent="0.3">
      <c r="A23" s="1"/>
      <c r="B23" s="10" t="s">
        <v>51</v>
      </c>
      <c r="C23" s="11" t="s">
        <v>52</v>
      </c>
      <c r="D23" s="1"/>
      <c r="E23" s="1"/>
      <c r="F23" s="1"/>
      <c r="G23" s="1"/>
      <c r="H23" s="1"/>
      <c r="I23" s="1"/>
      <c r="J23" s="1"/>
      <c r="K23" s="1"/>
      <c r="L23" s="1"/>
      <c r="M23" s="1"/>
      <c r="N23" s="1"/>
      <c r="O23" s="1"/>
      <c r="P23" s="1"/>
      <c r="Q23" s="1"/>
      <c r="R23" s="1"/>
      <c r="S23" s="1"/>
      <c r="T23" s="1"/>
      <c r="U23" s="1"/>
      <c r="V23" s="1"/>
      <c r="W23" s="1"/>
    </row>
    <row r="24" spans="1:23" ht="16.5" customHeight="1" x14ac:dyDescent="0.3">
      <c r="A24" s="1"/>
      <c r="B24" s="10" t="s">
        <v>53</v>
      </c>
      <c r="C24" s="11" t="s">
        <v>54</v>
      </c>
      <c r="D24" s="1"/>
      <c r="E24" s="1"/>
      <c r="F24" s="1"/>
      <c r="G24" s="1"/>
      <c r="H24" s="1"/>
      <c r="I24" s="1"/>
      <c r="J24" s="1"/>
      <c r="K24" s="1"/>
      <c r="L24" s="1"/>
      <c r="M24" s="1"/>
      <c r="N24" s="1"/>
      <c r="O24" s="1"/>
      <c r="P24" s="1"/>
      <c r="Q24" s="1"/>
      <c r="R24" s="1"/>
      <c r="S24" s="1"/>
      <c r="T24" s="1"/>
      <c r="U24" s="1"/>
      <c r="V24" s="1"/>
      <c r="W24" s="1"/>
    </row>
    <row r="25" spans="1:23" ht="16.5" customHeight="1" x14ac:dyDescent="0.3">
      <c r="A25" s="1"/>
      <c r="B25" s="10" t="s">
        <v>55</v>
      </c>
      <c r="C25" s="11" t="s">
        <v>56</v>
      </c>
      <c r="D25" s="1"/>
      <c r="E25" s="1"/>
      <c r="F25" s="1"/>
      <c r="G25" s="1"/>
      <c r="H25" s="1"/>
      <c r="I25" s="1"/>
      <c r="J25" s="1"/>
      <c r="K25" s="1"/>
      <c r="L25" s="1"/>
      <c r="M25" s="1"/>
      <c r="N25" s="1"/>
      <c r="O25" s="1"/>
      <c r="P25" s="1"/>
      <c r="Q25" s="1"/>
      <c r="R25" s="1"/>
      <c r="S25" s="1"/>
      <c r="T25" s="1"/>
      <c r="U25" s="1"/>
      <c r="V25" s="1"/>
      <c r="W25" s="1"/>
    </row>
    <row r="26" spans="1:23" ht="16.5" customHeight="1" x14ac:dyDescent="0.3">
      <c r="A26" s="1"/>
      <c r="B26" s="10" t="s">
        <v>57</v>
      </c>
      <c r="C26" s="11" t="s">
        <v>58</v>
      </c>
      <c r="D26" s="1"/>
      <c r="E26" s="1"/>
      <c r="F26" s="1"/>
      <c r="G26" s="1"/>
      <c r="H26" s="1"/>
      <c r="I26" s="1"/>
      <c r="J26" s="1"/>
      <c r="K26" s="1"/>
      <c r="L26" s="1"/>
      <c r="M26" s="1"/>
      <c r="N26" s="1"/>
      <c r="O26" s="1"/>
      <c r="P26" s="1"/>
      <c r="Q26" s="1"/>
      <c r="R26" s="1"/>
      <c r="S26" s="1"/>
      <c r="T26" s="1"/>
      <c r="U26" s="1"/>
      <c r="V26" s="1"/>
      <c r="W26" s="1"/>
    </row>
    <row r="27" spans="1:23" ht="16.5" customHeight="1" x14ac:dyDescent="0.3">
      <c r="A27" s="1"/>
      <c r="B27" s="10" t="s">
        <v>59</v>
      </c>
      <c r="C27" s="11" t="s">
        <v>60</v>
      </c>
      <c r="D27" s="1"/>
      <c r="E27" s="1"/>
      <c r="F27" s="1"/>
      <c r="G27" s="1"/>
      <c r="H27" s="1"/>
      <c r="I27" s="1"/>
      <c r="J27" s="1"/>
      <c r="K27" s="1"/>
      <c r="L27" s="1"/>
      <c r="M27" s="1"/>
      <c r="N27" s="1"/>
      <c r="O27" s="1"/>
      <c r="P27" s="1"/>
      <c r="Q27" s="1"/>
      <c r="R27" s="1"/>
      <c r="S27" s="1"/>
      <c r="T27" s="1"/>
      <c r="U27" s="1"/>
      <c r="V27" s="1"/>
      <c r="W27" s="1"/>
    </row>
    <row r="28" spans="1:23" ht="16.5" customHeight="1" x14ac:dyDescent="0.3">
      <c r="A28" s="1"/>
      <c r="B28" s="10" t="s">
        <v>8</v>
      </c>
      <c r="C28" s="11" t="s">
        <v>61</v>
      </c>
      <c r="D28" s="1"/>
      <c r="E28" s="1"/>
      <c r="F28" s="1"/>
      <c r="G28" s="1"/>
      <c r="H28" s="1"/>
      <c r="I28" s="1"/>
      <c r="J28" s="1"/>
      <c r="K28" s="1"/>
      <c r="L28" s="1"/>
      <c r="M28" s="1"/>
      <c r="N28" s="1"/>
      <c r="O28" s="1"/>
      <c r="P28" s="1"/>
      <c r="Q28" s="1"/>
      <c r="R28" s="1"/>
      <c r="S28" s="1"/>
      <c r="T28" s="1"/>
      <c r="U28" s="1"/>
      <c r="V28" s="1"/>
      <c r="W28" s="1"/>
    </row>
    <row r="29" spans="1:23" ht="16.5" customHeight="1" x14ac:dyDescent="0.3">
      <c r="A29" s="1"/>
      <c r="B29" s="10" t="s">
        <v>62</v>
      </c>
      <c r="C29" s="11" t="s">
        <v>63</v>
      </c>
      <c r="D29" s="1"/>
      <c r="E29" s="1"/>
      <c r="F29" s="1"/>
      <c r="G29" s="1"/>
      <c r="H29" s="1"/>
      <c r="I29" s="1"/>
      <c r="J29" s="1"/>
      <c r="K29" s="1"/>
      <c r="L29" s="1"/>
      <c r="M29" s="1"/>
      <c r="N29" s="1"/>
      <c r="O29" s="1"/>
      <c r="P29" s="1"/>
      <c r="Q29" s="1"/>
      <c r="R29" s="1"/>
      <c r="S29" s="1"/>
      <c r="T29" s="1"/>
      <c r="U29" s="1"/>
      <c r="V29" s="1"/>
      <c r="W29" s="1"/>
    </row>
    <row r="30" spans="1:23" ht="16.5" customHeight="1" x14ac:dyDescent="0.3">
      <c r="A30" s="1"/>
      <c r="B30" s="10" t="s">
        <v>64</v>
      </c>
      <c r="C30" s="11" t="s">
        <v>65</v>
      </c>
      <c r="D30" s="1"/>
      <c r="E30" s="1"/>
      <c r="F30" s="1"/>
      <c r="G30" s="1"/>
      <c r="H30" s="1"/>
      <c r="I30" s="1"/>
      <c r="J30" s="1"/>
      <c r="K30" s="1"/>
      <c r="L30" s="1"/>
      <c r="M30" s="1"/>
      <c r="N30" s="1"/>
      <c r="O30" s="1"/>
      <c r="P30" s="1"/>
      <c r="Q30" s="1"/>
      <c r="R30" s="1"/>
      <c r="S30" s="1"/>
      <c r="T30" s="1"/>
      <c r="U30" s="1"/>
      <c r="V30" s="1"/>
      <c r="W30" s="1"/>
    </row>
    <row r="31" spans="1:23" ht="16.5" customHeight="1" x14ac:dyDescent="0.3">
      <c r="A31" s="1"/>
      <c r="B31" s="10" t="s">
        <v>66</v>
      </c>
      <c r="C31" s="11" t="s">
        <v>67</v>
      </c>
      <c r="D31" s="1"/>
      <c r="E31" s="1"/>
      <c r="F31" s="1"/>
      <c r="G31" s="1"/>
      <c r="H31" s="1"/>
      <c r="I31" s="1"/>
      <c r="J31" s="1"/>
      <c r="K31" s="1"/>
      <c r="L31" s="1"/>
      <c r="M31" s="1"/>
      <c r="N31" s="1"/>
      <c r="O31" s="1"/>
      <c r="P31" s="1"/>
      <c r="Q31" s="1"/>
      <c r="R31" s="1"/>
      <c r="S31" s="1"/>
      <c r="T31" s="1"/>
      <c r="U31" s="1"/>
      <c r="V31" s="1"/>
      <c r="W31" s="1"/>
    </row>
    <row r="32" spans="1:23" ht="16.5" customHeight="1" x14ac:dyDescent="0.3">
      <c r="A32" s="1"/>
      <c r="B32" s="10" t="s">
        <v>68</v>
      </c>
      <c r="C32" s="11" t="s">
        <v>69</v>
      </c>
      <c r="D32" s="1"/>
      <c r="E32" s="1"/>
      <c r="F32" s="1"/>
      <c r="G32" s="1"/>
      <c r="H32" s="1"/>
      <c r="I32" s="1"/>
      <c r="J32" s="1"/>
      <c r="K32" s="1"/>
      <c r="L32" s="1"/>
      <c r="M32" s="1"/>
      <c r="N32" s="1"/>
      <c r="O32" s="1"/>
      <c r="P32" s="1"/>
      <c r="Q32" s="1"/>
      <c r="R32" s="1"/>
      <c r="S32" s="1"/>
      <c r="T32" s="1"/>
      <c r="U32" s="1"/>
      <c r="V32" s="1"/>
      <c r="W32" s="1"/>
    </row>
    <row r="33" spans="1:23" ht="16.5" customHeight="1" x14ac:dyDescent="0.3">
      <c r="A33" s="1"/>
      <c r="B33" s="10" t="s">
        <v>70</v>
      </c>
      <c r="C33" s="11" t="s">
        <v>71</v>
      </c>
      <c r="D33" s="1"/>
      <c r="E33" s="1"/>
      <c r="F33" s="1"/>
      <c r="G33" s="1"/>
      <c r="H33" s="1"/>
      <c r="I33" s="1"/>
      <c r="J33" s="1"/>
      <c r="K33" s="1"/>
      <c r="L33" s="1"/>
      <c r="M33" s="1"/>
      <c r="N33" s="1"/>
      <c r="O33" s="1"/>
      <c r="P33" s="1"/>
      <c r="Q33" s="1"/>
      <c r="R33" s="1"/>
      <c r="S33" s="1"/>
      <c r="T33" s="1"/>
      <c r="U33" s="1"/>
      <c r="V33" s="1"/>
      <c r="W33" s="1"/>
    </row>
    <row r="34" spans="1:23" ht="16.5" customHeight="1" x14ac:dyDescent="0.3">
      <c r="A34" s="1"/>
      <c r="B34" s="10" t="s">
        <v>72</v>
      </c>
      <c r="C34" s="11" t="s">
        <v>73</v>
      </c>
      <c r="D34" s="1"/>
      <c r="E34" s="1"/>
      <c r="F34" s="1"/>
      <c r="G34" s="1"/>
      <c r="H34" s="1"/>
      <c r="I34" s="1"/>
      <c r="J34" s="1"/>
      <c r="K34" s="1"/>
      <c r="L34" s="1"/>
      <c r="M34" s="1"/>
      <c r="N34" s="1"/>
      <c r="O34" s="1"/>
      <c r="P34" s="1"/>
      <c r="Q34" s="1"/>
      <c r="R34" s="1"/>
      <c r="S34" s="1"/>
      <c r="T34" s="1"/>
      <c r="U34" s="1"/>
      <c r="V34" s="1"/>
      <c r="W34" s="1"/>
    </row>
    <row r="35" spans="1:23" ht="16.5" customHeight="1" x14ac:dyDescent="0.3">
      <c r="A35" s="1"/>
      <c r="B35" s="10" t="s">
        <v>74</v>
      </c>
      <c r="C35" s="11" t="s">
        <v>75</v>
      </c>
      <c r="D35" s="1"/>
      <c r="E35" s="1"/>
      <c r="F35" s="1"/>
      <c r="G35" s="1"/>
      <c r="H35" s="1"/>
      <c r="I35" s="1"/>
      <c r="J35" s="1"/>
      <c r="K35" s="1"/>
      <c r="L35" s="1"/>
      <c r="M35" s="1"/>
      <c r="N35" s="1"/>
      <c r="O35" s="1"/>
      <c r="P35" s="1"/>
      <c r="Q35" s="1"/>
      <c r="R35" s="1"/>
      <c r="S35" s="1"/>
      <c r="T35" s="1"/>
      <c r="U35" s="1"/>
      <c r="V35" s="1"/>
      <c r="W35" s="1"/>
    </row>
    <row r="36" spans="1:23" ht="16.5" customHeight="1" x14ac:dyDescent="0.3">
      <c r="A36" s="1"/>
      <c r="B36" s="10" t="s">
        <v>76</v>
      </c>
      <c r="C36" s="11" t="s">
        <v>77</v>
      </c>
      <c r="D36" s="1"/>
      <c r="E36" s="1"/>
      <c r="F36" s="1"/>
      <c r="G36" s="1"/>
      <c r="H36" s="1"/>
      <c r="I36" s="1"/>
      <c r="J36" s="1"/>
      <c r="K36" s="1"/>
      <c r="L36" s="1"/>
      <c r="M36" s="1"/>
      <c r="N36" s="1"/>
      <c r="O36" s="1"/>
      <c r="P36" s="1"/>
      <c r="Q36" s="1"/>
      <c r="R36" s="1"/>
      <c r="S36" s="1"/>
      <c r="T36" s="1"/>
      <c r="U36" s="1"/>
      <c r="V36" s="1"/>
      <c r="W36" s="1"/>
    </row>
    <row r="37" spans="1:23" ht="16.5" customHeight="1" x14ac:dyDescent="0.3">
      <c r="A37" s="1"/>
      <c r="B37" s="10" t="s">
        <v>78</v>
      </c>
      <c r="C37" s="11" t="s">
        <v>79</v>
      </c>
      <c r="D37" s="1"/>
      <c r="E37" s="1"/>
      <c r="F37" s="1"/>
      <c r="G37" s="1"/>
      <c r="H37" s="1"/>
      <c r="I37" s="1"/>
      <c r="J37" s="1"/>
      <c r="K37" s="1"/>
      <c r="L37" s="1"/>
      <c r="M37" s="1"/>
      <c r="N37" s="1"/>
      <c r="O37" s="1"/>
      <c r="P37" s="1"/>
      <c r="Q37" s="1"/>
      <c r="R37" s="1"/>
      <c r="S37" s="1"/>
      <c r="T37" s="1"/>
      <c r="U37" s="1"/>
      <c r="V37" s="1"/>
      <c r="W37" s="1"/>
    </row>
    <row r="38" spans="1:23" ht="16.5" customHeight="1" x14ac:dyDescent="0.3">
      <c r="A38" s="1"/>
      <c r="B38" s="10" t="s">
        <v>80</v>
      </c>
      <c r="C38" s="11" t="s">
        <v>81</v>
      </c>
      <c r="D38" s="1"/>
      <c r="E38" s="1"/>
      <c r="F38" s="1"/>
      <c r="G38" s="1"/>
      <c r="H38" s="1"/>
      <c r="I38" s="1"/>
      <c r="J38" s="1"/>
      <c r="K38" s="1"/>
      <c r="L38" s="1"/>
      <c r="M38" s="1"/>
      <c r="N38" s="1"/>
      <c r="O38" s="1"/>
      <c r="P38" s="1"/>
      <c r="Q38" s="1"/>
      <c r="R38" s="1"/>
      <c r="S38" s="1"/>
      <c r="T38" s="1"/>
      <c r="U38" s="1"/>
      <c r="V38" s="1"/>
      <c r="W38" s="1"/>
    </row>
    <row r="39" spans="1:23" ht="82.5" customHeight="1" x14ac:dyDescent="0.3">
      <c r="A39" s="1"/>
      <c r="B39" s="10" t="s">
        <v>82</v>
      </c>
      <c r="C39" s="11" t="s">
        <v>83</v>
      </c>
      <c r="D39" s="1"/>
      <c r="E39" s="1"/>
      <c r="F39" s="1"/>
      <c r="G39" s="1"/>
      <c r="H39" s="1"/>
      <c r="I39" s="1"/>
      <c r="J39" s="1"/>
      <c r="K39" s="1"/>
      <c r="L39" s="1"/>
      <c r="M39" s="1"/>
      <c r="N39" s="1"/>
      <c r="O39" s="1"/>
      <c r="P39" s="1"/>
      <c r="Q39" s="1"/>
      <c r="R39" s="1"/>
      <c r="S39" s="1"/>
      <c r="T39" s="1"/>
      <c r="U39" s="1"/>
      <c r="V39" s="1"/>
      <c r="W39" s="1"/>
    </row>
    <row r="40" spans="1:23" ht="16.5" customHeight="1" x14ac:dyDescent="0.3">
      <c r="A40" s="1"/>
      <c r="B40" s="1"/>
      <c r="C40" s="2"/>
      <c r="D40" s="1"/>
      <c r="E40" s="1"/>
      <c r="F40" s="1"/>
      <c r="G40" s="1"/>
      <c r="H40" s="1"/>
      <c r="I40" s="1"/>
      <c r="J40" s="1"/>
      <c r="K40" s="1"/>
      <c r="L40" s="1"/>
      <c r="M40" s="1"/>
      <c r="N40" s="1"/>
      <c r="O40" s="1"/>
      <c r="P40" s="1"/>
      <c r="Q40" s="1"/>
      <c r="R40" s="1"/>
      <c r="S40" s="1"/>
      <c r="T40" s="1"/>
      <c r="U40" s="1"/>
      <c r="V40" s="1"/>
      <c r="W40" s="1"/>
    </row>
    <row r="41" spans="1:23" ht="16.5" customHeight="1" x14ac:dyDescent="0.3">
      <c r="A41" s="1"/>
      <c r="B41" s="1"/>
      <c r="C41" s="2"/>
      <c r="D41" s="1"/>
      <c r="E41" s="1"/>
      <c r="F41" s="1"/>
      <c r="G41" s="1"/>
      <c r="H41" s="1"/>
      <c r="I41" s="1"/>
      <c r="J41" s="1"/>
      <c r="K41" s="1"/>
      <c r="L41" s="1"/>
      <c r="M41" s="1"/>
      <c r="N41" s="1"/>
      <c r="O41" s="1"/>
      <c r="P41" s="1"/>
      <c r="Q41" s="1"/>
      <c r="R41" s="1"/>
      <c r="S41" s="1"/>
      <c r="T41" s="1"/>
      <c r="U41" s="1"/>
      <c r="V41" s="1"/>
      <c r="W41" s="1"/>
    </row>
    <row r="42" spans="1:23" ht="16.5" customHeight="1" x14ac:dyDescent="0.3">
      <c r="A42" s="1"/>
      <c r="B42" s="1"/>
      <c r="C42" s="2"/>
      <c r="D42" s="1"/>
      <c r="E42" s="1"/>
      <c r="F42" s="1"/>
      <c r="G42" s="1"/>
      <c r="H42" s="1"/>
      <c r="I42" s="1"/>
      <c r="J42" s="1"/>
      <c r="K42" s="1"/>
      <c r="L42" s="1"/>
      <c r="M42" s="1"/>
      <c r="N42" s="1"/>
      <c r="O42" s="1"/>
      <c r="P42" s="1"/>
      <c r="Q42" s="1"/>
      <c r="R42" s="1"/>
      <c r="S42" s="1"/>
      <c r="T42" s="1"/>
      <c r="U42" s="1"/>
      <c r="V42" s="1"/>
      <c r="W42" s="1"/>
    </row>
    <row r="43" spans="1:23" ht="16.5" customHeight="1" x14ac:dyDescent="0.3">
      <c r="A43" s="1"/>
      <c r="B43" s="1"/>
      <c r="C43" s="2"/>
      <c r="D43" s="1"/>
      <c r="E43" s="1"/>
      <c r="F43" s="1"/>
      <c r="G43" s="1"/>
      <c r="H43" s="1"/>
      <c r="I43" s="1"/>
      <c r="J43" s="1"/>
      <c r="K43" s="1"/>
      <c r="L43" s="1"/>
      <c r="M43" s="1"/>
      <c r="N43" s="1"/>
      <c r="O43" s="1"/>
      <c r="P43" s="1"/>
      <c r="Q43" s="1"/>
      <c r="R43" s="1"/>
      <c r="S43" s="1"/>
      <c r="T43" s="1"/>
      <c r="U43" s="1"/>
      <c r="V43" s="1"/>
      <c r="W43" s="1"/>
    </row>
    <row r="44" spans="1:23" ht="16.5" customHeight="1" x14ac:dyDescent="0.3">
      <c r="A44" s="1"/>
      <c r="B44" s="1"/>
      <c r="C44" s="2"/>
      <c r="D44" s="1"/>
      <c r="E44" s="1"/>
      <c r="F44" s="1"/>
      <c r="G44" s="1"/>
      <c r="H44" s="1"/>
      <c r="I44" s="1"/>
      <c r="J44" s="1"/>
      <c r="K44" s="1"/>
      <c r="L44" s="1"/>
      <c r="M44" s="1"/>
      <c r="N44" s="1"/>
      <c r="O44" s="1"/>
      <c r="P44" s="1"/>
      <c r="Q44" s="1"/>
      <c r="R44" s="1"/>
      <c r="S44" s="1"/>
      <c r="T44" s="1"/>
      <c r="U44" s="1"/>
      <c r="V44" s="1"/>
      <c r="W44" s="1"/>
    </row>
    <row r="45" spans="1:23" ht="16.5" customHeight="1" x14ac:dyDescent="0.3">
      <c r="A45" s="1"/>
      <c r="B45" s="1"/>
      <c r="C45" s="2"/>
      <c r="D45" s="1"/>
      <c r="E45" s="1"/>
      <c r="F45" s="1"/>
      <c r="G45" s="1"/>
      <c r="H45" s="1"/>
      <c r="I45" s="1"/>
      <c r="J45" s="1"/>
      <c r="K45" s="1"/>
      <c r="L45" s="1"/>
      <c r="M45" s="1"/>
      <c r="N45" s="1"/>
      <c r="O45" s="1"/>
      <c r="P45" s="1"/>
      <c r="Q45" s="1"/>
      <c r="R45" s="1"/>
      <c r="S45" s="1"/>
      <c r="T45" s="1"/>
      <c r="U45" s="1"/>
      <c r="V45" s="1"/>
      <c r="W45" s="1"/>
    </row>
    <row r="46" spans="1:23" ht="16.5" customHeight="1" x14ac:dyDescent="0.3">
      <c r="A46" s="1"/>
      <c r="B46" s="1"/>
      <c r="C46" s="2"/>
      <c r="D46" s="1"/>
      <c r="E46" s="1"/>
      <c r="F46" s="1"/>
      <c r="G46" s="1"/>
      <c r="H46" s="1"/>
      <c r="I46" s="1"/>
      <c r="J46" s="1"/>
      <c r="K46" s="1"/>
      <c r="L46" s="1"/>
      <c r="M46" s="1"/>
      <c r="N46" s="1"/>
      <c r="O46" s="1"/>
      <c r="P46" s="1"/>
      <c r="Q46" s="1"/>
      <c r="R46" s="1"/>
      <c r="S46" s="1"/>
      <c r="T46" s="1"/>
      <c r="U46" s="1"/>
      <c r="V46" s="1"/>
      <c r="W46" s="1"/>
    </row>
    <row r="47" spans="1:23" ht="16.5" customHeight="1" x14ac:dyDescent="0.3">
      <c r="A47" s="1"/>
      <c r="B47" s="1"/>
      <c r="C47" s="2"/>
      <c r="D47" s="1"/>
      <c r="E47" s="1"/>
      <c r="F47" s="1"/>
      <c r="G47" s="1"/>
      <c r="H47" s="1"/>
      <c r="I47" s="1"/>
      <c r="J47" s="1"/>
      <c r="K47" s="1"/>
      <c r="L47" s="1"/>
      <c r="M47" s="1"/>
      <c r="N47" s="1"/>
      <c r="O47" s="1"/>
      <c r="P47" s="1"/>
      <c r="Q47" s="1"/>
      <c r="R47" s="1"/>
      <c r="S47" s="1"/>
      <c r="T47" s="1"/>
      <c r="U47" s="1"/>
      <c r="V47" s="1"/>
      <c r="W47" s="1"/>
    </row>
    <row r="48" spans="1:23" ht="16.5" customHeight="1" x14ac:dyDescent="0.3">
      <c r="A48" s="1"/>
      <c r="B48" s="1"/>
      <c r="C48" s="2"/>
      <c r="D48" s="1"/>
      <c r="E48" s="1"/>
      <c r="F48" s="1"/>
      <c r="G48" s="1"/>
      <c r="H48" s="1"/>
      <c r="I48" s="1"/>
      <c r="J48" s="1"/>
      <c r="K48" s="1"/>
      <c r="L48" s="1"/>
      <c r="M48" s="1"/>
      <c r="N48" s="1"/>
      <c r="O48" s="1"/>
      <c r="P48" s="1"/>
      <c r="Q48" s="1"/>
      <c r="R48" s="1"/>
      <c r="S48" s="1"/>
      <c r="T48" s="1"/>
      <c r="U48" s="1"/>
      <c r="V48" s="1"/>
      <c r="W48" s="1"/>
    </row>
    <row r="49" spans="1:23" ht="16.5" customHeight="1" x14ac:dyDescent="0.3">
      <c r="A49" s="1"/>
      <c r="B49" s="1"/>
      <c r="C49" s="2"/>
      <c r="D49" s="1"/>
      <c r="E49" s="1"/>
      <c r="F49" s="1"/>
      <c r="G49" s="1"/>
      <c r="H49" s="1"/>
      <c r="I49" s="1"/>
      <c r="J49" s="1"/>
      <c r="K49" s="1"/>
      <c r="L49" s="1"/>
      <c r="M49" s="1"/>
      <c r="N49" s="1"/>
      <c r="O49" s="1"/>
      <c r="P49" s="1"/>
      <c r="Q49" s="1"/>
      <c r="R49" s="1"/>
      <c r="S49" s="1"/>
      <c r="T49" s="1"/>
      <c r="U49" s="1"/>
      <c r="V49" s="1"/>
      <c r="W49" s="1"/>
    </row>
    <row r="50" spans="1:23" ht="16.5" customHeight="1" x14ac:dyDescent="0.3">
      <c r="A50" s="1"/>
      <c r="B50" s="1"/>
      <c r="C50" s="2"/>
      <c r="D50" s="1"/>
      <c r="E50" s="1"/>
      <c r="F50" s="1"/>
      <c r="G50" s="1"/>
      <c r="H50" s="1"/>
      <c r="I50" s="1"/>
      <c r="J50" s="1"/>
      <c r="K50" s="1"/>
      <c r="L50" s="1"/>
      <c r="M50" s="1"/>
      <c r="N50" s="1"/>
      <c r="O50" s="1"/>
      <c r="P50" s="1"/>
      <c r="Q50" s="1"/>
      <c r="R50" s="1"/>
      <c r="S50" s="1"/>
      <c r="T50" s="1"/>
      <c r="U50" s="1"/>
      <c r="V50" s="1"/>
      <c r="W50" s="1"/>
    </row>
    <row r="51" spans="1:23" ht="16.5" customHeight="1" x14ac:dyDescent="0.3">
      <c r="A51" s="1"/>
      <c r="B51" s="1"/>
      <c r="C51" s="2"/>
      <c r="D51" s="1"/>
      <c r="E51" s="1"/>
      <c r="F51" s="1"/>
      <c r="G51" s="1"/>
      <c r="H51" s="1"/>
      <c r="I51" s="1"/>
      <c r="J51" s="1"/>
      <c r="K51" s="1"/>
      <c r="L51" s="1"/>
      <c r="M51" s="1"/>
      <c r="N51" s="1"/>
      <c r="O51" s="1"/>
      <c r="P51" s="1"/>
      <c r="Q51" s="1"/>
      <c r="R51" s="1"/>
      <c r="S51" s="1"/>
      <c r="T51" s="1"/>
      <c r="U51" s="1"/>
      <c r="V51" s="1"/>
      <c r="W51" s="1"/>
    </row>
    <row r="52" spans="1:23" ht="16.5" customHeight="1" x14ac:dyDescent="0.3">
      <c r="A52" s="1"/>
      <c r="B52" s="1"/>
      <c r="C52" s="2"/>
      <c r="D52" s="1"/>
      <c r="E52" s="1"/>
      <c r="F52" s="1"/>
      <c r="G52" s="1"/>
      <c r="H52" s="1"/>
      <c r="I52" s="1"/>
      <c r="J52" s="1"/>
      <c r="K52" s="1"/>
      <c r="L52" s="1"/>
      <c r="M52" s="1"/>
      <c r="N52" s="1"/>
      <c r="O52" s="1"/>
      <c r="P52" s="1"/>
      <c r="Q52" s="1"/>
      <c r="R52" s="1"/>
      <c r="S52" s="1"/>
      <c r="T52" s="1"/>
      <c r="U52" s="1"/>
      <c r="V52" s="1"/>
      <c r="W52" s="1"/>
    </row>
    <row r="53" spans="1:23" ht="16.5" customHeight="1" x14ac:dyDescent="0.3">
      <c r="A53" s="1"/>
      <c r="B53" s="1"/>
      <c r="C53" s="2"/>
      <c r="D53" s="1"/>
      <c r="E53" s="1"/>
      <c r="F53" s="1"/>
      <c r="G53" s="1"/>
      <c r="H53" s="1"/>
      <c r="I53" s="1"/>
      <c r="J53" s="1"/>
      <c r="K53" s="1"/>
      <c r="L53" s="1"/>
      <c r="M53" s="1"/>
      <c r="N53" s="1"/>
      <c r="O53" s="1"/>
      <c r="P53" s="1"/>
      <c r="Q53" s="1"/>
      <c r="R53" s="1"/>
      <c r="S53" s="1"/>
      <c r="T53" s="1"/>
      <c r="U53" s="1"/>
      <c r="V53" s="1"/>
      <c r="W53" s="1"/>
    </row>
    <row r="54" spans="1:23" ht="16.5" customHeight="1" x14ac:dyDescent="0.3">
      <c r="A54" s="1"/>
      <c r="B54" s="1"/>
      <c r="C54" s="2"/>
      <c r="D54" s="1"/>
      <c r="E54" s="1"/>
      <c r="F54" s="1"/>
      <c r="G54" s="1"/>
      <c r="H54" s="1"/>
      <c r="I54" s="1"/>
      <c r="J54" s="1"/>
      <c r="K54" s="1"/>
      <c r="L54" s="1"/>
      <c r="M54" s="1"/>
      <c r="N54" s="1"/>
      <c r="O54" s="1"/>
      <c r="P54" s="1"/>
      <c r="Q54" s="1"/>
      <c r="R54" s="1"/>
      <c r="S54" s="1"/>
      <c r="T54" s="1"/>
      <c r="U54" s="1"/>
      <c r="V54" s="1"/>
      <c r="W54" s="1"/>
    </row>
    <row r="55" spans="1:23" ht="16.5" customHeight="1" x14ac:dyDescent="0.3">
      <c r="A55" s="1"/>
      <c r="B55" s="1"/>
      <c r="C55" s="2"/>
      <c r="D55" s="1"/>
      <c r="E55" s="1"/>
      <c r="F55" s="1"/>
      <c r="G55" s="1"/>
      <c r="H55" s="1"/>
      <c r="I55" s="1"/>
      <c r="J55" s="1"/>
      <c r="K55" s="1"/>
      <c r="L55" s="1"/>
      <c r="M55" s="1"/>
      <c r="N55" s="1"/>
      <c r="O55" s="1"/>
      <c r="P55" s="1"/>
      <c r="Q55" s="1"/>
      <c r="R55" s="1"/>
      <c r="S55" s="1"/>
      <c r="T55" s="1"/>
      <c r="U55" s="1"/>
      <c r="V55" s="1"/>
      <c r="W55" s="1"/>
    </row>
    <row r="56" spans="1:23" ht="16.5" customHeight="1" x14ac:dyDescent="0.3">
      <c r="A56" s="1"/>
      <c r="B56" s="1"/>
      <c r="C56" s="2"/>
      <c r="D56" s="1"/>
      <c r="E56" s="1"/>
      <c r="F56" s="1"/>
      <c r="G56" s="1"/>
      <c r="H56" s="1"/>
      <c r="I56" s="1"/>
      <c r="J56" s="1"/>
      <c r="K56" s="1"/>
      <c r="L56" s="1"/>
      <c r="M56" s="1"/>
      <c r="N56" s="1"/>
      <c r="O56" s="1"/>
      <c r="P56" s="1"/>
      <c r="Q56" s="1"/>
      <c r="R56" s="1"/>
      <c r="S56" s="1"/>
      <c r="T56" s="1"/>
      <c r="U56" s="1"/>
      <c r="V56" s="1"/>
      <c r="W56" s="1"/>
    </row>
    <row r="57" spans="1:23" ht="16.5" customHeight="1" x14ac:dyDescent="0.3">
      <c r="A57" s="1"/>
      <c r="B57" s="1"/>
      <c r="C57" s="2"/>
      <c r="D57" s="1"/>
      <c r="E57" s="1"/>
      <c r="F57" s="1"/>
      <c r="G57" s="1"/>
      <c r="H57" s="1"/>
      <c r="I57" s="1"/>
      <c r="J57" s="1"/>
      <c r="K57" s="1"/>
      <c r="L57" s="1"/>
      <c r="M57" s="1"/>
      <c r="N57" s="1"/>
      <c r="O57" s="1"/>
      <c r="P57" s="1"/>
      <c r="Q57" s="1"/>
      <c r="R57" s="1"/>
      <c r="S57" s="1"/>
      <c r="T57" s="1"/>
      <c r="U57" s="1"/>
      <c r="V57" s="1"/>
      <c r="W57" s="1"/>
    </row>
    <row r="58" spans="1:23" ht="16.5" customHeight="1" x14ac:dyDescent="0.3">
      <c r="A58" s="1"/>
      <c r="B58" s="1"/>
      <c r="C58" s="2"/>
      <c r="D58" s="1"/>
      <c r="E58" s="1"/>
      <c r="F58" s="1"/>
      <c r="G58" s="1"/>
      <c r="H58" s="1"/>
      <c r="I58" s="1"/>
      <c r="J58" s="1"/>
      <c r="K58" s="1"/>
      <c r="L58" s="1"/>
      <c r="M58" s="1"/>
      <c r="N58" s="1"/>
      <c r="O58" s="1"/>
      <c r="P58" s="1"/>
      <c r="Q58" s="1"/>
      <c r="R58" s="1"/>
      <c r="S58" s="1"/>
      <c r="T58" s="1"/>
      <c r="U58" s="1"/>
      <c r="V58" s="1"/>
      <c r="W58" s="1"/>
    </row>
    <row r="59" spans="1:23" ht="16.5" customHeight="1" x14ac:dyDescent="0.3">
      <c r="A59" s="1"/>
      <c r="B59" s="1"/>
      <c r="C59" s="2"/>
      <c r="D59" s="1"/>
      <c r="E59" s="1"/>
      <c r="F59" s="1"/>
      <c r="G59" s="1"/>
      <c r="H59" s="1"/>
      <c r="I59" s="1"/>
      <c r="J59" s="1"/>
      <c r="K59" s="1"/>
      <c r="L59" s="1"/>
      <c r="M59" s="1"/>
      <c r="N59" s="1"/>
      <c r="O59" s="1"/>
      <c r="P59" s="1"/>
      <c r="Q59" s="1"/>
      <c r="R59" s="1"/>
      <c r="S59" s="1"/>
      <c r="T59" s="1"/>
      <c r="U59" s="1"/>
      <c r="V59" s="1"/>
      <c r="W59" s="1"/>
    </row>
    <row r="60" spans="1:23" ht="16.5" customHeight="1" x14ac:dyDescent="0.3">
      <c r="A60" s="1"/>
      <c r="B60" s="1"/>
      <c r="C60" s="2"/>
      <c r="D60" s="1"/>
      <c r="E60" s="1"/>
      <c r="F60" s="1"/>
      <c r="G60" s="1"/>
      <c r="H60" s="1"/>
      <c r="I60" s="1"/>
      <c r="J60" s="1"/>
      <c r="K60" s="1"/>
      <c r="L60" s="1"/>
      <c r="M60" s="1"/>
      <c r="N60" s="1"/>
      <c r="O60" s="1"/>
      <c r="P60" s="1"/>
      <c r="Q60" s="1"/>
      <c r="R60" s="1"/>
      <c r="S60" s="1"/>
      <c r="T60" s="1"/>
      <c r="U60" s="1"/>
      <c r="V60" s="1"/>
      <c r="W60" s="1"/>
    </row>
    <row r="61" spans="1:23" ht="16.5" customHeight="1" x14ac:dyDescent="0.3">
      <c r="A61" s="1"/>
      <c r="B61" s="1"/>
      <c r="C61" s="2"/>
      <c r="D61" s="1"/>
      <c r="E61" s="1"/>
      <c r="F61" s="1"/>
      <c r="G61" s="1"/>
      <c r="H61" s="1"/>
      <c r="I61" s="1"/>
      <c r="J61" s="1"/>
      <c r="K61" s="1"/>
      <c r="L61" s="1"/>
      <c r="M61" s="1"/>
      <c r="N61" s="1"/>
      <c r="O61" s="1"/>
      <c r="P61" s="1"/>
      <c r="Q61" s="1"/>
      <c r="R61" s="1"/>
      <c r="S61" s="1"/>
      <c r="T61" s="1"/>
      <c r="U61" s="1"/>
      <c r="V61" s="1"/>
      <c r="W61" s="1"/>
    </row>
    <row r="62" spans="1:23" ht="16.5" customHeight="1" x14ac:dyDescent="0.3">
      <c r="A62" s="1"/>
      <c r="B62" s="1"/>
      <c r="C62" s="2"/>
      <c r="D62" s="1"/>
      <c r="E62" s="1"/>
      <c r="F62" s="1"/>
      <c r="G62" s="1"/>
      <c r="H62" s="1"/>
      <c r="I62" s="1"/>
      <c r="J62" s="1"/>
      <c r="K62" s="1"/>
      <c r="L62" s="1"/>
      <c r="M62" s="1"/>
      <c r="N62" s="1"/>
      <c r="O62" s="1"/>
      <c r="P62" s="1"/>
      <c r="Q62" s="1"/>
      <c r="R62" s="1"/>
      <c r="S62" s="1"/>
      <c r="T62" s="1"/>
      <c r="U62" s="1"/>
      <c r="V62" s="1"/>
      <c r="W62" s="1"/>
    </row>
    <row r="63" spans="1:23" ht="16.5" customHeight="1" x14ac:dyDescent="0.3">
      <c r="A63" s="1"/>
      <c r="B63" s="1"/>
      <c r="C63" s="2"/>
      <c r="D63" s="1"/>
      <c r="E63" s="1"/>
      <c r="F63" s="1"/>
      <c r="G63" s="1"/>
      <c r="H63" s="1"/>
      <c r="I63" s="1"/>
      <c r="J63" s="1"/>
      <c r="K63" s="1"/>
      <c r="L63" s="1"/>
      <c r="M63" s="1"/>
      <c r="N63" s="1"/>
      <c r="O63" s="1"/>
      <c r="P63" s="1"/>
      <c r="Q63" s="1"/>
      <c r="R63" s="1"/>
      <c r="S63" s="1"/>
      <c r="T63" s="1"/>
      <c r="U63" s="1"/>
      <c r="V63" s="1"/>
      <c r="W63" s="1"/>
    </row>
    <row r="64" spans="1:23" ht="16.5" customHeight="1" x14ac:dyDescent="0.3">
      <c r="A64" s="1"/>
      <c r="B64" s="1"/>
      <c r="C64" s="2"/>
      <c r="D64" s="1"/>
      <c r="E64" s="1"/>
      <c r="F64" s="1"/>
      <c r="G64" s="1"/>
      <c r="H64" s="1"/>
      <c r="I64" s="1"/>
      <c r="J64" s="1"/>
      <c r="K64" s="1"/>
      <c r="L64" s="1"/>
      <c r="M64" s="1"/>
      <c r="N64" s="1"/>
      <c r="O64" s="1"/>
      <c r="P64" s="1"/>
      <c r="Q64" s="1"/>
      <c r="R64" s="1"/>
      <c r="S64" s="1"/>
      <c r="T64" s="1"/>
      <c r="U64" s="1"/>
      <c r="V64" s="1"/>
      <c r="W64" s="1"/>
    </row>
    <row r="65" spans="1:23" ht="16.5" customHeight="1" x14ac:dyDescent="0.3">
      <c r="A65" s="1"/>
      <c r="B65" s="1"/>
      <c r="C65" s="2"/>
      <c r="D65" s="1"/>
      <c r="E65" s="1"/>
      <c r="F65" s="1"/>
      <c r="G65" s="1"/>
      <c r="H65" s="1"/>
      <c r="I65" s="1"/>
      <c r="J65" s="1"/>
      <c r="K65" s="1"/>
      <c r="L65" s="1"/>
      <c r="M65" s="1"/>
      <c r="N65" s="1"/>
      <c r="O65" s="1"/>
      <c r="P65" s="1"/>
      <c r="Q65" s="1"/>
      <c r="R65" s="1"/>
      <c r="S65" s="1"/>
      <c r="T65" s="1"/>
      <c r="U65" s="1"/>
      <c r="V65" s="1"/>
      <c r="W65" s="1"/>
    </row>
    <row r="66" spans="1:23" ht="16.5" customHeight="1" x14ac:dyDescent="0.3">
      <c r="A66" s="1"/>
      <c r="B66" s="1"/>
      <c r="C66" s="2"/>
      <c r="D66" s="1"/>
      <c r="E66" s="1"/>
      <c r="F66" s="1"/>
      <c r="G66" s="1"/>
      <c r="H66" s="1"/>
      <c r="I66" s="1"/>
      <c r="J66" s="1"/>
      <c r="K66" s="1"/>
      <c r="L66" s="1"/>
      <c r="M66" s="1"/>
      <c r="N66" s="1"/>
      <c r="O66" s="1"/>
      <c r="P66" s="1"/>
      <c r="Q66" s="1"/>
      <c r="R66" s="1"/>
      <c r="S66" s="1"/>
      <c r="T66" s="1"/>
      <c r="U66" s="1"/>
      <c r="V66" s="1"/>
      <c r="W66" s="1"/>
    </row>
    <row r="67" spans="1:23" ht="16.5" customHeight="1" x14ac:dyDescent="0.3">
      <c r="A67" s="1"/>
      <c r="B67" s="1"/>
      <c r="C67" s="2"/>
      <c r="D67" s="1"/>
      <c r="E67" s="1"/>
      <c r="F67" s="1"/>
      <c r="G67" s="1"/>
      <c r="H67" s="1"/>
      <c r="I67" s="1"/>
      <c r="J67" s="1"/>
      <c r="K67" s="1"/>
      <c r="L67" s="1"/>
      <c r="M67" s="1"/>
      <c r="N67" s="1"/>
      <c r="O67" s="1"/>
      <c r="P67" s="1"/>
      <c r="Q67" s="1"/>
      <c r="R67" s="1"/>
      <c r="S67" s="1"/>
      <c r="T67" s="1"/>
      <c r="U67" s="1"/>
      <c r="V67" s="1"/>
      <c r="W67" s="1"/>
    </row>
    <row r="68" spans="1:23" ht="16.5" customHeight="1" x14ac:dyDescent="0.3">
      <c r="A68" s="1"/>
      <c r="B68" s="1"/>
      <c r="C68" s="2"/>
      <c r="D68" s="1"/>
      <c r="E68" s="1"/>
      <c r="F68" s="1"/>
      <c r="G68" s="1"/>
      <c r="H68" s="1"/>
      <c r="I68" s="1"/>
      <c r="J68" s="1"/>
      <c r="K68" s="1"/>
      <c r="L68" s="1"/>
      <c r="M68" s="1"/>
      <c r="N68" s="1"/>
      <c r="O68" s="1"/>
      <c r="P68" s="1"/>
      <c r="Q68" s="1"/>
      <c r="R68" s="1"/>
      <c r="S68" s="1"/>
      <c r="T68" s="1"/>
      <c r="U68" s="1"/>
      <c r="V68" s="1"/>
      <c r="W68" s="1"/>
    </row>
    <row r="69" spans="1:23" ht="16.5" customHeight="1" x14ac:dyDescent="0.3">
      <c r="A69" s="1"/>
      <c r="B69" s="1"/>
      <c r="C69" s="2"/>
      <c r="D69" s="1"/>
      <c r="E69" s="1"/>
      <c r="F69" s="1"/>
      <c r="G69" s="1"/>
      <c r="H69" s="1"/>
      <c r="I69" s="1"/>
      <c r="J69" s="1"/>
      <c r="K69" s="1"/>
      <c r="L69" s="1"/>
      <c r="M69" s="1"/>
      <c r="N69" s="1"/>
      <c r="O69" s="1"/>
      <c r="P69" s="1"/>
      <c r="Q69" s="1"/>
      <c r="R69" s="1"/>
      <c r="S69" s="1"/>
      <c r="T69" s="1"/>
      <c r="U69" s="1"/>
      <c r="V69" s="1"/>
      <c r="W69" s="1"/>
    </row>
    <row r="70" spans="1:23" ht="16.5" customHeight="1" x14ac:dyDescent="0.3">
      <c r="A70" s="1"/>
      <c r="B70" s="1"/>
      <c r="C70" s="2"/>
      <c r="D70" s="1"/>
      <c r="E70" s="1"/>
      <c r="F70" s="1"/>
      <c r="G70" s="1"/>
      <c r="H70" s="1"/>
      <c r="I70" s="1"/>
      <c r="J70" s="1"/>
      <c r="K70" s="1"/>
      <c r="L70" s="1"/>
      <c r="M70" s="1"/>
      <c r="N70" s="1"/>
      <c r="O70" s="1"/>
      <c r="P70" s="1"/>
      <c r="Q70" s="1"/>
      <c r="R70" s="1"/>
      <c r="S70" s="1"/>
      <c r="T70" s="1"/>
      <c r="U70" s="1"/>
      <c r="V70" s="1"/>
      <c r="W70" s="1"/>
    </row>
    <row r="71" spans="1:23" ht="16.5" customHeight="1" x14ac:dyDescent="0.3">
      <c r="A71" s="1"/>
      <c r="B71" s="1"/>
      <c r="C71" s="2"/>
      <c r="D71" s="1"/>
      <c r="E71" s="1"/>
      <c r="F71" s="1"/>
      <c r="G71" s="1"/>
      <c r="H71" s="1"/>
      <c r="I71" s="1"/>
      <c r="J71" s="1"/>
      <c r="K71" s="1"/>
      <c r="L71" s="1"/>
      <c r="M71" s="1"/>
      <c r="N71" s="1"/>
      <c r="O71" s="1"/>
      <c r="P71" s="1"/>
      <c r="Q71" s="1"/>
      <c r="R71" s="1"/>
      <c r="S71" s="1"/>
      <c r="T71" s="1"/>
      <c r="U71" s="1"/>
      <c r="V71" s="1"/>
      <c r="W71" s="1"/>
    </row>
    <row r="72" spans="1:23" ht="16.5" customHeight="1" x14ac:dyDescent="0.3">
      <c r="A72" s="1"/>
      <c r="B72" s="1"/>
      <c r="C72" s="2"/>
      <c r="D72" s="1"/>
      <c r="E72" s="1"/>
      <c r="F72" s="1"/>
      <c r="G72" s="1"/>
      <c r="H72" s="1"/>
      <c r="I72" s="1"/>
      <c r="J72" s="1"/>
      <c r="K72" s="1"/>
      <c r="L72" s="1"/>
      <c r="M72" s="1"/>
      <c r="N72" s="1"/>
      <c r="O72" s="1"/>
      <c r="P72" s="1"/>
      <c r="Q72" s="1"/>
      <c r="R72" s="1"/>
      <c r="S72" s="1"/>
      <c r="T72" s="1"/>
      <c r="U72" s="1"/>
      <c r="V72" s="1"/>
      <c r="W72" s="1"/>
    </row>
    <row r="73" spans="1:23" ht="16.5" customHeight="1" x14ac:dyDescent="0.3">
      <c r="A73" s="1"/>
      <c r="B73" s="1"/>
      <c r="C73" s="2"/>
      <c r="D73" s="1"/>
      <c r="E73" s="1"/>
      <c r="F73" s="1"/>
      <c r="G73" s="1"/>
      <c r="H73" s="1"/>
      <c r="I73" s="1"/>
      <c r="J73" s="1"/>
      <c r="K73" s="1"/>
      <c r="L73" s="1"/>
      <c r="M73" s="1"/>
      <c r="N73" s="1"/>
      <c r="O73" s="1"/>
      <c r="P73" s="1"/>
      <c r="Q73" s="1"/>
      <c r="R73" s="1"/>
      <c r="S73" s="1"/>
      <c r="T73" s="1"/>
      <c r="U73" s="1"/>
      <c r="V73" s="1"/>
      <c r="W73" s="1"/>
    </row>
    <row r="74" spans="1:23" ht="16.5" customHeight="1" x14ac:dyDescent="0.3">
      <c r="A74" s="1"/>
      <c r="B74" s="1"/>
      <c r="C74" s="2"/>
      <c r="D74" s="1"/>
      <c r="E74" s="1"/>
      <c r="F74" s="1"/>
      <c r="G74" s="1"/>
      <c r="H74" s="1"/>
      <c r="I74" s="1"/>
      <c r="J74" s="1"/>
      <c r="K74" s="1"/>
      <c r="L74" s="1"/>
      <c r="M74" s="1"/>
      <c r="N74" s="1"/>
      <c r="O74" s="1"/>
      <c r="P74" s="1"/>
      <c r="Q74" s="1"/>
      <c r="R74" s="1"/>
      <c r="S74" s="1"/>
      <c r="T74" s="1"/>
      <c r="U74" s="1"/>
      <c r="V74" s="1"/>
      <c r="W74" s="1"/>
    </row>
    <row r="75" spans="1:23" ht="16.5" customHeight="1" x14ac:dyDescent="0.3">
      <c r="A75" s="1"/>
      <c r="B75" s="1"/>
      <c r="C75" s="2"/>
      <c r="D75" s="1"/>
      <c r="E75" s="1"/>
      <c r="F75" s="1"/>
      <c r="G75" s="1"/>
      <c r="H75" s="1"/>
      <c r="I75" s="1"/>
      <c r="J75" s="1"/>
      <c r="K75" s="1"/>
      <c r="L75" s="1"/>
      <c r="M75" s="1"/>
      <c r="N75" s="1"/>
      <c r="O75" s="1"/>
      <c r="P75" s="1"/>
      <c r="Q75" s="1"/>
      <c r="R75" s="1"/>
      <c r="S75" s="1"/>
      <c r="T75" s="1"/>
      <c r="U75" s="1"/>
      <c r="V75" s="1"/>
      <c r="W75" s="1"/>
    </row>
    <row r="76" spans="1:23" ht="16.5" customHeight="1" x14ac:dyDescent="0.3">
      <c r="A76" s="1"/>
      <c r="B76" s="1"/>
      <c r="C76" s="2"/>
      <c r="D76" s="1"/>
      <c r="E76" s="1"/>
      <c r="F76" s="1"/>
      <c r="G76" s="1"/>
      <c r="H76" s="1"/>
      <c r="I76" s="1"/>
      <c r="J76" s="1"/>
      <c r="K76" s="1"/>
      <c r="L76" s="1"/>
      <c r="M76" s="1"/>
      <c r="N76" s="1"/>
      <c r="O76" s="1"/>
      <c r="P76" s="1"/>
      <c r="Q76" s="1"/>
      <c r="R76" s="1"/>
      <c r="S76" s="1"/>
      <c r="T76" s="1"/>
      <c r="U76" s="1"/>
      <c r="V76" s="1"/>
      <c r="W76" s="1"/>
    </row>
    <row r="77" spans="1:23" ht="16.5" customHeight="1" x14ac:dyDescent="0.3">
      <c r="A77" s="1"/>
      <c r="B77" s="1"/>
      <c r="C77" s="2"/>
      <c r="D77" s="1"/>
      <c r="E77" s="1"/>
      <c r="F77" s="1"/>
      <c r="G77" s="1"/>
      <c r="H77" s="1"/>
      <c r="I77" s="1"/>
      <c r="J77" s="1"/>
      <c r="K77" s="1"/>
      <c r="L77" s="1"/>
      <c r="M77" s="1"/>
      <c r="N77" s="1"/>
      <c r="O77" s="1"/>
      <c r="P77" s="1"/>
      <c r="Q77" s="1"/>
      <c r="R77" s="1"/>
      <c r="S77" s="1"/>
      <c r="T77" s="1"/>
      <c r="U77" s="1"/>
      <c r="V77" s="1"/>
      <c r="W77" s="1"/>
    </row>
    <row r="78" spans="1:23" ht="16.5" customHeight="1" x14ac:dyDescent="0.3">
      <c r="A78" s="1"/>
      <c r="B78" s="1"/>
      <c r="C78" s="2"/>
      <c r="D78" s="1"/>
      <c r="E78" s="1"/>
      <c r="F78" s="1"/>
      <c r="G78" s="1"/>
      <c r="H78" s="1"/>
      <c r="I78" s="1"/>
      <c r="J78" s="1"/>
      <c r="K78" s="1"/>
      <c r="L78" s="1"/>
      <c r="M78" s="1"/>
      <c r="N78" s="1"/>
      <c r="O78" s="1"/>
      <c r="P78" s="1"/>
      <c r="Q78" s="1"/>
      <c r="R78" s="1"/>
      <c r="S78" s="1"/>
      <c r="T78" s="1"/>
      <c r="U78" s="1"/>
      <c r="V78" s="1"/>
      <c r="W78" s="1"/>
    </row>
    <row r="79" spans="1:23" ht="16.5" customHeight="1" x14ac:dyDescent="0.3">
      <c r="A79" s="1"/>
      <c r="B79" s="1"/>
      <c r="C79" s="2"/>
      <c r="D79" s="1"/>
      <c r="E79" s="1"/>
      <c r="F79" s="1"/>
      <c r="G79" s="1"/>
      <c r="H79" s="1"/>
      <c r="I79" s="1"/>
      <c r="J79" s="1"/>
      <c r="K79" s="1"/>
      <c r="L79" s="1"/>
      <c r="M79" s="1"/>
      <c r="N79" s="1"/>
      <c r="O79" s="1"/>
      <c r="P79" s="1"/>
      <c r="Q79" s="1"/>
      <c r="R79" s="1"/>
      <c r="S79" s="1"/>
      <c r="T79" s="1"/>
      <c r="U79" s="1"/>
      <c r="V79" s="1"/>
      <c r="W79" s="1"/>
    </row>
    <row r="80" spans="1:23" ht="16.5" customHeight="1" x14ac:dyDescent="0.3">
      <c r="A80" s="1"/>
      <c r="B80" s="1"/>
      <c r="C80" s="2"/>
      <c r="D80" s="1"/>
      <c r="E80" s="1"/>
      <c r="F80" s="1"/>
      <c r="G80" s="1"/>
      <c r="H80" s="1"/>
      <c r="I80" s="1"/>
      <c r="J80" s="1"/>
      <c r="K80" s="1"/>
      <c r="L80" s="1"/>
      <c r="M80" s="1"/>
      <c r="N80" s="1"/>
      <c r="O80" s="1"/>
      <c r="P80" s="1"/>
      <c r="Q80" s="1"/>
      <c r="R80" s="1"/>
      <c r="S80" s="1"/>
      <c r="T80" s="1"/>
      <c r="U80" s="1"/>
      <c r="V80" s="1"/>
      <c r="W80" s="1"/>
    </row>
    <row r="81" spans="1:23" ht="16.5" customHeight="1" x14ac:dyDescent="0.3">
      <c r="A81" s="1"/>
      <c r="B81" s="1"/>
      <c r="C81" s="2"/>
      <c r="D81" s="1"/>
      <c r="E81" s="1"/>
      <c r="F81" s="1"/>
      <c r="G81" s="1"/>
      <c r="H81" s="1"/>
      <c r="I81" s="1"/>
      <c r="J81" s="1"/>
      <c r="K81" s="1"/>
      <c r="L81" s="1"/>
      <c r="M81" s="1"/>
      <c r="N81" s="1"/>
      <c r="O81" s="1"/>
      <c r="P81" s="1"/>
      <c r="Q81" s="1"/>
      <c r="R81" s="1"/>
      <c r="S81" s="1"/>
      <c r="T81" s="1"/>
      <c r="U81" s="1"/>
      <c r="V81" s="1"/>
      <c r="W81" s="1"/>
    </row>
    <row r="82" spans="1:23" ht="16.5" customHeight="1" x14ac:dyDescent="0.3">
      <c r="A82" s="1"/>
      <c r="B82" s="1"/>
      <c r="C82" s="2"/>
      <c r="D82" s="1"/>
      <c r="E82" s="1"/>
      <c r="F82" s="1"/>
      <c r="G82" s="1"/>
      <c r="H82" s="1"/>
      <c r="I82" s="1"/>
      <c r="J82" s="1"/>
      <c r="K82" s="1"/>
      <c r="L82" s="1"/>
      <c r="M82" s="1"/>
      <c r="N82" s="1"/>
      <c r="O82" s="1"/>
      <c r="P82" s="1"/>
      <c r="Q82" s="1"/>
      <c r="R82" s="1"/>
      <c r="S82" s="1"/>
      <c r="T82" s="1"/>
      <c r="U82" s="1"/>
      <c r="V82" s="1"/>
      <c r="W82" s="1"/>
    </row>
    <row r="83" spans="1:23" ht="16.5" customHeight="1" x14ac:dyDescent="0.3">
      <c r="A83" s="1"/>
      <c r="B83" s="1"/>
      <c r="C83" s="2"/>
      <c r="D83" s="1"/>
      <c r="E83" s="1"/>
      <c r="F83" s="1"/>
      <c r="G83" s="1"/>
      <c r="H83" s="1"/>
      <c r="I83" s="1"/>
      <c r="J83" s="1"/>
      <c r="K83" s="1"/>
      <c r="L83" s="1"/>
      <c r="M83" s="1"/>
      <c r="N83" s="1"/>
      <c r="O83" s="1"/>
      <c r="P83" s="1"/>
      <c r="Q83" s="1"/>
      <c r="R83" s="1"/>
      <c r="S83" s="1"/>
      <c r="T83" s="1"/>
      <c r="U83" s="1"/>
      <c r="V83" s="1"/>
      <c r="W83" s="1"/>
    </row>
    <row r="84" spans="1:23" ht="16.5" customHeight="1" x14ac:dyDescent="0.3">
      <c r="A84" s="1"/>
      <c r="B84" s="1"/>
      <c r="C84" s="2"/>
      <c r="D84" s="1"/>
      <c r="E84" s="1"/>
      <c r="F84" s="1"/>
      <c r="G84" s="1"/>
      <c r="H84" s="1"/>
      <c r="I84" s="1"/>
      <c r="J84" s="1"/>
      <c r="K84" s="1"/>
      <c r="L84" s="1"/>
      <c r="M84" s="1"/>
      <c r="N84" s="1"/>
      <c r="O84" s="1"/>
      <c r="P84" s="1"/>
      <c r="Q84" s="1"/>
      <c r="R84" s="1"/>
      <c r="S84" s="1"/>
      <c r="T84" s="1"/>
      <c r="U84" s="1"/>
      <c r="V84" s="1"/>
      <c r="W84" s="1"/>
    </row>
    <row r="85" spans="1:23" ht="16.5" customHeight="1" x14ac:dyDescent="0.3">
      <c r="A85" s="1"/>
      <c r="B85" s="1"/>
      <c r="C85" s="2"/>
      <c r="D85" s="1"/>
      <c r="E85" s="1"/>
      <c r="F85" s="1"/>
      <c r="G85" s="1"/>
      <c r="H85" s="1"/>
      <c r="I85" s="1"/>
      <c r="J85" s="1"/>
      <c r="K85" s="1"/>
      <c r="L85" s="1"/>
      <c r="M85" s="1"/>
      <c r="N85" s="1"/>
      <c r="O85" s="1"/>
      <c r="P85" s="1"/>
      <c r="Q85" s="1"/>
      <c r="R85" s="1"/>
      <c r="S85" s="1"/>
      <c r="T85" s="1"/>
      <c r="U85" s="1"/>
      <c r="V85" s="1"/>
      <c r="W85" s="1"/>
    </row>
    <row r="86" spans="1:23" ht="16.5" customHeight="1" x14ac:dyDescent="0.3">
      <c r="A86" s="1"/>
      <c r="B86" s="1"/>
      <c r="C86" s="2"/>
      <c r="D86" s="1"/>
      <c r="E86" s="1"/>
      <c r="F86" s="1"/>
      <c r="G86" s="1"/>
      <c r="H86" s="1"/>
      <c r="I86" s="1"/>
      <c r="J86" s="1"/>
      <c r="K86" s="1"/>
      <c r="L86" s="1"/>
      <c r="M86" s="1"/>
      <c r="N86" s="1"/>
      <c r="O86" s="1"/>
      <c r="P86" s="1"/>
      <c r="Q86" s="1"/>
      <c r="R86" s="1"/>
      <c r="S86" s="1"/>
      <c r="T86" s="1"/>
      <c r="U86" s="1"/>
      <c r="V86" s="1"/>
      <c r="W86" s="1"/>
    </row>
    <row r="87" spans="1:23" ht="16.5" customHeight="1" x14ac:dyDescent="0.3">
      <c r="A87" s="1"/>
      <c r="B87" s="1"/>
      <c r="C87" s="2"/>
      <c r="D87" s="1"/>
      <c r="E87" s="1"/>
      <c r="F87" s="1"/>
      <c r="G87" s="1"/>
      <c r="H87" s="1"/>
      <c r="I87" s="1"/>
      <c r="J87" s="1"/>
      <c r="K87" s="1"/>
      <c r="L87" s="1"/>
      <c r="M87" s="1"/>
      <c r="N87" s="1"/>
      <c r="O87" s="1"/>
      <c r="P87" s="1"/>
      <c r="Q87" s="1"/>
      <c r="R87" s="1"/>
      <c r="S87" s="1"/>
      <c r="T87" s="1"/>
      <c r="U87" s="1"/>
      <c r="V87" s="1"/>
      <c r="W87" s="1"/>
    </row>
    <row r="88" spans="1:23" ht="16.5" customHeight="1" x14ac:dyDescent="0.3">
      <c r="A88" s="1"/>
      <c r="B88" s="1"/>
      <c r="C88" s="2"/>
      <c r="D88" s="1"/>
      <c r="E88" s="1"/>
      <c r="F88" s="1"/>
      <c r="G88" s="1"/>
      <c r="H88" s="1"/>
      <c r="I88" s="1"/>
      <c r="J88" s="1"/>
      <c r="K88" s="1"/>
      <c r="L88" s="1"/>
      <c r="M88" s="1"/>
      <c r="N88" s="1"/>
      <c r="O88" s="1"/>
      <c r="P88" s="1"/>
      <c r="Q88" s="1"/>
      <c r="R88" s="1"/>
      <c r="S88" s="1"/>
      <c r="T88" s="1"/>
      <c r="U88" s="1"/>
      <c r="V88" s="1"/>
      <c r="W88" s="1"/>
    </row>
    <row r="89" spans="1:23" ht="16.5" customHeight="1" x14ac:dyDescent="0.3">
      <c r="A89" s="1"/>
      <c r="B89" s="1"/>
      <c r="C89" s="2"/>
      <c r="D89" s="1"/>
      <c r="E89" s="1"/>
      <c r="F89" s="1"/>
      <c r="G89" s="1"/>
      <c r="H89" s="1"/>
      <c r="I89" s="1"/>
      <c r="J89" s="1"/>
      <c r="K89" s="1"/>
      <c r="L89" s="1"/>
      <c r="M89" s="1"/>
      <c r="N89" s="1"/>
      <c r="O89" s="1"/>
      <c r="P89" s="1"/>
      <c r="Q89" s="1"/>
      <c r="R89" s="1"/>
      <c r="S89" s="1"/>
      <c r="T89" s="1"/>
      <c r="U89" s="1"/>
      <c r="V89" s="1"/>
      <c r="W89" s="1"/>
    </row>
    <row r="90" spans="1:23" ht="16.5" customHeight="1" x14ac:dyDescent="0.3">
      <c r="A90" s="1"/>
      <c r="B90" s="1"/>
      <c r="C90" s="2"/>
      <c r="D90" s="1"/>
      <c r="E90" s="1"/>
      <c r="F90" s="1"/>
      <c r="G90" s="1"/>
      <c r="H90" s="1"/>
      <c r="I90" s="1"/>
      <c r="J90" s="1"/>
      <c r="K90" s="1"/>
      <c r="L90" s="1"/>
      <c r="M90" s="1"/>
      <c r="N90" s="1"/>
      <c r="O90" s="1"/>
      <c r="P90" s="1"/>
      <c r="Q90" s="1"/>
      <c r="R90" s="1"/>
      <c r="S90" s="1"/>
      <c r="T90" s="1"/>
      <c r="U90" s="1"/>
      <c r="V90" s="1"/>
      <c r="W90" s="1"/>
    </row>
    <row r="91" spans="1:23" ht="16.5" customHeight="1" x14ac:dyDescent="0.3">
      <c r="A91" s="1"/>
      <c r="B91" s="1"/>
      <c r="C91" s="2"/>
      <c r="D91" s="1"/>
      <c r="E91" s="1"/>
      <c r="F91" s="1"/>
      <c r="G91" s="1"/>
      <c r="H91" s="1"/>
      <c r="I91" s="1"/>
      <c r="J91" s="1"/>
      <c r="K91" s="1"/>
      <c r="L91" s="1"/>
      <c r="M91" s="1"/>
      <c r="N91" s="1"/>
      <c r="O91" s="1"/>
      <c r="P91" s="1"/>
      <c r="Q91" s="1"/>
      <c r="R91" s="1"/>
      <c r="S91" s="1"/>
      <c r="T91" s="1"/>
      <c r="U91" s="1"/>
      <c r="V91" s="1"/>
      <c r="W91" s="1"/>
    </row>
    <row r="92" spans="1:23" ht="16.5" customHeight="1" x14ac:dyDescent="0.3">
      <c r="A92" s="1"/>
      <c r="B92" s="1"/>
      <c r="C92" s="2"/>
      <c r="D92" s="1"/>
      <c r="E92" s="1"/>
      <c r="F92" s="1"/>
      <c r="G92" s="1"/>
      <c r="H92" s="1"/>
      <c r="I92" s="1"/>
      <c r="J92" s="1"/>
      <c r="K92" s="1"/>
      <c r="L92" s="1"/>
      <c r="M92" s="1"/>
      <c r="N92" s="1"/>
      <c r="O92" s="1"/>
      <c r="P92" s="1"/>
      <c r="Q92" s="1"/>
      <c r="R92" s="1"/>
      <c r="S92" s="1"/>
      <c r="T92" s="1"/>
      <c r="U92" s="1"/>
      <c r="V92" s="1"/>
      <c r="W92" s="1"/>
    </row>
    <row r="93" spans="1:23" ht="16.5" customHeight="1" x14ac:dyDescent="0.3">
      <c r="A93" s="1"/>
      <c r="B93" s="1"/>
      <c r="C93" s="2"/>
      <c r="D93" s="1"/>
      <c r="E93" s="1"/>
      <c r="F93" s="1"/>
      <c r="G93" s="1"/>
      <c r="H93" s="1"/>
      <c r="I93" s="1"/>
      <c r="J93" s="1"/>
      <c r="K93" s="1"/>
      <c r="L93" s="1"/>
      <c r="M93" s="1"/>
      <c r="N93" s="1"/>
      <c r="O93" s="1"/>
      <c r="P93" s="1"/>
      <c r="Q93" s="1"/>
      <c r="R93" s="1"/>
      <c r="S93" s="1"/>
      <c r="T93" s="1"/>
      <c r="U93" s="1"/>
      <c r="V93" s="1"/>
      <c r="W93" s="1"/>
    </row>
    <row r="94" spans="1:23" ht="16.5" customHeight="1" x14ac:dyDescent="0.3">
      <c r="A94" s="1"/>
      <c r="B94" s="1"/>
      <c r="C94" s="2"/>
      <c r="D94" s="1"/>
      <c r="E94" s="1"/>
      <c r="F94" s="1"/>
      <c r="G94" s="1"/>
      <c r="H94" s="1"/>
      <c r="I94" s="1"/>
      <c r="J94" s="1"/>
      <c r="K94" s="1"/>
      <c r="L94" s="1"/>
      <c r="M94" s="1"/>
      <c r="N94" s="1"/>
      <c r="O94" s="1"/>
      <c r="P94" s="1"/>
      <c r="Q94" s="1"/>
      <c r="R94" s="1"/>
      <c r="S94" s="1"/>
      <c r="T94" s="1"/>
      <c r="U94" s="1"/>
      <c r="V94" s="1"/>
      <c r="W94" s="1"/>
    </row>
    <row r="95" spans="1:23" ht="16.5" customHeight="1" x14ac:dyDescent="0.3">
      <c r="A95" s="1"/>
      <c r="B95" s="1"/>
      <c r="C95" s="2"/>
      <c r="D95" s="1"/>
      <c r="E95" s="1"/>
      <c r="F95" s="1"/>
      <c r="G95" s="1"/>
      <c r="H95" s="1"/>
      <c r="I95" s="1"/>
      <c r="J95" s="1"/>
      <c r="K95" s="1"/>
      <c r="L95" s="1"/>
      <c r="M95" s="1"/>
      <c r="N95" s="1"/>
      <c r="O95" s="1"/>
      <c r="P95" s="1"/>
      <c r="Q95" s="1"/>
      <c r="R95" s="1"/>
      <c r="S95" s="1"/>
      <c r="T95" s="1"/>
      <c r="U95" s="1"/>
      <c r="V95" s="1"/>
      <c r="W95" s="1"/>
    </row>
    <row r="96" spans="1:23" ht="16.5" customHeight="1" x14ac:dyDescent="0.3">
      <c r="A96" s="1"/>
      <c r="B96" s="1"/>
      <c r="C96" s="2"/>
      <c r="D96" s="1"/>
      <c r="E96" s="1"/>
      <c r="F96" s="1"/>
      <c r="G96" s="1"/>
      <c r="H96" s="1"/>
      <c r="I96" s="1"/>
      <c r="J96" s="1"/>
      <c r="K96" s="1"/>
      <c r="L96" s="1"/>
      <c r="M96" s="1"/>
      <c r="N96" s="1"/>
      <c r="O96" s="1"/>
      <c r="P96" s="1"/>
      <c r="Q96" s="1"/>
      <c r="R96" s="1"/>
      <c r="S96" s="1"/>
      <c r="T96" s="1"/>
      <c r="U96" s="1"/>
      <c r="V96" s="1"/>
      <c r="W96" s="1"/>
    </row>
    <row r="97" spans="1:23" ht="16.5" customHeight="1" x14ac:dyDescent="0.3">
      <c r="A97" s="1"/>
      <c r="B97" s="1"/>
      <c r="C97" s="2"/>
      <c r="D97" s="1"/>
      <c r="E97" s="1"/>
      <c r="F97" s="1"/>
      <c r="G97" s="1"/>
      <c r="H97" s="1"/>
      <c r="I97" s="1"/>
      <c r="J97" s="1"/>
      <c r="K97" s="1"/>
      <c r="L97" s="1"/>
      <c r="M97" s="1"/>
      <c r="N97" s="1"/>
      <c r="O97" s="1"/>
      <c r="P97" s="1"/>
      <c r="Q97" s="1"/>
      <c r="R97" s="1"/>
      <c r="S97" s="1"/>
      <c r="T97" s="1"/>
      <c r="U97" s="1"/>
      <c r="V97" s="1"/>
      <c r="W97" s="1"/>
    </row>
    <row r="98" spans="1:23" ht="16.5" customHeight="1" x14ac:dyDescent="0.3">
      <c r="A98" s="1"/>
      <c r="B98" s="1"/>
      <c r="C98" s="2"/>
      <c r="D98" s="1"/>
      <c r="E98" s="1"/>
      <c r="F98" s="1"/>
      <c r="G98" s="1"/>
      <c r="H98" s="1"/>
      <c r="I98" s="1"/>
      <c r="J98" s="1"/>
      <c r="K98" s="1"/>
      <c r="L98" s="1"/>
      <c r="M98" s="1"/>
      <c r="N98" s="1"/>
      <c r="O98" s="1"/>
      <c r="P98" s="1"/>
      <c r="Q98" s="1"/>
      <c r="R98" s="1"/>
      <c r="S98" s="1"/>
      <c r="T98" s="1"/>
      <c r="U98" s="1"/>
      <c r="V98" s="1"/>
      <c r="W98" s="1"/>
    </row>
    <row r="99" spans="1:23" ht="16.5" customHeight="1" x14ac:dyDescent="0.3">
      <c r="A99" s="1"/>
      <c r="B99" s="1"/>
      <c r="C99" s="2"/>
      <c r="D99" s="1"/>
      <c r="E99" s="1"/>
      <c r="F99" s="1"/>
      <c r="G99" s="1"/>
      <c r="H99" s="1"/>
      <c r="I99" s="1"/>
      <c r="J99" s="1"/>
      <c r="K99" s="1"/>
      <c r="L99" s="1"/>
      <c r="M99" s="1"/>
      <c r="N99" s="1"/>
      <c r="O99" s="1"/>
      <c r="P99" s="1"/>
      <c r="Q99" s="1"/>
      <c r="R99" s="1"/>
      <c r="S99" s="1"/>
      <c r="T99" s="1"/>
      <c r="U99" s="1"/>
      <c r="V99" s="1"/>
      <c r="W99" s="1"/>
    </row>
    <row r="100" spans="1:23" ht="16.5" customHeight="1" x14ac:dyDescent="0.3">
      <c r="A100" s="1"/>
      <c r="B100" s="1"/>
      <c r="C100" s="2"/>
      <c r="D100" s="1"/>
      <c r="E100" s="1"/>
      <c r="F100" s="1"/>
      <c r="G100" s="1"/>
      <c r="H100" s="1"/>
      <c r="I100" s="1"/>
      <c r="J100" s="1"/>
      <c r="K100" s="1"/>
      <c r="L100" s="1"/>
      <c r="M100" s="1"/>
      <c r="N100" s="1"/>
      <c r="O100" s="1"/>
      <c r="P100" s="1"/>
      <c r="Q100" s="1"/>
      <c r="R100" s="1"/>
      <c r="S100" s="1"/>
      <c r="T100" s="1"/>
      <c r="U100" s="1"/>
      <c r="V100" s="1"/>
      <c r="W100" s="1"/>
    </row>
    <row r="101" spans="1:23" ht="16.5" customHeight="1" x14ac:dyDescent="0.3">
      <c r="A101" s="1"/>
      <c r="B101" s="1"/>
      <c r="C101" s="2"/>
      <c r="D101" s="1"/>
      <c r="E101" s="1"/>
      <c r="F101" s="1"/>
      <c r="G101" s="1"/>
      <c r="H101" s="1"/>
      <c r="I101" s="1"/>
      <c r="J101" s="1"/>
      <c r="K101" s="1"/>
      <c r="L101" s="1"/>
      <c r="M101" s="1"/>
      <c r="N101" s="1"/>
      <c r="O101" s="1"/>
      <c r="P101" s="1"/>
      <c r="Q101" s="1"/>
      <c r="R101" s="1"/>
      <c r="S101" s="1"/>
      <c r="T101" s="1"/>
      <c r="U101" s="1"/>
      <c r="V101" s="1"/>
      <c r="W101" s="1"/>
    </row>
    <row r="102" spans="1:23" ht="16.5" customHeight="1" x14ac:dyDescent="0.3">
      <c r="A102" s="1"/>
      <c r="B102" s="1"/>
      <c r="C102" s="2"/>
      <c r="D102" s="1"/>
      <c r="E102" s="1"/>
      <c r="F102" s="1"/>
      <c r="G102" s="1"/>
      <c r="H102" s="1"/>
      <c r="I102" s="1"/>
      <c r="J102" s="1"/>
      <c r="K102" s="1"/>
      <c r="L102" s="1"/>
      <c r="M102" s="1"/>
      <c r="N102" s="1"/>
      <c r="O102" s="1"/>
      <c r="P102" s="1"/>
      <c r="Q102" s="1"/>
      <c r="R102" s="1"/>
      <c r="S102" s="1"/>
      <c r="T102" s="1"/>
      <c r="U102" s="1"/>
      <c r="V102" s="1"/>
      <c r="W102" s="1"/>
    </row>
    <row r="103" spans="1:23" ht="16.5" customHeight="1" x14ac:dyDescent="0.3">
      <c r="A103" s="1"/>
      <c r="B103" s="1"/>
      <c r="C103" s="2"/>
      <c r="D103" s="1"/>
      <c r="E103" s="1"/>
      <c r="F103" s="1"/>
      <c r="G103" s="1"/>
      <c r="H103" s="1"/>
      <c r="I103" s="1"/>
      <c r="J103" s="1"/>
      <c r="K103" s="1"/>
      <c r="L103" s="1"/>
      <c r="M103" s="1"/>
      <c r="N103" s="1"/>
      <c r="O103" s="1"/>
      <c r="P103" s="1"/>
      <c r="Q103" s="1"/>
      <c r="R103" s="1"/>
      <c r="S103" s="1"/>
      <c r="T103" s="1"/>
      <c r="U103" s="1"/>
      <c r="V103" s="1"/>
      <c r="W103" s="1"/>
    </row>
    <row r="104" spans="1:23" ht="16.5" customHeight="1" x14ac:dyDescent="0.3">
      <c r="A104" s="1"/>
      <c r="B104" s="1"/>
      <c r="C104" s="2"/>
      <c r="D104" s="1"/>
      <c r="E104" s="1"/>
      <c r="F104" s="1"/>
      <c r="G104" s="1"/>
      <c r="H104" s="1"/>
      <c r="I104" s="1"/>
      <c r="J104" s="1"/>
      <c r="K104" s="1"/>
      <c r="L104" s="1"/>
      <c r="M104" s="1"/>
      <c r="N104" s="1"/>
      <c r="O104" s="1"/>
      <c r="P104" s="1"/>
      <c r="Q104" s="1"/>
      <c r="R104" s="1"/>
      <c r="S104" s="1"/>
      <c r="T104" s="1"/>
      <c r="U104" s="1"/>
      <c r="V104" s="1"/>
      <c r="W104" s="1"/>
    </row>
    <row r="105" spans="1:23" ht="16.5" customHeight="1" x14ac:dyDescent="0.3">
      <c r="A105" s="1"/>
      <c r="B105" s="1"/>
      <c r="C105" s="2"/>
      <c r="D105" s="1"/>
      <c r="E105" s="1"/>
      <c r="F105" s="1"/>
      <c r="G105" s="1"/>
      <c r="H105" s="1"/>
      <c r="I105" s="1"/>
      <c r="J105" s="1"/>
      <c r="K105" s="1"/>
      <c r="L105" s="1"/>
      <c r="M105" s="1"/>
      <c r="N105" s="1"/>
      <c r="O105" s="1"/>
      <c r="P105" s="1"/>
      <c r="Q105" s="1"/>
      <c r="R105" s="1"/>
      <c r="S105" s="1"/>
      <c r="T105" s="1"/>
      <c r="U105" s="1"/>
      <c r="V105" s="1"/>
      <c r="W105" s="1"/>
    </row>
    <row r="106" spans="1:23" ht="16.5" customHeight="1" x14ac:dyDescent="0.3">
      <c r="A106" s="1"/>
      <c r="B106" s="1"/>
      <c r="C106" s="2"/>
      <c r="D106" s="1"/>
      <c r="E106" s="1"/>
      <c r="F106" s="1"/>
      <c r="G106" s="1"/>
      <c r="H106" s="1"/>
      <c r="I106" s="1"/>
      <c r="J106" s="1"/>
      <c r="K106" s="1"/>
      <c r="L106" s="1"/>
      <c r="M106" s="1"/>
      <c r="N106" s="1"/>
      <c r="O106" s="1"/>
      <c r="P106" s="1"/>
      <c r="Q106" s="1"/>
      <c r="R106" s="1"/>
      <c r="S106" s="1"/>
      <c r="T106" s="1"/>
      <c r="U106" s="1"/>
      <c r="V106" s="1"/>
      <c r="W106" s="1"/>
    </row>
    <row r="107" spans="1:23" ht="16.5" customHeight="1" x14ac:dyDescent="0.3">
      <c r="A107" s="1"/>
      <c r="B107" s="1"/>
      <c r="C107" s="2"/>
      <c r="D107" s="1"/>
      <c r="E107" s="1"/>
      <c r="F107" s="1"/>
      <c r="G107" s="1"/>
      <c r="H107" s="1"/>
      <c r="I107" s="1"/>
      <c r="J107" s="1"/>
      <c r="K107" s="1"/>
      <c r="L107" s="1"/>
      <c r="M107" s="1"/>
      <c r="N107" s="1"/>
      <c r="O107" s="1"/>
      <c r="P107" s="1"/>
      <c r="Q107" s="1"/>
      <c r="R107" s="1"/>
      <c r="S107" s="1"/>
      <c r="T107" s="1"/>
      <c r="U107" s="1"/>
      <c r="V107" s="1"/>
      <c r="W107" s="1"/>
    </row>
    <row r="108" spans="1:23" ht="16.5" customHeight="1" x14ac:dyDescent="0.3">
      <c r="A108" s="1"/>
      <c r="B108" s="1"/>
      <c r="C108" s="2"/>
      <c r="D108" s="1"/>
      <c r="E108" s="1"/>
      <c r="F108" s="1"/>
      <c r="G108" s="1"/>
      <c r="H108" s="1"/>
      <c r="I108" s="1"/>
      <c r="J108" s="1"/>
      <c r="K108" s="1"/>
      <c r="L108" s="1"/>
      <c r="M108" s="1"/>
      <c r="N108" s="1"/>
      <c r="O108" s="1"/>
      <c r="P108" s="1"/>
      <c r="Q108" s="1"/>
      <c r="R108" s="1"/>
      <c r="S108" s="1"/>
      <c r="T108" s="1"/>
      <c r="U108" s="1"/>
      <c r="V108" s="1"/>
      <c r="W108" s="1"/>
    </row>
    <row r="109" spans="1:23" ht="16.5" customHeight="1" x14ac:dyDescent="0.3">
      <c r="A109" s="1"/>
      <c r="B109" s="1"/>
      <c r="C109" s="2"/>
      <c r="D109" s="1"/>
      <c r="E109" s="1"/>
      <c r="F109" s="1"/>
      <c r="G109" s="1"/>
      <c r="H109" s="1"/>
      <c r="I109" s="1"/>
      <c r="J109" s="1"/>
      <c r="K109" s="1"/>
      <c r="L109" s="1"/>
      <c r="M109" s="1"/>
      <c r="N109" s="1"/>
      <c r="O109" s="1"/>
      <c r="P109" s="1"/>
      <c r="Q109" s="1"/>
      <c r="R109" s="1"/>
      <c r="S109" s="1"/>
      <c r="T109" s="1"/>
      <c r="U109" s="1"/>
      <c r="V109" s="1"/>
      <c r="W109" s="1"/>
    </row>
    <row r="110" spans="1:23" ht="16.5" customHeight="1" x14ac:dyDescent="0.3">
      <c r="A110" s="1"/>
      <c r="B110" s="1"/>
      <c r="C110" s="2"/>
      <c r="D110" s="1"/>
      <c r="E110" s="1"/>
      <c r="F110" s="1"/>
      <c r="G110" s="1"/>
      <c r="H110" s="1"/>
      <c r="I110" s="1"/>
      <c r="J110" s="1"/>
      <c r="K110" s="1"/>
      <c r="L110" s="1"/>
      <c r="M110" s="1"/>
      <c r="N110" s="1"/>
      <c r="O110" s="1"/>
      <c r="P110" s="1"/>
      <c r="Q110" s="1"/>
      <c r="R110" s="1"/>
      <c r="S110" s="1"/>
      <c r="T110" s="1"/>
      <c r="U110" s="1"/>
      <c r="V110" s="1"/>
      <c r="W110" s="1"/>
    </row>
    <row r="111" spans="1:23" ht="16.5" customHeight="1" x14ac:dyDescent="0.3">
      <c r="A111" s="1"/>
      <c r="B111" s="1"/>
      <c r="C111" s="2"/>
      <c r="D111" s="1"/>
      <c r="E111" s="1"/>
      <c r="F111" s="1"/>
      <c r="G111" s="1"/>
      <c r="H111" s="1"/>
      <c r="I111" s="1"/>
      <c r="J111" s="1"/>
      <c r="K111" s="1"/>
      <c r="L111" s="1"/>
      <c r="M111" s="1"/>
      <c r="N111" s="1"/>
      <c r="O111" s="1"/>
      <c r="P111" s="1"/>
      <c r="Q111" s="1"/>
      <c r="R111" s="1"/>
      <c r="S111" s="1"/>
      <c r="T111" s="1"/>
      <c r="U111" s="1"/>
      <c r="V111" s="1"/>
      <c r="W111" s="1"/>
    </row>
    <row r="112" spans="1:23" ht="16.5" customHeight="1" x14ac:dyDescent="0.3">
      <c r="A112" s="1"/>
      <c r="B112" s="1"/>
      <c r="C112" s="2"/>
      <c r="D112" s="1"/>
      <c r="E112" s="1"/>
      <c r="F112" s="1"/>
      <c r="G112" s="1"/>
      <c r="H112" s="1"/>
      <c r="I112" s="1"/>
      <c r="J112" s="1"/>
      <c r="K112" s="1"/>
      <c r="L112" s="1"/>
      <c r="M112" s="1"/>
      <c r="N112" s="1"/>
      <c r="O112" s="1"/>
      <c r="P112" s="1"/>
      <c r="Q112" s="1"/>
      <c r="R112" s="1"/>
      <c r="S112" s="1"/>
      <c r="T112" s="1"/>
      <c r="U112" s="1"/>
      <c r="V112" s="1"/>
      <c r="W112" s="1"/>
    </row>
    <row r="113" spans="1:23" ht="16.5" customHeight="1" x14ac:dyDescent="0.3">
      <c r="A113" s="1"/>
      <c r="B113" s="1"/>
      <c r="C113" s="2"/>
      <c r="D113" s="1"/>
      <c r="E113" s="1"/>
      <c r="F113" s="1"/>
      <c r="G113" s="1"/>
      <c r="H113" s="1"/>
      <c r="I113" s="1"/>
      <c r="J113" s="1"/>
      <c r="K113" s="1"/>
      <c r="L113" s="1"/>
      <c r="M113" s="1"/>
      <c r="N113" s="1"/>
      <c r="O113" s="1"/>
      <c r="P113" s="1"/>
      <c r="Q113" s="1"/>
      <c r="R113" s="1"/>
      <c r="S113" s="1"/>
      <c r="T113" s="1"/>
      <c r="U113" s="1"/>
      <c r="V113" s="1"/>
      <c r="W113" s="1"/>
    </row>
    <row r="114" spans="1:23" ht="16.5" customHeight="1" x14ac:dyDescent="0.3">
      <c r="A114" s="1"/>
      <c r="B114" s="1"/>
      <c r="C114" s="2"/>
      <c r="D114" s="1"/>
      <c r="E114" s="1"/>
      <c r="F114" s="1"/>
      <c r="G114" s="1"/>
      <c r="H114" s="1"/>
      <c r="I114" s="1"/>
      <c r="J114" s="1"/>
      <c r="K114" s="1"/>
      <c r="L114" s="1"/>
      <c r="M114" s="1"/>
      <c r="N114" s="1"/>
      <c r="O114" s="1"/>
      <c r="P114" s="1"/>
      <c r="Q114" s="1"/>
      <c r="R114" s="1"/>
      <c r="S114" s="1"/>
      <c r="T114" s="1"/>
      <c r="U114" s="1"/>
      <c r="V114" s="1"/>
      <c r="W114" s="1"/>
    </row>
    <row r="115" spans="1:23" ht="16.5" customHeight="1" x14ac:dyDescent="0.3">
      <c r="A115" s="1"/>
      <c r="B115" s="1"/>
      <c r="C115" s="2"/>
      <c r="D115" s="1"/>
      <c r="E115" s="1"/>
      <c r="F115" s="1"/>
      <c r="G115" s="1"/>
      <c r="H115" s="1"/>
      <c r="I115" s="1"/>
      <c r="J115" s="1"/>
      <c r="K115" s="1"/>
      <c r="L115" s="1"/>
      <c r="M115" s="1"/>
      <c r="N115" s="1"/>
      <c r="O115" s="1"/>
      <c r="P115" s="1"/>
      <c r="Q115" s="1"/>
      <c r="R115" s="1"/>
      <c r="S115" s="1"/>
      <c r="T115" s="1"/>
      <c r="U115" s="1"/>
      <c r="V115" s="1"/>
      <c r="W115" s="1"/>
    </row>
    <row r="116" spans="1:23" ht="16.5" customHeight="1" x14ac:dyDescent="0.3">
      <c r="A116" s="1"/>
      <c r="B116" s="1"/>
      <c r="C116" s="2"/>
      <c r="D116" s="1"/>
      <c r="E116" s="1"/>
      <c r="F116" s="1"/>
      <c r="G116" s="1"/>
      <c r="H116" s="1"/>
      <c r="I116" s="1"/>
      <c r="J116" s="1"/>
      <c r="K116" s="1"/>
      <c r="L116" s="1"/>
      <c r="M116" s="1"/>
      <c r="N116" s="1"/>
      <c r="O116" s="1"/>
      <c r="P116" s="1"/>
      <c r="Q116" s="1"/>
      <c r="R116" s="1"/>
      <c r="S116" s="1"/>
      <c r="T116" s="1"/>
      <c r="U116" s="1"/>
      <c r="V116" s="1"/>
      <c r="W116" s="1"/>
    </row>
    <row r="117" spans="1:23" ht="16.5" customHeight="1" x14ac:dyDescent="0.3">
      <c r="A117" s="1"/>
      <c r="B117" s="1"/>
      <c r="C117" s="2"/>
      <c r="D117" s="1"/>
      <c r="E117" s="1"/>
      <c r="F117" s="1"/>
      <c r="G117" s="1"/>
      <c r="H117" s="1"/>
      <c r="I117" s="1"/>
      <c r="J117" s="1"/>
      <c r="K117" s="1"/>
      <c r="L117" s="1"/>
      <c r="M117" s="1"/>
      <c r="N117" s="1"/>
      <c r="O117" s="1"/>
      <c r="P117" s="1"/>
      <c r="Q117" s="1"/>
      <c r="R117" s="1"/>
      <c r="S117" s="1"/>
      <c r="T117" s="1"/>
      <c r="U117" s="1"/>
      <c r="V117" s="1"/>
      <c r="W117" s="1"/>
    </row>
    <row r="118" spans="1:23" ht="16.5" customHeight="1" x14ac:dyDescent="0.3">
      <c r="A118" s="1"/>
      <c r="B118" s="1"/>
      <c r="C118" s="2"/>
      <c r="D118" s="1"/>
      <c r="E118" s="1"/>
      <c r="F118" s="1"/>
      <c r="G118" s="1"/>
      <c r="H118" s="1"/>
      <c r="I118" s="1"/>
      <c r="J118" s="1"/>
      <c r="K118" s="1"/>
      <c r="L118" s="1"/>
      <c r="M118" s="1"/>
      <c r="N118" s="1"/>
      <c r="O118" s="1"/>
      <c r="P118" s="1"/>
      <c r="Q118" s="1"/>
      <c r="R118" s="1"/>
      <c r="S118" s="1"/>
      <c r="T118" s="1"/>
      <c r="U118" s="1"/>
      <c r="V118" s="1"/>
      <c r="W118" s="1"/>
    </row>
    <row r="119" spans="1:23" ht="16.5" customHeight="1" x14ac:dyDescent="0.3">
      <c r="A119" s="1"/>
      <c r="B119" s="1"/>
      <c r="C119" s="2"/>
      <c r="D119" s="1"/>
      <c r="E119" s="1"/>
      <c r="F119" s="1"/>
      <c r="G119" s="1"/>
      <c r="H119" s="1"/>
      <c r="I119" s="1"/>
      <c r="J119" s="1"/>
      <c r="K119" s="1"/>
      <c r="L119" s="1"/>
      <c r="M119" s="1"/>
      <c r="N119" s="1"/>
      <c r="O119" s="1"/>
      <c r="P119" s="1"/>
      <c r="Q119" s="1"/>
      <c r="R119" s="1"/>
      <c r="S119" s="1"/>
      <c r="T119" s="1"/>
      <c r="U119" s="1"/>
      <c r="V119" s="1"/>
      <c r="W119" s="1"/>
    </row>
    <row r="120" spans="1:23" ht="16.5" customHeight="1" x14ac:dyDescent="0.3">
      <c r="A120" s="1"/>
      <c r="B120" s="1"/>
      <c r="C120" s="2"/>
      <c r="D120" s="1"/>
      <c r="E120" s="1"/>
      <c r="F120" s="1"/>
      <c r="G120" s="1"/>
      <c r="H120" s="1"/>
      <c r="I120" s="1"/>
      <c r="J120" s="1"/>
      <c r="K120" s="1"/>
      <c r="L120" s="1"/>
      <c r="M120" s="1"/>
      <c r="N120" s="1"/>
      <c r="O120" s="1"/>
      <c r="P120" s="1"/>
      <c r="Q120" s="1"/>
      <c r="R120" s="1"/>
      <c r="S120" s="1"/>
      <c r="T120" s="1"/>
      <c r="U120" s="1"/>
      <c r="V120" s="1"/>
      <c r="W120" s="1"/>
    </row>
    <row r="121" spans="1:23" ht="16.5" customHeight="1" x14ac:dyDescent="0.3">
      <c r="A121" s="1"/>
      <c r="B121" s="1"/>
      <c r="C121" s="2"/>
      <c r="D121" s="1"/>
      <c r="E121" s="1"/>
      <c r="F121" s="1"/>
      <c r="G121" s="1"/>
      <c r="H121" s="1"/>
      <c r="I121" s="1"/>
      <c r="J121" s="1"/>
      <c r="K121" s="1"/>
      <c r="L121" s="1"/>
      <c r="M121" s="1"/>
      <c r="N121" s="1"/>
      <c r="O121" s="1"/>
      <c r="P121" s="1"/>
      <c r="Q121" s="1"/>
      <c r="R121" s="1"/>
      <c r="S121" s="1"/>
      <c r="T121" s="1"/>
      <c r="U121" s="1"/>
      <c r="V121" s="1"/>
      <c r="W121" s="1"/>
    </row>
    <row r="122" spans="1:23" ht="16.5" customHeight="1" x14ac:dyDescent="0.3">
      <c r="A122" s="1"/>
      <c r="B122" s="1"/>
      <c r="C122" s="2"/>
      <c r="D122" s="1"/>
      <c r="E122" s="1"/>
      <c r="F122" s="1"/>
      <c r="G122" s="1"/>
      <c r="H122" s="1"/>
      <c r="I122" s="1"/>
      <c r="J122" s="1"/>
      <c r="K122" s="1"/>
      <c r="L122" s="1"/>
      <c r="M122" s="1"/>
      <c r="N122" s="1"/>
      <c r="O122" s="1"/>
      <c r="P122" s="1"/>
      <c r="Q122" s="1"/>
      <c r="R122" s="1"/>
      <c r="S122" s="1"/>
      <c r="T122" s="1"/>
      <c r="U122" s="1"/>
      <c r="V122" s="1"/>
      <c r="W122" s="1"/>
    </row>
    <row r="123" spans="1:23" ht="16.5" customHeight="1" x14ac:dyDescent="0.3">
      <c r="A123" s="1"/>
      <c r="B123" s="1"/>
      <c r="C123" s="2"/>
      <c r="D123" s="1"/>
      <c r="E123" s="1"/>
      <c r="F123" s="1"/>
      <c r="G123" s="1"/>
      <c r="H123" s="1"/>
      <c r="I123" s="1"/>
      <c r="J123" s="1"/>
      <c r="K123" s="1"/>
      <c r="L123" s="1"/>
      <c r="M123" s="1"/>
      <c r="N123" s="1"/>
      <c r="O123" s="1"/>
      <c r="P123" s="1"/>
      <c r="Q123" s="1"/>
      <c r="R123" s="1"/>
      <c r="S123" s="1"/>
      <c r="T123" s="1"/>
      <c r="U123" s="1"/>
      <c r="V123" s="1"/>
      <c r="W123" s="1"/>
    </row>
    <row r="124" spans="1:23" ht="16.5" customHeight="1" x14ac:dyDescent="0.3">
      <c r="A124" s="1"/>
      <c r="B124" s="1"/>
      <c r="C124" s="2"/>
      <c r="D124" s="1"/>
      <c r="E124" s="1"/>
      <c r="F124" s="1"/>
      <c r="G124" s="1"/>
      <c r="H124" s="1"/>
      <c r="I124" s="1"/>
      <c r="J124" s="1"/>
      <c r="K124" s="1"/>
      <c r="L124" s="1"/>
      <c r="M124" s="1"/>
      <c r="N124" s="1"/>
      <c r="O124" s="1"/>
      <c r="P124" s="1"/>
      <c r="Q124" s="1"/>
      <c r="R124" s="1"/>
      <c r="S124" s="1"/>
      <c r="T124" s="1"/>
      <c r="U124" s="1"/>
      <c r="V124" s="1"/>
      <c r="W124" s="1"/>
    </row>
    <row r="125" spans="1:23" ht="16.5" customHeight="1" x14ac:dyDescent="0.3">
      <c r="A125" s="1"/>
      <c r="B125" s="1"/>
      <c r="C125" s="2"/>
      <c r="D125" s="1"/>
      <c r="E125" s="1"/>
      <c r="F125" s="1"/>
      <c r="G125" s="1"/>
      <c r="H125" s="1"/>
      <c r="I125" s="1"/>
      <c r="J125" s="1"/>
      <c r="K125" s="1"/>
      <c r="L125" s="1"/>
      <c r="M125" s="1"/>
      <c r="N125" s="1"/>
      <c r="O125" s="1"/>
      <c r="P125" s="1"/>
      <c r="Q125" s="1"/>
      <c r="R125" s="1"/>
      <c r="S125" s="1"/>
      <c r="T125" s="1"/>
      <c r="U125" s="1"/>
      <c r="V125" s="1"/>
      <c r="W125" s="1"/>
    </row>
    <row r="126" spans="1:23" ht="16.5" customHeight="1" x14ac:dyDescent="0.3">
      <c r="A126" s="1"/>
      <c r="B126" s="1"/>
      <c r="C126" s="2"/>
      <c r="D126" s="1"/>
      <c r="E126" s="1"/>
      <c r="F126" s="1"/>
      <c r="G126" s="1"/>
      <c r="H126" s="1"/>
      <c r="I126" s="1"/>
      <c r="J126" s="1"/>
      <c r="K126" s="1"/>
      <c r="L126" s="1"/>
      <c r="M126" s="1"/>
      <c r="N126" s="1"/>
      <c r="O126" s="1"/>
      <c r="P126" s="1"/>
      <c r="Q126" s="1"/>
      <c r="R126" s="1"/>
      <c r="S126" s="1"/>
      <c r="T126" s="1"/>
      <c r="U126" s="1"/>
      <c r="V126" s="1"/>
      <c r="W126" s="1"/>
    </row>
    <row r="127" spans="1:23" ht="16.5" customHeight="1" x14ac:dyDescent="0.3">
      <c r="A127" s="1"/>
      <c r="B127" s="1"/>
      <c r="C127" s="2"/>
      <c r="D127" s="1"/>
      <c r="E127" s="1"/>
      <c r="F127" s="1"/>
      <c r="G127" s="1"/>
      <c r="H127" s="1"/>
      <c r="I127" s="1"/>
      <c r="J127" s="1"/>
      <c r="K127" s="1"/>
      <c r="L127" s="1"/>
      <c r="M127" s="1"/>
      <c r="N127" s="1"/>
      <c r="O127" s="1"/>
      <c r="P127" s="1"/>
      <c r="Q127" s="1"/>
      <c r="R127" s="1"/>
      <c r="S127" s="1"/>
      <c r="T127" s="1"/>
      <c r="U127" s="1"/>
      <c r="V127" s="1"/>
      <c r="W127" s="1"/>
    </row>
    <row r="128" spans="1:23" ht="16.5" customHeight="1" x14ac:dyDescent="0.3">
      <c r="A128" s="1"/>
      <c r="B128" s="1"/>
      <c r="C128" s="2"/>
      <c r="D128" s="1"/>
      <c r="E128" s="1"/>
      <c r="F128" s="1"/>
      <c r="G128" s="1"/>
      <c r="H128" s="1"/>
      <c r="I128" s="1"/>
      <c r="J128" s="1"/>
      <c r="K128" s="1"/>
      <c r="L128" s="1"/>
      <c r="M128" s="1"/>
      <c r="N128" s="1"/>
      <c r="O128" s="1"/>
      <c r="P128" s="1"/>
      <c r="Q128" s="1"/>
      <c r="R128" s="1"/>
      <c r="S128" s="1"/>
      <c r="T128" s="1"/>
      <c r="U128" s="1"/>
      <c r="V128" s="1"/>
      <c r="W128" s="1"/>
    </row>
    <row r="129" spans="1:23" ht="16.5" customHeight="1" x14ac:dyDescent="0.3">
      <c r="A129" s="1"/>
      <c r="B129" s="1"/>
      <c r="C129" s="2"/>
      <c r="D129" s="1"/>
      <c r="E129" s="1"/>
      <c r="F129" s="1"/>
      <c r="G129" s="1"/>
      <c r="H129" s="1"/>
      <c r="I129" s="1"/>
      <c r="J129" s="1"/>
      <c r="K129" s="1"/>
      <c r="L129" s="1"/>
      <c r="M129" s="1"/>
      <c r="N129" s="1"/>
      <c r="O129" s="1"/>
      <c r="P129" s="1"/>
      <c r="Q129" s="1"/>
      <c r="R129" s="1"/>
      <c r="S129" s="1"/>
      <c r="T129" s="1"/>
      <c r="U129" s="1"/>
      <c r="V129" s="1"/>
      <c r="W129" s="1"/>
    </row>
    <row r="130" spans="1:23" ht="16.5" customHeight="1" x14ac:dyDescent="0.3">
      <c r="A130" s="1"/>
      <c r="B130" s="1"/>
      <c r="C130" s="2"/>
      <c r="D130" s="1"/>
      <c r="E130" s="1"/>
      <c r="F130" s="1"/>
      <c r="G130" s="1"/>
      <c r="H130" s="1"/>
      <c r="I130" s="1"/>
      <c r="J130" s="1"/>
      <c r="K130" s="1"/>
      <c r="L130" s="1"/>
      <c r="M130" s="1"/>
      <c r="N130" s="1"/>
      <c r="O130" s="1"/>
      <c r="P130" s="1"/>
      <c r="Q130" s="1"/>
      <c r="R130" s="1"/>
      <c r="S130" s="1"/>
      <c r="T130" s="1"/>
      <c r="U130" s="1"/>
      <c r="V130" s="1"/>
      <c r="W130" s="1"/>
    </row>
    <row r="131" spans="1:23" ht="16.5" customHeight="1" x14ac:dyDescent="0.3">
      <c r="A131" s="1"/>
      <c r="B131" s="1"/>
      <c r="C131" s="2"/>
      <c r="D131" s="1"/>
      <c r="E131" s="1"/>
      <c r="F131" s="1"/>
      <c r="G131" s="1"/>
      <c r="H131" s="1"/>
      <c r="I131" s="1"/>
      <c r="J131" s="1"/>
      <c r="K131" s="1"/>
      <c r="L131" s="1"/>
      <c r="M131" s="1"/>
      <c r="N131" s="1"/>
      <c r="O131" s="1"/>
      <c r="P131" s="1"/>
      <c r="Q131" s="1"/>
      <c r="R131" s="1"/>
      <c r="S131" s="1"/>
      <c r="T131" s="1"/>
      <c r="U131" s="1"/>
      <c r="V131" s="1"/>
      <c r="W131" s="1"/>
    </row>
    <row r="132" spans="1:23" ht="16.5" customHeight="1" x14ac:dyDescent="0.3">
      <c r="A132" s="1"/>
      <c r="B132" s="1"/>
      <c r="C132" s="2"/>
      <c r="D132" s="1"/>
      <c r="E132" s="1"/>
      <c r="F132" s="1"/>
      <c r="G132" s="1"/>
      <c r="H132" s="1"/>
      <c r="I132" s="1"/>
      <c r="J132" s="1"/>
      <c r="K132" s="1"/>
      <c r="L132" s="1"/>
      <c r="M132" s="1"/>
      <c r="N132" s="1"/>
      <c r="O132" s="1"/>
      <c r="P132" s="1"/>
      <c r="Q132" s="1"/>
      <c r="R132" s="1"/>
      <c r="S132" s="1"/>
      <c r="T132" s="1"/>
      <c r="U132" s="1"/>
      <c r="V132" s="1"/>
      <c r="W132" s="1"/>
    </row>
    <row r="133" spans="1:23" ht="16.5" customHeight="1" x14ac:dyDescent="0.3">
      <c r="A133" s="1"/>
      <c r="B133" s="1"/>
      <c r="C133" s="2"/>
      <c r="D133" s="1"/>
      <c r="E133" s="1"/>
      <c r="F133" s="1"/>
      <c r="G133" s="1"/>
      <c r="H133" s="1"/>
      <c r="I133" s="1"/>
      <c r="J133" s="1"/>
      <c r="K133" s="1"/>
      <c r="L133" s="1"/>
      <c r="M133" s="1"/>
      <c r="N133" s="1"/>
      <c r="O133" s="1"/>
      <c r="P133" s="1"/>
      <c r="Q133" s="1"/>
      <c r="R133" s="1"/>
      <c r="S133" s="1"/>
      <c r="T133" s="1"/>
      <c r="U133" s="1"/>
      <c r="V133" s="1"/>
      <c r="W133" s="1"/>
    </row>
    <row r="134" spans="1:23" ht="16.5" customHeight="1" x14ac:dyDescent="0.3">
      <c r="A134" s="1"/>
      <c r="B134" s="1"/>
      <c r="C134" s="2"/>
      <c r="D134" s="1"/>
      <c r="E134" s="1"/>
      <c r="F134" s="1"/>
      <c r="G134" s="1"/>
      <c r="H134" s="1"/>
      <c r="I134" s="1"/>
      <c r="J134" s="1"/>
      <c r="K134" s="1"/>
      <c r="L134" s="1"/>
      <c r="M134" s="1"/>
      <c r="N134" s="1"/>
      <c r="O134" s="1"/>
      <c r="P134" s="1"/>
      <c r="Q134" s="1"/>
      <c r="R134" s="1"/>
      <c r="S134" s="1"/>
      <c r="T134" s="1"/>
      <c r="U134" s="1"/>
      <c r="V134" s="1"/>
      <c r="W134" s="1"/>
    </row>
    <row r="135" spans="1:23" ht="16.5" customHeight="1" x14ac:dyDescent="0.3">
      <c r="A135" s="1"/>
      <c r="B135" s="1"/>
      <c r="C135" s="2"/>
      <c r="D135" s="1"/>
      <c r="E135" s="1"/>
      <c r="F135" s="1"/>
      <c r="G135" s="1"/>
      <c r="H135" s="1"/>
      <c r="I135" s="1"/>
      <c r="J135" s="1"/>
      <c r="K135" s="1"/>
      <c r="L135" s="1"/>
      <c r="M135" s="1"/>
      <c r="N135" s="1"/>
      <c r="O135" s="1"/>
      <c r="P135" s="1"/>
      <c r="Q135" s="1"/>
      <c r="R135" s="1"/>
      <c r="S135" s="1"/>
      <c r="T135" s="1"/>
      <c r="U135" s="1"/>
      <c r="V135" s="1"/>
      <c r="W135" s="1"/>
    </row>
    <row r="136" spans="1:23" ht="16.5" customHeight="1" x14ac:dyDescent="0.3">
      <c r="A136" s="1"/>
      <c r="B136" s="1"/>
      <c r="C136" s="2"/>
      <c r="D136" s="1"/>
      <c r="E136" s="1"/>
      <c r="F136" s="1"/>
      <c r="G136" s="1"/>
      <c r="H136" s="1"/>
      <c r="I136" s="1"/>
      <c r="J136" s="1"/>
      <c r="K136" s="1"/>
      <c r="L136" s="1"/>
      <c r="M136" s="1"/>
      <c r="N136" s="1"/>
      <c r="O136" s="1"/>
      <c r="P136" s="1"/>
      <c r="Q136" s="1"/>
      <c r="R136" s="1"/>
      <c r="S136" s="1"/>
      <c r="T136" s="1"/>
      <c r="U136" s="1"/>
      <c r="V136" s="1"/>
      <c r="W136" s="1"/>
    </row>
    <row r="137" spans="1:23" ht="16.5" customHeight="1" x14ac:dyDescent="0.3">
      <c r="A137" s="1"/>
      <c r="B137" s="1"/>
      <c r="C137" s="2"/>
      <c r="D137" s="1"/>
      <c r="E137" s="1"/>
      <c r="F137" s="1"/>
      <c r="G137" s="1"/>
      <c r="H137" s="1"/>
      <c r="I137" s="1"/>
      <c r="J137" s="1"/>
      <c r="K137" s="1"/>
      <c r="L137" s="1"/>
      <c r="M137" s="1"/>
      <c r="N137" s="1"/>
      <c r="O137" s="1"/>
      <c r="P137" s="1"/>
      <c r="Q137" s="1"/>
      <c r="R137" s="1"/>
      <c r="S137" s="1"/>
      <c r="T137" s="1"/>
      <c r="U137" s="1"/>
      <c r="V137" s="1"/>
      <c r="W137" s="1"/>
    </row>
    <row r="138" spans="1:23" ht="16.5" customHeight="1" x14ac:dyDescent="0.3">
      <c r="A138" s="1"/>
      <c r="B138" s="1"/>
      <c r="C138" s="2"/>
      <c r="D138" s="1"/>
      <c r="E138" s="1"/>
      <c r="F138" s="1"/>
      <c r="G138" s="1"/>
      <c r="H138" s="1"/>
      <c r="I138" s="1"/>
      <c r="J138" s="1"/>
      <c r="K138" s="1"/>
      <c r="L138" s="1"/>
      <c r="M138" s="1"/>
      <c r="N138" s="1"/>
      <c r="O138" s="1"/>
      <c r="P138" s="1"/>
      <c r="Q138" s="1"/>
      <c r="R138" s="1"/>
      <c r="S138" s="1"/>
      <c r="T138" s="1"/>
      <c r="U138" s="1"/>
      <c r="V138" s="1"/>
      <c r="W138" s="1"/>
    </row>
    <row r="139" spans="1:23" ht="16.5" customHeight="1" x14ac:dyDescent="0.3">
      <c r="A139" s="1"/>
      <c r="B139" s="1"/>
      <c r="C139" s="2"/>
      <c r="D139" s="1"/>
      <c r="E139" s="1"/>
      <c r="F139" s="1"/>
      <c r="G139" s="1"/>
      <c r="H139" s="1"/>
      <c r="I139" s="1"/>
      <c r="J139" s="1"/>
      <c r="K139" s="1"/>
      <c r="L139" s="1"/>
      <c r="M139" s="1"/>
      <c r="N139" s="1"/>
      <c r="O139" s="1"/>
      <c r="P139" s="1"/>
      <c r="Q139" s="1"/>
      <c r="R139" s="1"/>
      <c r="S139" s="1"/>
      <c r="T139" s="1"/>
      <c r="U139" s="1"/>
      <c r="V139" s="1"/>
      <c r="W139" s="1"/>
    </row>
    <row r="140" spans="1:23" ht="16.5" customHeight="1" x14ac:dyDescent="0.3">
      <c r="A140" s="1"/>
      <c r="B140" s="1"/>
      <c r="C140" s="2"/>
      <c r="D140" s="1"/>
      <c r="E140" s="1"/>
      <c r="F140" s="1"/>
      <c r="G140" s="1"/>
      <c r="H140" s="1"/>
      <c r="I140" s="1"/>
      <c r="J140" s="1"/>
      <c r="K140" s="1"/>
      <c r="L140" s="1"/>
      <c r="M140" s="1"/>
      <c r="N140" s="1"/>
      <c r="O140" s="1"/>
      <c r="P140" s="1"/>
      <c r="Q140" s="1"/>
      <c r="R140" s="1"/>
      <c r="S140" s="1"/>
      <c r="T140" s="1"/>
      <c r="U140" s="1"/>
      <c r="V140" s="1"/>
      <c r="W140" s="1"/>
    </row>
    <row r="141" spans="1:23" ht="16.5" customHeight="1" x14ac:dyDescent="0.3">
      <c r="A141" s="1"/>
      <c r="B141" s="1"/>
      <c r="C141" s="2"/>
      <c r="D141" s="1"/>
      <c r="E141" s="1"/>
      <c r="F141" s="1"/>
      <c r="G141" s="1"/>
      <c r="H141" s="1"/>
      <c r="I141" s="1"/>
      <c r="J141" s="1"/>
      <c r="K141" s="1"/>
      <c r="L141" s="1"/>
      <c r="M141" s="1"/>
      <c r="N141" s="1"/>
      <c r="O141" s="1"/>
      <c r="P141" s="1"/>
      <c r="Q141" s="1"/>
      <c r="R141" s="1"/>
      <c r="S141" s="1"/>
      <c r="T141" s="1"/>
      <c r="U141" s="1"/>
      <c r="V141" s="1"/>
      <c r="W141" s="1"/>
    </row>
    <row r="142" spans="1:23" ht="16.5" customHeight="1" x14ac:dyDescent="0.3">
      <c r="A142" s="1"/>
      <c r="B142" s="1"/>
      <c r="C142" s="2"/>
      <c r="D142" s="1"/>
      <c r="E142" s="1"/>
      <c r="F142" s="1"/>
      <c r="G142" s="1"/>
      <c r="H142" s="1"/>
      <c r="I142" s="1"/>
      <c r="J142" s="1"/>
      <c r="K142" s="1"/>
      <c r="L142" s="1"/>
      <c r="M142" s="1"/>
      <c r="N142" s="1"/>
      <c r="O142" s="1"/>
      <c r="P142" s="1"/>
      <c r="Q142" s="1"/>
      <c r="R142" s="1"/>
      <c r="S142" s="1"/>
      <c r="T142" s="1"/>
      <c r="U142" s="1"/>
      <c r="V142" s="1"/>
      <c r="W142" s="1"/>
    </row>
    <row r="143" spans="1:23" ht="16.5" customHeight="1" x14ac:dyDescent="0.3">
      <c r="A143" s="1"/>
      <c r="B143" s="1"/>
      <c r="C143" s="2"/>
      <c r="D143" s="1"/>
      <c r="E143" s="1"/>
      <c r="F143" s="1"/>
      <c r="G143" s="1"/>
      <c r="H143" s="1"/>
      <c r="I143" s="1"/>
      <c r="J143" s="1"/>
      <c r="K143" s="1"/>
      <c r="L143" s="1"/>
      <c r="M143" s="1"/>
      <c r="N143" s="1"/>
      <c r="O143" s="1"/>
      <c r="P143" s="1"/>
      <c r="Q143" s="1"/>
      <c r="R143" s="1"/>
      <c r="S143" s="1"/>
      <c r="T143" s="1"/>
      <c r="U143" s="1"/>
      <c r="V143" s="1"/>
      <c r="W143" s="1"/>
    </row>
    <row r="144" spans="1:23" ht="16.5" customHeight="1" x14ac:dyDescent="0.3">
      <c r="A144" s="1"/>
      <c r="B144" s="1"/>
      <c r="C144" s="2"/>
      <c r="D144" s="1"/>
      <c r="E144" s="1"/>
      <c r="F144" s="1"/>
      <c r="G144" s="1"/>
      <c r="H144" s="1"/>
      <c r="I144" s="1"/>
      <c r="J144" s="1"/>
      <c r="K144" s="1"/>
      <c r="L144" s="1"/>
      <c r="M144" s="1"/>
      <c r="N144" s="1"/>
      <c r="O144" s="1"/>
      <c r="P144" s="1"/>
      <c r="Q144" s="1"/>
      <c r="R144" s="1"/>
      <c r="S144" s="1"/>
      <c r="T144" s="1"/>
      <c r="U144" s="1"/>
      <c r="V144" s="1"/>
      <c r="W144" s="1"/>
    </row>
    <row r="145" spans="1:23" ht="16.5" customHeight="1" x14ac:dyDescent="0.3">
      <c r="A145" s="1"/>
      <c r="B145" s="1"/>
      <c r="C145" s="2"/>
      <c r="D145" s="1"/>
      <c r="E145" s="1"/>
      <c r="F145" s="1"/>
      <c r="G145" s="1"/>
      <c r="H145" s="1"/>
      <c r="I145" s="1"/>
      <c r="J145" s="1"/>
      <c r="K145" s="1"/>
      <c r="L145" s="1"/>
      <c r="M145" s="1"/>
      <c r="N145" s="1"/>
      <c r="O145" s="1"/>
      <c r="P145" s="1"/>
      <c r="Q145" s="1"/>
      <c r="R145" s="1"/>
      <c r="S145" s="1"/>
      <c r="T145" s="1"/>
      <c r="U145" s="1"/>
      <c r="V145" s="1"/>
      <c r="W145" s="1"/>
    </row>
    <row r="146" spans="1:23" ht="16.5" customHeight="1" x14ac:dyDescent="0.3">
      <c r="A146" s="1"/>
      <c r="B146" s="1"/>
      <c r="C146" s="2"/>
      <c r="D146" s="1"/>
      <c r="E146" s="1"/>
      <c r="F146" s="1"/>
      <c r="G146" s="1"/>
      <c r="H146" s="1"/>
      <c r="I146" s="1"/>
      <c r="J146" s="1"/>
      <c r="K146" s="1"/>
      <c r="L146" s="1"/>
      <c r="M146" s="1"/>
      <c r="N146" s="1"/>
      <c r="O146" s="1"/>
      <c r="P146" s="1"/>
      <c r="Q146" s="1"/>
      <c r="R146" s="1"/>
      <c r="S146" s="1"/>
      <c r="T146" s="1"/>
      <c r="U146" s="1"/>
      <c r="V146" s="1"/>
      <c r="W146" s="1"/>
    </row>
    <row r="147" spans="1:23" ht="16.5" customHeight="1" x14ac:dyDescent="0.3">
      <c r="A147" s="1"/>
      <c r="B147" s="1"/>
      <c r="C147" s="2"/>
      <c r="D147" s="1"/>
      <c r="E147" s="1"/>
      <c r="F147" s="1"/>
      <c r="G147" s="1"/>
      <c r="H147" s="1"/>
      <c r="I147" s="1"/>
      <c r="J147" s="1"/>
      <c r="K147" s="1"/>
      <c r="L147" s="1"/>
      <c r="M147" s="1"/>
      <c r="N147" s="1"/>
      <c r="O147" s="1"/>
      <c r="P147" s="1"/>
      <c r="Q147" s="1"/>
      <c r="R147" s="1"/>
      <c r="S147" s="1"/>
      <c r="T147" s="1"/>
      <c r="U147" s="1"/>
      <c r="V147" s="1"/>
      <c r="W147" s="1"/>
    </row>
    <row r="148" spans="1:23" ht="16.5" customHeight="1" x14ac:dyDescent="0.3">
      <c r="A148" s="1"/>
      <c r="B148" s="1"/>
      <c r="C148" s="2"/>
      <c r="D148" s="1"/>
      <c r="E148" s="1"/>
      <c r="F148" s="1"/>
      <c r="G148" s="1"/>
      <c r="H148" s="1"/>
      <c r="I148" s="1"/>
      <c r="J148" s="1"/>
      <c r="K148" s="1"/>
      <c r="L148" s="1"/>
      <c r="M148" s="1"/>
      <c r="N148" s="1"/>
      <c r="O148" s="1"/>
      <c r="P148" s="1"/>
      <c r="Q148" s="1"/>
      <c r="R148" s="1"/>
      <c r="S148" s="1"/>
      <c r="T148" s="1"/>
      <c r="U148" s="1"/>
      <c r="V148" s="1"/>
      <c r="W148" s="1"/>
    </row>
    <row r="149" spans="1:23" ht="16.5" customHeight="1" x14ac:dyDescent="0.3">
      <c r="A149" s="1"/>
      <c r="B149" s="1"/>
      <c r="C149" s="2"/>
      <c r="D149" s="1"/>
      <c r="E149" s="1"/>
      <c r="F149" s="1"/>
      <c r="G149" s="1"/>
      <c r="H149" s="1"/>
      <c r="I149" s="1"/>
      <c r="J149" s="1"/>
      <c r="K149" s="1"/>
      <c r="L149" s="1"/>
      <c r="M149" s="1"/>
      <c r="N149" s="1"/>
      <c r="O149" s="1"/>
      <c r="P149" s="1"/>
      <c r="Q149" s="1"/>
      <c r="R149" s="1"/>
      <c r="S149" s="1"/>
      <c r="T149" s="1"/>
      <c r="U149" s="1"/>
      <c r="V149" s="1"/>
      <c r="W149" s="1"/>
    </row>
    <row r="150" spans="1:23" ht="16.5" customHeight="1" x14ac:dyDescent="0.3">
      <c r="A150" s="1"/>
      <c r="B150" s="1"/>
      <c r="C150" s="2"/>
      <c r="D150" s="1"/>
      <c r="E150" s="1"/>
      <c r="F150" s="1"/>
      <c r="G150" s="1"/>
      <c r="H150" s="1"/>
      <c r="I150" s="1"/>
      <c r="J150" s="1"/>
      <c r="K150" s="1"/>
      <c r="L150" s="1"/>
      <c r="M150" s="1"/>
      <c r="N150" s="1"/>
      <c r="O150" s="1"/>
      <c r="P150" s="1"/>
      <c r="Q150" s="1"/>
      <c r="R150" s="1"/>
      <c r="S150" s="1"/>
      <c r="T150" s="1"/>
      <c r="U150" s="1"/>
      <c r="V150" s="1"/>
      <c r="W150" s="1"/>
    </row>
    <row r="151" spans="1:23" ht="16.5" customHeight="1" x14ac:dyDescent="0.3">
      <c r="A151" s="1"/>
      <c r="B151" s="1"/>
      <c r="C151" s="2"/>
      <c r="D151" s="1"/>
      <c r="E151" s="1"/>
      <c r="F151" s="1"/>
      <c r="G151" s="1"/>
      <c r="H151" s="1"/>
      <c r="I151" s="1"/>
      <c r="J151" s="1"/>
      <c r="K151" s="1"/>
      <c r="L151" s="1"/>
      <c r="M151" s="1"/>
      <c r="N151" s="1"/>
      <c r="O151" s="1"/>
      <c r="P151" s="1"/>
      <c r="Q151" s="1"/>
      <c r="R151" s="1"/>
      <c r="S151" s="1"/>
      <c r="T151" s="1"/>
      <c r="U151" s="1"/>
      <c r="V151" s="1"/>
      <c r="W151" s="1"/>
    </row>
    <row r="152" spans="1:23" ht="16.5" customHeight="1" x14ac:dyDescent="0.3">
      <c r="A152" s="1"/>
      <c r="B152" s="1"/>
      <c r="C152" s="2"/>
      <c r="D152" s="1"/>
      <c r="E152" s="1"/>
      <c r="F152" s="1"/>
      <c r="G152" s="1"/>
      <c r="H152" s="1"/>
      <c r="I152" s="1"/>
      <c r="J152" s="1"/>
      <c r="K152" s="1"/>
      <c r="L152" s="1"/>
      <c r="M152" s="1"/>
      <c r="N152" s="1"/>
      <c r="O152" s="1"/>
      <c r="P152" s="1"/>
      <c r="Q152" s="1"/>
      <c r="R152" s="1"/>
      <c r="S152" s="1"/>
      <c r="T152" s="1"/>
      <c r="U152" s="1"/>
      <c r="V152" s="1"/>
      <c r="W152" s="1"/>
    </row>
    <row r="153" spans="1:23" ht="16.5" customHeight="1" x14ac:dyDescent="0.3">
      <c r="A153" s="1"/>
      <c r="B153" s="1"/>
      <c r="C153" s="2"/>
      <c r="D153" s="1"/>
      <c r="E153" s="1"/>
      <c r="F153" s="1"/>
      <c r="G153" s="1"/>
      <c r="H153" s="1"/>
      <c r="I153" s="1"/>
      <c r="J153" s="1"/>
      <c r="K153" s="1"/>
      <c r="L153" s="1"/>
      <c r="M153" s="1"/>
      <c r="N153" s="1"/>
      <c r="O153" s="1"/>
      <c r="P153" s="1"/>
      <c r="Q153" s="1"/>
      <c r="R153" s="1"/>
      <c r="S153" s="1"/>
      <c r="T153" s="1"/>
      <c r="U153" s="1"/>
      <c r="V153" s="1"/>
      <c r="W153" s="1"/>
    </row>
    <row r="154" spans="1:23" ht="16.5" customHeight="1" x14ac:dyDescent="0.3">
      <c r="A154" s="1"/>
      <c r="B154" s="1"/>
      <c r="C154" s="2"/>
      <c r="D154" s="1"/>
      <c r="E154" s="1"/>
      <c r="F154" s="1"/>
      <c r="G154" s="1"/>
      <c r="H154" s="1"/>
      <c r="I154" s="1"/>
      <c r="J154" s="1"/>
      <c r="K154" s="1"/>
      <c r="L154" s="1"/>
      <c r="M154" s="1"/>
      <c r="N154" s="1"/>
      <c r="O154" s="1"/>
      <c r="P154" s="1"/>
      <c r="Q154" s="1"/>
      <c r="R154" s="1"/>
      <c r="S154" s="1"/>
      <c r="T154" s="1"/>
      <c r="U154" s="1"/>
      <c r="V154" s="1"/>
      <c r="W154" s="1"/>
    </row>
    <row r="155" spans="1:23" ht="16.5" customHeight="1" x14ac:dyDescent="0.3">
      <c r="A155" s="1"/>
      <c r="B155" s="1"/>
      <c r="C155" s="2"/>
      <c r="D155" s="1"/>
      <c r="E155" s="1"/>
      <c r="F155" s="1"/>
      <c r="G155" s="1"/>
      <c r="H155" s="1"/>
      <c r="I155" s="1"/>
      <c r="J155" s="1"/>
      <c r="K155" s="1"/>
      <c r="L155" s="1"/>
      <c r="M155" s="1"/>
      <c r="N155" s="1"/>
      <c r="O155" s="1"/>
      <c r="P155" s="1"/>
      <c r="Q155" s="1"/>
      <c r="R155" s="1"/>
      <c r="S155" s="1"/>
      <c r="T155" s="1"/>
      <c r="U155" s="1"/>
      <c r="V155" s="1"/>
      <c r="W155" s="1"/>
    </row>
    <row r="156" spans="1:23" ht="16.5" customHeight="1" x14ac:dyDescent="0.3">
      <c r="A156" s="1"/>
      <c r="B156" s="1"/>
      <c r="C156" s="2"/>
      <c r="D156" s="1"/>
      <c r="E156" s="1"/>
      <c r="F156" s="1"/>
      <c r="G156" s="1"/>
      <c r="H156" s="1"/>
      <c r="I156" s="1"/>
      <c r="J156" s="1"/>
      <c r="K156" s="1"/>
      <c r="L156" s="1"/>
      <c r="M156" s="1"/>
      <c r="N156" s="1"/>
      <c r="O156" s="1"/>
      <c r="P156" s="1"/>
      <c r="Q156" s="1"/>
      <c r="R156" s="1"/>
      <c r="S156" s="1"/>
      <c r="T156" s="1"/>
      <c r="U156" s="1"/>
      <c r="V156" s="1"/>
      <c r="W156" s="1"/>
    </row>
    <row r="157" spans="1:23" ht="16.5" customHeight="1" x14ac:dyDescent="0.3">
      <c r="A157" s="1"/>
      <c r="B157" s="1"/>
      <c r="C157" s="2"/>
      <c r="D157" s="1"/>
      <c r="E157" s="1"/>
      <c r="F157" s="1"/>
      <c r="G157" s="1"/>
      <c r="H157" s="1"/>
      <c r="I157" s="1"/>
      <c r="J157" s="1"/>
      <c r="K157" s="1"/>
      <c r="L157" s="1"/>
      <c r="M157" s="1"/>
      <c r="N157" s="1"/>
      <c r="O157" s="1"/>
      <c r="P157" s="1"/>
      <c r="Q157" s="1"/>
      <c r="R157" s="1"/>
      <c r="S157" s="1"/>
      <c r="T157" s="1"/>
      <c r="U157" s="1"/>
      <c r="V157" s="1"/>
      <c r="W157" s="1"/>
    </row>
    <row r="158" spans="1:23" ht="16.5" customHeight="1" x14ac:dyDescent="0.3">
      <c r="A158" s="1"/>
      <c r="B158" s="1"/>
      <c r="C158" s="2"/>
      <c r="D158" s="1"/>
      <c r="E158" s="1"/>
      <c r="F158" s="1"/>
      <c r="G158" s="1"/>
      <c r="H158" s="1"/>
      <c r="I158" s="1"/>
      <c r="J158" s="1"/>
      <c r="K158" s="1"/>
      <c r="L158" s="1"/>
      <c r="M158" s="1"/>
      <c r="N158" s="1"/>
      <c r="O158" s="1"/>
      <c r="P158" s="1"/>
      <c r="Q158" s="1"/>
      <c r="R158" s="1"/>
      <c r="S158" s="1"/>
      <c r="T158" s="1"/>
      <c r="U158" s="1"/>
      <c r="V158" s="1"/>
      <c r="W158" s="1"/>
    </row>
    <row r="159" spans="1:23" ht="16.5" customHeight="1" x14ac:dyDescent="0.3">
      <c r="A159" s="1"/>
      <c r="B159" s="1"/>
      <c r="C159" s="2"/>
      <c r="D159" s="1"/>
      <c r="E159" s="1"/>
      <c r="F159" s="1"/>
      <c r="G159" s="1"/>
      <c r="H159" s="1"/>
      <c r="I159" s="1"/>
      <c r="J159" s="1"/>
      <c r="K159" s="1"/>
      <c r="L159" s="1"/>
      <c r="M159" s="1"/>
      <c r="N159" s="1"/>
      <c r="O159" s="1"/>
      <c r="P159" s="1"/>
      <c r="Q159" s="1"/>
      <c r="R159" s="1"/>
      <c r="S159" s="1"/>
      <c r="T159" s="1"/>
      <c r="U159" s="1"/>
      <c r="V159" s="1"/>
      <c r="W159" s="1"/>
    </row>
    <row r="160" spans="1:23" ht="16.5" customHeight="1" x14ac:dyDescent="0.3">
      <c r="A160" s="1"/>
      <c r="B160" s="1"/>
      <c r="C160" s="2"/>
      <c r="D160" s="1"/>
      <c r="E160" s="1"/>
      <c r="F160" s="1"/>
      <c r="G160" s="1"/>
      <c r="H160" s="1"/>
      <c r="I160" s="1"/>
      <c r="J160" s="1"/>
      <c r="K160" s="1"/>
      <c r="L160" s="1"/>
      <c r="M160" s="1"/>
      <c r="N160" s="1"/>
      <c r="O160" s="1"/>
      <c r="P160" s="1"/>
      <c r="Q160" s="1"/>
      <c r="R160" s="1"/>
      <c r="S160" s="1"/>
      <c r="T160" s="1"/>
      <c r="U160" s="1"/>
      <c r="V160" s="1"/>
      <c r="W160" s="1"/>
    </row>
    <row r="161" spans="1:23" ht="16.5" customHeight="1" x14ac:dyDescent="0.3">
      <c r="A161" s="1"/>
      <c r="B161" s="1"/>
      <c r="C161" s="2"/>
      <c r="D161" s="1"/>
      <c r="E161" s="1"/>
      <c r="F161" s="1"/>
      <c r="G161" s="1"/>
      <c r="H161" s="1"/>
      <c r="I161" s="1"/>
      <c r="J161" s="1"/>
      <c r="K161" s="1"/>
      <c r="L161" s="1"/>
      <c r="M161" s="1"/>
      <c r="N161" s="1"/>
      <c r="O161" s="1"/>
      <c r="P161" s="1"/>
      <c r="Q161" s="1"/>
      <c r="R161" s="1"/>
      <c r="S161" s="1"/>
      <c r="T161" s="1"/>
      <c r="U161" s="1"/>
      <c r="V161" s="1"/>
      <c r="W161" s="1"/>
    </row>
    <row r="162" spans="1:23" ht="16.5" customHeight="1" x14ac:dyDescent="0.3">
      <c r="A162" s="1"/>
      <c r="B162" s="1"/>
      <c r="C162" s="2"/>
      <c r="D162" s="1"/>
      <c r="E162" s="1"/>
      <c r="F162" s="1"/>
      <c r="G162" s="1"/>
      <c r="H162" s="1"/>
      <c r="I162" s="1"/>
      <c r="J162" s="1"/>
      <c r="K162" s="1"/>
      <c r="L162" s="1"/>
      <c r="M162" s="1"/>
      <c r="N162" s="1"/>
      <c r="O162" s="1"/>
      <c r="P162" s="1"/>
      <c r="Q162" s="1"/>
      <c r="R162" s="1"/>
      <c r="S162" s="1"/>
      <c r="T162" s="1"/>
      <c r="U162" s="1"/>
      <c r="V162" s="1"/>
      <c r="W162" s="1"/>
    </row>
    <row r="163" spans="1:23" ht="16.5" customHeight="1" x14ac:dyDescent="0.3">
      <c r="A163" s="1"/>
      <c r="B163" s="1"/>
      <c r="C163" s="2"/>
      <c r="D163" s="1"/>
      <c r="E163" s="1"/>
      <c r="F163" s="1"/>
      <c r="G163" s="1"/>
      <c r="H163" s="1"/>
      <c r="I163" s="1"/>
      <c r="J163" s="1"/>
      <c r="K163" s="1"/>
      <c r="L163" s="1"/>
      <c r="M163" s="1"/>
      <c r="N163" s="1"/>
      <c r="O163" s="1"/>
      <c r="P163" s="1"/>
      <c r="Q163" s="1"/>
      <c r="R163" s="1"/>
      <c r="S163" s="1"/>
      <c r="T163" s="1"/>
      <c r="U163" s="1"/>
      <c r="V163" s="1"/>
      <c r="W163" s="1"/>
    </row>
    <row r="164" spans="1:23" ht="16.5" customHeight="1" x14ac:dyDescent="0.3">
      <c r="A164" s="1"/>
      <c r="B164" s="1"/>
      <c r="C164" s="2"/>
      <c r="D164" s="1"/>
      <c r="E164" s="1"/>
      <c r="F164" s="1"/>
      <c r="G164" s="1"/>
      <c r="H164" s="1"/>
      <c r="I164" s="1"/>
      <c r="J164" s="1"/>
      <c r="K164" s="1"/>
      <c r="L164" s="1"/>
      <c r="M164" s="1"/>
      <c r="N164" s="1"/>
      <c r="O164" s="1"/>
      <c r="P164" s="1"/>
      <c r="Q164" s="1"/>
      <c r="R164" s="1"/>
      <c r="S164" s="1"/>
      <c r="T164" s="1"/>
      <c r="U164" s="1"/>
      <c r="V164" s="1"/>
      <c r="W164" s="1"/>
    </row>
    <row r="165" spans="1:23" ht="16.5" customHeight="1" x14ac:dyDescent="0.3">
      <c r="A165" s="1"/>
      <c r="B165" s="1"/>
      <c r="C165" s="2"/>
      <c r="D165" s="1"/>
      <c r="E165" s="1"/>
      <c r="F165" s="1"/>
      <c r="G165" s="1"/>
      <c r="H165" s="1"/>
      <c r="I165" s="1"/>
      <c r="J165" s="1"/>
      <c r="K165" s="1"/>
      <c r="L165" s="1"/>
      <c r="M165" s="1"/>
      <c r="N165" s="1"/>
      <c r="O165" s="1"/>
      <c r="P165" s="1"/>
      <c r="Q165" s="1"/>
      <c r="R165" s="1"/>
      <c r="S165" s="1"/>
      <c r="T165" s="1"/>
      <c r="U165" s="1"/>
      <c r="V165" s="1"/>
      <c r="W165" s="1"/>
    </row>
    <row r="166" spans="1:23" ht="16.5" customHeight="1" x14ac:dyDescent="0.3">
      <c r="A166" s="1"/>
      <c r="B166" s="1"/>
      <c r="C166" s="2"/>
      <c r="D166" s="1"/>
      <c r="E166" s="1"/>
      <c r="F166" s="1"/>
      <c r="G166" s="1"/>
      <c r="H166" s="1"/>
      <c r="I166" s="1"/>
      <c r="J166" s="1"/>
      <c r="K166" s="1"/>
      <c r="L166" s="1"/>
      <c r="M166" s="1"/>
      <c r="N166" s="1"/>
      <c r="O166" s="1"/>
      <c r="P166" s="1"/>
      <c r="Q166" s="1"/>
      <c r="R166" s="1"/>
      <c r="S166" s="1"/>
      <c r="T166" s="1"/>
      <c r="U166" s="1"/>
      <c r="V166" s="1"/>
      <c r="W166" s="1"/>
    </row>
    <row r="167" spans="1:23" ht="16.5" customHeight="1" x14ac:dyDescent="0.3">
      <c r="A167" s="1"/>
      <c r="B167" s="1"/>
      <c r="C167" s="2"/>
      <c r="D167" s="1"/>
      <c r="E167" s="1"/>
      <c r="F167" s="1"/>
      <c r="G167" s="1"/>
      <c r="H167" s="1"/>
      <c r="I167" s="1"/>
      <c r="J167" s="1"/>
      <c r="K167" s="1"/>
      <c r="L167" s="1"/>
      <c r="M167" s="1"/>
      <c r="N167" s="1"/>
      <c r="O167" s="1"/>
      <c r="P167" s="1"/>
      <c r="Q167" s="1"/>
      <c r="R167" s="1"/>
      <c r="S167" s="1"/>
      <c r="T167" s="1"/>
      <c r="U167" s="1"/>
      <c r="V167" s="1"/>
      <c r="W167" s="1"/>
    </row>
    <row r="168" spans="1:23" ht="16.5" customHeight="1" x14ac:dyDescent="0.3">
      <c r="A168" s="1"/>
      <c r="B168" s="1"/>
      <c r="C168" s="2"/>
      <c r="D168" s="1"/>
      <c r="E168" s="1"/>
      <c r="F168" s="1"/>
      <c r="G168" s="1"/>
      <c r="H168" s="1"/>
      <c r="I168" s="1"/>
      <c r="J168" s="1"/>
      <c r="K168" s="1"/>
      <c r="L168" s="1"/>
      <c r="M168" s="1"/>
      <c r="N168" s="1"/>
      <c r="O168" s="1"/>
      <c r="P168" s="1"/>
      <c r="Q168" s="1"/>
      <c r="R168" s="1"/>
      <c r="S168" s="1"/>
      <c r="T168" s="1"/>
      <c r="U168" s="1"/>
      <c r="V168" s="1"/>
      <c r="W168" s="1"/>
    </row>
    <row r="169" spans="1:23" ht="16.5" customHeight="1" x14ac:dyDescent="0.3">
      <c r="A169" s="1"/>
      <c r="B169" s="1"/>
      <c r="C169" s="2"/>
      <c r="D169" s="1"/>
      <c r="E169" s="1"/>
      <c r="F169" s="1"/>
      <c r="G169" s="1"/>
      <c r="H169" s="1"/>
      <c r="I169" s="1"/>
      <c r="J169" s="1"/>
      <c r="K169" s="1"/>
      <c r="L169" s="1"/>
      <c r="M169" s="1"/>
      <c r="N169" s="1"/>
      <c r="O169" s="1"/>
      <c r="P169" s="1"/>
      <c r="Q169" s="1"/>
      <c r="R169" s="1"/>
      <c r="S169" s="1"/>
      <c r="T169" s="1"/>
      <c r="U169" s="1"/>
      <c r="V169" s="1"/>
      <c r="W169" s="1"/>
    </row>
    <row r="170" spans="1:23" ht="16.5" customHeight="1" x14ac:dyDescent="0.3">
      <c r="A170" s="1"/>
      <c r="B170" s="1"/>
      <c r="C170" s="2"/>
      <c r="D170" s="1"/>
      <c r="E170" s="1"/>
      <c r="F170" s="1"/>
      <c r="G170" s="1"/>
      <c r="H170" s="1"/>
      <c r="I170" s="1"/>
      <c r="J170" s="1"/>
      <c r="K170" s="1"/>
      <c r="L170" s="1"/>
      <c r="M170" s="1"/>
      <c r="N170" s="1"/>
      <c r="O170" s="1"/>
      <c r="P170" s="1"/>
      <c r="Q170" s="1"/>
      <c r="R170" s="1"/>
      <c r="S170" s="1"/>
      <c r="T170" s="1"/>
      <c r="U170" s="1"/>
      <c r="V170" s="1"/>
      <c r="W170" s="1"/>
    </row>
    <row r="171" spans="1:23" ht="16.5" customHeight="1" x14ac:dyDescent="0.3">
      <c r="A171" s="1"/>
      <c r="B171" s="1"/>
      <c r="C171" s="2"/>
      <c r="D171" s="1"/>
      <c r="E171" s="1"/>
      <c r="F171" s="1"/>
      <c r="G171" s="1"/>
      <c r="H171" s="1"/>
      <c r="I171" s="1"/>
      <c r="J171" s="1"/>
      <c r="K171" s="1"/>
      <c r="L171" s="1"/>
      <c r="M171" s="1"/>
      <c r="N171" s="1"/>
      <c r="O171" s="1"/>
      <c r="P171" s="1"/>
      <c r="Q171" s="1"/>
      <c r="R171" s="1"/>
      <c r="S171" s="1"/>
      <c r="T171" s="1"/>
      <c r="U171" s="1"/>
      <c r="V171" s="1"/>
      <c r="W171" s="1"/>
    </row>
    <row r="172" spans="1:23" ht="16.5" customHeight="1" x14ac:dyDescent="0.3">
      <c r="A172" s="1"/>
      <c r="B172" s="1"/>
      <c r="C172" s="2"/>
      <c r="D172" s="1"/>
      <c r="E172" s="1"/>
      <c r="F172" s="1"/>
      <c r="G172" s="1"/>
      <c r="H172" s="1"/>
      <c r="I172" s="1"/>
      <c r="J172" s="1"/>
      <c r="K172" s="1"/>
      <c r="L172" s="1"/>
      <c r="M172" s="1"/>
      <c r="N172" s="1"/>
      <c r="O172" s="1"/>
      <c r="P172" s="1"/>
      <c r="Q172" s="1"/>
      <c r="R172" s="1"/>
      <c r="S172" s="1"/>
      <c r="T172" s="1"/>
      <c r="U172" s="1"/>
      <c r="V172" s="1"/>
      <c r="W172" s="1"/>
    </row>
    <row r="173" spans="1:23" ht="16.5" customHeight="1" x14ac:dyDescent="0.3">
      <c r="A173" s="1"/>
      <c r="B173" s="1"/>
      <c r="C173" s="2"/>
      <c r="D173" s="1"/>
      <c r="E173" s="1"/>
      <c r="F173" s="1"/>
      <c r="G173" s="1"/>
      <c r="H173" s="1"/>
      <c r="I173" s="1"/>
      <c r="J173" s="1"/>
      <c r="K173" s="1"/>
      <c r="L173" s="1"/>
      <c r="M173" s="1"/>
      <c r="N173" s="1"/>
      <c r="O173" s="1"/>
      <c r="P173" s="1"/>
      <c r="Q173" s="1"/>
      <c r="R173" s="1"/>
      <c r="S173" s="1"/>
      <c r="T173" s="1"/>
      <c r="U173" s="1"/>
      <c r="V173" s="1"/>
      <c r="W173" s="1"/>
    </row>
    <row r="174" spans="1:23" ht="16.5" customHeight="1" x14ac:dyDescent="0.3">
      <c r="A174" s="1"/>
      <c r="B174" s="1"/>
      <c r="C174" s="2"/>
      <c r="D174" s="1"/>
      <c r="E174" s="1"/>
      <c r="F174" s="1"/>
      <c r="G174" s="1"/>
      <c r="H174" s="1"/>
      <c r="I174" s="1"/>
      <c r="J174" s="1"/>
      <c r="K174" s="1"/>
      <c r="L174" s="1"/>
      <c r="M174" s="1"/>
      <c r="N174" s="1"/>
      <c r="O174" s="1"/>
      <c r="P174" s="1"/>
      <c r="Q174" s="1"/>
      <c r="R174" s="1"/>
      <c r="S174" s="1"/>
      <c r="T174" s="1"/>
      <c r="U174" s="1"/>
      <c r="V174" s="1"/>
      <c r="W174" s="1"/>
    </row>
    <row r="175" spans="1:23" ht="16.5" customHeight="1" x14ac:dyDescent="0.3">
      <c r="A175" s="1"/>
      <c r="B175" s="1"/>
      <c r="C175" s="2"/>
      <c r="D175" s="1"/>
      <c r="E175" s="1"/>
      <c r="F175" s="1"/>
      <c r="G175" s="1"/>
      <c r="H175" s="1"/>
      <c r="I175" s="1"/>
      <c r="J175" s="1"/>
      <c r="K175" s="1"/>
      <c r="L175" s="1"/>
      <c r="M175" s="1"/>
      <c r="N175" s="1"/>
      <c r="O175" s="1"/>
      <c r="P175" s="1"/>
      <c r="Q175" s="1"/>
      <c r="R175" s="1"/>
      <c r="S175" s="1"/>
      <c r="T175" s="1"/>
      <c r="U175" s="1"/>
      <c r="V175" s="1"/>
      <c r="W175" s="1"/>
    </row>
    <row r="176" spans="1:23" ht="16.5" customHeight="1" x14ac:dyDescent="0.3">
      <c r="A176" s="1"/>
      <c r="B176" s="1"/>
      <c r="C176" s="2"/>
      <c r="D176" s="1"/>
      <c r="E176" s="1"/>
      <c r="F176" s="1"/>
      <c r="G176" s="1"/>
      <c r="H176" s="1"/>
      <c r="I176" s="1"/>
      <c r="J176" s="1"/>
      <c r="K176" s="1"/>
      <c r="L176" s="1"/>
      <c r="M176" s="1"/>
      <c r="N176" s="1"/>
      <c r="O176" s="1"/>
      <c r="P176" s="1"/>
      <c r="Q176" s="1"/>
      <c r="R176" s="1"/>
      <c r="S176" s="1"/>
      <c r="T176" s="1"/>
      <c r="U176" s="1"/>
      <c r="V176" s="1"/>
      <c r="W176" s="1"/>
    </row>
    <row r="177" spans="1:23" ht="16.5" customHeight="1" x14ac:dyDescent="0.3">
      <c r="A177" s="1"/>
      <c r="B177" s="1"/>
      <c r="C177" s="2"/>
      <c r="D177" s="1"/>
      <c r="E177" s="1"/>
      <c r="F177" s="1"/>
      <c r="G177" s="1"/>
      <c r="H177" s="1"/>
      <c r="I177" s="1"/>
      <c r="J177" s="1"/>
      <c r="K177" s="1"/>
      <c r="L177" s="1"/>
      <c r="M177" s="1"/>
      <c r="N177" s="1"/>
      <c r="O177" s="1"/>
      <c r="P177" s="1"/>
      <c r="Q177" s="1"/>
      <c r="R177" s="1"/>
      <c r="S177" s="1"/>
      <c r="T177" s="1"/>
      <c r="U177" s="1"/>
      <c r="V177" s="1"/>
      <c r="W177" s="1"/>
    </row>
    <row r="178" spans="1:23" ht="16.5" customHeight="1" x14ac:dyDescent="0.3">
      <c r="A178" s="1"/>
      <c r="B178" s="1"/>
      <c r="C178" s="2"/>
      <c r="D178" s="1"/>
      <c r="E178" s="1"/>
      <c r="F178" s="1"/>
      <c r="G178" s="1"/>
      <c r="H178" s="1"/>
      <c r="I178" s="1"/>
      <c r="J178" s="1"/>
      <c r="K178" s="1"/>
      <c r="L178" s="1"/>
      <c r="M178" s="1"/>
      <c r="N178" s="1"/>
      <c r="O178" s="1"/>
      <c r="P178" s="1"/>
      <c r="Q178" s="1"/>
      <c r="R178" s="1"/>
      <c r="S178" s="1"/>
      <c r="T178" s="1"/>
      <c r="U178" s="1"/>
      <c r="V178" s="1"/>
      <c r="W178" s="1"/>
    </row>
    <row r="179" spans="1:23" ht="16.5" customHeight="1" x14ac:dyDescent="0.3">
      <c r="A179" s="1"/>
      <c r="B179" s="1"/>
      <c r="C179" s="2"/>
      <c r="D179" s="1"/>
      <c r="E179" s="1"/>
      <c r="F179" s="1"/>
      <c r="G179" s="1"/>
      <c r="H179" s="1"/>
      <c r="I179" s="1"/>
      <c r="J179" s="1"/>
      <c r="K179" s="1"/>
      <c r="L179" s="1"/>
      <c r="M179" s="1"/>
      <c r="N179" s="1"/>
      <c r="O179" s="1"/>
      <c r="P179" s="1"/>
      <c r="Q179" s="1"/>
      <c r="R179" s="1"/>
      <c r="S179" s="1"/>
      <c r="T179" s="1"/>
      <c r="U179" s="1"/>
      <c r="V179" s="1"/>
      <c r="W179" s="1"/>
    </row>
    <row r="180" spans="1:23" ht="16.5" customHeight="1" x14ac:dyDescent="0.3">
      <c r="A180" s="1"/>
      <c r="B180" s="1"/>
      <c r="C180" s="2"/>
      <c r="D180" s="1"/>
      <c r="E180" s="1"/>
      <c r="F180" s="1"/>
      <c r="G180" s="1"/>
      <c r="H180" s="1"/>
      <c r="I180" s="1"/>
      <c r="J180" s="1"/>
      <c r="K180" s="1"/>
      <c r="L180" s="1"/>
      <c r="M180" s="1"/>
      <c r="N180" s="1"/>
      <c r="O180" s="1"/>
      <c r="P180" s="1"/>
      <c r="Q180" s="1"/>
      <c r="R180" s="1"/>
      <c r="S180" s="1"/>
      <c r="T180" s="1"/>
      <c r="U180" s="1"/>
      <c r="V180" s="1"/>
      <c r="W180" s="1"/>
    </row>
    <row r="181" spans="1:23" ht="16.5" customHeight="1" x14ac:dyDescent="0.3">
      <c r="A181" s="1"/>
      <c r="B181" s="1"/>
      <c r="C181" s="2"/>
      <c r="D181" s="1"/>
      <c r="E181" s="1"/>
      <c r="F181" s="1"/>
      <c r="G181" s="1"/>
      <c r="H181" s="1"/>
      <c r="I181" s="1"/>
      <c r="J181" s="1"/>
      <c r="K181" s="1"/>
      <c r="L181" s="1"/>
      <c r="M181" s="1"/>
      <c r="N181" s="1"/>
      <c r="O181" s="1"/>
      <c r="P181" s="1"/>
      <c r="Q181" s="1"/>
      <c r="R181" s="1"/>
      <c r="S181" s="1"/>
      <c r="T181" s="1"/>
      <c r="U181" s="1"/>
      <c r="V181" s="1"/>
      <c r="W181" s="1"/>
    </row>
    <row r="182" spans="1:23" ht="16.5" customHeight="1" x14ac:dyDescent="0.3">
      <c r="A182" s="1"/>
      <c r="B182" s="1"/>
      <c r="C182" s="2"/>
      <c r="D182" s="1"/>
      <c r="E182" s="1"/>
      <c r="F182" s="1"/>
      <c r="G182" s="1"/>
      <c r="H182" s="1"/>
      <c r="I182" s="1"/>
      <c r="J182" s="1"/>
      <c r="K182" s="1"/>
      <c r="L182" s="1"/>
      <c r="M182" s="1"/>
      <c r="N182" s="1"/>
      <c r="O182" s="1"/>
      <c r="P182" s="1"/>
      <c r="Q182" s="1"/>
      <c r="R182" s="1"/>
      <c r="S182" s="1"/>
      <c r="T182" s="1"/>
      <c r="U182" s="1"/>
      <c r="V182" s="1"/>
      <c r="W182" s="1"/>
    </row>
    <row r="183" spans="1:23" ht="16.5" customHeight="1" x14ac:dyDescent="0.3">
      <c r="A183" s="1"/>
      <c r="B183" s="1"/>
      <c r="C183" s="2"/>
      <c r="D183" s="1"/>
      <c r="E183" s="1"/>
      <c r="F183" s="1"/>
      <c r="G183" s="1"/>
      <c r="H183" s="1"/>
      <c r="I183" s="1"/>
      <c r="J183" s="1"/>
      <c r="K183" s="1"/>
      <c r="L183" s="1"/>
      <c r="M183" s="1"/>
      <c r="N183" s="1"/>
      <c r="O183" s="1"/>
      <c r="P183" s="1"/>
      <c r="Q183" s="1"/>
      <c r="R183" s="1"/>
      <c r="S183" s="1"/>
      <c r="T183" s="1"/>
      <c r="U183" s="1"/>
      <c r="V183" s="1"/>
      <c r="W183" s="1"/>
    </row>
    <row r="184" spans="1:23" ht="16.5" customHeight="1" x14ac:dyDescent="0.3">
      <c r="A184" s="1"/>
      <c r="B184" s="1"/>
      <c r="C184" s="2"/>
      <c r="D184" s="1"/>
      <c r="E184" s="1"/>
      <c r="F184" s="1"/>
      <c r="G184" s="1"/>
      <c r="H184" s="1"/>
      <c r="I184" s="1"/>
      <c r="J184" s="1"/>
      <c r="K184" s="1"/>
      <c r="L184" s="1"/>
      <c r="M184" s="1"/>
      <c r="N184" s="1"/>
      <c r="O184" s="1"/>
      <c r="P184" s="1"/>
      <c r="Q184" s="1"/>
      <c r="R184" s="1"/>
      <c r="S184" s="1"/>
      <c r="T184" s="1"/>
      <c r="U184" s="1"/>
      <c r="V184" s="1"/>
      <c r="W184" s="1"/>
    </row>
    <row r="185" spans="1:23" ht="16.5" customHeight="1" x14ac:dyDescent="0.3">
      <c r="A185" s="1"/>
      <c r="B185" s="1"/>
      <c r="C185" s="2"/>
      <c r="D185" s="1"/>
      <c r="E185" s="1"/>
      <c r="F185" s="1"/>
      <c r="G185" s="1"/>
      <c r="H185" s="1"/>
      <c r="I185" s="1"/>
      <c r="J185" s="1"/>
      <c r="K185" s="1"/>
      <c r="L185" s="1"/>
      <c r="M185" s="1"/>
      <c r="N185" s="1"/>
      <c r="O185" s="1"/>
      <c r="P185" s="1"/>
      <c r="Q185" s="1"/>
      <c r="R185" s="1"/>
      <c r="S185" s="1"/>
      <c r="T185" s="1"/>
      <c r="U185" s="1"/>
      <c r="V185" s="1"/>
      <c r="W185" s="1"/>
    </row>
    <row r="186" spans="1:23" ht="16.5" customHeight="1" x14ac:dyDescent="0.3">
      <c r="A186" s="1"/>
      <c r="B186" s="1"/>
      <c r="C186" s="2"/>
      <c r="D186" s="1"/>
      <c r="E186" s="1"/>
      <c r="F186" s="1"/>
      <c r="G186" s="1"/>
      <c r="H186" s="1"/>
      <c r="I186" s="1"/>
      <c r="J186" s="1"/>
      <c r="K186" s="1"/>
      <c r="L186" s="1"/>
      <c r="M186" s="1"/>
      <c r="N186" s="1"/>
      <c r="O186" s="1"/>
      <c r="P186" s="1"/>
      <c r="Q186" s="1"/>
      <c r="R186" s="1"/>
      <c r="S186" s="1"/>
      <c r="T186" s="1"/>
      <c r="U186" s="1"/>
      <c r="V186" s="1"/>
      <c r="W186" s="1"/>
    </row>
    <row r="187" spans="1:23" ht="16.5" customHeight="1" x14ac:dyDescent="0.3">
      <c r="A187" s="1"/>
      <c r="B187" s="1"/>
      <c r="C187" s="2"/>
      <c r="D187" s="1"/>
      <c r="E187" s="1"/>
      <c r="F187" s="1"/>
      <c r="G187" s="1"/>
      <c r="H187" s="1"/>
      <c r="I187" s="1"/>
      <c r="J187" s="1"/>
      <c r="K187" s="1"/>
      <c r="L187" s="1"/>
      <c r="M187" s="1"/>
      <c r="N187" s="1"/>
      <c r="O187" s="1"/>
      <c r="P187" s="1"/>
      <c r="Q187" s="1"/>
      <c r="R187" s="1"/>
      <c r="S187" s="1"/>
      <c r="T187" s="1"/>
      <c r="U187" s="1"/>
      <c r="V187" s="1"/>
      <c r="W187" s="1"/>
    </row>
    <row r="188" spans="1:23" ht="16.5" customHeight="1" x14ac:dyDescent="0.3">
      <c r="A188" s="1"/>
      <c r="B188" s="1"/>
      <c r="C188" s="2"/>
      <c r="D188" s="1"/>
      <c r="E188" s="1"/>
      <c r="F188" s="1"/>
      <c r="G188" s="1"/>
      <c r="H188" s="1"/>
      <c r="I188" s="1"/>
      <c r="J188" s="1"/>
      <c r="K188" s="1"/>
      <c r="L188" s="1"/>
      <c r="M188" s="1"/>
      <c r="N188" s="1"/>
      <c r="O188" s="1"/>
      <c r="P188" s="1"/>
      <c r="Q188" s="1"/>
      <c r="R188" s="1"/>
      <c r="S188" s="1"/>
      <c r="T188" s="1"/>
      <c r="U188" s="1"/>
      <c r="V188" s="1"/>
      <c r="W188" s="1"/>
    </row>
    <row r="189" spans="1:23" ht="16.5" customHeight="1" x14ac:dyDescent="0.3">
      <c r="A189" s="1"/>
      <c r="B189" s="1"/>
      <c r="C189" s="2"/>
      <c r="D189" s="1"/>
      <c r="E189" s="1"/>
      <c r="F189" s="1"/>
      <c r="G189" s="1"/>
      <c r="H189" s="1"/>
      <c r="I189" s="1"/>
      <c r="J189" s="1"/>
      <c r="K189" s="1"/>
      <c r="L189" s="1"/>
      <c r="M189" s="1"/>
      <c r="N189" s="1"/>
      <c r="O189" s="1"/>
      <c r="P189" s="1"/>
      <c r="Q189" s="1"/>
      <c r="R189" s="1"/>
      <c r="S189" s="1"/>
      <c r="T189" s="1"/>
      <c r="U189" s="1"/>
      <c r="V189" s="1"/>
      <c r="W189" s="1"/>
    </row>
    <row r="190" spans="1:23" ht="16.5" customHeight="1" x14ac:dyDescent="0.3">
      <c r="A190" s="1"/>
      <c r="B190" s="1"/>
      <c r="C190" s="2"/>
      <c r="D190" s="1"/>
      <c r="E190" s="1"/>
      <c r="F190" s="1"/>
      <c r="G190" s="1"/>
      <c r="H190" s="1"/>
      <c r="I190" s="1"/>
      <c r="J190" s="1"/>
      <c r="K190" s="1"/>
      <c r="L190" s="1"/>
      <c r="M190" s="1"/>
      <c r="N190" s="1"/>
      <c r="O190" s="1"/>
      <c r="P190" s="1"/>
      <c r="Q190" s="1"/>
      <c r="R190" s="1"/>
      <c r="S190" s="1"/>
      <c r="T190" s="1"/>
      <c r="U190" s="1"/>
      <c r="V190" s="1"/>
      <c r="W190" s="1"/>
    </row>
    <row r="191" spans="1:23" ht="16.5" customHeight="1" x14ac:dyDescent="0.3">
      <c r="A191" s="1"/>
      <c r="B191" s="1"/>
      <c r="C191" s="2"/>
      <c r="D191" s="1"/>
      <c r="E191" s="1"/>
      <c r="F191" s="1"/>
      <c r="G191" s="1"/>
      <c r="H191" s="1"/>
      <c r="I191" s="1"/>
      <c r="J191" s="1"/>
      <c r="K191" s="1"/>
      <c r="L191" s="1"/>
      <c r="M191" s="1"/>
      <c r="N191" s="1"/>
      <c r="O191" s="1"/>
      <c r="P191" s="1"/>
      <c r="Q191" s="1"/>
      <c r="R191" s="1"/>
      <c r="S191" s="1"/>
      <c r="T191" s="1"/>
      <c r="U191" s="1"/>
      <c r="V191" s="1"/>
      <c r="W191" s="1"/>
    </row>
    <row r="192" spans="1:23" ht="16.5" customHeight="1" x14ac:dyDescent="0.3">
      <c r="A192" s="1"/>
      <c r="B192" s="1"/>
      <c r="C192" s="2"/>
      <c r="D192" s="1"/>
      <c r="E192" s="1"/>
      <c r="F192" s="1"/>
      <c r="G192" s="1"/>
      <c r="H192" s="1"/>
      <c r="I192" s="1"/>
      <c r="J192" s="1"/>
      <c r="K192" s="1"/>
      <c r="L192" s="1"/>
      <c r="M192" s="1"/>
      <c r="N192" s="1"/>
      <c r="O192" s="1"/>
      <c r="P192" s="1"/>
      <c r="Q192" s="1"/>
      <c r="R192" s="1"/>
      <c r="S192" s="1"/>
      <c r="T192" s="1"/>
      <c r="U192" s="1"/>
      <c r="V192" s="1"/>
      <c r="W192" s="1"/>
    </row>
    <row r="193" spans="1:23" ht="16.5" customHeight="1" x14ac:dyDescent="0.3">
      <c r="A193" s="1"/>
      <c r="B193" s="1"/>
      <c r="C193" s="2"/>
      <c r="D193" s="1"/>
      <c r="E193" s="1"/>
      <c r="F193" s="1"/>
      <c r="G193" s="1"/>
      <c r="H193" s="1"/>
      <c r="I193" s="1"/>
      <c r="J193" s="1"/>
      <c r="K193" s="1"/>
      <c r="L193" s="1"/>
      <c r="M193" s="1"/>
      <c r="N193" s="1"/>
      <c r="O193" s="1"/>
      <c r="P193" s="1"/>
      <c r="Q193" s="1"/>
      <c r="R193" s="1"/>
      <c r="S193" s="1"/>
      <c r="T193" s="1"/>
      <c r="U193" s="1"/>
      <c r="V193" s="1"/>
      <c r="W193" s="1"/>
    </row>
    <row r="194" spans="1:23" ht="16.5" customHeight="1" x14ac:dyDescent="0.3">
      <c r="A194" s="1"/>
      <c r="B194" s="1"/>
      <c r="C194" s="2"/>
      <c r="D194" s="1"/>
      <c r="E194" s="1"/>
      <c r="F194" s="1"/>
      <c r="G194" s="1"/>
      <c r="H194" s="1"/>
      <c r="I194" s="1"/>
      <c r="J194" s="1"/>
      <c r="K194" s="1"/>
      <c r="L194" s="1"/>
      <c r="M194" s="1"/>
      <c r="N194" s="1"/>
      <c r="O194" s="1"/>
      <c r="P194" s="1"/>
      <c r="Q194" s="1"/>
      <c r="R194" s="1"/>
      <c r="S194" s="1"/>
      <c r="T194" s="1"/>
      <c r="U194" s="1"/>
      <c r="V194" s="1"/>
      <c r="W194" s="1"/>
    </row>
    <row r="195" spans="1:23" ht="16.5" customHeight="1" x14ac:dyDescent="0.3">
      <c r="A195" s="1"/>
      <c r="B195" s="1"/>
      <c r="C195" s="2"/>
      <c r="D195" s="1"/>
      <c r="E195" s="1"/>
      <c r="F195" s="1"/>
      <c r="G195" s="1"/>
      <c r="H195" s="1"/>
      <c r="I195" s="1"/>
      <c r="J195" s="1"/>
      <c r="K195" s="1"/>
      <c r="L195" s="1"/>
      <c r="M195" s="1"/>
      <c r="N195" s="1"/>
      <c r="O195" s="1"/>
      <c r="P195" s="1"/>
      <c r="Q195" s="1"/>
      <c r="R195" s="1"/>
      <c r="S195" s="1"/>
      <c r="T195" s="1"/>
      <c r="U195" s="1"/>
      <c r="V195" s="1"/>
      <c r="W195" s="1"/>
    </row>
    <row r="196" spans="1:23" ht="16.5" customHeight="1" x14ac:dyDescent="0.3">
      <c r="A196" s="1"/>
      <c r="B196" s="1"/>
      <c r="C196" s="2"/>
      <c r="D196" s="1"/>
      <c r="E196" s="1"/>
      <c r="F196" s="1"/>
      <c r="G196" s="1"/>
      <c r="H196" s="1"/>
      <c r="I196" s="1"/>
      <c r="J196" s="1"/>
      <c r="K196" s="1"/>
      <c r="L196" s="1"/>
      <c r="M196" s="1"/>
      <c r="N196" s="1"/>
      <c r="O196" s="1"/>
      <c r="P196" s="1"/>
      <c r="Q196" s="1"/>
      <c r="R196" s="1"/>
      <c r="S196" s="1"/>
      <c r="T196" s="1"/>
      <c r="U196" s="1"/>
      <c r="V196" s="1"/>
      <c r="W196" s="1"/>
    </row>
    <row r="197" spans="1:23" ht="16.5" customHeight="1" x14ac:dyDescent="0.3">
      <c r="A197" s="1"/>
      <c r="B197" s="1"/>
      <c r="C197" s="2"/>
      <c r="D197" s="1"/>
      <c r="E197" s="1"/>
      <c r="F197" s="1"/>
      <c r="G197" s="1"/>
      <c r="H197" s="1"/>
      <c r="I197" s="1"/>
      <c r="J197" s="1"/>
      <c r="K197" s="1"/>
      <c r="L197" s="1"/>
      <c r="M197" s="1"/>
      <c r="N197" s="1"/>
      <c r="O197" s="1"/>
      <c r="P197" s="1"/>
      <c r="Q197" s="1"/>
      <c r="R197" s="1"/>
      <c r="S197" s="1"/>
      <c r="T197" s="1"/>
      <c r="U197" s="1"/>
      <c r="V197" s="1"/>
      <c r="W197" s="1"/>
    </row>
    <row r="198" spans="1:23" ht="16.5" customHeight="1" x14ac:dyDescent="0.3">
      <c r="A198" s="1"/>
      <c r="B198" s="1"/>
      <c r="C198" s="2"/>
      <c r="D198" s="1"/>
      <c r="E198" s="1"/>
      <c r="F198" s="1"/>
      <c r="G198" s="1"/>
      <c r="H198" s="1"/>
      <c r="I198" s="1"/>
      <c r="J198" s="1"/>
      <c r="K198" s="1"/>
      <c r="L198" s="1"/>
      <c r="M198" s="1"/>
      <c r="N198" s="1"/>
      <c r="O198" s="1"/>
      <c r="P198" s="1"/>
      <c r="Q198" s="1"/>
      <c r="R198" s="1"/>
      <c r="S198" s="1"/>
      <c r="T198" s="1"/>
      <c r="U198" s="1"/>
      <c r="V198" s="1"/>
      <c r="W198" s="1"/>
    </row>
    <row r="199" spans="1:23" ht="16.5" customHeight="1" x14ac:dyDescent="0.3">
      <c r="A199" s="1"/>
      <c r="B199" s="1"/>
      <c r="C199" s="2"/>
      <c r="D199" s="1"/>
      <c r="E199" s="1"/>
      <c r="F199" s="1"/>
      <c r="G199" s="1"/>
      <c r="H199" s="1"/>
      <c r="I199" s="1"/>
      <c r="J199" s="1"/>
      <c r="K199" s="1"/>
      <c r="L199" s="1"/>
      <c r="M199" s="1"/>
      <c r="N199" s="1"/>
      <c r="O199" s="1"/>
      <c r="P199" s="1"/>
      <c r="Q199" s="1"/>
      <c r="R199" s="1"/>
      <c r="S199" s="1"/>
      <c r="T199" s="1"/>
      <c r="U199" s="1"/>
      <c r="V199" s="1"/>
      <c r="W199" s="1"/>
    </row>
    <row r="200" spans="1:23" ht="16.5" customHeight="1" x14ac:dyDescent="0.3">
      <c r="A200" s="1"/>
      <c r="B200" s="1"/>
      <c r="C200" s="2"/>
      <c r="D200" s="1"/>
      <c r="E200" s="1"/>
      <c r="F200" s="1"/>
      <c r="G200" s="1"/>
      <c r="H200" s="1"/>
      <c r="I200" s="1"/>
      <c r="J200" s="1"/>
      <c r="K200" s="1"/>
      <c r="L200" s="1"/>
      <c r="M200" s="1"/>
      <c r="N200" s="1"/>
      <c r="O200" s="1"/>
      <c r="P200" s="1"/>
      <c r="Q200" s="1"/>
      <c r="R200" s="1"/>
      <c r="S200" s="1"/>
      <c r="T200" s="1"/>
      <c r="U200" s="1"/>
      <c r="V200" s="1"/>
      <c r="W200" s="1"/>
    </row>
    <row r="201" spans="1:23" ht="16.5" customHeight="1" x14ac:dyDescent="0.3">
      <c r="A201" s="1"/>
      <c r="B201" s="1"/>
      <c r="C201" s="2"/>
      <c r="D201" s="1"/>
      <c r="E201" s="1"/>
      <c r="F201" s="1"/>
      <c r="G201" s="1"/>
      <c r="H201" s="1"/>
      <c r="I201" s="1"/>
      <c r="J201" s="1"/>
      <c r="K201" s="1"/>
      <c r="L201" s="1"/>
      <c r="M201" s="1"/>
      <c r="N201" s="1"/>
      <c r="O201" s="1"/>
      <c r="P201" s="1"/>
      <c r="Q201" s="1"/>
      <c r="R201" s="1"/>
      <c r="S201" s="1"/>
      <c r="T201" s="1"/>
      <c r="U201" s="1"/>
      <c r="V201" s="1"/>
      <c r="W201" s="1"/>
    </row>
    <row r="202" spans="1:23" ht="16.5" customHeight="1" x14ac:dyDescent="0.3">
      <c r="A202" s="1"/>
      <c r="B202" s="1"/>
      <c r="C202" s="2"/>
      <c r="D202" s="1"/>
      <c r="E202" s="1"/>
      <c r="F202" s="1"/>
      <c r="G202" s="1"/>
      <c r="H202" s="1"/>
      <c r="I202" s="1"/>
      <c r="J202" s="1"/>
      <c r="K202" s="1"/>
      <c r="L202" s="1"/>
      <c r="M202" s="1"/>
      <c r="N202" s="1"/>
      <c r="O202" s="1"/>
      <c r="P202" s="1"/>
      <c r="Q202" s="1"/>
      <c r="R202" s="1"/>
      <c r="S202" s="1"/>
      <c r="T202" s="1"/>
      <c r="U202" s="1"/>
      <c r="V202" s="1"/>
      <c r="W202" s="1"/>
    </row>
    <row r="203" spans="1:23" ht="16.5" customHeight="1" x14ac:dyDescent="0.3">
      <c r="A203" s="1"/>
      <c r="B203" s="1"/>
      <c r="C203" s="2"/>
      <c r="D203" s="1"/>
      <c r="E203" s="1"/>
      <c r="F203" s="1"/>
      <c r="G203" s="1"/>
      <c r="H203" s="1"/>
      <c r="I203" s="1"/>
      <c r="J203" s="1"/>
      <c r="K203" s="1"/>
      <c r="L203" s="1"/>
      <c r="M203" s="1"/>
      <c r="N203" s="1"/>
      <c r="O203" s="1"/>
      <c r="P203" s="1"/>
      <c r="Q203" s="1"/>
      <c r="R203" s="1"/>
      <c r="S203" s="1"/>
      <c r="T203" s="1"/>
      <c r="U203" s="1"/>
      <c r="V203" s="1"/>
      <c r="W203" s="1"/>
    </row>
    <row r="204" spans="1:23" ht="16.5" customHeight="1" x14ac:dyDescent="0.3">
      <c r="A204" s="1"/>
      <c r="B204" s="1"/>
      <c r="C204" s="2"/>
      <c r="D204" s="1"/>
      <c r="E204" s="1"/>
      <c r="F204" s="1"/>
      <c r="G204" s="1"/>
      <c r="H204" s="1"/>
      <c r="I204" s="1"/>
      <c r="J204" s="1"/>
      <c r="K204" s="1"/>
      <c r="L204" s="1"/>
      <c r="M204" s="1"/>
      <c r="N204" s="1"/>
      <c r="O204" s="1"/>
      <c r="P204" s="1"/>
      <c r="Q204" s="1"/>
      <c r="R204" s="1"/>
      <c r="S204" s="1"/>
      <c r="T204" s="1"/>
      <c r="U204" s="1"/>
      <c r="V204" s="1"/>
      <c r="W204" s="1"/>
    </row>
    <row r="205" spans="1:23" ht="16.5" customHeight="1" x14ac:dyDescent="0.3">
      <c r="A205" s="1"/>
      <c r="B205" s="1"/>
      <c r="C205" s="2"/>
      <c r="D205" s="1"/>
      <c r="E205" s="1"/>
      <c r="F205" s="1"/>
      <c r="G205" s="1"/>
      <c r="H205" s="1"/>
      <c r="I205" s="1"/>
      <c r="J205" s="1"/>
      <c r="K205" s="1"/>
      <c r="L205" s="1"/>
      <c r="M205" s="1"/>
      <c r="N205" s="1"/>
      <c r="O205" s="1"/>
      <c r="P205" s="1"/>
      <c r="Q205" s="1"/>
      <c r="R205" s="1"/>
      <c r="S205" s="1"/>
      <c r="T205" s="1"/>
      <c r="U205" s="1"/>
      <c r="V205" s="1"/>
      <c r="W205" s="1"/>
    </row>
    <row r="206" spans="1:23" ht="16.5" customHeight="1" x14ac:dyDescent="0.3">
      <c r="A206" s="1"/>
      <c r="B206" s="1"/>
      <c r="C206" s="2"/>
      <c r="D206" s="1"/>
      <c r="E206" s="1"/>
      <c r="F206" s="1"/>
      <c r="G206" s="1"/>
      <c r="H206" s="1"/>
      <c r="I206" s="1"/>
      <c r="J206" s="1"/>
      <c r="K206" s="1"/>
      <c r="L206" s="1"/>
      <c r="M206" s="1"/>
      <c r="N206" s="1"/>
      <c r="O206" s="1"/>
      <c r="P206" s="1"/>
      <c r="Q206" s="1"/>
      <c r="R206" s="1"/>
      <c r="S206" s="1"/>
      <c r="T206" s="1"/>
      <c r="U206" s="1"/>
      <c r="V206" s="1"/>
      <c r="W206" s="1"/>
    </row>
    <row r="207" spans="1:23" ht="16.5" customHeight="1" x14ac:dyDescent="0.3">
      <c r="A207" s="1"/>
      <c r="B207" s="1"/>
      <c r="C207" s="2"/>
      <c r="D207" s="1"/>
      <c r="E207" s="1"/>
      <c r="F207" s="1"/>
      <c r="G207" s="1"/>
      <c r="H207" s="1"/>
      <c r="I207" s="1"/>
      <c r="J207" s="1"/>
      <c r="K207" s="1"/>
      <c r="L207" s="1"/>
      <c r="M207" s="1"/>
      <c r="N207" s="1"/>
      <c r="O207" s="1"/>
      <c r="P207" s="1"/>
      <c r="Q207" s="1"/>
      <c r="R207" s="1"/>
      <c r="S207" s="1"/>
      <c r="T207" s="1"/>
      <c r="U207" s="1"/>
      <c r="V207" s="1"/>
      <c r="W207" s="1"/>
    </row>
    <row r="208" spans="1:23" ht="16.5" customHeight="1" x14ac:dyDescent="0.3">
      <c r="A208" s="1"/>
      <c r="B208" s="1"/>
      <c r="C208" s="2"/>
      <c r="D208" s="1"/>
      <c r="E208" s="1"/>
      <c r="F208" s="1"/>
      <c r="G208" s="1"/>
      <c r="H208" s="1"/>
      <c r="I208" s="1"/>
      <c r="J208" s="1"/>
      <c r="K208" s="1"/>
      <c r="L208" s="1"/>
      <c r="M208" s="1"/>
      <c r="N208" s="1"/>
      <c r="O208" s="1"/>
      <c r="P208" s="1"/>
      <c r="Q208" s="1"/>
      <c r="R208" s="1"/>
      <c r="S208" s="1"/>
      <c r="T208" s="1"/>
      <c r="U208" s="1"/>
      <c r="V208" s="1"/>
      <c r="W208" s="1"/>
    </row>
    <row r="209" spans="1:23" ht="16.5" customHeight="1" x14ac:dyDescent="0.3">
      <c r="A209" s="1"/>
      <c r="B209" s="1"/>
      <c r="C209" s="2"/>
      <c r="D209" s="1"/>
      <c r="E209" s="1"/>
      <c r="F209" s="1"/>
      <c r="G209" s="1"/>
      <c r="H209" s="1"/>
      <c r="I209" s="1"/>
      <c r="J209" s="1"/>
      <c r="K209" s="1"/>
      <c r="L209" s="1"/>
      <c r="M209" s="1"/>
      <c r="N209" s="1"/>
      <c r="O209" s="1"/>
      <c r="P209" s="1"/>
      <c r="Q209" s="1"/>
      <c r="R209" s="1"/>
      <c r="S209" s="1"/>
      <c r="T209" s="1"/>
      <c r="U209" s="1"/>
      <c r="V209" s="1"/>
      <c r="W209" s="1"/>
    </row>
    <row r="210" spans="1:23" ht="16.5" customHeight="1" x14ac:dyDescent="0.3">
      <c r="A210" s="1"/>
      <c r="B210" s="1"/>
      <c r="C210" s="2"/>
      <c r="D210" s="1"/>
      <c r="E210" s="1"/>
      <c r="F210" s="1"/>
      <c r="G210" s="1"/>
      <c r="H210" s="1"/>
      <c r="I210" s="1"/>
      <c r="J210" s="1"/>
      <c r="K210" s="1"/>
      <c r="L210" s="1"/>
      <c r="M210" s="1"/>
      <c r="N210" s="1"/>
      <c r="O210" s="1"/>
      <c r="P210" s="1"/>
      <c r="Q210" s="1"/>
      <c r="R210" s="1"/>
      <c r="S210" s="1"/>
      <c r="T210" s="1"/>
      <c r="U210" s="1"/>
      <c r="V210" s="1"/>
      <c r="W210" s="1"/>
    </row>
    <row r="211" spans="1:23" ht="16.5" customHeight="1" x14ac:dyDescent="0.3">
      <c r="A211" s="1"/>
      <c r="B211" s="1"/>
      <c r="C211" s="2"/>
      <c r="D211" s="1"/>
      <c r="E211" s="1"/>
      <c r="F211" s="1"/>
      <c r="G211" s="1"/>
      <c r="H211" s="1"/>
      <c r="I211" s="1"/>
      <c r="J211" s="1"/>
      <c r="K211" s="1"/>
      <c r="L211" s="1"/>
      <c r="M211" s="1"/>
      <c r="N211" s="1"/>
      <c r="O211" s="1"/>
      <c r="P211" s="1"/>
      <c r="Q211" s="1"/>
      <c r="R211" s="1"/>
      <c r="S211" s="1"/>
      <c r="T211" s="1"/>
      <c r="U211" s="1"/>
      <c r="V211" s="1"/>
      <c r="W211" s="1"/>
    </row>
    <row r="212" spans="1:23" ht="16.5" customHeight="1" x14ac:dyDescent="0.3">
      <c r="A212" s="1"/>
      <c r="B212" s="1"/>
      <c r="C212" s="2"/>
      <c r="D212" s="1"/>
      <c r="E212" s="1"/>
      <c r="F212" s="1"/>
      <c r="G212" s="1"/>
      <c r="H212" s="1"/>
      <c r="I212" s="1"/>
      <c r="J212" s="1"/>
      <c r="K212" s="1"/>
      <c r="L212" s="1"/>
      <c r="M212" s="1"/>
      <c r="N212" s="1"/>
      <c r="O212" s="1"/>
      <c r="P212" s="1"/>
      <c r="Q212" s="1"/>
      <c r="R212" s="1"/>
      <c r="S212" s="1"/>
      <c r="T212" s="1"/>
      <c r="U212" s="1"/>
      <c r="V212" s="1"/>
      <c r="W212" s="1"/>
    </row>
    <row r="213" spans="1:23" ht="16.5" customHeight="1" x14ac:dyDescent="0.3">
      <c r="A213" s="1"/>
      <c r="B213" s="1"/>
      <c r="C213" s="2"/>
      <c r="D213" s="1"/>
      <c r="E213" s="1"/>
      <c r="F213" s="1"/>
      <c r="G213" s="1"/>
      <c r="H213" s="1"/>
      <c r="I213" s="1"/>
      <c r="J213" s="1"/>
      <c r="K213" s="1"/>
      <c r="L213" s="1"/>
      <c r="M213" s="1"/>
      <c r="N213" s="1"/>
      <c r="O213" s="1"/>
      <c r="P213" s="1"/>
      <c r="Q213" s="1"/>
      <c r="R213" s="1"/>
      <c r="S213" s="1"/>
      <c r="T213" s="1"/>
      <c r="U213" s="1"/>
      <c r="V213" s="1"/>
      <c r="W213" s="1"/>
    </row>
    <row r="214" spans="1:23" ht="16.5" customHeight="1" x14ac:dyDescent="0.3">
      <c r="A214" s="1"/>
      <c r="B214" s="1"/>
      <c r="C214" s="2"/>
      <c r="D214" s="1"/>
      <c r="E214" s="1"/>
      <c r="F214" s="1"/>
      <c r="G214" s="1"/>
      <c r="H214" s="1"/>
      <c r="I214" s="1"/>
      <c r="J214" s="1"/>
      <c r="K214" s="1"/>
      <c r="L214" s="1"/>
      <c r="M214" s="1"/>
      <c r="N214" s="1"/>
      <c r="O214" s="1"/>
      <c r="P214" s="1"/>
      <c r="Q214" s="1"/>
      <c r="R214" s="1"/>
      <c r="S214" s="1"/>
      <c r="T214" s="1"/>
      <c r="U214" s="1"/>
      <c r="V214" s="1"/>
      <c r="W214" s="1"/>
    </row>
    <row r="215" spans="1:23" ht="16.5" customHeight="1" x14ac:dyDescent="0.3">
      <c r="A215" s="1"/>
      <c r="B215" s="1"/>
      <c r="C215" s="2"/>
      <c r="D215" s="1"/>
      <c r="E215" s="1"/>
      <c r="F215" s="1"/>
      <c r="G215" s="1"/>
      <c r="H215" s="1"/>
      <c r="I215" s="1"/>
      <c r="J215" s="1"/>
      <c r="K215" s="1"/>
      <c r="L215" s="1"/>
      <c r="M215" s="1"/>
      <c r="N215" s="1"/>
      <c r="O215" s="1"/>
      <c r="P215" s="1"/>
      <c r="Q215" s="1"/>
      <c r="R215" s="1"/>
      <c r="S215" s="1"/>
      <c r="T215" s="1"/>
      <c r="U215" s="1"/>
      <c r="V215" s="1"/>
      <c r="W215" s="1"/>
    </row>
    <row r="216" spans="1:23" ht="16.5" customHeight="1" x14ac:dyDescent="0.3">
      <c r="A216" s="1"/>
      <c r="B216" s="1"/>
      <c r="C216" s="2"/>
      <c r="D216" s="1"/>
      <c r="E216" s="1"/>
      <c r="F216" s="1"/>
      <c r="G216" s="1"/>
      <c r="H216" s="1"/>
      <c r="I216" s="1"/>
      <c r="J216" s="1"/>
      <c r="K216" s="1"/>
      <c r="L216" s="1"/>
      <c r="M216" s="1"/>
      <c r="N216" s="1"/>
      <c r="O216" s="1"/>
      <c r="P216" s="1"/>
      <c r="Q216" s="1"/>
      <c r="R216" s="1"/>
      <c r="S216" s="1"/>
      <c r="T216" s="1"/>
      <c r="U216" s="1"/>
      <c r="V216" s="1"/>
      <c r="W216" s="1"/>
    </row>
    <row r="217" spans="1:23" ht="16.5" customHeight="1" x14ac:dyDescent="0.3">
      <c r="A217" s="1"/>
      <c r="B217" s="1"/>
      <c r="C217" s="2"/>
      <c r="D217" s="1"/>
      <c r="E217" s="1"/>
      <c r="F217" s="1"/>
      <c r="G217" s="1"/>
      <c r="H217" s="1"/>
      <c r="I217" s="1"/>
      <c r="J217" s="1"/>
      <c r="K217" s="1"/>
      <c r="L217" s="1"/>
      <c r="M217" s="1"/>
      <c r="N217" s="1"/>
      <c r="O217" s="1"/>
      <c r="P217" s="1"/>
      <c r="Q217" s="1"/>
      <c r="R217" s="1"/>
      <c r="S217" s="1"/>
      <c r="T217" s="1"/>
      <c r="U217" s="1"/>
      <c r="V217" s="1"/>
      <c r="W217" s="1"/>
    </row>
    <row r="218" spans="1:23" ht="16.5" customHeight="1" x14ac:dyDescent="0.3">
      <c r="A218" s="1"/>
      <c r="B218" s="1"/>
      <c r="C218" s="2"/>
      <c r="D218" s="1"/>
      <c r="E218" s="1"/>
      <c r="F218" s="1"/>
      <c r="G218" s="1"/>
      <c r="H218" s="1"/>
      <c r="I218" s="1"/>
      <c r="J218" s="1"/>
      <c r="K218" s="1"/>
      <c r="L218" s="1"/>
      <c r="M218" s="1"/>
      <c r="N218" s="1"/>
      <c r="O218" s="1"/>
      <c r="P218" s="1"/>
      <c r="Q218" s="1"/>
      <c r="R218" s="1"/>
      <c r="S218" s="1"/>
      <c r="T218" s="1"/>
      <c r="U218" s="1"/>
      <c r="V218" s="1"/>
      <c r="W218" s="1"/>
    </row>
    <row r="219" spans="1:23" ht="16.5" customHeight="1" x14ac:dyDescent="0.3">
      <c r="A219" s="1"/>
      <c r="B219" s="1"/>
      <c r="C219" s="2"/>
      <c r="D219" s="1"/>
      <c r="E219" s="1"/>
      <c r="F219" s="1"/>
      <c r="G219" s="1"/>
      <c r="H219" s="1"/>
      <c r="I219" s="1"/>
      <c r="J219" s="1"/>
      <c r="K219" s="1"/>
      <c r="L219" s="1"/>
      <c r="M219" s="1"/>
      <c r="N219" s="1"/>
      <c r="O219" s="1"/>
      <c r="P219" s="1"/>
      <c r="Q219" s="1"/>
      <c r="R219" s="1"/>
      <c r="S219" s="1"/>
      <c r="T219" s="1"/>
      <c r="U219" s="1"/>
      <c r="V219" s="1"/>
      <c r="W219" s="1"/>
    </row>
    <row r="220" spans="1:23" ht="16.5" customHeight="1" x14ac:dyDescent="0.3">
      <c r="A220" s="1"/>
      <c r="B220" s="1"/>
      <c r="C220" s="2"/>
      <c r="D220" s="1"/>
      <c r="E220" s="1"/>
      <c r="F220" s="1"/>
      <c r="G220" s="1"/>
      <c r="H220" s="1"/>
      <c r="I220" s="1"/>
      <c r="J220" s="1"/>
      <c r="K220" s="1"/>
      <c r="L220" s="1"/>
      <c r="M220" s="1"/>
      <c r="N220" s="1"/>
      <c r="O220" s="1"/>
      <c r="P220" s="1"/>
      <c r="Q220" s="1"/>
      <c r="R220" s="1"/>
      <c r="S220" s="1"/>
      <c r="T220" s="1"/>
      <c r="U220" s="1"/>
      <c r="V220" s="1"/>
      <c r="W220" s="1"/>
    </row>
    <row r="221" spans="1:23" ht="16.5" customHeight="1" x14ac:dyDescent="0.3">
      <c r="A221" s="1"/>
      <c r="B221" s="1"/>
      <c r="C221" s="2"/>
      <c r="D221" s="1"/>
      <c r="E221" s="1"/>
      <c r="F221" s="1"/>
      <c r="G221" s="1"/>
      <c r="H221" s="1"/>
      <c r="I221" s="1"/>
      <c r="J221" s="1"/>
      <c r="K221" s="1"/>
      <c r="L221" s="1"/>
      <c r="M221" s="1"/>
      <c r="N221" s="1"/>
      <c r="O221" s="1"/>
      <c r="P221" s="1"/>
      <c r="Q221" s="1"/>
      <c r="R221" s="1"/>
      <c r="S221" s="1"/>
      <c r="T221" s="1"/>
      <c r="U221" s="1"/>
      <c r="V221" s="1"/>
      <c r="W221" s="1"/>
    </row>
    <row r="222" spans="1:23" ht="16.5" customHeight="1" x14ac:dyDescent="0.3">
      <c r="A222" s="1"/>
      <c r="B222" s="1"/>
      <c r="C222" s="2"/>
      <c r="D222" s="1"/>
      <c r="E222" s="1"/>
      <c r="F222" s="1"/>
      <c r="G222" s="1"/>
      <c r="H222" s="1"/>
      <c r="I222" s="1"/>
      <c r="J222" s="1"/>
      <c r="K222" s="1"/>
      <c r="L222" s="1"/>
      <c r="M222" s="1"/>
      <c r="N222" s="1"/>
      <c r="O222" s="1"/>
      <c r="P222" s="1"/>
      <c r="Q222" s="1"/>
      <c r="R222" s="1"/>
      <c r="S222" s="1"/>
      <c r="T222" s="1"/>
      <c r="U222" s="1"/>
      <c r="V222" s="1"/>
      <c r="W222" s="1"/>
    </row>
    <row r="223" spans="1:23" ht="16.5" customHeight="1" x14ac:dyDescent="0.3">
      <c r="A223" s="1"/>
      <c r="B223" s="1"/>
      <c r="C223" s="2"/>
      <c r="D223" s="1"/>
      <c r="E223" s="1"/>
      <c r="F223" s="1"/>
      <c r="G223" s="1"/>
      <c r="H223" s="1"/>
      <c r="I223" s="1"/>
      <c r="J223" s="1"/>
      <c r="K223" s="1"/>
      <c r="L223" s="1"/>
      <c r="M223" s="1"/>
      <c r="N223" s="1"/>
      <c r="O223" s="1"/>
      <c r="P223" s="1"/>
      <c r="Q223" s="1"/>
      <c r="R223" s="1"/>
      <c r="S223" s="1"/>
      <c r="T223" s="1"/>
      <c r="U223" s="1"/>
      <c r="V223" s="1"/>
      <c r="W223" s="1"/>
    </row>
    <row r="224" spans="1:23" ht="16.5" customHeight="1" x14ac:dyDescent="0.3">
      <c r="A224" s="1"/>
      <c r="B224" s="1"/>
      <c r="C224" s="2"/>
      <c r="D224" s="1"/>
      <c r="E224" s="1"/>
      <c r="F224" s="1"/>
      <c r="G224" s="1"/>
      <c r="H224" s="1"/>
      <c r="I224" s="1"/>
      <c r="J224" s="1"/>
      <c r="K224" s="1"/>
      <c r="L224" s="1"/>
      <c r="M224" s="1"/>
      <c r="N224" s="1"/>
      <c r="O224" s="1"/>
      <c r="P224" s="1"/>
      <c r="Q224" s="1"/>
      <c r="R224" s="1"/>
      <c r="S224" s="1"/>
      <c r="T224" s="1"/>
      <c r="U224" s="1"/>
      <c r="V224" s="1"/>
      <c r="W224" s="1"/>
    </row>
    <row r="225" spans="1:23" ht="16.5" customHeight="1" x14ac:dyDescent="0.3">
      <c r="A225" s="1"/>
      <c r="B225" s="1"/>
      <c r="C225" s="2"/>
      <c r="D225" s="1"/>
      <c r="E225" s="1"/>
      <c r="F225" s="1"/>
      <c r="G225" s="1"/>
      <c r="H225" s="1"/>
      <c r="I225" s="1"/>
      <c r="J225" s="1"/>
      <c r="K225" s="1"/>
      <c r="L225" s="1"/>
      <c r="M225" s="1"/>
      <c r="N225" s="1"/>
      <c r="O225" s="1"/>
      <c r="P225" s="1"/>
      <c r="Q225" s="1"/>
      <c r="R225" s="1"/>
      <c r="S225" s="1"/>
      <c r="T225" s="1"/>
      <c r="U225" s="1"/>
      <c r="V225" s="1"/>
      <c r="W225" s="1"/>
    </row>
    <row r="226" spans="1:23" ht="16.5" customHeight="1" x14ac:dyDescent="0.3">
      <c r="A226" s="1"/>
      <c r="B226" s="1"/>
      <c r="C226" s="2"/>
      <c r="D226" s="1"/>
      <c r="E226" s="1"/>
      <c r="F226" s="1"/>
      <c r="G226" s="1"/>
      <c r="H226" s="1"/>
      <c r="I226" s="1"/>
      <c r="J226" s="1"/>
      <c r="K226" s="1"/>
      <c r="L226" s="1"/>
      <c r="M226" s="1"/>
      <c r="N226" s="1"/>
      <c r="O226" s="1"/>
      <c r="P226" s="1"/>
      <c r="Q226" s="1"/>
      <c r="R226" s="1"/>
      <c r="S226" s="1"/>
      <c r="T226" s="1"/>
      <c r="U226" s="1"/>
      <c r="V226" s="1"/>
      <c r="W226" s="1"/>
    </row>
    <row r="227" spans="1:23" ht="16.5" customHeight="1" x14ac:dyDescent="0.3">
      <c r="A227" s="1"/>
      <c r="B227" s="1"/>
      <c r="C227" s="2"/>
      <c r="D227" s="1"/>
      <c r="E227" s="1"/>
      <c r="F227" s="1"/>
      <c r="G227" s="1"/>
      <c r="H227" s="1"/>
      <c r="I227" s="1"/>
      <c r="J227" s="1"/>
      <c r="K227" s="1"/>
      <c r="L227" s="1"/>
      <c r="M227" s="1"/>
      <c r="N227" s="1"/>
      <c r="O227" s="1"/>
      <c r="P227" s="1"/>
      <c r="Q227" s="1"/>
      <c r="R227" s="1"/>
      <c r="S227" s="1"/>
      <c r="T227" s="1"/>
      <c r="U227" s="1"/>
      <c r="V227" s="1"/>
      <c r="W227" s="1"/>
    </row>
    <row r="228" spans="1:23" ht="16.5" customHeight="1" x14ac:dyDescent="0.3">
      <c r="A228" s="1"/>
      <c r="B228" s="1"/>
      <c r="C228" s="2"/>
      <c r="D228" s="1"/>
      <c r="E228" s="1"/>
      <c r="F228" s="1"/>
      <c r="G228" s="1"/>
      <c r="H228" s="1"/>
      <c r="I228" s="1"/>
      <c r="J228" s="1"/>
      <c r="K228" s="1"/>
      <c r="L228" s="1"/>
      <c r="M228" s="1"/>
      <c r="N228" s="1"/>
      <c r="O228" s="1"/>
      <c r="P228" s="1"/>
      <c r="Q228" s="1"/>
      <c r="R228" s="1"/>
      <c r="S228" s="1"/>
      <c r="T228" s="1"/>
      <c r="U228" s="1"/>
      <c r="V228" s="1"/>
      <c r="W228" s="1"/>
    </row>
    <row r="229" spans="1:23" ht="16.5" customHeight="1" x14ac:dyDescent="0.3">
      <c r="A229" s="1"/>
      <c r="B229" s="1"/>
      <c r="C229" s="2"/>
      <c r="D229" s="1"/>
      <c r="E229" s="1"/>
      <c r="F229" s="1"/>
      <c r="G229" s="1"/>
      <c r="H229" s="1"/>
      <c r="I229" s="1"/>
      <c r="J229" s="1"/>
      <c r="K229" s="1"/>
      <c r="L229" s="1"/>
      <c r="M229" s="1"/>
      <c r="N229" s="1"/>
      <c r="O229" s="1"/>
      <c r="P229" s="1"/>
      <c r="Q229" s="1"/>
      <c r="R229" s="1"/>
      <c r="S229" s="1"/>
      <c r="T229" s="1"/>
      <c r="U229" s="1"/>
      <c r="V229" s="1"/>
      <c r="W229" s="1"/>
    </row>
    <row r="230" spans="1:23" ht="16.5" customHeight="1" x14ac:dyDescent="0.3">
      <c r="A230" s="1"/>
      <c r="B230" s="1"/>
      <c r="C230" s="2"/>
      <c r="D230" s="1"/>
      <c r="E230" s="1"/>
      <c r="F230" s="1"/>
      <c r="G230" s="1"/>
      <c r="H230" s="1"/>
      <c r="I230" s="1"/>
      <c r="J230" s="1"/>
      <c r="K230" s="1"/>
      <c r="L230" s="1"/>
      <c r="M230" s="1"/>
      <c r="N230" s="1"/>
      <c r="O230" s="1"/>
      <c r="P230" s="1"/>
      <c r="Q230" s="1"/>
      <c r="R230" s="1"/>
      <c r="S230" s="1"/>
      <c r="T230" s="1"/>
      <c r="U230" s="1"/>
      <c r="V230" s="1"/>
      <c r="W230" s="1"/>
    </row>
    <row r="231" spans="1:23" ht="16.5" customHeight="1" x14ac:dyDescent="0.3">
      <c r="A231" s="1"/>
      <c r="B231" s="1"/>
      <c r="C231" s="2"/>
      <c r="D231" s="1"/>
      <c r="E231" s="1"/>
      <c r="F231" s="1"/>
      <c r="G231" s="1"/>
      <c r="H231" s="1"/>
      <c r="I231" s="1"/>
      <c r="J231" s="1"/>
      <c r="K231" s="1"/>
      <c r="L231" s="1"/>
      <c r="M231" s="1"/>
      <c r="N231" s="1"/>
      <c r="O231" s="1"/>
      <c r="P231" s="1"/>
      <c r="Q231" s="1"/>
      <c r="R231" s="1"/>
      <c r="S231" s="1"/>
      <c r="T231" s="1"/>
      <c r="U231" s="1"/>
      <c r="V231" s="1"/>
      <c r="W231" s="1"/>
    </row>
    <row r="232" spans="1:23" ht="16.5" customHeight="1" x14ac:dyDescent="0.3">
      <c r="A232" s="1"/>
      <c r="B232" s="1"/>
      <c r="C232" s="2"/>
      <c r="D232" s="1"/>
      <c r="E232" s="1"/>
      <c r="F232" s="1"/>
      <c r="G232" s="1"/>
      <c r="H232" s="1"/>
      <c r="I232" s="1"/>
      <c r="J232" s="1"/>
      <c r="K232" s="1"/>
      <c r="L232" s="1"/>
      <c r="M232" s="1"/>
      <c r="N232" s="1"/>
      <c r="O232" s="1"/>
      <c r="P232" s="1"/>
      <c r="Q232" s="1"/>
      <c r="R232" s="1"/>
      <c r="S232" s="1"/>
      <c r="T232" s="1"/>
      <c r="U232" s="1"/>
      <c r="V232" s="1"/>
      <c r="W232" s="1"/>
    </row>
    <row r="233" spans="1:23" ht="16.5" customHeight="1" x14ac:dyDescent="0.3">
      <c r="A233" s="1"/>
      <c r="B233" s="1"/>
      <c r="C233" s="2"/>
      <c r="D233" s="1"/>
      <c r="E233" s="1"/>
      <c r="F233" s="1"/>
      <c r="G233" s="1"/>
      <c r="H233" s="1"/>
      <c r="I233" s="1"/>
      <c r="J233" s="1"/>
      <c r="K233" s="1"/>
      <c r="L233" s="1"/>
      <c r="M233" s="1"/>
      <c r="N233" s="1"/>
      <c r="O233" s="1"/>
      <c r="P233" s="1"/>
      <c r="Q233" s="1"/>
      <c r="R233" s="1"/>
      <c r="S233" s="1"/>
      <c r="T233" s="1"/>
      <c r="U233" s="1"/>
      <c r="V233" s="1"/>
      <c r="W233" s="1"/>
    </row>
    <row r="234" spans="1:23" ht="16.5" customHeight="1" x14ac:dyDescent="0.3">
      <c r="A234" s="1"/>
      <c r="B234" s="1"/>
      <c r="C234" s="2"/>
      <c r="D234" s="1"/>
      <c r="E234" s="1"/>
      <c r="F234" s="1"/>
      <c r="G234" s="1"/>
      <c r="H234" s="1"/>
      <c r="I234" s="1"/>
      <c r="J234" s="1"/>
      <c r="K234" s="1"/>
      <c r="L234" s="1"/>
      <c r="M234" s="1"/>
      <c r="N234" s="1"/>
      <c r="O234" s="1"/>
      <c r="P234" s="1"/>
      <c r="Q234" s="1"/>
      <c r="R234" s="1"/>
      <c r="S234" s="1"/>
      <c r="T234" s="1"/>
      <c r="U234" s="1"/>
      <c r="V234" s="1"/>
      <c r="W234" s="1"/>
    </row>
    <row r="235" spans="1:23" ht="16.5" customHeight="1" x14ac:dyDescent="0.3">
      <c r="A235" s="1"/>
      <c r="B235" s="1"/>
      <c r="C235" s="2"/>
      <c r="D235" s="1"/>
      <c r="E235" s="1"/>
      <c r="F235" s="1"/>
      <c r="G235" s="1"/>
      <c r="H235" s="1"/>
      <c r="I235" s="1"/>
      <c r="J235" s="1"/>
      <c r="K235" s="1"/>
      <c r="L235" s="1"/>
      <c r="M235" s="1"/>
      <c r="N235" s="1"/>
      <c r="O235" s="1"/>
      <c r="P235" s="1"/>
      <c r="Q235" s="1"/>
      <c r="R235" s="1"/>
      <c r="S235" s="1"/>
      <c r="T235" s="1"/>
      <c r="U235" s="1"/>
      <c r="V235" s="1"/>
      <c r="W235" s="1"/>
    </row>
    <row r="236" spans="1:23" ht="16.5" customHeight="1" x14ac:dyDescent="0.3">
      <c r="A236" s="1"/>
      <c r="B236" s="1"/>
      <c r="C236" s="2"/>
      <c r="D236" s="1"/>
      <c r="E236" s="1"/>
      <c r="F236" s="1"/>
      <c r="G236" s="1"/>
      <c r="H236" s="1"/>
      <c r="I236" s="1"/>
      <c r="J236" s="1"/>
      <c r="K236" s="1"/>
      <c r="L236" s="1"/>
      <c r="M236" s="1"/>
      <c r="N236" s="1"/>
      <c r="O236" s="1"/>
      <c r="P236" s="1"/>
      <c r="Q236" s="1"/>
      <c r="R236" s="1"/>
      <c r="S236" s="1"/>
      <c r="T236" s="1"/>
      <c r="U236" s="1"/>
      <c r="V236" s="1"/>
      <c r="W236" s="1"/>
    </row>
    <row r="237" spans="1:23" ht="16.5" customHeight="1" x14ac:dyDescent="0.3">
      <c r="A237" s="1"/>
      <c r="B237" s="1"/>
      <c r="C237" s="2"/>
      <c r="D237" s="1"/>
      <c r="E237" s="1"/>
      <c r="F237" s="1"/>
      <c r="G237" s="1"/>
      <c r="H237" s="1"/>
      <c r="I237" s="1"/>
      <c r="J237" s="1"/>
      <c r="K237" s="1"/>
      <c r="L237" s="1"/>
      <c r="M237" s="1"/>
      <c r="N237" s="1"/>
      <c r="O237" s="1"/>
      <c r="P237" s="1"/>
      <c r="Q237" s="1"/>
      <c r="R237" s="1"/>
      <c r="S237" s="1"/>
      <c r="T237" s="1"/>
      <c r="U237" s="1"/>
      <c r="V237" s="1"/>
      <c r="W237" s="1"/>
    </row>
    <row r="238" spans="1:23" ht="16.5" customHeight="1" x14ac:dyDescent="0.3">
      <c r="A238" s="1"/>
      <c r="B238" s="1"/>
      <c r="C238" s="2"/>
      <c r="D238" s="1"/>
      <c r="E238" s="1"/>
      <c r="F238" s="1"/>
      <c r="G238" s="1"/>
      <c r="H238" s="1"/>
      <c r="I238" s="1"/>
      <c r="J238" s="1"/>
      <c r="K238" s="1"/>
      <c r="L238" s="1"/>
      <c r="M238" s="1"/>
      <c r="N238" s="1"/>
      <c r="O238" s="1"/>
      <c r="P238" s="1"/>
      <c r="Q238" s="1"/>
      <c r="R238" s="1"/>
      <c r="S238" s="1"/>
      <c r="T238" s="1"/>
      <c r="U238" s="1"/>
      <c r="V238" s="1"/>
      <c r="W238" s="1"/>
    </row>
    <row r="239" spans="1:23" ht="16.5" customHeight="1" x14ac:dyDescent="0.3">
      <c r="A239" s="1"/>
      <c r="B239" s="1"/>
      <c r="C239" s="2"/>
      <c r="D239" s="1"/>
      <c r="E239" s="1"/>
      <c r="F239" s="1"/>
      <c r="G239" s="1"/>
      <c r="H239" s="1"/>
      <c r="I239" s="1"/>
      <c r="J239" s="1"/>
      <c r="K239" s="1"/>
      <c r="L239" s="1"/>
      <c r="M239" s="1"/>
      <c r="N239" s="1"/>
      <c r="O239" s="1"/>
      <c r="P239" s="1"/>
      <c r="Q239" s="1"/>
      <c r="R239" s="1"/>
      <c r="S239" s="1"/>
      <c r="T239" s="1"/>
      <c r="U239" s="1"/>
      <c r="V239" s="1"/>
      <c r="W239" s="1"/>
    </row>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999"/>
  <sheetViews>
    <sheetView showGridLines="0" zoomScale="80" zoomScaleNormal="80" workbookViewId="0"/>
  </sheetViews>
  <sheetFormatPr baseColWidth="10" defaultColWidth="12.5703125" defaultRowHeight="15" customHeight="1" x14ac:dyDescent="0.2"/>
  <cols>
    <col min="1" max="1" width="3.140625" customWidth="1"/>
    <col min="2" max="2" width="4.42578125" customWidth="1"/>
    <col min="3" max="3" width="46" customWidth="1"/>
    <col min="4" max="4" width="36.140625" customWidth="1"/>
    <col min="5" max="5" width="69.5703125" customWidth="1"/>
    <col min="6" max="6" width="9.42578125" customWidth="1"/>
    <col min="7" max="7" width="5.42578125" customWidth="1"/>
    <col min="8" max="8" width="154.85546875" customWidth="1"/>
    <col min="9" max="9" width="63.5703125" customWidth="1"/>
    <col min="10" max="10" width="7.42578125" customWidth="1"/>
    <col min="11" max="11" width="19" customWidth="1"/>
    <col min="12" max="12" width="3.140625" hidden="1" customWidth="1"/>
    <col min="13" max="13" width="7.28515625" hidden="1" customWidth="1"/>
    <col min="14" max="15" width="12.28515625" hidden="1" customWidth="1"/>
    <col min="16" max="26" width="3.140625" hidden="1" customWidth="1"/>
  </cols>
  <sheetData>
    <row r="1" spans="1:26" ht="15.75" x14ac:dyDescent="0.2">
      <c r="A1" s="12"/>
      <c r="B1" s="12"/>
      <c r="C1" s="12"/>
      <c r="D1" s="12"/>
      <c r="E1" s="12"/>
      <c r="F1" s="12"/>
      <c r="G1" s="12"/>
      <c r="H1" s="12"/>
      <c r="I1" s="12"/>
      <c r="J1" s="12"/>
      <c r="K1" s="12"/>
      <c r="L1" s="12"/>
      <c r="M1" s="12"/>
      <c r="N1" s="13"/>
      <c r="O1" s="13"/>
      <c r="P1" s="12"/>
      <c r="Q1" s="12"/>
      <c r="R1" s="12"/>
      <c r="S1" s="12"/>
      <c r="T1" s="12"/>
      <c r="U1" s="12"/>
      <c r="V1" s="12"/>
      <c r="W1" s="12"/>
      <c r="X1" s="12"/>
      <c r="Y1" s="12"/>
      <c r="Z1" s="12"/>
    </row>
    <row r="2" spans="1:26" ht="15.75" x14ac:dyDescent="0.2">
      <c r="A2" s="12"/>
      <c r="B2" s="12"/>
      <c r="C2" s="12"/>
      <c r="D2" s="12"/>
      <c r="E2" s="12"/>
      <c r="F2" s="12"/>
      <c r="G2" s="12"/>
      <c r="H2" s="12"/>
      <c r="I2" s="12"/>
      <c r="J2" s="12"/>
      <c r="K2" s="12"/>
      <c r="L2" s="12"/>
      <c r="M2" s="12"/>
      <c r="N2" s="13"/>
      <c r="O2" s="13"/>
      <c r="P2" s="12"/>
      <c r="Q2" s="12"/>
      <c r="R2" s="12"/>
      <c r="S2" s="12"/>
      <c r="T2" s="12"/>
      <c r="U2" s="12"/>
      <c r="V2" s="12"/>
      <c r="W2" s="12"/>
      <c r="X2" s="12"/>
      <c r="Y2" s="12"/>
      <c r="Z2" s="12"/>
    </row>
    <row r="3" spans="1:26" ht="15.75" x14ac:dyDescent="0.2">
      <c r="A3" s="12"/>
      <c r="B3" s="12"/>
      <c r="C3" s="12"/>
      <c r="D3" s="12"/>
      <c r="E3" s="12"/>
      <c r="F3" s="12"/>
      <c r="G3" s="12"/>
      <c r="H3" s="12"/>
      <c r="I3" s="12"/>
      <c r="J3" s="12"/>
      <c r="K3" s="12"/>
      <c r="L3" s="12"/>
      <c r="M3" s="12"/>
      <c r="N3" s="13"/>
      <c r="O3" s="13"/>
      <c r="P3" s="12"/>
      <c r="Q3" s="12"/>
      <c r="R3" s="12"/>
      <c r="S3" s="12"/>
      <c r="T3" s="12"/>
      <c r="U3" s="12"/>
      <c r="V3" s="12"/>
      <c r="W3" s="12"/>
      <c r="X3" s="12"/>
      <c r="Y3" s="12"/>
      <c r="Z3" s="12"/>
    </row>
    <row r="4" spans="1:26" ht="9.75" customHeight="1" x14ac:dyDescent="0.2">
      <c r="A4" s="12"/>
      <c r="B4" s="12"/>
      <c r="C4" s="12"/>
      <c r="D4" s="12"/>
      <c r="E4" s="12"/>
      <c r="F4" s="12"/>
      <c r="G4" s="12"/>
      <c r="H4" s="12"/>
      <c r="I4" s="12"/>
      <c r="J4" s="12"/>
      <c r="K4" s="12"/>
      <c r="L4" s="12"/>
      <c r="M4" s="12"/>
      <c r="N4" s="13"/>
      <c r="O4" s="13"/>
      <c r="P4" s="12"/>
      <c r="Q4" s="12"/>
      <c r="R4" s="12"/>
      <c r="S4" s="12"/>
      <c r="T4" s="12"/>
      <c r="U4" s="12"/>
      <c r="V4" s="12"/>
      <c r="W4" s="12"/>
      <c r="X4" s="12"/>
      <c r="Y4" s="12"/>
      <c r="Z4" s="12"/>
    </row>
    <row r="5" spans="1:26" ht="9.75" customHeight="1" x14ac:dyDescent="0.2">
      <c r="A5" s="12"/>
      <c r="B5" s="12"/>
      <c r="C5" s="12"/>
      <c r="D5" s="12"/>
      <c r="E5" s="12"/>
      <c r="F5" s="12"/>
      <c r="G5" s="12"/>
      <c r="H5" s="12"/>
      <c r="I5" s="12"/>
      <c r="J5" s="12"/>
      <c r="K5" s="12"/>
      <c r="L5" s="12"/>
      <c r="M5" s="12"/>
      <c r="N5" s="13"/>
      <c r="O5" s="13"/>
      <c r="P5" s="12"/>
      <c r="Q5" s="12"/>
      <c r="R5" s="12"/>
      <c r="S5" s="12"/>
      <c r="T5" s="12"/>
      <c r="U5" s="12"/>
      <c r="V5" s="12"/>
      <c r="W5" s="12"/>
      <c r="X5" s="12"/>
      <c r="Y5" s="12"/>
      <c r="Z5" s="12"/>
    </row>
    <row r="6" spans="1:26" ht="9.75" customHeight="1" x14ac:dyDescent="0.2">
      <c r="A6" s="12"/>
      <c r="B6" s="12"/>
      <c r="C6" s="12"/>
      <c r="D6" s="12"/>
      <c r="E6" s="12"/>
      <c r="F6" s="12"/>
      <c r="G6" s="12"/>
      <c r="H6" s="12"/>
      <c r="I6" s="12"/>
      <c r="J6" s="12"/>
      <c r="K6" s="12"/>
      <c r="L6" s="12"/>
      <c r="M6" s="12"/>
      <c r="N6" s="13"/>
      <c r="O6" s="13"/>
      <c r="P6" s="12"/>
      <c r="Q6" s="12"/>
      <c r="R6" s="12"/>
      <c r="S6" s="12"/>
      <c r="T6" s="12"/>
      <c r="U6" s="12"/>
      <c r="V6" s="12"/>
      <c r="W6" s="12"/>
      <c r="X6" s="12"/>
      <c r="Y6" s="12"/>
      <c r="Z6" s="12"/>
    </row>
    <row r="7" spans="1:26" ht="9.75" customHeight="1" x14ac:dyDescent="0.2">
      <c r="A7" s="12"/>
      <c r="B7" s="12"/>
      <c r="C7" s="12"/>
      <c r="D7" s="12"/>
      <c r="E7" s="12"/>
      <c r="F7" s="12"/>
      <c r="G7" s="12"/>
      <c r="H7" s="12"/>
      <c r="I7" s="12"/>
      <c r="J7" s="12"/>
      <c r="K7" s="12"/>
      <c r="L7" s="12"/>
      <c r="M7" s="12"/>
      <c r="N7" s="13"/>
      <c r="O7" s="13"/>
      <c r="P7" s="12"/>
      <c r="Q7" s="12"/>
      <c r="R7" s="12"/>
      <c r="S7" s="12"/>
      <c r="T7" s="12"/>
      <c r="U7" s="12"/>
      <c r="V7" s="12"/>
      <c r="W7" s="12"/>
      <c r="X7" s="12"/>
      <c r="Y7" s="12"/>
      <c r="Z7" s="12"/>
    </row>
    <row r="8" spans="1:26" ht="9.75" customHeight="1" x14ac:dyDescent="0.2">
      <c r="A8" s="12"/>
      <c r="B8" s="12"/>
      <c r="C8" s="12"/>
      <c r="D8" s="12"/>
      <c r="E8" s="12"/>
      <c r="F8" s="12"/>
      <c r="G8" s="12"/>
      <c r="H8" s="12"/>
      <c r="I8" s="12"/>
      <c r="J8" s="12"/>
      <c r="K8" s="12"/>
      <c r="L8" s="12"/>
      <c r="M8" s="12"/>
      <c r="N8" s="13"/>
      <c r="O8" s="13"/>
      <c r="P8" s="12"/>
      <c r="Q8" s="12"/>
      <c r="R8" s="12"/>
      <c r="S8" s="12"/>
      <c r="T8" s="12"/>
      <c r="U8" s="12"/>
      <c r="V8" s="12"/>
      <c r="W8" s="12"/>
      <c r="X8" s="12"/>
      <c r="Y8" s="12"/>
      <c r="Z8" s="12"/>
    </row>
    <row r="9" spans="1:26" ht="9.75" customHeight="1" x14ac:dyDescent="0.2">
      <c r="A9" s="12"/>
      <c r="B9" s="12"/>
      <c r="C9" s="12"/>
      <c r="D9" s="12"/>
      <c r="E9" s="12"/>
      <c r="F9" s="12"/>
      <c r="G9" s="12"/>
      <c r="H9" s="12"/>
      <c r="I9" s="12"/>
      <c r="J9" s="12"/>
      <c r="K9" s="12"/>
      <c r="L9" s="12"/>
      <c r="M9" s="12"/>
      <c r="N9" s="13"/>
      <c r="O9" s="13"/>
      <c r="P9" s="12"/>
      <c r="Q9" s="12"/>
      <c r="R9" s="12"/>
      <c r="S9" s="12"/>
      <c r="T9" s="12"/>
      <c r="U9" s="12"/>
      <c r="V9" s="12"/>
      <c r="W9" s="12"/>
      <c r="X9" s="12"/>
      <c r="Y9" s="12"/>
      <c r="Z9" s="12"/>
    </row>
    <row r="10" spans="1:26" ht="9.75" customHeight="1" x14ac:dyDescent="0.2">
      <c r="A10" s="12"/>
      <c r="B10" s="12"/>
      <c r="C10" s="12"/>
      <c r="D10" s="12"/>
      <c r="E10" s="12"/>
      <c r="F10" s="12"/>
      <c r="G10" s="12"/>
      <c r="H10" s="12"/>
      <c r="I10" s="12"/>
      <c r="J10" s="12"/>
      <c r="K10" s="12"/>
      <c r="L10" s="12"/>
      <c r="M10" s="12"/>
      <c r="N10" s="13"/>
      <c r="O10" s="13"/>
      <c r="P10" s="12"/>
      <c r="Q10" s="12"/>
      <c r="R10" s="12"/>
      <c r="S10" s="12"/>
      <c r="T10" s="12"/>
      <c r="U10" s="12"/>
      <c r="V10" s="12"/>
      <c r="W10" s="12"/>
      <c r="X10" s="12"/>
      <c r="Y10" s="12"/>
      <c r="Z10" s="12"/>
    </row>
    <row r="11" spans="1:26" ht="9.75" customHeight="1" x14ac:dyDescent="0.2">
      <c r="A11" s="12"/>
      <c r="B11" s="12"/>
      <c r="C11" s="12"/>
      <c r="D11" s="12"/>
      <c r="E11" s="12"/>
      <c r="F11" s="12"/>
      <c r="G11" s="12"/>
      <c r="H11" s="12"/>
      <c r="I11" s="12"/>
      <c r="J11" s="12"/>
      <c r="K11" s="12"/>
      <c r="L11" s="12"/>
      <c r="M11" s="12"/>
      <c r="N11" s="13"/>
      <c r="O11" s="13"/>
      <c r="P11" s="12"/>
      <c r="Q11" s="12"/>
      <c r="R11" s="12"/>
      <c r="S11" s="12"/>
      <c r="T11" s="12"/>
      <c r="U11" s="12"/>
      <c r="V11" s="12"/>
      <c r="W11" s="12"/>
      <c r="X11" s="12"/>
      <c r="Y11" s="12"/>
      <c r="Z11" s="12"/>
    </row>
    <row r="12" spans="1:26" ht="9.75" customHeight="1" x14ac:dyDescent="0.2">
      <c r="A12" s="12"/>
      <c r="B12" s="12"/>
      <c r="C12" s="12"/>
      <c r="D12" s="12"/>
      <c r="E12" s="12"/>
      <c r="F12" s="12"/>
      <c r="G12" s="12"/>
      <c r="H12" s="12"/>
      <c r="I12" s="12"/>
      <c r="J12" s="12"/>
      <c r="K12" s="12"/>
      <c r="L12" s="12"/>
      <c r="M12" s="12"/>
      <c r="N12" s="13"/>
      <c r="O12" s="13"/>
      <c r="P12" s="12"/>
      <c r="Q12" s="12"/>
      <c r="R12" s="12"/>
      <c r="S12" s="12"/>
      <c r="T12" s="12"/>
      <c r="U12" s="12"/>
      <c r="V12" s="12"/>
      <c r="W12" s="12"/>
      <c r="X12" s="12"/>
      <c r="Y12" s="12"/>
      <c r="Z12" s="12"/>
    </row>
    <row r="13" spans="1:26" ht="9.75" customHeight="1" x14ac:dyDescent="0.2">
      <c r="A13" s="12"/>
      <c r="B13" s="12"/>
      <c r="C13" s="12"/>
      <c r="D13" s="12"/>
      <c r="E13" s="283"/>
      <c r="F13" s="284"/>
      <c r="G13" s="285"/>
      <c r="H13" s="285"/>
      <c r="I13" s="285"/>
      <c r="J13" s="286"/>
      <c r="K13" s="12"/>
      <c r="L13" s="12"/>
      <c r="M13" s="12"/>
      <c r="N13" s="13"/>
      <c r="O13" s="13"/>
      <c r="P13" s="12"/>
      <c r="Q13" s="12"/>
      <c r="R13" s="12"/>
      <c r="S13" s="12"/>
      <c r="T13" s="12"/>
      <c r="U13" s="12"/>
      <c r="V13" s="12"/>
      <c r="W13" s="12"/>
      <c r="X13" s="12"/>
      <c r="Y13" s="12"/>
      <c r="Z13" s="12"/>
    </row>
    <row r="14" spans="1:26" ht="31.5" customHeight="1" x14ac:dyDescent="0.2">
      <c r="A14" s="12"/>
      <c r="B14" s="12"/>
      <c r="C14" s="12"/>
      <c r="D14" s="12"/>
      <c r="E14" s="225"/>
      <c r="F14" s="287"/>
      <c r="G14" s="288"/>
      <c r="H14" s="288"/>
      <c r="I14" s="288"/>
      <c r="J14" s="289"/>
      <c r="K14" s="12"/>
      <c r="L14" s="12"/>
      <c r="M14" s="12"/>
      <c r="N14" s="13"/>
      <c r="O14" s="13"/>
      <c r="P14" s="12"/>
      <c r="Q14" s="12"/>
      <c r="R14" s="12"/>
      <c r="S14" s="12"/>
      <c r="T14" s="12"/>
      <c r="U14" s="12"/>
      <c r="V14" s="12"/>
      <c r="W14" s="12"/>
      <c r="X14" s="12"/>
      <c r="Y14" s="12"/>
      <c r="Z14" s="12"/>
    </row>
    <row r="15" spans="1:26" ht="24.75" customHeight="1" x14ac:dyDescent="0.2">
      <c r="A15" s="12"/>
      <c r="B15" s="12"/>
      <c r="C15" s="12"/>
      <c r="D15" s="12"/>
      <c r="E15" s="12"/>
      <c r="F15" s="290"/>
      <c r="G15" s="291"/>
      <c r="H15" s="291"/>
      <c r="I15" s="291"/>
      <c r="J15" s="219"/>
      <c r="K15" s="12"/>
      <c r="L15" s="12"/>
      <c r="M15" s="12"/>
      <c r="N15" s="13"/>
      <c r="O15" s="13"/>
      <c r="P15" s="12"/>
      <c r="Q15" s="12"/>
      <c r="R15" s="12"/>
      <c r="S15" s="12"/>
      <c r="T15" s="12"/>
      <c r="U15" s="12"/>
      <c r="V15" s="12"/>
      <c r="W15" s="12"/>
      <c r="X15" s="12"/>
      <c r="Y15" s="12"/>
      <c r="Z15" s="12"/>
    </row>
    <row r="16" spans="1:26" ht="20.25" customHeight="1" x14ac:dyDescent="0.2">
      <c r="A16" s="12"/>
      <c r="B16" s="12"/>
      <c r="C16" s="12"/>
      <c r="D16" s="12"/>
      <c r="E16" s="12"/>
      <c r="F16" s="12"/>
      <c r="G16" s="12"/>
      <c r="H16" s="12"/>
      <c r="I16" s="12"/>
      <c r="J16" s="12"/>
      <c r="K16" s="12"/>
      <c r="L16" s="12"/>
      <c r="M16" s="12"/>
      <c r="N16" s="13"/>
      <c r="O16" s="13"/>
      <c r="P16" s="12"/>
      <c r="Q16" s="12"/>
      <c r="R16" s="12"/>
      <c r="S16" s="12"/>
      <c r="T16" s="12"/>
      <c r="U16" s="12"/>
      <c r="V16" s="12"/>
      <c r="W16" s="12"/>
      <c r="X16" s="12"/>
      <c r="Y16" s="12"/>
      <c r="Z16" s="12"/>
    </row>
    <row r="17" spans="1:26" ht="9.75" customHeight="1" x14ac:dyDescent="0.2">
      <c r="A17" s="12"/>
      <c r="B17" s="12"/>
      <c r="C17" s="12"/>
      <c r="D17" s="12"/>
      <c r="E17" s="12"/>
      <c r="F17" s="12"/>
      <c r="G17" s="12"/>
      <c r="H17" s="12"/>
      <c r="I17" s="12"/>
      <c r="J17" s="12"/>
      <c r="K17" s="12"/>
      <c r="L17" s="12"/>
      <c r="M17" s="12"/>
      <c r="N17" s="13"/>
      <c r="O17" s="13"/>
      <c r="P17" s="12"/>
      <c r="Q17" s="12"/>
      <c r="R17" s="12"/>
      <c r="S17" s="12"/>
      <c r="T17" s="12"/>
      <c r="U17" s="12"/>
      <c r="V17" s="12"/>
      <c r="W17" s="12"/>
      <c r="X17" s="12"/>
      <c r="Y17" s="12"/>
      <c r="Z17" s="12"/>
    </row>
    <row r="18" spans="1:26" ht="19.5" customHeight="1" x14ac:dyDescent="0.2">
      <c r="A18" s="12"/>
      <c r="B18" s="12"/>
      <c r="C18" s="292" t="s">
        <v>84</v>
      </c>
      <c r="D18" s="291"/>
      <c r="E18" s="291"/>
      <c r="F18" s="291"/>
      <c r="G18" s="291"/>
      <c r="H18" s="291"/>
      <c r="I18" s="291"/>
      <c r="J18" s="291"/>
      <c r="K18" s="219"/>
      <c r="L18" s="12"/>
      <c r="M18" s="12"/>
      <c r="N18" s="13"/>
      <c r="O18" s="13"/>
      <c r="P18" s="12"/>
      <c r="Q18" s="12"/>
      <c r="R18" s="12"/>
      <c r="S18" s="12"/>
      <c r="T18" s="12"/>
      <c r="U18" s="12"/>
      <c r="V18" s="12"/>
      <c r="W18" s="12"/>
      <c r="X18" s="12"/>
      <c r="Y18" s="12"/>
      <c r="Z18" s="12"/>
    </row>
    <row r="19" spans="1:26" ht="60" customHeight="1" x14ac:dyDescent="0.2">
      <c r="A19" s="12"/>
      <c r="B19" s="12"/>
      <c r="C19" s="293" t="s">
        <v>85</v>
      </c>
      <c r="D19" s="291"/>
      <c r="E19" s="291"/>
      <c r="F19" s="291"/>
      <c r="G19" s="291"/>
      <c r="H19" s="291"/>
      <c r="I19" s="291"/>
      <c r="J19" s="291"/>
      <c r="K19" s="219"/>
      <c r="L19" s="12"/>
      <c r="M19" s="12"/>
      <c r="N19" s="13"/>
      <c r="O19" s="13"/>
      <c r="P19" s="12"/>
      <c r="Q19" s="12"/>
      <c r="R19" s="12"/>
      <c r="S19" s="12"/>
      <c r="T19" s="12"/>
      <c r="U19" s="12"/>
      <c r="V19" s="12"/>
      <c r="W19" s="12"/>
      <c r="X19" s="12"/>
      <c r="Y19" s="12"/>
      <c r="Z19" s="12"/>
    </row>
    <row r="20" spans="1:26" ht="7.5" customHeight="1" x14ac:dyDescent="0.2">
      <c r="A20" s="12"/>
      <c r="B20" s="14"/>
      <c r="C20" s="14"/>
      <c r="D20" s="14"/>
      <c r="E20" s="12"/>
      <c r="F20" s="15"/>
      <c r="G20" s="12"/>
      <c r="H20" s="12"/>
      <c r="I20" s="12"/>
      <c r="J20" s="12"/>
      <c r="K20" s="12"/>
      <c r="L20" s="12"/>
      <c r="M20" s="12"/>
      <c r="N20" s="13"/>
      <c r="O20" s="13"/>
      <c r="P20" s="12"/>
      <c r="Q20" s="12"/>
      <c r="R20" s="12"/>
      <c r="S20" s="12"/>
      <c r="T20" s="12"/>
      <c r="U20" s="12"/>
      <c r="V20" s="12"/>
      <c r="W20" s="12"/>
      <c r="X20" s="12"/>
      <c r="Y20" s="12"/>
      <c r="Z20" s="12"/>
    </row>
    <row r="21" spans="1:26" ht="36.75" customHeight="1" x14ac:dyDescent="0.2">
      <c r="A21" s="12"/>
      <c r="B21" s="294" t="s">
        <v>86</v>
      </c>
      <c r="C21" s="268" t="s">
        <v>87</v>
      </c>
      <c r="D21" s="253" t="s">
        <v>88</v>
      </c>
      <c r="E21" s="255" t="s">
        <v>89</v>
      </c>
      <c r="F21" s="262" t="s">
        <v>90</v>
      </c>
      <c r="G21" s="296" t="s">
        <v>91</v>
      </c>
      <c r="H21" s="297"/>
      <c r="I21" s="298"/>
      <c r="J21" s="262" t="s">
        <v>92</v>
      </c>
      <c r="K21" s="262" t="s">
        <v>93</v>
      </c>
      <c r="L21" s="264"/>
      <c r="M21" s="264"/>
      <c r="N21" s="257"/>
      <c r="O21" s="257"/>
      <c r="P21" s="12"/>
      <c r="Q21" s="12"/>
      <c r="R21" s="12"/>
      <c r="S21" s="12"/>
      <c r="T21" s="12"/>
      <c r="U21" s="12"/>
      <c r="V21" s="12"/>
      <c r="W21" s="12"/>
      <c r="X21" s="12"/>
      <c r="Y21" s="12"/>
      <c r="Z21" s="12"/>
    </row>
    <row r="22" spans="1:26" ht="29.25" customHeight="1" x14ac:dyDescent="0.2">
      <c r="A22" s="12"/>
      <c r="B22" s="221"/>
      <c r="C22" s="221"/>
      <c r="D22" s="221"/>
      <c r="E22" s="221"/>
      <c r="F22" s="221"/>
      <c r="G22" s="258" t="s">
        <v>2</v>
      </c>
      <c r="H22" s="253" t="s">
        <v>3</v>
      </c>
      <c r="I22" s="253" t="s">
        <v>94</v>
      </c>
      <c r="J22" s="221"/>
      <c r="K22" s="221"/>
      <c r="L22" s="224"/>
      <c r="M22" s="224"/>
      <c r="N22" s="224"/>
      <c r="O22" s="224"/>
      <c r="P22" s="12"/>
      <c r="Q22" s="12"/>
      <c r="R22" s="12"/>
      <c r="S22" s="12"/>
      <c r="T22" s="12"/>
      <c r="U22" s="12"/>
      <c r="V22" s="12"/>
      <c r="W22" s="12"/>
      <c r="X22" s="12"/>
      <c r="Y22" s="12"/>
      <c r="Z22" s="12"/>
    </row>
    <row r="23" spans="1:26" ht="79.5" customHeight="1" x14ac:dyDescent="0.2">
      <c r="A23" s="12"/>
      <c r="B23" s="222"/>
      <c r="C23" s="222"/>
      <c r="D23" s="222"/>
      <c r="E23" s="222"/>
      <c r="F23" s="222"/>
      <c r="G23" s="222"/>
      <c r="H23" s="222"/>
      <c r="I23" s="222"/>
      <c r="J23" s="222"/>
      <c r="K23" s="222"/>
      <c r="L23" s="225"/>
      <c r="M23" s="225"/>
      <c r="N23" s="225"/>
      <c r="O23" s="225"/>
      <c r="P23" s="12"/>
      <c r="Q23" s="12"/>
      <c r="R23" s="12"/>
      <c r="S23" s="12"/>
      <c r="T23" s="12"/>
      <c r="U23" s="12"/>
      <c r="V23" s="12"/>
      <c r="W23" s="12"/>
      <c r="X23" s="12"/>
      <c r="Y23" s="12"/>
      <c r="Z23" s="12"/>
    </row>
    <row r="24" spans="1:26" ht="26.25" customHeight="1" x14ac:dyDescent="0.2">
      <c r="A24" s="12"/>
      <c r="B24" s="279" t="str">
        <f>+LEFT(C24,3)</f>
        <v>1.1</v>
      </c>
      <c r="C24" s="279" t="s">
        <v>95</v>
      </c>
      <c r="D24" s="280" t="s">
        <v>96</v>
      </c>
      <c r="E24" s="281" t="s">
        <v>662</v>
      </c>
      <c r="F24" s="282">
        <v>3</v>
      </c>
      <c r="G24" s="17">
        <v>1</v>
      </c>
      <c r="H24" s="18" t="s">
        <v>97</v>
      </c>
      <c r="I24" s="299" t="s">
        <v>98</v>
      </c>
      <c r="J24" s="300">
        <v>3</v>
      </c>
      <c r="K24" s="295"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23">
        <f>+IF(K24="",0,IF(K24="Deficiencia de control mayor (diseño y ejecución)",4,IF(K24="Deficiencia de control (diseño o ejecución)",20,IF(K24="Oportunidad de mejora",40,60))))</f>
        <v>60</v>
      </c>
      <c r="M24" s="223">
        <v>4.5870000000000001E-2</v>
      </c>
      <c r="N24" s="226">
        <f>+L24+M24</f>
        <v>60.045870000000001</v>
      </c>
      <c r="O24" s="226"/>
      <c r="P24" s="12"/>
      <c r="Q24" s="12"/>
      <c r="R24" s="12"/>
      <c r="S24" s="12"/>
      <c r="T24" s="12"/>
      <c r="U24" s="12"/>
      <c r="V24" s="12"/>
      <c r="W24" s="12"/>
      <c r="X24" s="12"/>
      <c r="Y24" s="12"/>
      <c r="Z24" s="12"/>
    </row>
    <row r="25" spans="1:26" ht="157.5" x14ac:dyDescent="0.2">
      <c r="A25" s="12"/>
      <c r="B25" s="230"/>
      <c r="C25" s="230"/>
      <c r="D25" s="232"/>
      <c r="E25" s="232"/>
      <c r="F25" s="271"/>
      <c r="G25" s="19">
        <v>2</v>
      </c>
      <c r="H25" s="449" t="s">
        <v>663</v>
      </c>
      <c r="I25" s="271"/>
      <c r="J25" s="232"/>
      <c r="K25" s="271"/>
      <c r="L25" s="224"/>
      <c r="M25" s="224"/>
      <c r="N25" s="224"/>
      <c r="O25" s="224"/>
      <c r="P25" s="12"/>
      <c r="Q25" s="12"/>
      <c r="R25" s="12"/>
      <c r="S25" s="12"/>
      <c r="T25" s="12"/>
      <c r="U25" s="12"/>
      <c r="V25" s="12"/>
      <c r="W25" s="12"/>
      <c r="X25" s="12"/>
      <c r="Y25" s="12"/>
      <c r="Z25" s="12"/>
    </row>
    <row r="26" spans="1:26" ht="41.25" customHeight="1" x14ac:dyDescent="0.2">
      <c r="A26" s="12"/>
      <c r="B26" s="230"/>
      <c r="C26" s="230"/>
      <c r="D26" s="232"/>
      <c r="E26" s="232"/>
      <c r="F26" s="271"/>
      <c r="G26" s="19">
        <v>3</v>
      </c>
      <c r="H26" s="217" t="s">
        <v>661</v>
      </c>
      <c r="I26" s="271"/>
      <c r="J26" s="232"/>
      <c r="K26" s="271"/>
      <c r="L26" s="224"/>
      <c r="M26" s="224"/>
      <c r="N26" s="224"/>
      <c r="O26" s="224"/>
      <c r="P26" s="12"/>
      <c r="Q26" s="12"/>
      <c r="R26" s="12"/>
      <c r="S26" s="12"/>
      <c r="T26" s="12"/>
      <c r="U26" s="12"/>
      <c r="V26" s="12"/>
      <c r="W26" s="12"/>
      <c r="X26" s="12"/>
      <c r="Y26" s="12"/>
      <c r="Z26" s="12"/>
    </row>
    <row r="27" spans="1:26" ht="48" customHeight="1" x14ac:dyDescent="0.2">
      <c r="A27" s="12"/>
      <c r="B27" s="230"/>
      <c r="C27" s="230"/>
      <c r="D27" s="232"/>
      <c r="E27" s="234"/>
      <c r="F27" s="272"/>
      <c r="G27" s="19">
        <v>4</v>
      </c>
      <c r="H27" s="20" t="s">
        <v>99</v>
      </c>
      <c r="I27" s="272"/>
      <c r="J27" s="234"/>
      <c r="K27" s="272"/>
      <c r="L27" s="225"/>
      <c r="M27" s="225"/>
      <c r="N27" s="225"/>
      <c r="O27" s="225"/>
      <c r="P27" s="12"/>
      <c r="Q27" s="12"/>
      <c r="R27" s="12"/>
      <c r="S27" s="12"/>
      <c r="T27" s="12"/>
      <c r="U27" s="12"/>
      <c r="V27" s="12"/>
      <c r="W27" s="12"/>
      <c r="X27" s="12"/>
      <c r="Y27" s="12"/>
      <c r="Z27" s="12"/>
    </row>
    <row r="28" spans="1:26" ht="63.75" customHeight="1" x14ac:dyDescent="0.2">
      <c r="A28" s="12"/>
      <c r="B28" s="229" t="str">
        <f>+LEFT(C28,3)</f>
        <v>1.2</v>
      </c>
      <c r="C28" s="229" t="s">
        <v>100</v>
      </c>
      <c r="D28" s="231" t="s">
        <v>96</v>
      </c>
      <c r="E28" s="233" t="s">
        <v>101</v>
      </c>
      <c r="F28" s="235">
        <v>3</v>
      </c>
      <c r="G28" s="23">
        <v>1</v>
      </c>
      <c r="H28" s="450" t="s">
        <v>676</v>
      </c>
      <c r="I28" s="236" t="s">
        <v>102</v>
      </c>
      <c r="J28" s="265">
        <v>3</v>
      </c>
      <c r="K28" s="270"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23">
        <f>+IF(K28="",0,IF(K28="Deficiencia de control mayor (diseño y ejecución)",4,IF(K28="Deficiencia de control (diseño o ejecución)",20,IF(K28="Oportunidad de mejora",40,60))))</f>
        <v>60</v>
      </c>
      <c r="M28" s="223">
        <v>5.5690000000000003E-2</v>
      </c>
      <c r="N28" s="226">
        <f>+L28+M28</f>
        <v>60.055689999999998</v>
      </c>
      <c r="O28" s="226"/>
      <c r="P28" s="12"/>
      <c r="Q28" s="12"/>
      <c r="R28" s="12"/>
      <c r="S28" s="12"/>
      <c r="T28" s="12"/>
      <c r="U28" s="12"/>
      <c r="V28" s="12"/>
      <c r="W28" s="12"/>
      <c r="X28" s="12"/>
      <c r="Y28" s="12"/>
      <c r="Z28" s="12"/>
    </row>
    <row r="29" spans="1:26" ht="63.75" customHeight="1" x14ac:dyDescent="0.2">
      <c r="A29" s="12"/>
      <c r="B29" s="230"/>
      <c r="C29" s="230"/>
      <c r="D29" s="232"/>
      <c r="E29" s="234"/>
      <c r="F29" s="234"/>
      <c r="G29" s="19">
        <v>2</v>
      </c>
      <c r="H29" s="451" t="s">
        <v>664</v>
      </c>
      <c r="I29" s="234"/>
      <c r="J29" s="267"/>
      <c r="K29" s="272"/>
      <c r="L29" s="225"/>
      <c r="M29" s="225"/>
      <c r="N29" s="225"/>
      <c r="O29" s="225"/>
      <c r="P29" s="12"/>
      <c r="Q29" s="12"/>
      <c r="R29" s="12"/>
      <c r="S29" s="12"/>
      <c r="T29" s="12"/>
      <c r="U29" s="12"/>
      <c r="V29" s="12"/>
      <c r="W29" s="12"/>
      <c r="X29" s="12"/>
      <c r="Y29" s="12"/>
      <c r="Z29" s="12"/>
    </row>
    <row r="30" spans="1:26" ht="31.5" x14ac:dyDescent="0.2">
      <c r="A30" s="12"/>
      <c r="B30" s="229" t="str">
        <f>+LEFT(C30,3)</f>
        <v>1.3</v>
      </c>
      <c r="C30" s="229" t="s">
        <v>103</v>
      </c>
      <c r="D30" s="231" t="s">
        <v>104</v>
      </c>
      <c r="E30" s="452" t="s">
        <v>665</v>
      </c>
      <c r="F30" s="277">
        <v>3</v>
      </c>
      <c r="G30" s="23">
        <v>1</v>
      </c>
      <c r="H30" s="450" t="s">
        <v>666</v>
      </c>
      <c r="I30" s="236" t="s">
        <v>105</v>
      </c>
      <c r="J30" s="278">
        <v>3</v>
      </c>
      <c r="K30" s="27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23">
        <f>+IF(K30="",0,IF(K30="Deficiencia de control mayor (diseño y ejecución)",4,IF(K30="Deficiencia de control (diseño o ejecución)",20,IF(K30="Oportunidad de mejora",40,60))))</f>
        <v>60</v>
      </c>
      <c r="M30" s="223">
        <v>6.6895999999999997E-2</v>
      </c>
      <c r="N30" s="276">
        <f>+L30+M30</f>
        <v>60.066896</v>
      </c>
      <c r="O30" s="276"/>
      <c r="P30" s="12"/>
      <c r="Q30" s="12"/>
      <c r="R30" s="12"/>
      <c r="S30" s="12"/>
      <c r="T30" s="12"/>
      <c r="U30" s="12"/>
      <c r="V30" s="12"/>
      <c r="W30" s="12"/>
      <c r="X30" s="12"/>
      <c r="Y30" s="12"/>
      <c r="Z30" s="12"/>
    </row>
    <row r="31" spans="1:26" ht="49.5" customHeight="1" x14ac:dyDescent="0.2">
      <c r="A31" s="12"/>
      <c r="B31" s="230"/>
      <c r="C31" s="230"/>
      <c r="D31" s="232"/>
      <c r="E31" s="232"/>
      <c r="F31" s="232"/>
      <c r="G31" s="17">
        <v>2</v>
      </c>
      <c r="H31" s="217" t="s">
        <v>667</v>
      </c>
      <c r="I31" s="232"/>
      <c r="J31" s="266"/>
      <c r="K31" s="271"/>
      <c r="L31" s="224"/>
      <c r="M31" s="224"/>
      <c r="N31" s="224"/>
      <c r="O31" s="224"/>
      <c r="P31" s="12"/>
      <c r="Q31" s="12"/>
      <c r="R31" s="12"/>
      <c r="S31" s="12"/>
      <c r="T31" s="12"/>
      <c r="U31" s="12"/>
      <c r="V31" s="12"/>
      <c r="W31" s="12"/>
      <c r="X31" s="12"/>
      <c r="Y31" s="12"/>
      <c r="Z31" s="12"/>
    </row>
    <row r="32" spans="1:26" ht="53.25" customHeight="1" x14ac:dyDescent="0.2">
      <c r="A32" s="12"/>
      <c r="B32" s="230"/>
      <c r="C32" s="230"/>
      <c r="D32" s="232"/>
      <c r="E32" s="232"/>
      <c r="F32" s="232"/>
      <c r="G32" s="17">
        <v>3</v>
      </c>
      <c r="H32" s="217" t="s">
        <v>668</v>
      </c>
      <c r="I32" s="232"/>
      <c r="J32" s="266"/>
      <c r="K32" s="271"/>
      <c r="L32" s="224"/>
      <c r="M32" s="224"/>
      <c r="N32" s="224"/>
      <c r="O32" s="224"/>
      <c r="P32" s="12"/>
      <c r="Q32" s="12"/>
      <c r="R32" s="12"/>
      <c r="S32" s="12"/>
      <c r="T32" s="12"/>
      <c r="U32" s="12"/>
      <c r="V32" s="12"/>
      <c r="W32" s="12"/>
      <c r="X32" s="12"/>
      <c r="Y32" s="12"/>
      <c r="Z32" s="12"/>
    </row>
    <row r="33" spans="1:26" ht="31.5" x14ac:dyDescent="0.2">
      <c r="A33" s="12"/>
      <c r="B33" s="230"/>
      <c r="C33" s="230"/>
      <c r="D33" s="232"/>
      <c r="E33" s="232"/>
      <c r="F33" s="232"/>
      <c r="G33" s="17">
        <v>4</v>
      </c>
      <c r="H33" s="217" t="s">
        <v>670</v>
      </c>
      <c r="I33" s="232"/>
      <c r="J33" s="266"/>
      <c r="K33" s="271"/>
      <c r="L33" s="224"/>
      <c r="M33" s="224"/>
      <c r="N33" s="224"/>
      <c r="O33" s="224"/>
      <c r="P33" s="12"/>
      <c r="Q33" s="12"/>
      <c r="R33" s="12"/>
      <c r="S33" s="12"/>
      <c r="T33" s="12"/>
      <c r="U33" s="12"/>
      <c r="V33" s="12"/>
      <c r="W33" s="12"/>
      <c r="X33" s="12"/>
      <c r="Y33" s="12"/>
      <c r="Z33" s="12"/>
    </row>
    <row r="34" spans="1:26" ht="31.5" x14ac:dyDescent="0.2">
      <c r="A34" s="12"/>
      <c r="B34" s="230"/>
      <c r="C34" s="230"/>
      <c r="D34" s="232"/>
      <c r="E34" s="232"/>
      <c r="F34" s="232"/>
      <c r="G34" s="17">
        <v>5</v>
      </c>
      <c r="H34" s="217" t="s">
        <v>669</v>
      </c>
      <c r="I34" s="232"/>
      <c r="J34" s="266"/>
      <c r="K34" s="271"/>
      <c r="L34" s="224"/>
      <c r="M34" s="224"/>
      <c r="N34" s="224"/>
      <c r="O34" s="224"/>
      <c r="P34" s="12"/>
      <c r="Q34" s="12"/>
      <c r="R34" s="12"/>
      <c r="S34" s="12"/>
      <c r="T34" s="12"/>
      <c r="U34" s="12"/>
      <c r="V34" s="12"/>
      <c r="W34" s="12"/>
      <c r="X34" s="12"/>
      <c r="Y34" s="12"/>
      <c r="Z34" s="12"/>
    </row>
    <row r="35" spans="1:26" ht="51.75" customHeight="1" x14ac:dyDescent="0.2">
      <c r="A35" s="12"/>
      <c r="B35" s="230"/>
      <c r="C35" s="230"/>
      <c r="D35" s="232"/>
      <c r="E35" s="232"/>
      <c r="F35" s="232"/>
      <c r="G35" s="17">
        <v>6</v>
      </c>
      <c r="H35" s="453" t="s">
        <v>106</v>
      </c>
      <c r="I35" s="232"/>
      <c r="J35" s="266"/>
      <c r="K35" s="271"/>
      <c r="L35" s="224"/>
      <c r="M35" s="224"/>
      <c r="N35" s="224"/>
      <c r="O35" s="224"/>
      <c r="P35" s="12"/>
      <c r="Q35" s="12"/>
      <c r="R35" s="12"/>
      <c r="S35" s="12"/>
      <c r="T35" s="12"/>
      <c r="U35" s="12"/>
      <c r="V35" s="12"/>
      <c r="W35" s="12"/>
      <c r="X35" s="12"/>
      <c r="Y35" s="12"/>
      <c r="Z35" s="12"/>
    </row>
    <row r="36" spans="1:26" ht="47.25" x14ac:dyDescent="0.2">
      <c r="A36" s="12"/>
      <c r="B36" s="230"/>
      <c r="C36" s="230"/>
      <c r="D36" s="232"/>
      <c r="E36" s="232"/>
      <c r="F36" s="232"/>
      <c r="G36" s="17">
        <v>7</v>
      </c>
      <c r="H36" s="26" t="s">
        <v>107</v>
      </c>
      <c r="I36" s="232"/>
      <c r="J36" s="266"/>
      <c r="K36" s="271"/>
      <c r="L36" s="224"/>
      <c r="M36" s="224"/>
      <c r="N36" s="224"/>
      <c r="O36" s="224"/>
      <c r="P36" s="12"/>
      <c r="Q36" s="12"/>
      <c r="R36" s="12"/>
      <c r="S36" s="12"/>
      <c r="T36" s="12"/>
      <c r="U36" s="12"/>
      <c r="V36" s="12"/>
      <c r="W36" s="12"/>
      <c r="X36" s="12"/>
      <c r="Y36" s="12"/>
      <c r="Z36" s="12"/>
    </row>
    <row r="37" spans="1:26" ht="50.25" customHeight="1" x14ac:dyDescent="0.2">
      <c r="A37" s="12"/>
      <c r="B37" s="230"/>
      <c r="C37" s="230"/>
      <c r="D37" s="232"/>
      <c r="E37" s="232"/>
      <c r="F37" s="232"/>
      <c r="G37" s="17">
        <v>8</v>
      </c>
      <c r="H37" s="453" t="s">
        <v>108</v>
      </c>
      <c r="I37" s="232"/>
      <c r="J37" s="266"/>
      <c r="K37" s="271"/>
      <c r="L37" s="224"/>
      <c r="M37" s="224"/>
      <c r="N37" s="224"/>
      <c r="O37" s="224"/>
      <c r="P37" s="12"/>
      <c r="Q37" s="12"/>
      <c r="R37" s="12"/>
      <c r="S37" s="12"/>
      <c r="T37" s="12"/>
      <c r="U37" s="12"/>
      <c r="V37" s="12"/>
      <c r="W37" s="12"/>
      <c r="X37" s="12"/>
      <c r="Y37" s="12"/>
      <c r="Z37" s="12"/>
    </row>
    <row r="38" spans="1:26" ht="47.25" x14ac:dyDescent="0.2">
      <c r="A38" s="12"/>
      <c r="B38" s="230"/>
      <c r="C38" s="230"/>
      <c r="D38" s="232"/>
      <c r="E38" s="234"/>
      <c r="F38" s="232"/>
      <c r="G38" s="17">
        <v>9</v>
      </c>
      <c r="H38" s="26" t="s">
        <v>109</v>
      </c>
      <c r="I38" s="234"/>
      <c r="J38" s="267"/>
      <c r="K38" s="272"/>
      <c r="L38" s="225"/>
      <c r="M38" s="225"/>
      <c r="N38" s="225"/>
      <c r="O38" s="225"/>
      <c r="P38" s="12"/>
      <c r="Q38" s="12"/>
      <c r="R38" s="12"/>
      <c r="S38" s="12"/>
      <c r="T38" s="12"/>
      <c r="U38" s="12"/>
      <c r="V38" s="12"/>
      <c r="W38" s="12"/>
      <c r="X38" s="12"/>
      <c r="Y38" s="12"/>
      <c r="Z38" s="12"/>
    </row>
    <row r="39" spans="1:26" ht="70.5" customHeight="1" x14ac:dyDescent="0.2">
      <c r="A39" s="12"/>
      <c r="B39" s="229" t="str">
        <f>+LEFT(C39,3)</f>
        <v>1.4</v>
      </c>
      <c r="C39" s="229" t="s">
        <v>110</v>
      </c>
      <c r="D39" s="231" t="s">
        <v>111</v>
      </c>
      <c r="E39" s="233" t="s">
        <v>112</v>
      </c>
      <c r="F39" s="235">
        <v>3</v>
      </c>
      <c r="G39" s="23">
        <v>1</v>
      </c>
      <c r="H39" s="450" t="s">
        <v>671</v>
      </c>
      <c r="I39" s="236" t="s">
        <v>113</v>
      </c>
      <c r="J39" s="235">
        <v>3</v>
      </c>
      <c r="K39" s="270"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23">
        <f>+IF(K39="",0,IF(K39="Deficiencia de control mayor (diseño y ejecución)",4,IF(K39="Deficiencia de control (diseño o ejecución)",20,IF(K39="Oportunidad de mejora",40,60))))</f>
        <v>60</v>
      </c>
      <c r="M39" s="223">
        <v>6.6909999999999997E-2</v>
      </c>
      <c r="N39" s="275">
        <f>+L39+M39</f>
        <v>60.06691</v>
      </c>
      <c r="O39" s="275"/>
      <c r="P39" s="12"/>
      <c r="Q39" s="12"/>
      <c r="R39" s="12"/>
      <c r="S39" s="12"/>
      <c r="T39" s="12"/>
      <c r="U39" s="12"/>
      <c r="V39" s="12"/>
      <c r="W39" s="12"/>
      <c r="X39" s="12"/>
      <c r="Y39" s="12"/>
      <c r="Z39" s="12"/>
    </row>
    <row r="40" spans="1:26" ht="63" x14ac:dyDescent="0.2">
      <c r="A40" s="12"/>
      <c r="B40" s="230"/>
      <c r="C40" s="230"/>
      <c r="D40" s="232"/>
      <c r="E40" s="234"/>
      <c r="F40" s="234"/>
      <c r="G40" s="17">
        <v>2</v>
      </c>
      <c r="H40" s="453" t="s">
        <v>672</v>
      </c>
      <c r="I40" s="234"/>
      <c r="J40" s="234"/>
      <c r="K40" s="272"/>
      <c r="L40" s="225"/>
      <c r="M40" s="225"/>
      <c r="N40" s="225"/>
      <c r="O40" s="225"/>
      <c r="P40" s="12"/>
      <c r="Q40" s="12"/>
      <c r="R40" s="12"/>
      <c r="S40" s="12"/>
      <c r="T40" s="12"/>
      <c r="U40" s="12"/>
      <c r="V40" s="12"/>
      <c r="W40" s="12"/>
      <c r="X40" s="12"/>
      <c r="Y40" s="12"/>
      <c r="Z40" s="12"/>
    </row>
    <row r="41" spans="1:26" ht="34.5" customHeight="1" x14ac:dyDescent="0.2">
      <c r="A41" s="12"/>
      <c r="B41" s="229" t="str">
        <f>+LEFT(C41,3)</f>
        <v>1.5</v>
      </c>
      <c r="C41" s="229" t="s">
        <v>114</v>
      </c>
      <c r="D41" s="231" t="s">
        <v>115</v>
      </c>
      <c r="E41" s="233" t="s">
        <v>116</v>
      </c>
      <c r="F41" s="235">
        <v>3</v>
      </c>
      <c r="G41" s="23">
        <v>1</v>
      </c>
      <c r="H41" s="24" t="s">
        <v>117</v>
      </c>
      <c r="I41" s="236" t="s">
        <v>118</v>
      </c>
      <c r="J41" s="274">
        <v>3</v>
      </c>
      <c r="K41" s="270"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223">
        <f>+IF(K41="",0,IF(K41="Deficiencia de control mayor (diseño y ejecución)",4,IF(K41="Deficiencia de control (diseño o ejecución)",20,IF(K41="Oportunidad de mejora",40,60))))</f>
        <v>60</v>
      </c>
      <c r="M41" s="223">
        <v>7.3568999999999996E-2</v>
      </c>
      <c r="N41" s="226">
        <f>+L41+M41</f>
        <v>60.073568999999999</v>
      </c>
      <c r="O41" s="226"/>
      <c r="P41" s="12"/>
      <c r="Q41" s="12"/>
      <c r="R41" s="12"/>
      <c r="S41" s="12"/>
      <c r="T41" s="12"/>
      <c r="U41" s="12"/>
      <c r="V41" s="12"/>
      <c r="W41" s="12"/>
      <c r="X41" s="12"/>
      <c r="Y41" s="12"/>
      <c r="Z41" s="12"/>
    </row>
    <row r="42" spans="1:26" ht="105.75" customHeight="1" x14ac:dyDescent="0.2">
      <c r="A42" s="12"/>
      <c r="B42" s="230"/>
      <c r="C42" s="230"/>
      <c r="D42" s="232"/>
      <c r="E42" s="232"/>
      <c r="F42" s="232"/>
      <c r="G42" s="19">
        <v>2</v>
      </c>
      <c r="H42" s="451" t="s">
        <v>673</v>
      </c>
      <c r="I42" s="232"/>
      <c r="J42" s="266"/>
      <c r="K42" s="271"/>
      <c r="L42" s="224"/>
      <c r="M42" s="224"/>
      <c r="N42" s="224"/>
      <c r="O42" s="224"/>
      <c r="P42" s="12"/>
      <c r="Q42" s="12"/>
      <c r="R42" s="12"/>
      <c r="S42" s="12"/>
      <c r="T42" s="12"/>
      <c r="U42" s="12"/>
      <c r="V42" s="12"/>
      <c r="W42" s="12"/>
      <c r="X42" s="12"/>
      <c r="Y42" s="12"/>
      <c r="Z42" s="12"/>
    </row>
    <row r="43" spans="1:26" ht="100.5" customHeight="1" x14ac:dyDescent="0.2">
      <c r="A43" s="12"/>
      <c r="B43" s="230"/>
      <c r="C43" s="230"/>
      <c r="D43" s="232"/>
      <c r="E43" s="234"/>
      <c r="F43" s="234"/>
      <c r="G43" s="19">
        <v>3</v>
      </c>
      <c r="H43" s="451" t="s">
        <v>674</v>
      </c>
      <c r="I43" s="234"/>
      <c r="J43" s="267"/>
      <c r="K43" s="272"/>
      <c r="L43" s="225"/>
      <c r="M43" s="225"/>
      <c r="N43" s="225"/>
      <c r="O43" s="225"/>
      <c r="P43" s="12"/>
      <c r="Q43" s="12"/>
      <c r="R43" s="12"/>
      <c r="S43" s="12"/>
      <c r="T43" s="12"/>
      <c r="U43" s="12"/>
      <c r="V43" s="12"/>
      <c r="W43" s="12"/>
      <c r="X43" s="12"/>
      <c r="Y43" s="12"/>
      <c r="Z43" s="12"/>
    </row>
    <row r="44" spans="1:26" ht="36.75" customHeight="1" x14ac:dyDescent="0.2">
      <c r="A44" s="12"/>
      <c r="B44" s="268"/>
      <c r="C44" s="268" t="s">
        <v>119</v>
      </c>
      <c r="D44" s="253" t="s">
        <v>1</v>
      </c>
      <c r="E44" s="255" t="s">
        <v>120</v>
      </c>
      <c r="F44" s="262" t="s">
        <v>121</v>
      </c>
      <c r="G44" s="259" t="s">
        <v>91</v>
      </c>
      <c r="H44" s="260"/>
      <c r="I44" s="261"/>
      <c r="J44" s="262" t="s">
        <v>122</v>
      </c>
      <c r="K44" s="262" t="s">
        <v>123</v>
      </c>
      <c r="L44" s="264"/>
      <c r="M44" s="264"/>
      <c r="N44" s="257"/>
      <c r="O44" s="257"/>
      <c r="P44" s="12"/>
      <c r="Q44" s="12"/>
      <c r="R44" s="12"/>
      <c r="S44" s="12"/>
      <c r="T44" s="12"/>
      <c r="U44" s="12"/>
      <c r="V44" s="12"/>
      <c r="W44" s="12"/>
      <c r="X44" s="12"/>
      <c r="Y44" s="12"/>
      <c r="Z44" s="12"/>
    </row>
    <row r="45" spans="1:26" ht="29.25" customHeight="1" x14ac:dyDescent="0.2">
      <c r="A45" s="12"/>
      <c r="B45" s="221"/>
      <c r="C45" s="221"/>
      <c r="D45" s="221"/>
      <c r="E45" s="221"/>
      <c r="F45" s="221"/>
      <c r="G45" s="258" t="s">
        <v>2</v>
      </c>
      <c r="H45" s="253" t="s">
        <v>3</v>
      </c>
      <c r="I45" s="253" t="s">
        <v>94</v>
      </c>
      <c r="J45" s="221"/>
      <c r="K45" s="221"/>
      <c r="L45" s="224"/>
      <c r="M45" s="224"/>
      <c r="N45" s="224"/>
      <c r="O45" s="224"/>
      <c r="P45" s="12"/>
      <c r="Q45" s="12"/>
      <c r="R45" s="12"/>
      <c r="S45" s="12"/>
      <c r="T45" s="12"/>
      <c r="U45" s="12"/>
      <c r="V45" s="12"/>
      <c r="W45" s="12"/>
      <c r="X45" s="12"/>
      <c r="Y45" s="12"/>
      <c r="Z45" s="12"/>
    </row>
    <row r="46" spans="1:26" ht="45.75" customHeight="1" x14ac:dyDescent="0.2">
      <c r="A46" s="12"/>
      <c r="B46" s="222"/>
      <c r="C46" s="222"/>
      <c r="D46" s="254"/>
      <c r="E46" s="254"/>
      <c r="F46" s="222"/>
      <c r="G46" s="222"/>
      <c r="H46" s="222"/>
      <c r="I46" s="254"/>
      <c r="J46" s="222"/>
      <c r="K46" s="222"/>
      <c r="L46" s="225"/>
      <c r="M46" s="225"/>
      <c r="N46" s="225"/>
      <c r="O46" s="225"/>
      <c r="P46" s="12"/>
      <c r="Q46" s="12"/>
      <c r="R46" s="12"/>
      <c r="S46" s="12"/>
      <c r="T46" s="12"/>
      <c r="U46" s="12"/>
      <c r="V46" s="12"/>
      <c r="W46" s="12"/>
      <c r="X46" s="12"/>
      <c r="Y46" s="12"/>
      <c r="Z46" s="12"/>
    </row>
    <row r="47" spans="1:26" ht="18" customHeight="1" x14ac:dyDescent="0.2">
      <c r="A47" s="12"/>
      <c r="B47" s="229" t="str">
        <f>+LEFT(C47,3)</f>
        <v>2.1</v>
      </c>
      <c r="C47" s="229" t="s">
        <v>124</v>
      </c>
      <c r="D47" s="231" t="s">
        <v>125</v>
      </c>
      <c r="E47" s="233" t="s">
        <v>126</v>
      </c>
      <c r="F47" s="235">
        <v>3</v>
      </c>
      <c r="G47" s="23">
        <v>1</v>
      </c>
      <c r="H47" s="24" t="s">
        <v>127</v>
      </c>
      <c r="I47" s="236" t="s">
        <v>128</v>
      </c>
      <c r="J47" s="265">
        <v>3</v>
      </c>
      <c r="K47" s="27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23">
        <f>+IF(K47="",0,IF(K47="Deficiencia de control mayor (diseño y ejecución)",4,IF(K47="Deficiencia de control (diseño o ejecución)",20,IF(K47="Oportunidad de mejora",40,60))))</f>
        <v>60</v>
      </c>
      <c r="M47" s="223">
        <v>8.8965299999999997E-2</v>
      </c>
      <c r="N47" s="226">
        <f>+L47+M47</f>
        <v>60.088965299999998</v>
      </c>
      <c r="O47" s="226"/>
      <c r="P47" s="12"/>
      <c r="Q47" s="12"/>
      <c r="R47" s="12"/>
      <c r="S47" s="12"/>
      <c r="T47" s="12"/>
      <c r="U47" s="12"/>
      <c r="V47" s="12"/>
      <c r="W47" s="12"/>
      <c r="X47" s="12"/>
      <c r="Y47" s="12"/>
      <c r="Z47" s="12"/>
    </row>
    <row r="48" spans="1:26" ht="18" customHeight="1" x14ac:dyDescent="0.2">
      <c r="A48" s="12"/>
      <c r="B48" s="230"/>
      <c r="C48" s="230"/>
      <c r="D48" s="232"/>
      <c r="E48" s="232"/>
      <c r="F48" s="232"/>
      <c r="G48" s="19">
        <v>2</v>
      </c>
      <c r="H48" s="27" t="s">
        <v>129</v>
      </c>
      <c r="I48" s="232"/>
      <c r="J48" s="266"/>
      <c r="K48" s="271"/>
      <c r="L48" s="224"/>
      <c r="M48" s="224"/>
      <c r="N48" s="224"/>
      <c r="O48" s="224"/>
      <c r="P48" s="12"/>
      <c r="Q48" s="12"/>
      <c r="R48" s="12"/>
      <c r="S48" s="12"/>
      <c r="T48" s="12"/>
      <c r="U48" s="12"/>
      <c r="V48" s="12"/>
      <c r="W48" s="12"/>
      <c r="X48" s="12"/>
      <c r="Y48" s="12"/>
      <c r="Z48" s="12"/>
    </row>
    <row r="49" spans="1:26" ht="21" customHeight="1" x14ac:dyDescent="0.2">
      <c r="A49" s="12"/>
      <c r="B49" s="230"/>
      <c r="C49" s="230"/>
      <c r="D49" s="232"/>
      <c r="E49" s="232"/>
      <c r="F49" s="232"/>
      <c r="G49" s="19">
        <v>3</v>
      </c>
      <c r="H49" s="27" t="s">
        <v>130</v>
      </c>
      <c r="I49" s="232"/>
      <c r="J49" s="266"/>
      <c r="K49" s="271"/>
      <c r="L49" s="224"/>
      <c r="M49" s="224"/>
      <c r="N49" s="224"/>
      <c r="O49" s="224"/>
      <c r="P49" s="12"/>
      <c r="Q49" s="12"/>
      <c r="R49" s="12"/>
      <c r="S49" s="12"/>
      <c r="T49" s="12"/>
      <c r="U49" s="12"/>
      <c r="V49" s="12"/>
      <c r="W49" s="12"/>
      <c r="X49" s="12"/>
      <c r="Y49" s="12"/>
      <c r="Z49" s="12"/>
    </row>
    <row r="50" spans="1:26" ht="21" customHeight="1" x14ac:dyDescent="0.2">
      <c r="A50" s="12"/>
      <c r="B50" s="230"/>
      <c r="C50" s="230"/>
      <c r="D50" s="232"/>
      <c r="E50" s="232"/>
      <c r="F50" s="232"/>
      <c r="G50" s="19">
        <v>4</v>
      </c>
      <c r="H50" s="27" t="s">
        <v>131</v>
      </c>
      <c r="I50" s="232"/>
      <c r="J50" s="266"/>
      <c r="K50" s="271"/>
      <c r="L50" s="224"/>
      <c r="M50" s="224"/>
      <c r="N50" s="224"/>
      <c r="O50" s="224"/>
      <c r="P50" s="12"/>
      <c r="Q50" s="12"/>
      <c r="R50" s="12"/>
      <c r="S50" s="12"/>
      <c r="T50" s="12"/>
      <c r="U50" s="12"/>
      <c r="V50" s="12"/>
      <c r="W50" s="12"/>
      <c r="X50" s="12"/>
      <c r="Y50" s="12"/>
      <c r="Z50" s="12"/>
    </row>
    <row r="51" spans="1:26" ht="21" customHeight="1" x14ac:dyDescent="0.2">
      <c r="A51" s="12"/>
      <c r="B51" s="230"/>
      <c r="C51" s="230"/>
      <c r="D51" s="232"/>
      <c r="E51" s="232"/>
      <c r="F51" s="232"/>
      <c r="G51" s="19">
        <v>5</v>
      </c>
      <c r="H51" s="27" t="s">
        <v>132</v>
      </c>
      <c r="I51" s="232"/>
      <c r="J51" s="266"/>
      <c r="K51" s="271"/>
      <c r="L51" s="224"/>
      <c r="M51" s="224"/>
      <c r="N51" s="224"/>
      <c r="O51" s="224"/>
      <c r="P51" s="12"/>
      <c r="Q51" s="12"/>
      <c r="R51" s="12"/>
      <c r="S51" s="12"/>
      <c r="T51" s="12"/>
      <c r="U51" s="12"/>
      <c r="V51" s="12"/>
      <c r="W51" s="12"/>
      <c r="X51" s="12"/>
      <c r="Y51" s="12"/>
      <c r="Z51" s="12"/>
    </row>
    <row r="52" spans="1:26" ht="126" x14ac:dyDescent="0.2">
      <c r="A52" s="12"/>
      <c r="B52" s="230"/>
      <c r="C52" s="230"/>
      <c r="D52" s="232"/>
      <c r="E52" s="234"/>
      <c r="F52" s="234"/>
      <c r="G52" s="19">
        <v>6</v>
      </c>
      <c r="H52" s="451" t="s">
        <v>675</v>
      </c>
      <c r="I52" s="234"/>
      <c r="J52" s="267"/>
      <c r="K52" s="272"/>
      <c r="L52" s="225"/>
      <c r="M52" s="225"/>
      <c r="N52" s="225"/>
      <c r="O52" s="225"/>
      <c r="P52" s="12"/>
      <c r="Q52" s="12"/>
      <c r="R52" s="12"/>
      <c r="S52" s="12"/>
      <c r="T52" s="12"/>
      <c r="U52" s="12"/>
      <c r="V52" s="12"/>
      <c r="W52" s="12"/>
      <c r="X52" s="12"/>
      <c r="Y52" s="12"/>
      <c r="Z52" s="12"/>
    </row>
    <row r="53" spans="1:26" ht="20.25" customHeight="1" x14ac:dyDescent="0.2">
      <c r="A53" s="12"/>
      <c r="B53" s="229" t="str">
        <f>+LEFT(C53,3)</f>
        <v>2.2</v>
      </c>
      <c r="C53" s="273" t="s">
        <v>133</v>
      </c>
      <c r="D53" s="231" t="s">
        <v>134</v>
      </c>
      <c r="E53" s="233" t="s">
        <v>135</v>
      </c>
      <c r="F53" s="235">
        <v>3</v>
      </c>
      <c r="G53" s="23">
        <v>1</v>
      </c>
      <c r="H53" s="28" t="s">
        <v>136</v>
      </c>
      <c r="I53" s="236" t="s">
        <v>137</v>
      </c>
      <c r="J53" s="235">
        <v>3</v>
      </c>
      <c r="K53" s="270" t="str">
        <f>+IF(OR(ISBLANK(F53),ISBLANK(J53)),"",IF(OR(AND(F53=1,J53=1),AND(F53=1,J53=2),AND(F53=1,J53=3)),"Deficiencia de control mayor (diseño y ejecución)",IF(OR(AND(F53=2,J53=2),AND(F53=3,J53=1),AND(F53=3,J53=2),AND(F53=2,J53=1)),"Deficiencia de control (diseño o ejecución)",IF(AND(F53=2,J53=3),"Oportunidad de mejora","Mantenimiento del control"))))</f>
        <v>Mantenimiento del control</v>
      </c>
      <c r="L53" s="223">
        <f>+IF(K53="",0,IF(K53="Deficiencia de control mayor (diseño y ejecución)",4,IF(K53="Deficiencia de control (diseño o ejecución)",20,IF(K53="Oportunidad de mejora",40,60))))</f>
        <v>60</v>
      </c>
      <c r="M53" s="223">
        <v>9.8965300000000006E-2</v>
      </c>
      <c r="N53" s="226">
        <f>+L53+M53</f>
        <v>60.098965300000003</v>
      </c>
      <c r="O53" s="226"/>
      <c r="P53" s="12"/>
      <c r="Q53" s="12"/>
      <c r="R53" s="12"/>
      <c r="S53" s="12"/>
      <c r="T53" s="12"/>
      <c r="U53" s="12"/>
      <c r="V53" s="12"/>
      <c r="W53" s="12"/>
      <c r="X53" s="12"/>
      <c r="Y53" s="12"/>
      <c r="Z53" s="12"/>
    </row>
    <row r="54" spans="1:26" ht="78.75" x14ac:dyDescent="0.2">
      <c r="A54" s="12"/>
      <c r="B54" s="230"/>
      <c r="C54" s="230"/>
      <c r="D54" s="232"/>
      <c r="E54" s="232"/>
      <c r="F54" s="232"/>
      <c r="G54" s="19">
        <v>2</v>
      </c>
      <c r="H54" s="451" t="s">
        <v>677</v>
      </c>
      <c r="I54" s="232"/>
      <c r="J54" s="232"/>
      <c r="K54" s="271"/>
      <c r="L54" s="224"/>
      <c r="M54" s="224"/>
      <c r="N54" s="224"/>
      <c r="O54" s="224"/>
      <c r="P54" s="12"/>
      <c r="Q54" s="12"/>
      <c r="R54" s="12"/>
      <c r="S54" s="12"/>
      <c r="T54" s="12"/>
      <c r="U54" s="12"/>
      <c r="V54" s="12"/>
      <c r="W54" s="12"/>
      <c r="X54" s="12"/>
      <c r="Y54" s="12"/>
      <c r="Z54" s="12"/>
    </row>
    <row r="55" spans="1:26" ht="53.25" customHeight="1" x14ac:dyDescent="0.2">
      <c r="A55" s="12"/>
      <c r="B55" s="230"/>
      <c r="C55" s="230"/>
      <c r="D55" s="232"/>
      <c r="E55" s="232"/>
      <c r="F55" s="232"/>
      <c r="G55" s="19">
        <v>3</v>
      </c>
      <c r="H55" s="451" t="s">
        <v>678</v>
      </c>
      <c r="I55" s="232"/>
      <c r="J55" s="232"/>
      <c r="K55" s="271"/>
      <c r="L55" s="224"/>
      <c r="M55" s="224"/>
      <c r="N55" s="224"/>
      <c r="O55" s="224"/>
      <c r="P55" s="12"/>
      <c r="Q55" s="12"/>
      <c r="R55" s="12"/>
      <c r="S55" s="12"/>
      <c r="T55" s="12"/>
      <c r="U55" s="12"/>
      <c r="V55" s="12"/>
      <c r="W55" s="12"/>
      <c r="X55" s="12"/>
      <c r="Y55" s="12"/>
      <c r="Z55" s="12"/>
    </row>
    <row r="56" spans="1:26" ht="23.25" customHeight="1" x14ac:dyDescent="0.2">
      <c r="A56" s="12"/>
      <c r="B56" s="230"/>
      <c r="C56" s="230"/>
      <c r="D56" s="232"/>
      <c r="E56" s="232"/>
      <c r="F56" s="232"/>
      <c r="G56" s="19">
        <v>4</v>
      </c>
      <c r="H56" s="25" t="s">
        <v>138</v>
      </c>
      <c r="I56" s="232"/>
      <c r="J56" s="232"/>
      <c r="K56" s="271"/>
      <c r="L56" s="224"/>
      <c r="M56" s="224"/>
      <c r="N56" s="224"/>
      <c r="O56" s="224"/>
      <c r="P56" s="12"/>
      <c r="Q56" s="12"/>
      <c r="R56" s="12"/>
      <c r="S56" s="12"/>
      <c r="T56" s="12"/>
      <c r="U56" s="12"/>
      <c r="V56" s="12"/>
      <c r="W56" s="12"/>
      <c r="X56" s="12"/>
      <c r="Y56" s="12"/>
      <c r="Z56" s="12"/>
    </row>
    <row r="57" spans="1:26" ht="50.25" customHeight="1" x14ac:dyDescent="0.2">
      <c r="A57" s="12"/>
      <c r="B57" s="230"/>
      <c r="C57" s="230"/>
      <c r="D57" s="232"/>
      <c r="E57" s="234"/>
      <c r="F57" s="234"/>
      <c r="G57" s="19">
        <v>5</v>
      </c>
      <c r="H57" s="25" t="s">
        <v>139</v>
      </c>
      <c r="I57" s="234"/>
      <c r="J57" s="234"/>
      <c r="K57" s="272"/>
      <c r="L57" s="225"/>
      <c r="M57" s="225"/>
      <c r="N57" s="225"/>
      <c r="O57" s="225"/>
      <c r="P57" s="12"/>
      <c r="Q57" s="12"/>
      <c r="R57" s="12"/>
      <c r="S57" s="12"/>
      <c r="T57" s="12"/>
      <c r="U57" s="12"/>
      <c r="V57" s="12"/>
      <c r="W57" s="12"/>
      <c r="X57" s="12"/>
      <c r="Y57" s="12"/>
      <c r="Z57" s="12"/>
    </row>
    <row r="58" spans="1:26" ht="21" customHeight="1" x14ac:dyDescent="0.2">
      <c r="A58" s="12"/>
      <c r="B58" s="229" t="str">
        <f>+LEFT(C58,3)</f>
        <v>2.3</v>
      </c>
      <c r="C58" s="229" t="s">
        <v>140</v>
      </c>
      <c r="D58" s="231" t="s">
        <v>141</v>
      </c>
      <c r="E58" s="233" t="s">
        <v>142</v>
      </c>
      <c r="F58" s="235">
        <v>3</v>
      </c>
      <c r="G58" s="23">
        <v>1</v>
      </c>
      <c r="H58" s="28" t="s">
        <v>143</v>
      </c>
      <c r="I58" s="236" t="s">
        <v>144</v>
      </c>
      <c r="J58" s="265">
        <v>3</v>
      </c>
      <c r="K58" s="270"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223">
        <f>+IF(K58="",0,IF(K58="Deficiencia de control mayor (diseño y ejecución)",4,IF(K58="Deficiencia de control (diseño o ejecución)",20,IF(K58="Oportunidad de mejora",40,60))))</f>
        <v>60</v>
      </c>
      <c r="M58" s="223">
        <v>0.15698000000000001</v>
      </c>
      <c r="N58" s="226">
        <f>+L58+M58</f>
        <v>60.156979999999997</v>
      </c>
      <c r="O58" s="226"/>
      <c r="P58" s="12"/>
      <c r="Q58" s="12"/>
      <c r="R58" s="12"/>
      <c r="S58" s="12"/>
      <c r="T58" s="12"/>
      <c r="U58" s="12"/>
      <c r="V58" s="12"/>
      <c r="W58" s="12"/>
      <c r="X58" s="12"/>
      <c r="Y58" s="12"/>
      <c r="Z58" s="12"/>
    </row>
    <row r="59" spans="1:26" ht="100.5" customHeight="1" x14ac:dyDescent="0.2">
      <c r="A59" s="12"/>
      <c r="B59" s="230"/>
      <c r="C59" s="230"/>
      <c r="D59" s="232"/>
      <c r="E59" s="232"/>
      <c r="F59" s="232"/>
      <c r="G59" s="19">
        <v>2</v>
      </c>
      <c r="H59" s="451" t="s">
        <v>677</v>
      </c>
      <c r="I59" s="232"/>
      <c r="J59" s="266"/>
      <c r="K59" s="271"/>
      <c r="L59" s="224"/>
      <c r="M59" s="224"/>
      <c r="N59" s="224"/>
      <c r="O59" s="224"/>
      <c r="P59" s="12"/>
      <c r="Q59" s="12"/>
      <c r="R59" s="12"/>
      <c r="S59" s="12"/>
      <c r="T59" s="12"/>
      <c r="U59" s="12"/>
      <c r="V59" s="12"/>
      <c r="W59" s="12"/>
      <c r="X59" s="12"/>
      <c r="Y59" s="12"/>
      <c r="Z59" s="12"/>
    </row>
    <row r="60" spans="1:26" ht="57.75" customHeight="1" x14ac:dyDescent="0.2">
      <c r="A60" s="12"/>
      <c r="B60" s="230"/>
      <c r="C60" s="230"/>
      <c r="D60" s="232"/>
      <c r="E60" s="232"/>
      <c r="F60" s="232"/>
      <c r="G60" s="19">
        <v>3</v>
      </c>
      <c r="H60" s="451" t="s">
        <v>678</v>
      </c>
      <c r="I60" s="232"/>
      <c r="J60" s="266"/>
      <c r="K60" s="271"/>
      <c r="L60" s="224"/>
      <c r="M60" s="224"/>
      <c r="N60" s="224"/>
      <c r="O60" s="224"/>
      <c r="P60" s="12"/>
      <c r="Q60" s="12"/>
      <c r="R60" s="12"/>
      <c r="S60" s="12"/>
      <c r="T60" s="12"/>
      <c r="U60" s="12"/>
      <c r="V60" s="12"/>
      <c r="W60" s="12"/>
      <c r="X60" s="12"/>
      <c r="Y60" s="12"/>
      <c r="Z60" s="12"/>
    </row>
    <row r="61" spans="1:26" ht="138.75" customHeight="1" x14ac:dyDescent="0.2">
      <c r="A61" s="12"/>
      <c r="B61" s="230"/>
      <c r="C61" s="230"/>
      <c r="D61" s="232"/>
      <c r="E61" s="232"/>
      <c r="F61" s="232"/>
      <c r="G61" s="227">
        <v>4</v>
      </c>
      <c r="H61" s="454" t="s">
        <v>679</v>
      </c>
      <c r="I61" s="232"/>
      <c r="J61" s="266"/>
      <c r="K61" s="271"/>
      <c r="L61" s="224"/>
      <c r="M61" s="224"/>
      <c r="N61" s="224"/>
      <c r="O61" s="224"/>
      <c r="P61" s="12"/>
      <c r="Q61" s="12"/>
      <c r="R61" s="12"/>
      <c r="S61" s="12"/>
      <c r="T61" s="12"/>
      <c r="U61" s="12"/>
      <c r="V61" s="12"/>
      <c r="W61" s="12"/>
      <c r="X61" s="12"/>
      <c r="Y61" s="12"/>
      <c r="Z61" s="12"/>
    </row>
    <row r="62" spans="1:26" ht="93.75" customHeight="1" x14ac:dyDescent="0.2">
      <c r="A62" s="12"/>
      <c r="B62" s="230"/>
      <c r="C62" s="230"/>
      <c r="D62" s="232"/>
      <c r="E62" s="232"/>
      <c r="F62" s="232"/>
      <c r="G62" s="228"/>
      <c r="H62" s="228"/>
      <c r="I62" s="232"/>
      <c r="J62" s="266"/>
      <c r="K62" s="271"/>
      <c r="L62" s="224"/>
      <c r="M62" s="224"/>
      <c r="N62" s="224"/>
      <c r="O62" s="224"/>
      <c r="P62" s="12"/>
      <c r="Q62" s="12"/>
      <c r="R62" s="12"/>
      <c r="S62" s="12"/>
      <c r="T62" s="12"/>
      <c r="U62" s="12"/>
      <c r="V62" s="12"/>
      <c r="W62" s="12"/>
      <c r="X62" s="12"/>
      <c r="Y62" s="12"/>
      <c r="Z62" s="12"/>
    </row>
    <row r="63" spans="1:26" ht="52.5" customHeight="1" x14ac:dyDescent="0.2">
      <c r="A63" s="12"/>
      <c r="B63" s="230"/>
      <c r="C63" s="230"/>
      <c r="D63" s="232"/>
      <c r="E63" s="234"/>
      <c r="F63" s="234"/>
      <c r="G63" s="19">
        <v>5</v>
      </c>
      <c r="H63" s="451" t="s">
        <v>680</v>
      </c>
      <c r="I63" s="234"/>
      <c r="J63" s="267"/>
      <c r="K63" s="272"/>
      <c r="L63" s="225"/>
      <c r="M63" s="225"/>
      <c r="N63" s="225"/>
      <c r="O63" s="225"/>
      <c r="P63" s="12"/>
      <c r="Q63" s="12"/>
      <c r="R63" s="12"/>
      <c r="S63" s="12"/>
      <c r="T63" s="12"/>
      <c r="U63" s="12"/>
      <c r="V63" s="12"/>
      <c r="W63" s="12"/>
      <c r="X63" s="12"/>
      <c r="Y63" s="12"/>
      <c r="Z63" s="12"/>
    </row>
    <row r="64" spans="1:26" ht="23.25" customHeight="1" x14ac:dyDescent="0.2">
      <c r="A64" s="12"/>
      <c r="B64" s="268"/>
      <c r="C64" s="268" t="s">
        <v>145</v>
      </c>
      <c r="D64" s="253" t="s">
        <v>1</v>
      </c>
      <c r="E64" s="255" t="s">
        <v>146</v>
      </c>
      <c r="F64" s="256" t="s">
        <v>147</v>
      </c>
      <c r="G64" s="259" t="s">
        <v>91</v>
      </c>
      <c r="H64" s="260"/>
      <c r="I64" s="261"/>
      <c r="J64" s="262" t="s">
        <v>148</v>
      </c>
      <c r="K64" s="262" t="s">
        <v>123</v>
      </c>
      <c r="L64" s="264"/>
      <c r="M64" s="264"/>
      <c r="N64" s="257"/>
      <c r="O64" s="257"/>
      <c r="P64" s="12"/>
      <c r="Q64" s="12"/>
      <c r="R64" s="12"/>
      <c r="S64" s="12"/>
      <c r="T64" s="12"/>
      <c r="U64" s="12"/>
      <c r="V64" s="12"/>
      <c r="W64" s="12"/>
      <c r="X64" s="12"/>
      <c r="Y64" s="12"/>
      <c r="Z64" s="12"/>
    </row>
    <row r="65" spans="1:26" ht="42" customHeight="1" x14ac:dyDescent="0.2">
      <c r="A65" s="12"/>
      <c r="B65" s="221"/>
      <c r="C65" s="221"/>
      <c r="D65" s="221"/>
      <c r="E65" s="221"/>
      <c r="F65" s="221"/>
      <c r="G65" s="258" t="s">
        <v>2</v>
      </c>
      <c r="H65" s="253" t="s">
        <v>3</v>
      </c>
      <c r="I65" s="253" t="s">
        <v>94</v>
      </c>
      <c r="J65" s="221"/>
      <c r="K65" s="221"/>
      <c r="L65" s="224"/>
      <c r="M65" s="224"/>
      <c r="N65" s="224"/>
      <c r="O65" s="224"/>
      <c r="P65" s="12"/>
      <c r="Q65" s="12"/>
      <c r="R65" s="12"/>
      <c r="S65" s="12"/>
      <c r="T65" s="12"/>
      <c r="U65" s="12"/>
      <c r="V65" s="12"/>
      <c r="W65" s="12"/>
      <c r="X65" s="12"/>
      <c r="Y65" s="12"/>
      <c r="Z65" s="12"/>
    </row>
    <row r="66" spans="1:26" ht="87.75" customHeight="1" x14ac:dyDescent="0.2">
      <c r="A66" s="12"/>
      <c r="B66" s="222"/>
      <c r="C66" s="222"/>
      <c r="D66" s="254"/>
      <c r="E66" s="254"/>
      <c r="F66" s="254"/>
      <c r="G66" s="222"/>
      <c r="H66" s="222"/>
      <c r="I66" s="254"/>
      <c r="J66" s="222"/>
      <c r="K66" s="222"/>
      <c r="L66" s="225"/>
      <c r="M66" s="225"/>
      <c r="N66" s="225"/>
      <c r="O66" s="225"/>
      <c r="P66" s="12"/>
      <c r="Q66" s="12"/>
      <c r="R66" s="12"/>
      <c r="S66" s="12"/>
      <c r="T66" s="12"/>
      <c r="U66" s="12"/>
      <c r="V66" s="12"/>
      <c r="W66" s="12"/>
      <c r="X66" s="12"/>
      <c r="Y66" s="12"/>
      <c r="Z66" s="12"/>
    </row>
    <row r="67" spans="1:26" ht="126" x14ac:dyDescent="0.2">
      <c r="A67" s="12"/>
      <c r="B67" s="229" t="str">
        <f>+LEFT(C67,3)</f>
        <v>3.1</v>
      </c>
      <c r="C67" s="229" t="s">
        <v>149</v>
      </c>
      <c r="D67" s="231" t="s">
        <v>150</v>
      </c>
      <c r="E67" s="269" t="s">
        <v>151</v>
      </c>
      <c r="F67" s="235">
        <v>3</v>
      </c>
      <c r="G67" s="23">
        <v>1</v>
      </c>
      <c r="H67" s="451" t="s">
        <v>675</v>
      </c>
      <c r="I67" s="455" t="s">
        <v>682</v>
      </c>
      <c r="J67" s="235">
        <v>3</v>
      </c>
      <c r="K67" s="270"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223">
        <f>+IF(K67="",0,IF(K67="Deficiencia de control mayor (diseño y ejecución)",4,IF(K67="Deficiencia de control (diseño o ejecución)",20,IF(K67="Oportunidad de mejora",40,60))))</f>
        <v>60</v>
      </c>
      <c r="M67" s="223">
        <v>0.28965000000000002</v>
      </c>
      <c r="N67" s="226">
        <f>+L67+M67</f>
        <v>60.289650000000002</v>
      </c>
      <c r="O67" s="226"/>
      <c r="P67" s="12"/>
      <c r="Q67" s="12"/>
      <c r="R67" s="12"/>
      <c r="S67" s="12"/>
      <c r="T67" s="12"/>
      <c r="U67" s="12"/>
      <c r="V67" s="12"/>
      <c r="W67" s="12"/>
      <c r="X67" s="12"/>
      <c r="Y67" s="12"/>
      <c r="Z67" s="12"/>
    </row>
    <row r="68" spans="1:26" ht="116.25" customHeight="1" x14ac:dyDescent="0.2">
      <c r="A68" s="12"/>
      <c r="B68" s="230"/>
      <c r="C68" s="230"/>
      <c r="D68" s="232"/>
      <c r="E68" s="232"/>
      <c r="F68" s="232"/>
      <c r="G68" s="19">
        <v>2</v>
      </c>
      <c r="H68" s="451" t="s">
        <v>681</v>
      </c>
      <c r="I68" s="232"/>
      <c r="J68" s="232"/>
      <c r="K68" s="271"/>
      <c r="L68" s="224"/>
      <c r="M68" s="224"/>
      <c r="N68" s="224"/>
      <c r="O68" s="224"/>
      <c r="P68" s="12"/>
      <c r="Q68" s="12"/>
      <c r="R68" s="12"/>
      <c r="S68" s="12"/>
      <c r="T68" s="12"/>
      <c r="U68" s="12"/>
      <c r="V68" s="12"/>
      <c r="W68" s="12"/>
      <c r="X68" s="12"/>
      <c r="Y68" s="12"/>
      <c r="Z68" s="12"/>
    </row>
    <row r="69" spans="1:26" ht="31.5" x14ac:dyDescent="0.2">
      <c r="A69" s="12"/>
      <c r="B69" s="230"/>
      <c r="C69" s="230"/>
      <c r="D69" s="232"/>
      <c r="E69" s="232"/>
      <c r="F69" s="234"/>
      <c r="G69" s="19">
        <v>3</v>
      </c>
      <c r="H69" s="25" t="s">
        <v>152</v>
      </c>
      <c r="I69" s="234"/>
      <c r="J69" s="234"/>
      <c r="K69" s="272"/>
      <c r="L69" s="225"/>
      <c r="M69" s="225"/>
      <c r="N69" s="225"/>
      <c r="O69" s="225"/>
      <c r="P69" s="12"/>
      <c r="Q69" s="12"/>
      <c r="R69" s="12"/>
      <c r="S69" s="12"/>
      <c r="T69" s="12"/>
      <c r="U69" s="12"/>
      <c r="V69" s="12"/>
      <c r="W69" s="12"/>
      <c r="X69" s="12"/>
      <c r="Y69" s="12"/>
      <c r="Z69" s="12"/>
    </row>
    <row r="70" spans="1:26" ht="65.25" customHeight="1" x14ac:dyDescent="0.2">
      <c r="A70" s="12"/>
      <c r="B70" s="229" t="str">
        <f>+LEFT(C70,3)</f>
        <v>3.2</v>
      </c>
      <c r="C70" s="229" t="s">
        <v>153</v>
      </c>
      <c r="D70" s="231" t="s">
        <v>154</v>
      </c>
      <c r="E70" s="269" t="s">
        <v>151</v>
      </c>
      <c r="F70" s="235">
        <v>3</v>
      </c>
      <c r="G70" s="23">
        <v>1</v>
      </c>
      <c r="H70" s="24" t="s">
        <v>155</v>
      </c>
      <c r="I70" s="236" t="s">
        <v>682</v>
      </c>
      <c r="J70" s="265">
        <v>3</v>
      </c>
      <c r="K70" s="270" t="str">
        <f>+IF(OR(ISBLANK(F70),ISBLANK(J70)),"",IF(OR(AND(F70=1,J70=1),AND(F70=1,J70=2),AND(F70=1,J70=3)),"Deficiencia de control mayor (diseño y ejecución)",IF(OR(AND(F70=2,J70=2),AND(F70=3,J70=1),AND(F70=3,J70=2),AND(F70=2,J70=1)),"Deficiencia de control (diseño o ejecución)",IF(AND(F70=2,J70=3),"Oportunidad de mejora","Mantenimiento del control"))))</f>
        <v>Mantenimiento del control</v>
      </c>
      <c r="L70" s="223">
        <f>+IF(K70="",0,IF(K70="Deficiencia de control mayor (diseño y ejecución)",4,IF(K70="Deficiencia de control (diseño o ejecución)",20,IF(K70="Oportunidad de mejora",40,60))))</f>
        <v>60</v>
      </c>
      <c r="M70" s="223">
        <v>0.38965300000000003</v>
      </c>
      <c r="N70" s="226">
        <f>+L70+M70</f>
        <v>60.389653000000003</v>
      </c>
      <c r="O70" s="226"/>
      <c r="P70" s="12"/>
      <c r="Q70" s="12"/>
      <c r="R70" s="12"/>
      <c r="S70" s="12"/>
      <c r="T70" s="12"/>
      <c r="U70" s="12"/>
      <c r="V70" s="12"/>
      <c r="W70" s="12"/>
      <c r="X70" s="12"/>
      <c r="Y70" s="12"/>
      <c r="Z70" s="12"/>
    </row>
    <row r="71" spans="1:26" ht="64.5" customHeight="1" x14ac:dyDescent="0.2">
      <c r="A71" s="12"/>
      <c r="B71" s="230"/>
      <c r="C71" s="230"/>
      <c r="D71" s="232"/>
      <c r="E71" s="232"/>
      <c r="F71" s="232"/>
      <c r="G71" s="19">
        <v>2</v>
      </c>
      <c r="H71" s="451" t="s">
        <v>683</v>
      </c>
      <c r="I71" s="232"/>
      <c r="J71" s="266"/>
      <c r="K71" s="271"/>
      <c r="L71" s="224"/>
      <c r="M71" s="224"/>
      <c r="N71" s="224"/>
      <c r="O71" s="224"/>
      <c r="P71" s="12"/>
      <c r="Q71" s="12"/>
      <c r="R71" s="12"/>
      <c r="S71" s="12"/>
      <c r="T71" s="12"/>
      <c r="U71" s="12"/>
      <c r="V71" s="12"/>
      <c r="W71" s="12"/>
      <c r="X71" s="12"/>
      <c r="Y71" s="12"/>
      <c r="Z71" s="12"/>
    </row>
    <row r="72" spans="1:26" ht="118.5" customHeight="1" x14ac:dyDescent="0.2">
      <c r="A72" s="12"/>
      <c r="B72" s="230"/>
      <c r="C72" s="230"/>
      <c r="D72" s="232"/>
      <c r="E72" s="232"/>
      <c r="F72" s="232"/>
      <c r="G72" s="19">
        <v>3</v>
      </c>
      <c r="H72" s="451" t="s">
        <v>681</v>
      </c>
      <c r="I72" s="232"/>
      <c r="J72" s="266"/>
      <c r="K72" s="271"/>
      <c r="L72" s="224"/>
      <c r="M72" s="224"/>
      <c r="N72" s="224"/>
      <c r="O72" s="224"/>
      <c r="P72" s="12"/>
      <c r="Q72" s="12"/>
      <c r="R72" s="12"/>
      <c r="S72" s="12"/>
      <c r="T72" s="12"/>
      <c r="U72" s="12"/>
      <c r="V72" s="12"/>
      <c r="W72" s="12"/>
      <c r="X72" s="12"/>
      <c r="Y72" s="12"/>
      <c r="Z72" s="12"/>
    </row>
    <row r="73" spans="1:26" ht="62.25" customHeight="1" x14ac:dyDescent="0.2">
      <c r="A73" s="12"/>
      <c r="B73" s="230"/>
      <c r="C73" s="230"/>
      <c r="D73" s="232"/>
      <c r="E73" s="232"/>
      <c r="F73" s="234"/>
      <c r="G73" s="19">
        <v>4</v>
      </c>
      <c r="H73" s="25" t="s">
        <v>152</v>
      </c>
      <c r="I73" s="234"/>
      <c r="J73" s="267"/>
      <c r="K73" s="272"/>
      <c r="L73" s="225"/>
      <c r="M73" s="225"/>
      <c r="N73" s="225"/>
      <c r="O73" s="225"/>
      <c r="P73" s="12"/>
      <c r="Q73" s="12"/>
      <c r="R73" s="12"/>
      <c r="S73" s="12"/>
      <c r="T73" s="12"/>
      <c r="U73" s="12"/>
      <c r="V73" s="12"/>
      <c r="W73" s="12"/>
      <c r="X73" s="12"/>
      <c r="Y73" s="12"/>
      <c r="Z73" s="12"/>
    </row>
    <row r="74" spans="1:26" ht="31.5" x14ac:dyDescent="0.2">
      <c r="A74" s="12"/>
      <c r="B74" s="229" t="str">
        <f>+LEFT(C74,3)</f>
        <v>3.3</v>
      </c>
      <c r="C74" s="229" t="s">
        <v>156</v>
      </c>
      <c r="D74" s="231" t="s">
        <v>157</v>
      </c>
      <c r="E74" s="233" t="s">
        <v>158</v>
      </c>
      <c r="F74" s="235">
        <v>3</v>
      </c>
      <c r="G74" s="23">
        <v>1</v>
      </c>
      <c r="H74" s="24" t="s">
        <v>159</v>
      </c>
      <c r="I74" s="455" t="s">
        <v>686</v>
      </c>
      <c r="J74" s="265">
        <v>3</v>
      </c>
      <c r="K74" s="270"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223">
        <f>+IF(K74="",0,IF(K74="Deficiencia de control mayor (diseño y ejecución)",4,IF(K74="Deficiencia de control (diseño o ejecución)",20,IF(K74="Oportunidad de mejora",40,60))))</f>
        <v>60</v>
      </c>
      <c r="M74" s="223">
        <v>0.48964999999999997</v>
      </c>
      <c r="N74" s="226">
        <f>+L74+M74</f>
        <v>60.489649999999997</v>
      </c>
      <c r="O74" s="226"/>
      <c r="P74" s="12"/>
      <c r="Q74" s="12"/>
      <c r="R74" s="12"/>
      <c r="S74" s="12"/>
      <c r="T74" s="12"/>
      <c r="U74" s="12"/>
      <c r="V74" s="12"/>
      <c r="W74" s="12"/>
      <c r="X74" s="12"/>
      <c r="Y74" s="12"/>
      <c r="Z74" s="12"/>
    </row>
    <row r="75" spans="1:26" ht="47.25" x14ac:dyDescent="0.2">
      <c r="A75" s="12"/>
      <c r="B75" s="230"/>
      <c r="C75" s="230"/>
      <c r="D75" s="232"/>
      <c r="E75" s="232"/>
      <c r="F75" s="232"/>
      <c r="G75" s="17">
        <v>2</v>
      </c>
      <c r="H75" s="453" t="s">
        <v>714</v>
      </c>
      <c r="I75" s="232"/>
      <c r="J75" s="266"/>
      <c r="K75" s="271"/>
      <c r="L75" s="224"/>
      <c r="M75" s="224"/>
      <c r="N75" s="224"/>
      <c r="O75" s="224"/>
      <c r="P75" s="12"/>
      <c r="Q75" s="12"/>
      <c r="R75" s="12"/>
      <c r="S75" s="12"/>
      <c r="T75" s="12"/>
      <c r="U75" s="12"/>
      <c r="V75" s="12"/>
      <c r="W75" s="12"/>
      <c r="X75" s="12"/>
      <c r="Y75" s="12"/>
      <c r="Z75" s="12"/>
    </row>
    <row r="76" spans="1:26" ht="86.25" customHeight="1" x14ac:dyDescent="0.2">
      <c r="A76" s="12"/>
      <c r="B76" s="230"/>
      <c r="C76" s="230"/>
      <c r="D76" s="232"/>
      <c r="E76" s="232"/>
      <c r="F76" s="232"/>
      <c r="G76" s="19">
        <v>3</v>
      </c>
      <c r="H76" s="451" t="s">
        <v>684</v>
      </c>
      <c r="I76" s="232"/>
      <c r="J76" s="266"/>
      <c r="K76" s="271"/>
      <c r="L76" s="224"/>
      <c r="M76" s="224"/>
      <c r="N76" s="224"/>
      <c r="O76" s="224"/>
      <c r="P76" s="12"/>
      <c r="Q76" s="12"/>
      <c r="R76" s="12"/>
      <c r="S76" s="12"/>
      <c r="T76" s="12"/>
      <c r="U76" s="12"/>
      <c r="V76" s="12"/>
      <c r="W76" s="12"/>
      <c r="X76" s="12"/>
      <c r="Y76" s="12"/>
      <c r="Z76" s="12"/>
    </row>
    <row r="77" spans="1:26" ht="358.5" customHeight="1" x14ac:dyDescent="0.2">
      <c r="A77" s="12"/>
      <c r="B77" s="230"/>
      <c r="C77" s="230"/>
      <c r="D77" s="232"/>
      <c r="E77" s="232"/>
      <c r="F77" s="232"/>
      <c r="G77" s="227">
        <v>4</v>
      </c>
      <c r="H77" s="454" t="s">
        <v>685</v>
      </c>
      <c r="I77" s="232"/>
      <c r="J77" s="266"/>
      <c r="K77" s="271"/>
      <c r="L77" s="224"/>
      <c r="M77" s="224"/>
      <c r="N77" s="224"/>
      <c r="O77" s="224"/>
      <c r="P77" s="12"/>
      <c r="Q77" s="12"/>
      <c r="R77" s="12"/>
      <c r="S77" s="12"/>
      <c r="T77" s="12"/>
      <c r="U77" s="12"/>
      <c r="V77" s="12"/>
      <c r="W77" s="12"/>
      <c r="X77" s="12"/>
      <c r="Y77" s="12"/>
      <c r="Z77" s="12"/>
    </row>
    <row r="78" spans="1:26" ht="126.75" customHeight="1" x14ac:dyDescent="0.2">
      <c r="A78" s="12"/>
      <c r="B78" s="230"/>
      <c r="C78" s="230"/>
      <c r="D78" s="232"/>
      <c r="E78" s="234"/>
      <c r="F78" s="234"/>
      <c r="G78" s="228"/>
      <c r="H78" s="228"/>
      <c r="I78" s="234"/>
      <c r="J78" s="267"/>
      <c r="K78" s="272"/>
      <c r="L78" s="225"/>
      <c r="M78" s="225"/>
      <c r="N78" s="225"/>
      <c r="O78" s="225"/>
      <c r="P78" s="12"/>
      <c r="Q78" s="12"/>
      <c r="R78" s="12"/>
      <c r="S78" s="12"/>
      <c r="T78" s="12"/>
      <c r="U78" s="12"/>
      <c r="V78" s="12"/>
      <c r="W78" s="12"/>
      <c r="X78" s="12"/>
      <c r="Y78" s="12"/>
      <c r="Z78" s="12"/>
    </row>
    <row r="79" spans="1:26" ht="27.75" customHeight="1" x14ac:dyDescent="0.2">
      <c r="A79" s="12"/>
      <c r="B79" s="250"/>
      <c r="C79" s="250" t="s">
        <v>160</v>
      </c>
      <c r="D79" s="253" t="s">
        <v>1</v>
      </c>
      <c r="E79" s="255" t="s">
        <v>161</v>
      </c>
      <c r="F79" s="256" t="s">
        <v>162</v>
      </c>
      <c r="G79" s="259" t="s">
        <v>91</v>
      </c>
      <c r="H79" s="260"/>
      <c r="I79" s="261"/>
      <c r="J79" s="262" t="s">
        <v>163</v>
      </c>
      <c r="K79" s="263" t="s">
        <v>123</v>
      </c>
      <c r="L79" s="264"/>
      <c r="M79" s="264"/>
      <c r="N79" s="257"/>
      <c r="O79" s="257"/>
      <c r="P79" s="12"/>
      <c r="Q79" s="12"/>
      <c r="R79" s="12"/>
      <c r="S79" s="12"/>
      <c r="T79" s="12"/>
      <c r="U79" s="12"/>
      <c r="V79" s="12"/>
      <c r="W79" s="12"/>
      <c r="X79" s="12"/>
      <c r="Y79" s="12"/>
      <c r="Z79" s="12"/>
    </row>
    <row r="80" spans="1:26" ht="66" customHeight="1" x14ac:dyDescent="0.2">
      <c r="A80" s="12"/>
      <c r="B80" s="251"/>
      <c r="C80" s="251"/>
      <c r="D80" s="221"/>
      <c r="E80" s="221"/>
      <c r="F80" s="221"/>
      <c r="G80" s="258" t="s">
        <v>2</v>
      </c>
      <c r="H80" s="253" t="s">
        <v>164</v>
      </c>
      <c r="I80" s="253" t="s">
        <v>94</v>
      </c>
      <c r="J80" s="221"/>
      <c r="K80" s="221"/>
      <c r="L80" s="224"/>
      <c r="M80" s="224"/>
      <c r="N80" s="224"/>
      <c r="O80" s="224"/>
      <c r="P80" s="12"/>
      <c r="Q80" s="12"/>
      <c r="R80" s="12"/>
      <c r="S80" s="12"/>
      <c r="T80" s="12"/>
      <c r="U80" s="12"/>
      <c r="V80" s="12"/>
      <c r="W80" s="12"/>
      <c r="X80" s="12"/>
      <c r="Y80" s="12"/>
      <c r="Z80" s="12"/>
    </row>
    <row r="81" spans="1:26" ht="14.25" customHeight="1" x14ac:dyDescent="0.2">
      <c r="A81" s="12"/>
      <c r="B81" s="252"/>
      <c r="C81" s="252"/>
      <c r="D81" s="254"/>
      <c r="E81" s="254"/>
      <c r="F81" s="254"/>
      <c r="G81" s="222"/>
      <c r="H81" s="222"/>
      <c r="I81" s="254"/>
      <c r="J81" s="222"/>
      <c r="K81" s="222"/>
      <c r="L81" s="225"/>
      <c r="M81" s="225"/>
      <c r="N81" s="225"/>
      <c r="O81" s="225"/>
      <c r="P81" s="12"/>
      <c r="Q81" s="12"/>
      <c r="R81" s="12"/>
      <c r="S81" s="12"/>
      <c r="T81" s="12"/>
      <c r="U81" s="12"/>
      <c r="V81" s="12"/>
      <c r="W81" s="12"/>
      <c r="X81" s="12"/>
      <c r="Y81" s="12"/>
      <c r="Z81" s="12"/>
    </row>
    <row r="82" spans="1:26" ht="118.5" customHeight="1" x14ac:dyDescent="0.2">
      <c r="A82" s="12"/>
      <c r="B82" s="229" t="str">
        <f>+LEFT(C82,3)</f>
        <v>4.1</v>
      </c>
      <c r="C82" s="229" t="s">
        <v>165</v>
      </c>
      <c r="D82" s="231" t="s">
        <v>166</v>
      </c>
      <c r="E82" s="456" t="s">
        <v>687</v>
      </c>
      <c r="F82" s="235">
        <v>3</v>
      </c>
      <c r="G82" s="23">
        <v>1</v>
      </c>
      <c r="H82" s="450" t="s">
        <v>690</v>
      </c>
      <c r="I82" s="236" t="s">
        <v>167</v>
      </c>
      <c r="J82" s="235">
        <v>3</v>
      </c>
      <c r="K82" s="220" t="str">
        <f>+IF(OR(ISBLANK(F82),ISBLANK(J82)),"",IF(OR(AND(F82=1,J82=1),AND(F82=1,J82=2),AND(F82=1,J82=3)),"Deficiencia de control mayor (diseño y ejecución)",IF(OR(AND(F82=2,J82=2),AND(F82=3,J82=1),AND(F82=3,J82=2),AND(F82=2,J82=1)),"Deficiencia de control (diseño o ejecución)",IF(AND(F82=2,J82=3),"Oportunidad de mejora","Mantenimiento del control"))))</f>
        <v>Mantenimiento del control</v>
      </c>
      <c r="L82" s="223">
        <f>+IF(K82="",0,IF(K82="Deficiencia de control mayor (diseño y ejecución)",4,IF(K82="Deficiencia de control (diseño o ejecución)",20,IF(K82="Oportunidad de mejora",40,60))))</f>
        <v>60</v>
      </c>
      <c r="M82" s="223">
        <v>0.58965000000000001</v>
      </c>
      <c r="N82" s="226">
        <f>+L82+M82</f>
        <v>60.589649999999999</v>
      </c>
      <c r="O82" s="226"/>
      <c r="P82" s="12"/>
      <c r="Q82" s="12"/>
      <c r="R82" s="12"/>
      <c r="S82" s="12"/>
      <c r="T82" s="12"/>
      <c r="U82" s="12"/>
      <c r="V82" s="12"/>
      <c r="W82" s="12"/>
      <c r="X82" s="12"/>
      <c r="Y82" s="12"/>
      <c r="Z82" s="12"/>
    </row>
    <row r="83" spans="1:26" ht="74.25" customHeight="1" x14ac:dyDescent="0.2">
      <c r="A83" s="12"/>
      <c r="B83" s="230"/>
      <c r="C83" s="230"/>
      <c r="D83" s="232"/>
      <c r="E83" s="247"/>
      <c r="F83" s="234"/>
      <c r="G83" s="17">
        <v>2</v>
      </c>
      <c r="H83" s="453" t="s">
        <v>688</v>
      </c>
      <c r="I83" s="234"/>
      <c r="J83" s="234"/>
      <c r="K83" s="222"/>
      <c r="L83" s="225"/>
      <c r="M83" s="225"/>
      <c r="N83" s="225"/>
      <c r="O83" s="225"/>
      <c r="P83" s="12"/>
      <c r="Q83" s="12"/>
      <c r="R83" s="12"/>
      <c r="S83" s="12"/>
      <c r="T83" s="12"/>
      <c r="U83" s="12"/>
      <c r="V83" s="12"/>
      <c r="W83" s="12"/>
      <c r="X83" s="12"/>
      <c r="Y83" s="12"/>
      <c r="Z83" s="12"/>
    </row>
    <row r="84" spans="1:26" ht="185.25" customHeight="1" x14ac:dyDescent="0.2">
      <c r="A84" s="12"/>
      <c r="B84" s="229" t="str">
        <f>+LEFT(C84,3)</f>
        <v>4.2</v>
      </c>
      <c r="C84" s="229" t="s">
        <v>168</v>
      </c>
      <c r="D84" s="231" t="s">
        <v>166</v>
      </c>
      <c r="E84" s="456" t="s">
        <v>689</v>
      </c>
      <c r="F84" s="248">
        <v>3</v>
      </c>
      <c r="G84" s="23">
        <v>1</v>
      </c>
      <c r="H84" s="450" t="s">
        <v>690</v>
      </c>
      <c r="I84" s="236" t="s">
        <v>169</v>
      </c>
      <c r="J84" s="235">
        <v>3</v>
      </c>
      <c r="K84" s="220"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223">
        <f>+IF(K84="",0,IF(K84="Deficiencia de control mayor (diseño y ejecución)",4,IF(K84="Deficiencia de control (diseño o ejecución)",20,IF(K84="Oportunidad de mejora",40,60))))</f>
        <v>60</v>
      </c>
      <c r="M84" s="223">
        <v>0.68964999999999999</v>
      </c>
      <c r="N84" s="226">
        <f>+L84+M84</f>
        <v>60.68965</v>
      </c>
      <c r="O84" s="226"/>
      <c r="P84" s="12"/>
      <c r="Q84" s="12"/>
      <c r="R84" s="12"/>
      <c r="S84" s="12"/>
      <c r="T84" s="12"/>
      <c r="U84" s="12"/>
      <c r="V84" s="12"/>
      <c r="W84" s="12"/>
      <c r="X84" s="12"/>
      <c r="Y84" s="12"/>
      <c r="Z84" s="12"/>
    </row>
    <row r="85" spans="1:26" ht="180.75" customHeight="1" x14ac:dyDescent="0.2">
      <c r="A85" s="12"/>
      <c r="B85" s="230"/>
      <c r="C85" s="230"/>
      <c r="D85" s="247"/>
      <c r="E85" s="247"/>
      <c r="F85" s="249"/>
      <c r="G85" s="19">
        <v>2</v>
      </c>
      <c r="H85" s="457" t="s">
        <v>691</v>
      </c>
      <c r="I85" s="234"/>
      <c r="J85" s="234"/>
      <c r="K85" s="222"/>
      <c r="L85" s="225"/>
      <c r="M85" s="225"/>
      <c r="N85" s="225"/>
      <c r="O85" s="225"/>
      <c r="P85" s="12"/>
      <c r="Q85" s="12"/>
      <c r="R85" s="12"/>
      <c r="S85" s="12"/>
      <c r="T85" s="12"/>
      <c r="U85" s="12"/>
      <c r="V85" s="12"/>
      <c r="W85" s="12"/>
      <c r="X85" s="12"/>
      <c r="Y85" s="12"/>
      <c r="Z85" s="12"/>
    </row>
    <row r="86" spans="1:26" ht="267.75" x14ac:dyDescent="0.2">
      <c r="A86" s="12"/>
      <c r="B86" s="21" t="s">
        <v>170</v>
      </c>
      <c r="C86" s="21" t="s">
        <v>171</v>
      </c>
      <c r="D86" s="22" t="s">
        <v>166</v>
      </c>
      <c r="E86" s="458" t="s">
        <v>696</v>
      </c>
      <c r="F86" s="29">
        <v>3</v>
      </c>
      <c r="G86" s="23">
        <v>1</v>
      </c>
      <c r="H86" s="450" t="s">
        <v>692</v>
      </c>
      <c r="I86" s="30" t="s">
        <v>169</v>
      </c>
      <c r="J86" s="29">
        <v>3</v>
      </c>
      <c r="K86" s="31" t="s">
        <v>172</v>
      </c>
      <c r="L86" s="32"/>
      <c r="M86" s="32"/>
      <c r="N86" s="32"/>
      <c r="O86" s="32"/>
      <c r="P86" s="12"/>
      <c r="Q86" s="12"/>
      <c r="R86" s="12"/>
      <c r="S86" s="12"/>
      <c r="T86" s="12"/>
      <c r="U86" s="12"/>
      <c r="V86" s="12"/>
      <c r="W86" s="12"/>
      <c r="X86" s="12"/>
      <c r="Y86" s="12"/>
      <c r="Z86" s="12"/>
    </row>
    <row r="87" spans="1:26" ht="128.25" customHeight="1" x14ac:dyDescent="0.2">
      <c r="A87" s="33"/>
      <c r="B87" s="229" t="str">
        <f>+LEFT(C87,3)</f>
        <v>4.4</v>
      </c>
      <c r="C87" s="229" t="s">
        <v>173</v>
      </c>
      <c r="D87" s="231" t="s">
        <v>166</v>
      </c>
      <c r="E87" s="233" t="s">
        <v>174</v>
      </c>
      <c r="F87" s="235">
        <v>3</v>
      </c>
      <c r="G87" s="34">
        <v>1</v>
      </c>
      <c r="H87" s="451" t="s">
        <v>677</v>
      </c>
      <c r="I87" s="455" t="s">
        <v>694</v>
      </c>
      <c r="J87" s="235">
        <v>3</v>
      </c>
      <c r="K87" s="220"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223">
        <f>+IF(K87="",0,IF(K87="Deficiencia de control mayor (diseño y ejecución)",4,IF(K87="Deficiencia de control (diseño o ejecución)",20,IF(K87="Oportunidad de mejora",40,60))))</f>
        <v>60</v>
      </c>
      <c r="M87" s="223">
        <v>0.88965000000000005</v>
      </c>
      <c r="N87" s="226">
        <f>+L87+M87</f>
        <v>60.889650000000003</v>
      </c>
      <c r="O87" s="226"/>
      <c r="P87" s="35"/>
      <c r="Q87" s="35"/>
      <c r="R87" s="35"/>
      <c r="S87" s="35"/>
      <c r="T87" s="35"/>
      <c r="U87" s="35"/>
      <c r="V87" s="35"/>
      <c r="W87" s="35"/>
      <c r="X87" s="35"/>
      <c r="Y87" s="35"/>
      <c r="Z87" s="35"/>
    </row>
    <row r="88" spans="1:26" ht="63.75" customHeight="1" x14ac:dyDescent="0.2">
      <c r="A88" s="12"/>
      <c r="B88" s="230"/>
      <c r="C88" s="230"/>
      <c r="D88" s="232"/>
      <c r="E88" s="234"/>
      <c r="F88" s="234"/>
      <c r="G88" s="19">
        <v>2</v>
      </c>
      <c r="H88" s="451" t="s">
        <v>693</v>
      </c>
      <c r="I88" s="234"/>
      <c r="J88" s="234"/>
      <c r="K88" s="222"/>
      <c r="L88" s="225"/>
      <c r="M88" s="225"/>
      <c r="N88" s="225"/>
      <c r="O88" s="225"/>
      <c r="P88" s="12"/>
      <c r="Q88" s="12"/>
      <c r="R88" s="12"/>
      <c r="S88" s="12"/>
      <c r="T88" s="12"/>
      <c r="U88" s="12"/>
      <c r="V88" s="12"/>
      <c r="W88" s="12"/>
      <c r="X88" s="12"/>
      <c r="Y88" s="12"/>
      <c r="Z88" s="12"/>
    </row>
    <row r="89" spans="1:26" ht="109.5" customHeight="1" x14ac:dyDescent="0.2">
      <c r="A89" s="12"/>
      <c r="B89" s="229" t="str">
        <f>+LEFT(C89,3)</f>
        <v>4.5</v>
      </c>
      <c r="C89" s="229" t="s">
        <v>175</v>
      </c>
      <c r="D89" s="231" t="s">
        <v>166</v>
      </c>
      <c r="E89" s="269" t="s">
        <v>176</v>
      </c>
      <c r="F89" s="235">
        <v>3</v>
      </c>
      <c r="G89" s="23">
        <v>1</v>
      </c>
      <c r="H89" s="450" t="s">
        <v>690</v>
      </c>
      <c r="I89" s="236" t="s">
        <v>177</v>
      </c>
      <c r="J89" s="235">
        <v>3</v>
      </c>
      <c r="K89" s="220" t="str">
        <f>+IF(OR(ISBLANK(F89),ISBLANK(J89)),"",IF(OR(AND(F89=1,J89=1),AND(F89=1,J89=2),AND(F89=1,J89=3)),"Deficiencia de control mayor (diseño y ejecución)",IF(OR(AND(F89=2,J89=2),AND(F89=3,J89=1),AND(F89=3,J89=2),AND(F89=2,J89=1)),"Deficiencia de control (diseño o ejecución)",IF(AND(F89=2,J89=3),"Oportunidad de mejora","Mantenimiento del control"))))</f>
        <v>Mantenimiento del control</v>
      </c>
      <c r="L89" s="223">
        <f>+IF(K89="",0,IF(K89="Deficiencia de control mayor (diseño y ejecución)",4,IF(K89="Deficiencia de control (diseño o ejecución)",20,IF(K89="Oportunidad de mejora",40,60))))</f>
        <v>60</v>
      </c>
      <c r="M89" s="223">
        <v>0.98965000000000003</v>
      </c>
      <c r="N89" s="276">
        <f>+L89+M89</f>
        <v>60.989649999999997</v>
      </c>
      <c r="O89" s="276"/>
      <c r="P89" s="12"/>
      <c r="Q89" s="12"/>
      <c r="R89" s="12"/>
      <c r="S89" s="12"/>
      <c r="T89" s="12"/>
      <c r="U89" s="12"/>
      <c r="V89" s="12"/>
      <c r="W89" s="12"/>
      <c r="X89" s="12"/>
      <c r="Y89" s="12"/>
      <c r="Z89" s="12"/>
    </row>
    <row r="90" spans="1:26" ht="78.75" customHeight="1" x14ac:dyDescent="0.2">
      <c r="A90" s="12"/>
      <c r="B90" s="230"/>
      <c r="C90" s="230"/>
      <c r="D90" s="232"/>
      <c r="E90" s="232"/>
      <c r="F90" s="232"/>
      <c r="G90" s="19">
        <v>2</v>
      </c>
      <c r="H90" s="457" t="s">
        <v>691</v>
      </c>
      <c r="I90" s="232"/>
      <c r="J90" s="232"/>
      <c r="K90" s="221"/>
      <c r="L90" s="224"/>
      <c r="M90" s="224"/>
      <c r="N90" s="224"/>
      <c r="O90" s="224"/>
      <c r="P90" s="12"/>
      <c r="Q90" s="12"/>
      <c r="R90" s="12"/>
      <c r="S90" s="12"/>
      <c r="T90" s="12"/>
      <c r="U90" s="12"/>
      <c r="V90" s="12"/>
      <c r="W90" s="12"/>
      <c r="X90" s="12"/>
      <c r="Y90" s="12"/>
      <c r="Z90" s="12"/>
    </row>
    <row r="91" spans="1:26" ht="59.25" customHeight="1" x14ac:dyDescent="0.2">
      <c r="A91" s="12"/>
      <c r="B91" s="230"/>
      <c r="C91" s="230"/>
      <c r="D91" s="232"/>
      <c r="E91" s="232"/>
      <c r="F91" s="234"/>
      <c r="G91" s="19">
        <v>3</v>
      </c>
      <c r="H91" s="25" t="s">
        <v>178</v>
      </c>
      <c r="I91" s="234"/>
      <c r="J91" s="234"/>
      <c r="K91" s="222"/>
      <c r="L91" s="225"/>
      <c r="M91" s="225"/>
      <c r="N91" s="225"/>
      <c r="O91" s="225"/>
      <c r="P91" s="12"/>
      <c r="Q91" s="12"/>
      <c r="R91" s="12"/>
      <c r="S91" s="12"/>
      <c r="T91" s="12"/>
      <c r="U91" s="12"/>
      <c r="V91" s="12"/>
      <c r="W91" s="12"/>
      <c r="X91" s="12"/>
      <c r="Y91" s="12"/>
      <c r="Z91" s="12"/>
    </row>
    <row r="92" spans="1:26" ht="129.75" customHeight="1" x14ac:dyDescent="0.2">
      <c r="A92" s="12"/>
      <c r="B92" s="229" t="str">
        <f>+LEFT(C92,3)</f>
        <v>4.6</v>
      </c>
      <c r="C92" s="229" t="s">
        <v>179</v>
      </c>
      <c r="D92" s="231" t="s">
        <v>166</v>
      </c>
      <c r="E92" s="452" t="s">
        <v>695</v>
      </c>
      <c r="F92" s="235">
        <v>3</v>
      </c>
      <c r="G92" s="23">
        <v>1</v>
      </c>
      <c r="H92" s="450" t="s">
        <v>697</v>
      </c>
      <c r="I92" s="455" t="s">
        <v>698</v>
      </c>
      <c r="J92" s="278">
        <v>2</v>
      </c>
      <c r="K92" s="220" t="str">
        <f>+IF(OR(ISBLANK(F92),ISBLANK(J92)),"",IF(OR(AND(F92=1,J92=1),AND(F92=1,J92=2),AND(F92=1,J92=3)),"Deficiencia de control mayor (diseño y ejecución)",IF(OR(AND(F92=2,J92=2),AND(F92=3,J92=1),AND(F92=3,J92=2),AND(F92=2,J92=1)),"Deficiencia de control (diseño o ejecución)",IF(AND(F92=2,J92=3),"Oportunidad de mejora","Mantenimiento del control"))))</f>
        <v>Deficiencia de control (diseño o ejecución)</v>
      </c>
      <c r="L92" s="223">
        <f>+IF(K92="",0,IF(K92="Deficiencia de control mayor (diseño y ejecución)",4,IF(K92="Deficiencia de control (diseño o ejecución)",20,IF(K92="Oportunidad de mejora",40,60))))</f>
        <v>20</v>
      </c>
      <c r="M92" s="223">
        <v>0.98965199999999998</v>
      </c>
      <c r="N92" s="275">
        <f>+L92+M92</f>
        <v>20.989652</v>
      </c>
      <c r="O92" s="275"/>
      <c r="P92" s="12"/>
      <c r="Q92" s="12"/>
      <c r="R92" s="12"/>
      <c r="S92" s="12"/>
      <c r="T92" s="12"/>
      <c r="U92" s="12"/>
      <c r="V92" s="12"/>
      <c r="W92" s="12"/>
      <c r="X92" s="12"/>
      <c r="Y92" s="12"/>
      <c r="Z92" s="12"/>
    </row>
    <row r="93" spans="1:26" ht="111.75" customHeight="1" x14ac:dyDescent="0.2">
      <c r="A93" s="12"/>
      <c r="B93" s="230"/>
      <c r="C93" s="230"/>
      <c r="D93" s="232"/>
      <c r="E93" s="234"/>
      <c r="F93" s="234"/>
      <c r="G93" s="19">
        <v>2</v>
      </c>
      <c r="H93" s="451"/>
      <c r="I93" s="234"/>
      <c r="J93" s="267"/>
      <c r="K93" s="222"/>
      <c r="L93" s="225"/>
      <c r="M93" s="225"/>
      <c r="N93" s="225"/>
      <c r="O93" s="225"/>
      <c r="P93" s="12"/>
      <c r="Q93" s="12"/>
      <c r="R93" s="12"/>
      <c r="S93" s="12"/>
      <c r="T93" s="12"/>
      <c r="U93" s="12"/>
      <c r="V93" s="12"/>
      <c r="W93" s="12"/>
      <c r="X93" s="12"/>
      <c r="Y93" s="12"/>
      <c r="Z93" s="12"/>
    </row>
    <row r="94" spans="1:26" ht="30.75" customHeight="1" x14ac:dyDescent="0.2">
      <c r="A94" s="12"/>
      <c r="B94" s="229" t="str">
        <f>+LEFT(C94,3)</f>
        <v>4.7</v>
      </c>
      <c r="C94" s="309" t="s">
        <v>180</v>
      </c>
      <c r="D94" s="231" t="s">
        <v>166</v>
      </c>
      <c r="E94" s="452" t="s">
        <v>699</v>
      </c>
      <c r="F94" s="235">
        <v>3</v>
      </c>
      <c r="G94" s="23">
        <v>1</v>
      </c>
      <c r="H94" s="28" t="s">
        <v>181</v>
      </c>
      <c r="I94" s="455" t="s">
        <v>700</v>
      </c>
      <c r="J94" s="235">
        <v>3</v>
      </c>
      <c r="K94" s="220"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223">
        <f>+IF(K94="",0,IF(K94="Deficiencia de control mayor (diseño y ejecución)",4,IF(K94="Deficiencia de control (diseño o ejecución)",20,IF(K94="Oportunidad de mejora",40,60))))</f>
        <v>60</v>
      </c>
      <c r="M94" s="223">
        <v>1.8962300000000001</v>
      </c>
      <c r="N94" s="226">
        <f>+L94+M94</f>
        <v>61.896230000000003</v>
      </c>
      <c r="O94" s="226"/>
      <c r="P94" s="12"/>
      <c r="Q94" s="12"/>
      <c r="R94" s="12"/>
      <c r="S94" s="12"/>
      <c r="T94" s="12"/>
      <c r="U94" s="12"/>
      <c r="V94" s="12"/>
      <c r="W94" s="12"/>
      <c r="X94" s="12"/>
      <c r="Y94" s="12"/>
      <c r="Z94" s="12"/>
    </row>
    <row r="95" spans="1:26" ht="30.75" customHeight="1" x14ac:dyDescent="0.2">
      <c r="A95" s="12"/>
      <c r="B95" s="230"/>
      <c r="C95" s="230"/>
      <c r="D95" s="232"/>
      <c r="E95" s="232"/>
      <c r="F95" s="232"/>
      <c r="G95" s="17">
        <v>2</v>
      </c>
      <c r="H95" s="36" t="s">
        <v>182</v>
      </c>
      <c r="I95" s="232"/>
      <c r="J95" s="232"/>
      <c r="K95" s="221"/>
      <c r="L95" s="224"/>
      <c r="M95" s="224"/>
      <c r="N95" s="224"/>
      <c r="O95" s="224"/>
      <c r="P95" s="12"/>
      <c r="Q95" s="12"/>
      <c r="R95" s="12"/>
      <c r="S95" s="12"/>
      <c r="T95" s="12"/>
      <c r="U95" s="12"/>
      <c r="V95" s="12"/>
      <c r="W95" s="12"/>
      <c r="X95" s="12"/>
      <c r="Y95" s="12"/>
      <c r="Z95" s="12"/>
    </row>
    <row r="96" spans="1:26" ht="30.75" customHeight="1" x14ac:dyDescent="0.2">
      <c r="A96" s="12"/>
      <c r="B96" s="230"/>
      <c r="C96" s="230"/>
      <c r="D96" s="232"/>
      <c r="E96" s="232"/>
      <c r="F96" s="232"/>
      <c r="G96" s="17">
        <v>3</v>
      </c>
      <c r="H96" s="36" t="s">
        <v>183</v>
      </c>
      <c r="I96" s="232"/>
      <c r="J96" s="232"/>
      <c r="K96" s="221"/>
      <c r="L96" s="224"/>
      <c r="M96" s="224"/>
      <c r="N96" s="224"/>
      <c r="O96" s="224"/>
      <c r="P96" s="12"/>
      <c r="Q96" s="12"/>
      <c r="R96" s="12"/>
      <c r="S96" s="12"/>
      <c r="T96" s="12"/>
      <c r="U96" s="12"/>
      <c r="V96" s="12"/>
      <c r="W96" s="12"/>
      <c r="X96" s="12"/>
      <c r="Y96" s="12"/>
      <c r="Z96" s="12"/>
    </row>
    <row r="97" spans="1:26" ht="34.5" customHeight="1" x14ac:dyDescent="0.2">
      <c r="A97" s="12"/>
      <c r="B97" s="230"/>
      <c r="C97" s="310"/>
      <c r="D97" s="232"/>
      <c r="E97" s="234"/>
      <c r="F97" s="234"/>
      <c r="G97" s="19">
        <v>4</v>
      </c>
      <c r="H97" s="25" t="s">
        <v>184</v>
      </c>
      <c r="I97" s="234"/>
      <c r="J97" s="234"/>
      <c r="K97" s="301"/>
      <c r="L97" s="225"/>
      <c r="M97" s="225"/>
      <c r="N97" s="225"/>
      <c r="O97" s="225"/>
      <c r="P97" s="12"/>
      <c r="Q97" s="12"/>
      <c r="R97" s="12"/>
      <c r="S97" s="12"/>
      <c r="T97" s="12"/>
      <c r="U97" s="12"/>
      <c r="V97" s="12"/>
      <c r="W97" s="12"/>
      <c r="X97" s="12"/>
      <c r="Y97" s="12"/>
      <c r="Z97" s="12"/>
    </row>
    <row r="98" spans="1:26" ht="34.5" customHeight="1" x14ac:dyDescent="0.2">
      <c r="A98" s="12"/>
      <c r="B98" s="250"/>
      <c r="C98" s="250" t="s">
        <v>185</v>
      </c>
      <c r="D98" s="253" t="s">
        <v>1</v>
      </c>
      <c r="E98" s="255" t="s">
        <v>186</v>
      </c>
      <c r="F98" s="256" t="s">
        <v>187</v>
      </c>
      <c r="G98" s="259" t="s">
        <v>91</v>
      </c>
      <c r="H98" s="260"/>
      <c r="I98" s="261"/>
      <c r="J98" s="262" t="s">
        <v>188</v>
      </c>
      <c r="K98" s="263" t="s">
        <v>123</v>
      </c>
      <c r="L98" s="264"/>
      <c r="M98" s="264"/>
      <c r="N98" s="257"/>
      <c r="O98" s="257"/>
      <c r="P98" s="12"/>
      <c r="Q98" s="12"/>
      <c r="R98" s="12"/>
      <c r="S98" s="12"/>
      <c r="T98" s="12"/>
      <c r="U98" s="12"/>
      <c r="V98" s="12"/>
      <c r="W98" s="12"/>
      <c r="X98" s="12"/>
      <c r="Y98" s="12"/>
      <c r="Z98" s="12"/>
    </row>
    <row r="99" spans="1:26" ht="57" customHeight="1" x14ac:dyDescent="0.2">
      <c r="A99" s="12"/>
      <c r="B99" s="251"/>
      <c r="C99" s="251"/>
      <c r="D99" s="221"/>
      <c r="E99" s="221"/>
      <c r="F99" s="221"/>
      <c r="G99" s="258" t="s">
        <v>2</v>
      </c>
      <c r="H99" s="253" t="s">
        <v>3</v>
      </c>
      <c r="I99" s="253" t="s">
        <v>94</v>
      </c>
      <c r="J99" s="221"/>
      <c r="K99" s="221"/>
      <c r="L99" s="224"/>
      <c r="M99" s="224"/>
      <c r="N99" s="224"/>
      <c r="O99" s="224"/>
      <c r="P99" s="12"/>
      <c r="Q99" s="12"/>
      <c r="R99" s="12"/>
      <c r="S99" s="12"/>
      <c r="T99" s="12"/>
      <c r="U99" s="12"/>
      <c r="V99" s="12"/>
      <c r="W99" s="12"/>
      <c r="X99" s="12"/>
      <c r="Y99" s="12"/>
      <c r="Z99" s="12"/>
    </row>
    <row r="100" spans="1:26" ht="24" customHeight="1" x14ac:dyDescent="0.2">
      <c r="A100" s="12"/>
      <c r="B100" s="252"/>
      <c r="C100" s="252"/>
      <c r="D100" s="254"/>
      <c r="E100" s="222"/>
      <c r="F100" s="254"/>
      <c r="G100" s="222"/>
      <c r="H100" s="222"/>
      <c r="I100" s="222"/>
      <c r="J100" s="222"/>
      <c r="K100" s="222"/>
      <c r="L100" s="225"/>
      <c r="M100" s="225"/>
      <c r="N100" s="225"/>
      <c r="O100" s="225"/>
      <c r="P100" s="12"/>
      <c r="Q100" s="12"/>
      <c r="R100" s="12"/>
      <c r="S100" s="12"/>
      <c r="T100" s="12"/>
      <c r="U100" s="12"/>
      <c r="V100" s="12"/>
      <c r="W100" s="12"/>
      <c r="X100" s="12"/>
      <c r="Y100" s="12"/>
      <c r="Z100" s="12"/>
    </row>
    <row r="101" spans="1:26" ht="80.25" customHeight="1" x14ac:dyDescent="0.2">
      <c r="A101" s="12"/>
      <c r="B101" s="229" t="str">
        <f>+LEFT(C101,3)</f>
        <v>5.1</v>
      </c>
      <c r="C101" s="229" t="s">
        <v>189</v>
      </c>
      <c r="D101" s="305" t="s">
        <v>190</v>
      </c>
      <c r="E101" s="459" t="s">
        <v>191</v>
      </c>
      <c r="F101" s="235">
        <v>3</v>
      </c>
      <c r="G101" s="23">
        <v>1</v>
      </c>
      <c r="H101" s="37" t="s">
        <v>192</v>
      </c>
      <c r="I101" s="308" t="s">
        <v>193</v>
      </c>
      <c r="J101" s="248">
        <v>3</v>
      </c>
      <c r="K101" s="220"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223">
        <f>+IF(K101="",0,IF(K101="Deficiencia de control mayor (diseño y ejecución)",4,IF(K101="Deficiencia de control (diseño o ejecución)",20,IF(K101="Oportunidad de mejora",40,60))))</f>
        <v>60</v>
      </c>
      <c r="M101" s="223">
        <v>1.1896</v>
      </c>
      <c r="N101" s="226">
        <f>+L101+M101</f>
        <v>61.189599999999999</v>
      </c>
      <c r="O101" s="226"/>
      <c r="P101" s="12"/>
      <c r="Q101" s="12"/>
      <c r="R101" s="12"/>
      <c r="S101" s="12"/>
      <c r="T101" s="12"/>
      <c r="U101" s="12"/>
      <c r="V101" s="12"/>
      <c r="W101" s="12"/>
      <c r="X101" s="12"/>
      <c r="Y101" s="12"/>
      <c r="Z101" s="12"/>
    </row>
    <row r="102" spans="1:26" ht="141" customHeight="1" x14ac:dyDescent="0.2">
      <c r="A102" s="12"/>
      <c r="B102" s="230"/>
      <c r="C102" s="230"/>
      <c r="D102" s="306"/>
      <c r="E102" s="306"/>
      <c r="F102" s="232"/>
      <c r="G102" s="19">
        <v>2</v>
      </c>
      <c r="H102" s="25" t="s">
        <v>138</v>
      </c>
      <c r="I102" s="221"/>
      <c r="J102" s="303"/>
      <c r="K102" s="221"/>
      <c r="L102" s="224"/>
      <c r="M102" s="224"/>
      <c r="N102" s="224"/>
      <c r="O102" s="224"/>
      <c r="P102" s="12"/>
      <c r="Q102" s="12"/>
      <c r="R102" s="12"/>
      <c r="S102" s="12"/>
      <c r="T102" s="12"/>
      <c r="U102" s="12"/>
      <c r="V102" s="12"/>
      <c r="W102" s="12"/>
      <c r="X102" s="12"/>
      <c r="Y102" s="12"/>
      <c r="Z102" s="12"/>
    </row>
    <row r="103" spans="1:26" ht="141" customHeight="1" x14ac:dyDescent="0.2">
      <c r="A103" s="12"/>
      <c r="B103" s="238"/>
      <c r="C103" s="238"/>
      <c r="D103" s="307"/>
      <c r="E103" s="307"/>
      <c r="F103" s="234"/>
      <c r="G103" s="38">
        <v>3</v>
      </c>
      <c r="H103" s="451" t="s">
        <v>139</v>
      </c>
      <c r="I103" s="301"/>
      <c r="J103" s="304"/>
      <c r="K103" s="301"/>
      <c r="L103" s="225"/>
      <c r="M103" s="225"/>
      <c r="N103" s="225"/>
      <c r="O103" s="225"/>
      <c r="P103" s="12"/>
      <c r="Q103" s="12"/>
      <c r="R103" s="12"/>
      <c r="S103" s="12"/>
      <c r="T103" s="12"/>
      <c r="U103" s="12"/>
      <c r="V103" s="12"/>
      <c r="W103" s="12"/>
      <c r="X103" s="12"/>
      <c r="Y103" s="12"/>
      <c r="Z103" s="12"/>
    </row>
    <row r="104" spans="1:26" ht="76.5" customHeight="1" x14ac:dyDescent="0.2">
      <c r="A104" s="12"/>
      <c r="B104" s="229" t="str">
        <f>+LEFT(C104,3)</f>
        <v>5.2</v>
      </c>
      <c r="C104" s="229" t="s">
        <v>194</v>
      </c>
      <c r="D104" s="231" t="s">
        <v>195</v>
      </c>
      <c r="E104" s="281" t="s">
        <v>701</v>
      </c>
      <c r="F104" s="235">
        <v>3</v>
      </c>
      <c r="G104" s="19">
        <v>1</v>
      </c>
      <c r="H104" s="460" t="s">
        <v>702</v>
      </c>
      <c r="I104" s="461" t="s">
        <v>706</v>
      </c>
      <c r="J104" s="235">
        <v>3</v>
      </c>
      <c r="K104" s="220"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223">
        <f>+IF(K104="",0,IF(K104="Deficiencia de control mayor (diseño y ejecución)",4,IF(K104="Deficiencia de control (diseño o ejecución)",20,IF(K104="Oportunidad de mejora",40,60))))</f>
        <v>60</v>
      </c>
      <c r="M104" s="223">
        <v>1.28965</v>
      </c>
      <c r="N104" s="226">
        <f>+L104+M104</f>
        <v>61.289650000000002</v>
      </c>
      <c r="O104" s="226"/>
      <c r="P104" s="12"/>
      <c r="Q104" s="12"/>
      <c r="R104" s="12"/>
      <c r="S104" s="12"/>
      <c r="T104" s="12"/>
      <c r="U104" s="12"/>
      <c r="V104" s="12"/>
      <c r="W104" s="12"/>
      <c r="X104" s="12"/>
      <c r="Y104" s="12"/>
      <c r="Z104" s="12"/>
    </row>
    <row r="105" spans="1:26" ht="24" customHeight="1" x14ac:dyDescent="0.2">
      <c r="A105" s="12"/>
      <c r="B105" s="230"/>
      <c r="C105" s="230"/>
      <c r="D105" s="232"/>
      <c r="E105" s="232"/>
      <c r="F105" s="232"/>
      <c r="G105" s="19">
        <v>2</v>
      </c>
      <c r="H105" s="25" t="s">
        <v>196</v>
      </c>
      <c r="I105" s="232"/>
      <c r="J105" s="232"/>
      <c r="K105" s="221"/>
      <c r="L105" s="224"/>
      <c r="M105" s="224"/>
      <c r="N105" s="224"/>
      <c r="O105" s="224"/>
      <c r="P105" s="12"/>
      <c r="Q105" s="12"/>
      <c r="R105" s="12"/>
      <c r="S105" s="12"/>
      <c r="T105" s="12"/>
      <c r="U105" s="12"/>
      <c r="V105" s="12"/>
      <c r="W105" s="12"/>
      <c r="X105" s="12"/>
      <c r="Y105" s="12"/>
      <c r="Z105" s="12"/>
    </row>
    <row r="106" spans="1:26" ht="53.25" customHeight="1" x14ac:dyDescent="0.2">
      <c r="A106" s="12"/>
      <c r="B106" s="230"/>
      <c r="C106" s="230"/>
      <c r="D106" s="232"/>
      <c r="E106" s="232"/>
      <c r="F106" s="232"/>
      <c r="G106" s="19">
        <v>3</v>
      </c>
      <c r="H106" s="451" t="s">
        <v>703</v>
      </c>
      <c r="I106" s="232"/>
      <c r="J106" s="232"/>
      <c r="K106" s="221"/>
      <c r="L106" s="224"/>
      <c r="M106" s="224"/>
      <c r="N106" s="224"/>
      <c r="O106" s="224"/>
      <c r="P106" s="12"/>
      <c r="Q106" s="12"/>
      <c r="R106" s="12"/>
      <c r="S106" s="12"/>
      <c r="T106" s="12"/>
      <c r="U106" s="12"/>
      <c r="V106" s="12"/>
      <c r="W106" s="12"/>
      <c r="X106" s="12"/>
      <c r="Y106" s="12"/>
      <c r="Z106" s="12"/>
    </row>
    <row r="107" spans="1:26" ht="64.5" customHeight="1" x14ac:dyDescent="0.2">
      <c r="A107" s="12"/>
      <c r="B107" s="230"/>
      <c r="C107" s="230"/>
      <c r="D107" s="232"/>
      <c r="E107" s="232"/>
      <c r="F107" s="232"/>
      <c r="G107" s="19">
        <v>4</v>
      </c>
      <c r="H107" s="451" t="s">
        <v>704</v>
      </c>
      <c r="I107" s="232"/>
      <c r="J107" s="232"/>
      <c r="K107" s="221"/>
      <c r="L107" s="224"/>
      <c r="M107" s="224"/>
      <c r="N107" s="224"/>
      <c r="O107" s="224"/>
      <c r="P107" s="12"/>
      <c r="Q107" s="12"/>
      <c r="R107" s="12"/>
      <c r="S107" s="12"/>
      <c r="T107" s="12"/>
      <c r="U107" s="12"/>
      <c r="V107" s="12"/>
      <c r="W107" s="12"/>
      <c r="X107" s="12"/>
      <c r="Y107" s="12"/>
      <c r="Z107" s="12"/>
    </row>
    <row r="108" spans="1:26" ht="69.75" customHeight="1" x14ac:dyDescent="0.2">
      <c r="A108" s="12"/>
      <c r="B108" s="230"/>
      <c r="C108" s="230"/>
      <c r="D108" s="232"/>
      <c r="E108" s="232"/>
      <c r="F108" s="232"/>
      <c r="G108" s="19">
        <v>5</v>
      </c>
      <c r="H108" s="451" t="s">
        <v>705</v>
      </c>
      <c r="I108" s="232"/>
      <c r="J108" s="232"/>
      <c r="K108" s="221"/>
      <c r="L108" s="224"/>
      <c r="M108" s="224"/>
      <c r="N108" s="224"/>
      <c r="O108" s="224"/>
      <c r="P108" s="12"/>
      <c r="Q108" s="12"/>
      <c r="R108" s="12"/>
      <c r="S108" s="12"/>
      <c r="T108" s="12"/>
      <c r="U108" s="12"/>
      <c r="V108" s="12"/>
      <c r="W108" s="12"/>
      <c r="X108" s="12"/>
      <c r="Y108" s="12"/>
      <c r="Z108" s="12"/>
    </row>
    <row r="109" spans="1:26" ht="45" customHeight="1" x14ac:dyDescent="0.2">
      <c r="A109" s="12"/>
      <c r="B109" s="230"/>
      <c r="C109" s="230"/>
      <c r="D109" s="232"/>
      <c r="E109" s="234"/>
      <c r="F109" s="234"/>
      <c r="G109" s="19">
        <v>6</v>
      </c>
      <c r="H109" s="25" t="s">
        <v>197</v>
      </c>
      <c r="I109" s="234"/>
      <c r="J109" s="234"/>
      <c r="K109" s="222"/>
      <c r="L109" s="225"/>
      <c r="M109" s="225"/>
      <c r="N109" s="225"/>
      <c r="O109" s="225"/>
      <c r="P109" s="12"/>
      <c r="Q109" s="12"/>
      <c r="R109" s="12"/>
      <c r="S109" s="12"/>
      <c r="T109" s="12"/>
      <c r="U109" s="12"/>
      <c r="V109" s="12"/>
      <c r="W109" s="12"/>
      <c r="X109" s="12"/>
      <c r="Y109" s="12"/>
      <c r="Z109" s="12"/>
    </row>
    <row r="110" spans="1:26" ht="65.25" customHeight="1" x14ac:dyDescent="0.2">
      <c r="A110" s="12"/>
      <c r="B110" s="229" t="str">
        <f>+LEFT(C110,3)</f>
        <v>5.3</v>
      </c>
      <c r="C110" s="229" t="s">
        <v>198</v>
      </c>
      <c r="D110" s="231" t="s">
        <v>199</v>
      </c>
      <c r="E110" s="233" t="s">
        <v>200</v>
      </c>
      <c r="F110" s="235">
        <v>3</v>
      </c>
      <c r="G110" s="23">
        <v>1</v>
      </c>
      <c r="H110" s="460" t="s">
        <v>707</v>
      </c>
      <c r="I110" s="455" t="s">
        <v>708</v>
      </c>
      <c r="J110" s="235">
        <v>3</v>
      </c>
      <c r="K110" s="220"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223">
        <f>+IF(K110="",0,IF(K110="Deficiencia de control mayor (diseño y ejecución)",4,IF(K110="Deficiencia de control (diseño o ejecución)",20,IF(K110="Oportunidad de mejora",40,60))))</f>
        <v>60</v>
      </c>
      <c r="M110" s="223">
        <v>1.3896299999999999</v>
      </c>
      <c r="N110" s="226">
        <f>+L110+M110</f>
        <v>61.389629999999997</v>
      </c>
      <c r="O110" s="226"/>
      <c r="P110" s="12"/>
      <c r="Q110" s="12"/>
      <c r="R110" s="12"/>
      <c r="S110" s="12"/>
      <c r="T110" s="12"/>
      <c r="U110" s="12"/>
      <c r="V110" s="12"/>
      <c r="W110" s="12"/>
      <c r="X110" s="12"/>
      <c r="Y110" s="12"/>
      <c r="Z110" s="12"/>
    </row>
    <row r="111" spans="1:26" ht="122.25" customHeight="1" x14ac:dyDescent="0.2">
      <c r="A111" s="12"/>
      <c r="B111" s="230"/>
      <c r="C111" s="230"/>
      <c r="D111" s="232"/>
      <c r="E111" s="232"/>
      <c r="F111" s="232"/>
      <c r="G111" s="227">
        <v>2</v>
      </c>
      <c r="H111" s="454" t="s">
        <v>679</v>
      </c>
      <c r="I111" s="232"/>
      <c r="J111" s="232"/>
      <c r="K111" s="221"/>
      <c r="L111" s="224"/>
      <c r="M111" s="224"/>
      <c r="N111" s="224"/>
      <c r="O111" s="224"/>
      <c r="P111" s="12"/>
      <c r="Q111" s="12"/>
      <c r="R111" s="12"/>
      <c r="S111" s="12"/>
      <c r="T111" s="12"/>
      <c r="U111" s="12"/>
      <c r="V111" s="12"/>
      <c r="W111" s="12"/>
      <c r="X111" s="12"/>
      <c r="Y111" s="12"/>
      <c r="Z111" s="12"/>
    </row>
    <row r="112" spans="1:26" ht="113.25" customHeight="1" x14ac:dyDescent="0.2">
      <c r="A112" s="12"/>
      <c r="B112" s="230"/>
      <c r="C112" s="230"/>
      <c r="D112" s="232"/>
      <c r="E112" s="232"/>
      <c r="F112" s="232"/>
      <c r="G112" s="228"/>
      <c r="H112" s="228"/>
      <c r="I112" s="232"/>
      <c r="J112" s="232"/>
      <c r="K112" s="221"/>
      <c r="L112" s="224"/>
      <c r="M112" s="224"/>
      <c r="N112" s="224"/>
      <c r="O112" s="224"/>
      <c r="P112" s="12"/>
      <c r="Q112" s="12"/>
      <c r="R112" s="12"/>
      <c r="S112" s="12"/>
      <c r="T112" s="12"/>
      <c r="U112" s="12"/>
      <c r="V112" s="12"/>
      <c r="W112" s="12"/>
      <c r="X112" s="12"/>
      <c r="Y112" s="12"/>
      <c r="Z112" s="12"/>
    </row>
    <row r="113" spans="1:26" ht="197.25" customHeight="1" x14ac:dyDescent="0.2">
      <c r="A113" s="12"/>
      <c r="B113" s="230"/>
      <c r="C113" s="230"/>
      <c r="D113" s="232"/>
      <c r="E113" s="232"/>
      <c r="F113" s="232"/>
      <c r="G113" s="227">
        <v>3</v>
      </c>
      <c r="H113" s="454" t="s">
        <v>685</v>
      </c>
      <c r="I113" s="232"/>
      <c r="J113" s="232"/>
      <c r="K113" s="221"/>
      <c r="L113" s="224"/>
      <c r="M113" s="224"/>
      <c r="N113" s="224"/>
      <c r="O113" s="224"/>
      <c r="P113" s="12"/>
      <c r="Q113" s="12"/>
      <c r="R113" s="12"/>
      <c r="S113" s="12"/>
      <c r="T113" s="12"/>
      <c r="U113" s="12"/>
      <c r="V113" s="12"/>
      <c r="W113" s="12"/>
      <c r="X113" s="12"/>
      <c r="Y113" s="12"/>
      <c r="Z113" s="12"/>
    </row>
    <row r="114" spans="1:26" ht="236.25" customHeight="1" x14ac:dyDescent="0.2">
      <c r="A114" s="12"/>
      <c r="B114" s="230"/>
      <c r="C114" s="230"/>
      <c r="D114" s="232"/>
      <c r="E114" s="232"/>
      <c r="F114" s="232"/>
      <c r="G114" s="228"/>
      <c r="H114" s="228"/>
      <c r="I114" s="232"/>
      <c r="J114" s="232"/>
      <c r="K114" s="221"/>
      <c r="L114" s="224"/>
      <c r="M114" s="224"/>
      <c r="N114" s="224"/>
      <c r="O114" s="224"/>
      <c r="P114" s="12"/>
      <c r="Q114" s="12"/>
      <c r="R114" s="12"/>
      <c r="S114" s="12"/>
      <c r="T114" s="12"/>
      <c r="U114" s="12"/>
      <c r="V114" s="12"/>
      <c r="W114" s="12"/>
      <c r="X114" s="12"/>
      <c r="Y114" s="12"/>
      <c r="Z114" s="12"/>
    </row>
    <row r="115" spans="1:26" ht="136.5" customHeight="1" x14ac:dyDescent="0.2">
      <c r="A115" s="12"/>
      <c r="B115" s="238"/>
      <c r="C115" s="238"/>
      <c r="D115" s="239"/>
      <c r="E115" s="239"/>
      <c r="F115" s="239"/>
      <c r="G115" s="19">
        <v>4</v>
      </c>
      <c r="H115" s="451" t="s">
        <v>675</v>
      </c>
      <c r="I115" s="239"/>
      <c r="J115" s="239"/>
      <c r="K115" s="301"/>
      <c r="L115" s="225"/>
      <c r="M115" s="225"/>
      <c r="N115" s="225"/>
      <c r="O115" s="225"/>
      <c r="P115" s="12"/>
      <c r="Q115" s="12"/>
      <c r="R115" s="12"/>
      <c r="S115" s="12"/>
      <c r="T115" s="12"/>
      <c r="U115" s="12"/>
      <c r="V115" s="12"/>
      <c r="W115" s="12"/>
      <c r="X115" s="12"/>
      <c r="Y115" s="12"/>
      <c r="Z115" s="12"/>
    </row>
    <row r="116" spans="1:26" ht="93.75" customHeight="1" x14ac:dyDescent="0.2">
      <c r="A116" s="12"/>
      <c r="B116" s="229" t="str">
        <f>+LEFT(C116,3)</f>
        <v>5.4</v>
      </c>
      <c r="C116" s="229" t="s">
        <v>201</v>
      </c>
      <c r="D116" s="231" t="s">
        <v>202</v>
      </c>
      <c r="E116" s="237" t="s">
        <v>203</v>
      </c>
      <c r="F116" s="235">
        <v>3</v>
      </c>
      <c r="G116" s="23">
        <v>1</v>
      </c>
      <c r="H116" s="451" t="s">
        <v>677</v>
      </c>
      <c r="I116" s="455" t="s">
        <v>710</v>
      </c>
      <c r="J116" s="235">
        <v>3</v>
      </c>
      <c r="K116" s="220" t="s">
        <v>172</v>
      </c>
      <c r="L116" s="223">
        <f>+IF(K116="",0,IF(K116="Deficiencia de control mayor (diseño y ejecución)",4,IF(K116="Deficiencia de control (diseño o ejecución)",20,IF(K116="Oportunidad de mejora",40,60))))</f>
        <v>60</v>
      </c>
      <c r="M116" s="223">
        <v>1.48963</v>
      </c>
      <c r="N116" s="226">
        <f>+L116+M116</f>
        <v>61.489629999999998</v>
      </c>
      <c r="O116" s="226"/>
      <c r="P116" s="12"/>
      <c r="Q116" s="12"/>
      <c r="R116" s="12"/>
      <c r="S116" s="12"/>
      <c r="T116" s="12"/>
      <c r="U116" s="12"/>
      <c r="V116" s="12"/>
      <c r="W116" s="12"/>
      <c r="X116" s="12"/>
      <c r="Y116" s="12"/>
      <c r="Z116" s="12"/>
    </row>
    <row r="117" spans="1:26" ht="65.25" customHeight="1" x14ac:dyDescent="0.2">
      <c r="A117" s="12"/>
      <c r="B117" s="230"/>
      <c r="C117" s="230"/>
      <c r="D117" s="232"/>
      <c r="E117" s="232"/>
      <c r="F117" s="232"/>
      <c r="G117" s="19">
        <v>2</v>
      </c>
      <c r="H117" s="451" t="s">
        <v>693</v>
      </c>
      <c r="I117" s="232"/>
      <c r="J117" s="232"/>
      <c r="K117" s="221"/>
      <c r="L117" s="224"/>
      <c r="M117" s="224"/>
      <c r="N117" s="224"/>
      <c r="O117" s="224"/>
      <c r="P117" s="12"/>
      <c r="Q117" s="12"/>
      <c r="R117" s="12"/>
      <c r="S117" s="12"/>
      <c r="T117" s="12"/>
      <c r="U117" s="12"/>
      <c r="V117" s="12"/>
      <c r="W117" s="12"/>
      <c r="X117" s="12"/>
      <c r="Y117" s="12"/>
      <c r="Z117" s="12"/>
    </row>
    <row r="118" spans="1:26" ht="40.5" customHeight="1" x14ac:dyDescent="0.2">
      <c r="A118" s="12"/>
      <c r="B118" s="230"/>
      <c r="C118" s="230"/>
      <c r="D118" s="232"/>
      <c r="E118" s="232"/>
      <c r="F118" s="232"/>
      <c r="G118" s="19">
        <v>3</v>
      </c>
      <c r="H118" s="25" t="s">
        <v>138</v>
      </c>
      <c r="I118" s="232"/>
      <c r="J118" s="232"/>
      <c r="K118" s="221"/>
      <c r="L118" s="224"/>
      <c r="M118" s="224"/>
      <c r="N118" s="224"/>
      <c r="O118" s="224"/>
      <c r="P118" s="12"/>
      <c r="Q118" s="12"/>
      <c r="R118" s="12"/>
      <c r="S118" s="12"/>
      <c r="T118" s="12"/>
      <c r="U118" s="12"/>
      <c r="V118" s="12"/>
      <c r="W118" s="12"/>
      <c r="X118" s="12"/>
      <c r="Y118" s="12"/>
      <c r="Z118" s="12"/>
    </row>
    <row r="119" spans="1:26" ht="39.75" customHeight="1" x14ac:dyDescent="0.2">
      <c r="A119" s="12"/>
      <c r="B119" s="230"/>
      <c r="C119" s="230"/>
      <c r="D119" s="232"/>
      <c r="E119" s="234"/>
      <c r="F119" s="234"/>
      <c r="G119" s="19">
        <v>4</v>
      </c>
      <c r="H119" s="451" t="s">
        <v>709</v>
      </c>
      <c r="I119" s="234"/>
      <c r="J119" s="234"/>
      <c r="K119" s="222"/>
      <c r="L119" s="225"/>
      <c r="M119" s="225"/>
      <c r="N119" s="225"/>
      <c r="O119" s="225"/>
      <c r="P119" s="12"/>
      <c r="Q119" s="12"/>
      <c r="R119" s="12"/>
      <c r="S119" s="12"/>
      <c r="T119" s="12"/>
      <c r="U119" s="12"/>
      <c r="V119" s="12"/>
      <c r="W119" s="12"/>
      <c r="X119" s="12"/>
      <c r="Y119" s="12"/>
      <c r="Z119" s="12"/>
    </row>
    <row r="120" spans="1:26" ht="24.75" customHeight="1" x14ac:dyDescent="0.2">
      <c r="A120" s="12"/>
      <c r="B120" s="229" t="str">
        <f>+LEFT(C120,3)</f>
        <v>5.5</v>
      </c>
      <c r="C120" s="229" t="s">
        <v>204</v>
      </c>
      <c r="D120" s="231" t="s">
        <v>205</v>
      </c>
      <c r="E120" s="233" t="s">
        <v>206</v>
      </c>
      <c r="F120" s="235">
        <v>3</v>
      </c>
      <c r="G120" s="23">
        <v>1</v>
      </c>
      <c r="H120" s="460" t="s">
        <v>711</v>
      </c>
      <c r="I120" s="455" t="s">
        <v>713</v>
      </c>
      <c r="J120" s="235">
        <v>3</v>
      </c>
      <c r="K120" s="220"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223">
        <f>+IF(K120="",0,IF(K120="Deficiencia de control mayor (diseño y ejecución)",4,IF(K120="Deficiencia de control (diseño o ejecución)",20,IF(K120="Oportunidad de mejora",40,60))))</f>
        <v>60</v>
      </c>
      <c r="M120" s="223">
        <v>1.58965</v>
      </c>
      <c r="N120" s="226">
        <f>+L120+M120</f>
        <v>61.589649999999999</v>
      </c>
      <c r="O120" s="226"/>
      <c r="P120" s="12"/>
      <c r="Q120" s="12"/>
      <c r="R120" s="12"/>
      <c r="S120" s="12"/>
      <c r="T120" s="12"/>
      <c r="U120" s="12"/>
      <c r="V120" s="12"/>
      <c r="W120" s="12"/>
      <c r="X120" s="12"/>
      <c r="Y120" s="12"/>
      <c r="Z120" s="12"/>
    </row>
    <row r="121" spans="1:26" ht="15.75" customHeight="1" x14ac:dyDescent="0.2">
      <c r="A121" s="12"/>
      <c r="B121" s="230"/>
      <c r="C121" s="230"/>
      <c r="D121" s="232"/>
      <c r="E121" s="232"/>
      <c r="F121" s="232"/>
      <c r="G121" s="19">
        <v>2</v>
      </c>
      <c r="H121" s="451" t="s">
        <v>712</v>
      </c>
      <c r="I121" s="232"/>
      <c r="J121" s="232"/>
      <c r="K121" s="221"/>
      <c r="L121" s="224"/>
      <c r="M121" s="224"/>
      <c r="N121" s="224"/>
      <c r="O121" s="224"/>
      <c r="P121" s="12"/>
      <c r="Q121" s="12"/>
      <c r="R121" s="12"/>
      <c r="S121" s="12"/>
      <c r="T121" s="12"/>
      <c r="U121" s="12"/>
      <c r="V121" s="12"/>
      <c r="W121" s="12"/>
      <c r="X121" s="12"/>
      <c r="Y121" s="12"/>
      <c r="Z121" s="12"/>
    </row>
    <row r="122" spans="1:26" ht="166.5" customHeight="1" x14ac:dyDescent="0.2">
      <c r="A122" s="12"/>
      <c r="B122" s="230"/>
      <c r="C122" s="230"/>
      <c r="D122" s="232"/>
      <c r="E122" s="232"/>
      <c r="F122" s="232"/>
      <c r="G122" s="227">
        <v>3</v>
      </c>
      <c r="H122" s="454" t="s">
        <v>685</v>
      </c>
      <c r="I122" s="232"/>
      <c r="J122" s="232"/>
      <c r="K122" s="221"/>
      <c r="L122" s="224"/>
      <c r="M122" s="224"/>
      <c r="N122" s="224"/>
      <c r="O122" s="224"/>
      <c r="P122" s="12"/>
      <c r="Q122" s="12"/>
      <c r="R122" s="12"/>
      <c r="S122" s="12"/>
      <c r="T122" s="12"/>
      <c r="U122" s="12"/>
      <c r="V122" s="12"/>
      <c r="W122" s="12"/>
      <c r="X122" s="12"/>
      <c r="Y122" s="12"/>
      <c r="Z122" s="12"/>
    </row>
    <row r="123" spans="1:26" ht="252" customHeight="1" x14ac:dyDescent="0.2">
      <c r="A123" s="12"/>
      <c r="B123" s="230"/>
      <c r="C123" s="230"/>
      <c r="D123" s="232"/>
      <c r="E123" s="232"/>
      <c r="F123" s="232"/>
      <c r="G123" s="228"/>
      <c r="H123" s="228"/>
      <c r="I123" s="232"/>
      <c r="J123" s="232"/>
      <c r="K123" s="221"/>
      <c r="L123" s="224"/>
      <c r="M123" s="224"/>
      <c r="N123" s="224"/>
      <c r="O123" s="224"/>
      <c r="P123" s="12"/>
      <c r="Q123" s="12"/>
      <c r="R123" s="12"/>
      <c r="S123" s="12"/>
      <c r="T123" s="12"/>
      <c r="U123" s="12"/>
      <c r="V123" s="12"/>
      <c r="W123" s="12"/>
      <c r="X123" s="12"/>
      <c r="Y123" s="12"/>
      <c r="Z123" s="12"/>
    </row>
    <row r="124" spans="1:26" ht="126" x14ac:dyDescent="0.2">
      <c r="A124" s="12"/>
      <c r="B124" s="230"/>
      <c r="C124" s="230"/>
      <c r="D124" s="232"/>
      <c r="E124" s="234"/>
      <c r="F124" s="234"/>
      <c r="G124" s="19">
        <v>4</v>
      </c>
      <c r="H124" s="451" t="s">
        <v>675</v>
      </c>
      <c r="I124" s="228"/>
      <c r="J124" s="234"/>
      <c r="K124" s="222"/>
      <c r="L124" s="225"/>
      <c r="M124" s="225"/>
      <c r="N124" s="225"/>
      <c r="O124" s="225"/>
      <c r="P124" s="12"/>
      <c r="Q124" s="12"/>
      <c r="R124" s="12"/>
      <c r="S124" s="12"/>
      <c r="T124" s="12"/>
      <c r="U124" s="12"/>
      <c r="V124" s="12"/>
      <c r="W124" s="12"/>
      <c r="X124" s="12"/>
      <c r="Y124" s="12"/>
      <c r="Z124" s="12"/>
    </row>
    <row r="125" spans="1:26" ht="28.5" customHeight="1" x14ac:dyDescent="0.2">
      <c r="A125" s="12"/>
      <c r="B125" s="243" t="str">
        <f>+LEFT(C125,3)</f>
        <v>5.6</v>
      </c>
      <c r="C125" s="229" t="s">
        <v>207</v>
      </c>
      <c r="D125" s="231" t="s">
        <v>205</v>
      </c>
      <c r="E125" s="233" t="s">
        <v>208</v>
      </c>
      <c r="F125" s="235">
        <v>3</v>
      </c>
      <c r="G125" s="246">
        <v>1</v>
      </c>
      <c r="H125" s="454" t="s">
        <v>685</v>
      </c>
      <c r="I125" s="236" t="s">
        <v>209</v>
      </c>
      <c r="J125" s="235">
        <v>3</v>
      </c>
      <c r="K125" s="240" t="str">
        <f>+IF(OR(ISBLANK(F125),ISBLANK(J125)),"",IF(OR(AND(F125=1,J125=1),AND(F125=1,J125=2),AND(F125=1,J125=3)),"Deficiencia de control mayor (diseño y ejecución)",IF(OR(AND(F125=2,J125=2),AND(F125=3,J125=1),AND(F125=3,J125=2),AND(F125=2,J125=1)),"Deficiencia de control (diseño o ejecución)",IF(AND(F125=2,J125=3),"Oportunidad de mejora","Mantenimiento del control"))))</f>
        <v>Mantenimiento del control</v>
      </c>
      <c r="L125" s="223">
        <f>+IF(K125="",0,IF(K125="Deficiencia de control mayor (diseño y ejecución)",4,IF(K125="Deficiencia de control (diseño o ejecución)",20,IF(K125="Oportunidad de mejora",40,60))))</f>
        <v>60</v>
      </c>
      <c r="M125" s="223">
        <v>1.6896530000000001</v>
      </c>
      <c r="N125" s="226">
        <f>+L125+M125</f>
        <v>61.689653</v>
      </c>
      <c r="O125" s="226"/>
      <c r="P125" s="12"/>
      <c r="Q125" s="12"/>
      <c r="R125" s="12"/>
      <c r="S125" s="12"/>
      <c r="T125" s="12"/>
      <c r="U125" s="12"/>
      <c r="V125" s="12"/>
      <c r="W125" s="12"/>
      <c r="X125" s="12"/>
      <c r="Y125" s="12"/>
      <c r="Z125" s="12"/>
    </row>
    <row r="126" spans="1:26" ht="409.5" customHeight="1" x14ac:dyDescent="0.2">
      <c r="A126" s="12"/>
      <c r="B126" s="244"/>
      <c r="C126" s="230"/>
      <c r="D126" s="232"/>
      <c r="E126" s="232"/>
      <c r="F126" s="232"/>
      <c r="G126" s="228"/>
      <c r="H126" s="228"/>
      <c r="I126" s="232"/>
      <c r="J126" s="232"/>
      <c r="K126" s="241"/>
      <c r="L126" s="224"/>
      <c r="M126" s="224"/>
      <c r="N126" s="224"/>
      <c r="O126" s="224"/>
      <c r="P126" s="12"/>
      <c r="Q126" s="12"/>
      <c r="R126" s="12"/>
      <c r="S126" s="12"/>
      <c r="T126" s="12"/>
      <c r="U126" s="12"/>
      <c r="V126" s="12"/>
      <c r="W126" s="12"/>
      <c r="X126" s="12"/>
      <c r="Y126" s="12"/>
      <c r="Z126" s="12"/>
    </row>
    <row r="127" spans="1:26" ht="128.25" customHeight="1" x14ac:dyDescent="0.2">
      <c r="A127" s="12"/>
      <c r="B127" s="244"/>
      <c r="C127" s="230"/>
      <c r="D127" s="232"/>
      <c r="E127" s="232"/>
      <c r="F127" s="232"/>
      <c r="G127" s="19">
        <v>2</v>
      </c>
      <c r="H127" s="451" t="s">
        <v>675</v>
      </c>
      <c r="I127" s="232"/>
      <c r="J127" s="232"/>
      <c r="K127" s="241"/>
      <c r="L127" s="224"/>
      <c r="M127" s="224"/>
      <c r="N127" s="224"/>
      <c r="O127" s="224"/>
      <c r="P127" s="12"/>
      <c r="Q127" s="12"/>
      <c r="R127" s="12"/>
      <c r="S127" s="12"/>
      <c r="T127" s="12"/>
      <c r="U127" s="12"/>
      <c r="V127" s="12"/>
      <c r="W127" s="12"/>
      <c r="X127" s="12"/>
      <c r="Y127" s="12"/>
      <c r="Z127" s="12"/>
    </row>
    <row r="128" spans="1:26" ht="70.5" customHeight="1" x14ac:dyDescent="0.2">
      <c r="A128" s="12"/>
      <c r="B128" s="245"/>
      <c r="C128" s="230"/>
      <c r="D128" s="232"/>
      <c r="E128" s="234"/>
      <c r="F128" s="234"/>
      <c r="G128" s="19">
        <v>3</v>
      </c>
      <c r="H128" s="39" t="s">
        <v>210</v>
      </c>
      <c r="I128" s="234"/>
      <c r="J128" s="234"/>
      <c r="K128" s="242"/>
      <c r="L128" s="225"/>
      <c r="M128" s="225"/>
      <c r="N128" s="225"/>
      <c r="O128" s="225"/>
      <c r="P128" s="12"/>
      <c r="Q128" s="12"/>
      <c r="R128" s="12"/>
      <c r="S128" s="12"/>
      <c r="T128" s="12"/>
      <c r="U128" s="12"/>
      <c r="V128" s="12"/>
      <c r="W128" s="12"/>
      <c r="X128" s="12"/>
      <c r="Y128" s="12"/>
      <c r="Z128" s="12"/>
    </row>
    <row r="129" spans="1:26" ht="22.5" hidden="1" customHeight="1" x14ac:dyDescent="0.2">
      <c r="A129" s="12"/>
      <c r="B129" s="12"/>
      <c r="C129" s="40"/>
      <c r="D129" s="40"/>
      <c r="E129" s="40"/>
      <c r="F129" s="40"/>
      <c r="G129" s="40"/>
      <c r="H129" s="12"/>
      <c r="I129" s="40"/>
      <c r="J129" s="40"/>
      <c r="K129" s="40"/>
      <c r="L129" s="12"/>
      <c r="M129" s="12"/>
      <c r="N129" s="13"/>
      <c r="O129" s="13"/>
      <c r="P129" s="12"/>
      <c r="Q129" s="12"/>
      <c r="R129" s="12"/>
      <c r="S129" s="12"/>
      <c r="T129" s="12"/>
      <c r="U129" s="12"/>
      <c r="V129" s="12"/>
      <c r="W129" s="12"/>
      <c r="X129" s="12"/>
      <c r="Y129" s="12"/>
      <c r="Z129" s="12"/>
    </row>
    <row r="130" spans="1:26" ht="12" hidden="1" customHeight="1" x14ac:dyDescent="0.2">
      <c r="A130" s="12"/>
      <c r="B130" s="12"/>
      <c r="C130" s="12"/>
      <c r="D130" s="12"/>
      <c r="E130" s="12"/>
      <c r="F130" s="12"/>
      <c r="G130" s="12"/>
      <c r="H130" s="12"/>
      <c r="I130" s="12"/>
      <c r="J130" s="12"/>
      <c r="K130" s="12"/>
      <c r="L130" s="12"/>
      <c r="M130" s="12"/>
      <c r="N130" s="13"/>
      <c r="O130" s="13"/>
      <c r="P130" s="12"/>
      <c r="Q130" s="12"/>
      <c r="R130" s="12"/>
      <c r="S130" s="12"/>
      <c r="T130" s="12"/>
      <c r="U130" s="12"/>
      <c r="V130" s="12"/>
      <c r="W130" s="12"/>
      <c r="X130" s="12"/>
      <c r="Y130" s="12"/>
      <c r="Z130" s="12"/>
    </row>
    <row r="131" spans="1:26" ht="22.5" hidden="1" customHeight="1" x14ac:dyDescent="0.2">
      <c r="A131" s="12"/>
      <c r="B131" s="12"/>
      <c r="C131" s="12"/>
      <c r="D131" s="12"/>
      <c r="E131" s="12"/>
      <c r="F131" s="12"/>
      <c r="G131" s="12"/>
      <c r="H131" s="12"/>
      <c r="I131" s="12"/>
      <c r="J131" s="12"/>
      <c r="K131" s="12"/>
      <c r="L131" s="12"/>
      <c r="M131" s="12"/>
      <c r="N131" s="13"/>
      <c r="O131" s="13"/>
      <c r="P131" s="12"/>
      <c r="Q131" s="12"/>
      <c r="R131" s="12"/>
      <c r="S131" s="12"/>
      <c r="T131" s="12"/>
      <c r="U131" s="12"/>
      <c r="V131" s="12"/>
      <c r="W131" s="12"/>
      <c r="X131" s="12"/>
      <c r="Y131" s="12"/>
      <c r="Z131" s="12"/>
    </row>
    <row r="132" spans="1:26" ht="22.5" hidden="1" customHeight="1" x14ac:dyDescent="0.2">
      <c r="A132" s="12"/>
      <c r="B132" s="12"/>
      <c r="C132" s="12"/>
      <c r="D132" s="12"/>
      <c r="E132" s="12"/>
      <c r="F132" s="12"/>
      <c r="G132" s="12"/>
      <c r="H132" s="12"/>
      <c r="I132" s="12"/>
      <c r="J132" s="12"/>
      <c r="K132" s="12"/>
      <c r="L132" s="12"/>
      <c r="M132" s="12"/>
      <c r="N132" s="13"/>
      <c r="O132" s="13"/>
      <c r="P132" s="12"/>
      <c r="Q132" s="12"/>
      <c r="R132" s="12"/>
      <c r="S132" s="12"/>
      <c r="T132" s="12"/>
      <c r="U132" s="12"/>
      <c r="V132" s="12"/>
      <c r="W132" s="12"/>
      <c r="X132" s="12"/>
      <c r="Y132" s="12"/>
      <c r="Z132" s="12"/>
    </row>
    <row r="133" spans="1:26" ht="22.5" hidden="1" customHeight="1" x14ac:dyDescent="0.2">
      <c r="A133" s="12"/>
      <c r="B133" s="12"/>
      <c r="C133" s="12"/>
      <c r="D133" s="12"/>
      <c r="E133" s="12"/>
      <c r="F133" s="12"/>
      <c r="G133" s="12"/>
      <c r="H133" s="12"/>
      <c r="I133" s="12"/>
      <c r="J133" s="12"/>
      <c r="K133" s="12"/>
      <c r="L133" s="12"/>
      <c r="M133" s="12"/>
      <c r="N133" s="13"/>
      <c r="O133" s="13"/>
      <c r="P133" s="12"/>
      <c r="Q133" s="12"/>
      <c r="R133" s="12"/>
      <c r="S133" s="12"/>
      <c r="T133" s="12"/>
      <c r="U133" s="12"/>
      <c r="V133" s="12"/>
      <c r="W133" s="12"/>
      <c r="X133" s="12"/>
      <c r="Y133" s="12"/>
      <c r="Z133" s="12"/>
    </row>
    <row r="134" spans="1:26" ht="22.5" hidden="1" customHeight="1" x14ac:dyDescent="0.2">
      <c r="A134" s="12"/>
      <c r="B134" s="12"/>
      <c r="C134" s="12"/>
      <c r="D134" s="12"/>
      <c r="E134" s="12"/>
      <c r="F134" s="12"/>
      <c r="G134" s="12"/>
      <c r="H134" s="12"/>
      <c r="I134" s="12"/>
      <c r="J134" s="12"/>
      <c r="K134" s="12"/>
      <c r="L134" s="12"/>
      <c r="M134" s="12"/>
      <c r="N134" s="13"/>
      <c r="O134" s="13"/>
      <c r="P134" s="12"/>
      <c r="Q134" s="12"/>
      <c r="R134" s="12"/>
      <c r="S134" s="12"/>
      <c r="T134" s="12"/>
      <c r="U134" s="12"/>
      <c r="V134" s="12"/>
      <c r="W134" s="12"/>
      <c r="X134" s="12"/>
      <c r="Y134" s="12"/>
      <c r="Z134" s="12"/>
    </row>
    <row r="135" spans="1:26" ht="22.5" hidden="1" customHeight="1" x14ac:dyDescent="0.2">
      <c r="A135" s="12"/>
      <c r="B135" s="12"/>
      <c r="C135" s="12"/>
      <c r="D135" s="12"/>
      <c r="E135" s="12"/>
      <c r="F135" s="12"/>
      <c r="G135" s="12"/>
      <c r="H135" s="12"/>
      <c r="I135" s="12"/>
      <c r="J135" s="12"/>
      <c r="K135" s="12"/>
      <c r="L135" s="12"/>
      <c r="M135" s="12"/>
      <c r="N135" s="13"/>
      <c r="O135" s="13"/>
      <c r="P135" s="12"/>
      <c r="Q135" s="12"/>
      <c r="R135" s="12"/>
      <c r="S135" s="12"/>
      <c r="T135" s="12"/>
      <c r="U135" s="12"/>
      <c r="V135" s="12"/>
      <c r="W135" s="12"/>
      <c r="X135" s="12"/>
      <c r="Y135" s="12"/>
      <c r="Z135" s="12"/>
    </row>
    <row r="136" spans="1:26" ht="22.5" hidden="1" customHeight="1" x14ac:dyDescent="0.2">
      <c r="A136" s="12"/>
      <c r="B136" s="12"/>
      <c r="C136" s="12"/>
      <c r="D136" s="12"/>
      <c r="E136" s="12"/>
      <c r="F136" s="12"/>
      <c r="G136" s="12"/>
      <c r="H136" s="12"/>
      <c r="I136" s="12"/>
      <c r="J136" s="12"/>
      <c r="K136" s="12"/>
      <c r="L136" s="12"/>
      <c r="M136" s="12"/>
      <c r="N136" s="13"/>
      <c r="O136" s="13"/>
      <c r="P136" s="12"/>
      <c r="Q136" s="12"/>
      <c r="R136" s="12"/>
      <c r="S136" s="12"/>
      <c r="T136" s="12"/>
      <c r="U136" s="12"/>
      <c r="V136" s="12"/>
      <c r="W136" s="12"/>
      <c r="X136" s="12"/>
      <c r="Y136" s="12"/>
      <c r="Z136" s="12"/>
    </row>
    <row r="137" spans="1:26" ht="22.5" hidden="1" customHeight="1" x14ac:dyDescent="0.2">
      <c r="A137" s="12"/>
      <c r="B137" s="12"/>
      <c r="C137" s="12"/>
      <c r="D137" s="12"/>
      <c r="E137" s="12"/>
      <c r="F137" s="12"/>
      <c r="G137" s="12"/>
      <c r="H137" s="12"/>
      <c r="I137" s="12"/>
      <c r="J137" s="12"/>
      <c r="K137" s="12"/>
      <c r="L137" s="12"/>
      <c r="M137" s="12"/>
      <c r="N137" s="13"/>
      <c r="O137" s="13"/>
      <c r="P137" s="12"/>
      <c r="Q137" s="12"/>
      <c r="R137" s="12"/>
      <c r="S137" s="12"/>
      <c r="T137" s="12"/>
      <c r="U137" s="12"/>
      <c r="V137" s="12"/>
      <c r="W137" s="12"/>
      <c r="X137" s="12"/>
      <c r="Y137" s="12"/>
      <c r="Z137" s="12"/>
    </row>
    <row r="138" spans="1:26" ht="22.5" hidden="1" customHeight="1" x14ac:dyDescent="0.2">
      <c r="A138" s="12"/>
      <c r="B138" s="12"/>
      <c r="C138" s="12"/>
      <c r="D138" s="12"/>
      <c r="E138" s="12"/>
      <c r="F138" s="12"/>
      <c r="G138" s="12"/>
      <c r="H138" s="12"/>
      <c r="I138" s="12"/>
      <c r="J138" s="12"/>
      <c r="K138" s="12"/>
      <c r="L138" s="12"/>
      <c r="M138" s="12"/>
      <c r="N138" s="13"/>
      <c r="O138" s="13"/>
      <c r="P138" s="12"/>
      <c r="Q138" s="12"/>
      <c r="R138" s="12"/>
      <c r="S138" s="12"/>
      <c r="T138" s="12"/>
      <c r="U138" s="12"/>
      <c r="V138" s="12"/>
      <c r="W138" s="12"/>
      <c r="X138" s="12"/>
      <c r="Y138" s="12"/>
      <c r="Z138" s="12"/>
    </row>
    <row r="139" spans="1:26" ht="22.5" hidden="1" customHeight="1" x14ac:dyDescent="0.2">
      <c r="A139" s="12"/>
      <c r="B139" s="12"/>
      <c r="C139" s="12"/>
      <c r="D139" s="12"/>
      <c r="E139" s="12"/>
      <c r="F139" s="12"/>
      <c r="G139" s="12"/>
      <c r="H139" s="12"/>
      <c r="I139" s="12"/>
      <c r="J139" s="12"/>
      <c r="K139" s="12"/>
      <c r="L139" s="12"/>
      <c r="M139" s="12"/>
      <c r="N139" s="13"/>
      <c r="O139" s="13"/>
      <c r="P139" s="12"/>
      <c r="Q139" s="12"/>
      <c r="R139" s="12"/>
      <c r="S139" s="12"/>
      <c r="T139" s="12"/>
      <c r="U139" s="12"/>
      <c r="V139" s="12"/>
      <c r="W139" s="12"/>
      <c r="X139" s="12"/>
      <c r="Y139" s="12"/>
      <c r="Z139" s="12"/>
    </row>
    <row r="140" spans="1:26" ht="22.5" hidden="1" customHeight="1" x14ac:dyDescent="0.2">
      <c r="A140" s="12"/>
      <c r="B140" s="12"/>
      <c r="C140" s="12"/>
      <c r="D140" s="12"/>
      <c r="E140" s="12"/>
      <c r="F140" s="12"/>
      <c r="G140" s="12"/>
      <c r="H140" s="12"/>
      <c r="I140" s="12"/>
      <c r="J140" s="12"/>
      <c r="K140" s="12"/>
      <c r="L140" s="12"/>
      <c r="M140" s="12"/>
      <c r="N140" s="13"/>
      <c r="O140" s="13"/>
      <c r="P140" s="12"/>
      <c r="Q140" s="12"/>
      <c r="R140" s="12"/>
      <c r="S140" s="12"/>
      <c r="T140" s="12"/>
      <c r="U140" s="12"/>
      <c r="V140" s="12"/>
      <c r="W140" s="12"/>
      <c r="X140" s="12"/>
      <c r="Y140" s="12"/>
      <c r="Z140" s="12"/>
    </row>
    <row r="141" spans="1:26" ht="22.5" hidden="1" customHeight="1" x14ac:dyDescent="0.2">
      <c r="A141" s="12"/>
      <c r="B141" s="12"/>
      <c r="C141" s="12"/>
      <c r="D141" s="12"/>
      <c r="E141" s="12"/>
      <c r="F141" s="12"/>
      <c r="G141" s="12"/>
      <c r="H141" s="12"/>
      <c r="I141" s="12"/>
      <c r="J141" s="12"/>
      <c r="K141" s="12"/>
      <c r="L141" s="12"/>
      <c r="M141" s="12"/>
      <c r="N141" s="13"/>
      <c r="O141" s="13"/>
      <c r="P141" s="12"/>
      <c r="Q141" s="12"/>
      <c r="R141" s="12"/>
      <c r="S141" s="12"/>
      <c r="T141" s="12"/>
      <c r="U141" s="12"/>
      <c r="V141" s="12"/>
      <c r="W141" s="12"/>
      <c r="X141" s="12"/>
      <c r="Y141" s="12"/>
      <c r="Z141" s="12"/>
    </row>
    <row r="142" spans="1:26" ht="22.5" hidden="1" customHeight="1" x14ac:dyDescent="0.2">
      <c r="A142" s="12"/>
      <c r="B142" s="12"/>
      <c r="C142" s="12"/>
      <c r="D142" s="12"/>
      <c r="E142" s="12"/>
      <c r="F142" s="12"/>
      <c r="G142" s="12"/>
      <c r="H142" s="12"/>
      <c r="I142" s="12"/>
      <c r="J142" s="12"/>
      <c r="K142" s="12"/>
      <c r="L142" s="12"/>
      <c r="M142" s="12"/>
      <c r="N142" s="13"/>
      <c r="O142" s="13"/>
      <c r="P142" s="12"/>
      <c r="Q142" s="12"/>
      <c r="R142" s="12"/>
      <c r="S142" s="12"/>
      <c r="T142" s="12"/>
      <c r="U142" s="12"/>
      <c r="V142" s="12"/>
      <c r="W142" s="12"/>
      <c r="X142" s="12"/>
      <c r="Y142" s="12"/>
      <c r="Z142" s="12"/>
    </row>
    <row r="143" spans="1:26" ht="22.5" hidden="1" customHeight="1" x14ac:dyDescent="0.2">
      <c r="A143" s="12"/>
      <c r="B143" s="12"/>
      <c r="C143" s="12"/>
      <c r="D143" s="12"/>
      <c r="E143" s="12"/>
      <c r="F143" s="12"/>
      <c r="G143" s="12"/>
      <c r="H143" s="12"/>
      <c r="I143" s="12"/>
      <c r="J143" s="12"/>
      <c r="K143" s="12"/>
      <c r="L143" s="12"/>
      <c r="M143" s="12"/>
      <c r="N143" s="13"/>
      <c r="O143" s="13"/>
      <c r="P143" s="12"/>
      <c r="Q143" s="12"/>
      <c r="R143" s="12"/>
      <c r="S143" s="12"/>
      <c r="T143" s="12"/>
      <c r="U143" s="12"/>
      <c r="V143" s="12"/>
      <c r="W143" s="12"/>
      <c r="X143" s="12"/>
      <c r="Y143" s="12"/>
      <c r="Z143" s="12"/>
    </row>
    <row r="144" spans="1:26" ht="22.5" hidden="1" customHeight="1" x14ac:dyDescent="0.2">
      <c r="A144" s="12"/>
      <c r="B144" s="12"/>
      <c r="C144" s="12"/>
      <c r="D144" s="12"/>
      <c r="E144" s="12"/>
      <c r="F144" s="12"/>
      <c r="G144" s="12"/>
      <c r="H144" s="12"/>
      <c r="I144" s="12"/>
      <c r="J144" s="12"/>
      <c r="K144" s="12"/>
      <c r="L144" s="12"/>
      <c r="M144" s="12"/>
      <c r="N144" s="13"/>
      <c r="O144" s="13"/>
      <c r="P144" s="12"/>
      <c r="Q144" s="12"/>
      <c r="R144" s="12"/>
      <c r="S144" s="12"/>
      <c r="T144" s="12"/>
      <c r="U144" s="12"/>
      <c r="V144" s="12"/>
      <c r="W144" s="12"/>
      <c r="X144" s="12"/>
      <c r="Y144" s="12"/>
      <c r="Z144" s="12"/>
    </row>
    <row r="145" spans="1:26" ht="22.5" hidden="1" customHeight="1" x14ac:dyDescent="0.2">
      <c r="A145" s="12"/>
      <c r="B145" s="12"/>
      <c r="C145" s="12"/>
      <c r="D145" s="12"/>
      <c r="E145" s="12"/>
      <c r="F145" s="12"/>
      <c r="G145" s="12"/>
      <c r="H145" s="12"/>
      <c r="I145" s="12"/>
      <c r="J145" s="12"/>
      <c r="K145" s="12"/>
      <c r="L145" s="12"/>
      <c r="M145" s="12"/>
      <c r="N145" s="13"/>
      <c r="O145" s="13"/>
      <c r="P145" s="12"/>
      <c r="Q145" s="12"/>
      <c r="R145" s="12"/>
      <c r="S145" s="12"/>
      <c r="T145" s="12"/>
      <c r="U145" s="12"/>
      <c r="V145" s="12"/>
      <c r="W145" s="12"/>
      <c r="X145" s="12"/>
      <c r="Y145" s="12"/>
      <c r="Z145" s="12"/>
    </row>
    <row r="146" spans="1:26" ht="22.5" hidden="1" customHeight="1" x14ac:dyDescent="0.2">
      <c r="A146" s="12"/>
      <c r="B146" s="12"/>
      <c r="C146" s="12"/>
      <c r="D146" s="12"/>
      <c r="E146" s="12"/>
      <c r="F146" s="12"/>
      <c r="G146" s="12"/>
      <c r="H146" s="12"/>
      <c r="I146" s="12"/>
      <c r="J146" s="12"/>
      <c r="K146" s="12"/>
      <c r="L146" s="12"/>
      <c r="M146" s="12"/>
      <c r="N146" s="13"/>
      <c r="O146" s="13"/>
      <c r="P146" s="12"/>
      <c r="Q146" s="12"/>
      <c r="R146" s="12"/>
      <c r="S146" s="12"/>
      <c r="T146" s="12"/>
      <c r="U146" s="12"/>
      <c r="V146" s="12"/>
      <c r="W146" s="12"/>
      <c r="X146" s="12"/>
      <c r="Y146" s="12"/>
      <c r="Z146" s="12"/>
    </row>
    <row r="147" spans="1:26" ht="22.5" hidden="1" customHeight="1" x14ac:dyDescent="0.2">
      <c r="A147" s="12"/>
      <c r="B147" s="12"/>
      <c r="C147" s="12"/>
      <c r="D147" s="12"/>
      <c r="E147" s="12"/>
      <c r="F147" s="12"/>
      <c r="G147" s="12"/>
      <c r="H147" s="12"/>
      <c r="I147" s="12"/>
      <c r="J147" s="12"/>
      <c r="K147" s="12"/>
      <c r="L147" s="12"/>
      <c r="M147" s="12"/>
      <c r="N147" s="13"/>
      <c r="O147" s="13"/>
      <c r="P147" s="12"/>
      <c r="Q147" s="12"/>
      <c r="R147" s="12"/>
      <c r="S147" s="12"/>
      <c r="T147" s="12"/>
      <c r="U147" s="12"/>
      <c r="V147" s="12"/>
      <c r="W147" s="12"/>
      <c r="X147" s="12"/>
      <c r="Y147" s="12"/>
      <c r="Z147" s="12"/>
    </row>
    <row r="148" spans="1:26" ht="22.5" hidden="1" customHeight="1" x14ac:dyDescent="0.2">
      <c r="A148" s="12"/>
      <c r="B148" s="12"/>
      <c r="C148" s="12"/>
      <c r="D148" s="12"/>
      <c r="E148" s="12"/>
      <c r="F148" s="12"/>
      <c r="G148" s="12"/>
      <c r="H148" s="12"/>
      <c r="I148" s="12"/>
      <c r="J148" s="12"/>
      <c r="K148" s="12"/>
      <c r="L148" s="12"/>
      <c r="M148" s="12"/>
      <c r="N148" s="13"/>
      <c r="O148" s="13"/>
      <c r="P148" s="12"/>
      <c r="Q148" s="12"/>
      <c r="R148" s="12"/>
      <c r="S148" s="12"/>
      <c r="T148" s="12"/>
      <c r="U148" s="12"/>
      <c r="V148" s="12"/>
      <c r="W148" s="12"/>
      <c r="X148" s="12"/>
      <c r="Y148" s="12"/>
      <c r="Z148" s="12"/>
    </row>
    <row r="149" spans="1:26" ht="22.5" hidden="1" customHeight="1" x14ac:dyDescent="0.2">
      <c r="A149" s="12"/>
      <c r="B149" s="12"/>
      <c r="C149" s="12"/>
      <c r="D149" s="12"/>
      <c r="E149" s="12"/>
      <c r="F149" s="12"/>
      <c r="G149" s="12"/>
      <c r="H149" s="12"/>
      <c r="I149" s="12"/>
      <c r="J149" s="12"/>
      <c r="K149" s="12"/>
      <c r="L149" s="12"/>
      <c r="M149" s="12"/>
      <c r="N149" s="13"/>
      <c r="O149" s="13"/>
      <c r="P149" s="12"/>
      <c r="Q149" s="12"/>
      <c r="R149" s="12"/>
      <c r="S149" s="12"/>
      <c r="T149" s="12"/>
      <c r="U149" s="12"/>
      <c r="V149" s="12"/>
      <c r="W149" s="12"/>
      <c r="X149" s="12"/>
      <c r="Y149" s="12"/>
      <c r="Z149" s="12"/>
    </row>
    <row r="150" spans="1:26" ht="22.5" hidden="1" customHeight="1" x14ac:dyDescent="0.2">
      <c r="A150" s="12"/>
      <c r="B150" s="12"/>
      <c r="C150" s="12"/>
      <c r="D150" s="12"/>
      <c r="E150" s="12"/>
      <c r="F150" s="12"/>
      <c r="G150" s="12"/>
      <c r="H150" s="12"/>
      <c r="I150" s="12"/>
      <c r="J150" s="12"/>
      <c r="K150" s="12"/>
      <c r="L150" s="12"/>
      <c r="M150" s="12"/>
      <c r="N150" s="13"/>
      <c r="O150" s="13"/>
      <c r="P150" s="12"/>
      <c r="Q150" s="12"/>
      <c r="R150" s="12"/>
      <c r="S150" s="12"/>
      <c r="T150" s="12"/>
      <c r="U150" s="12"/>
      <c r="V150" s="12"/>
      <c r="W150" s="12"/>
      <c r="X150" s="12"/>
      <c r="Y150" s="12"/>
      <c r="Z150" s="12"/>
    </row>
    <row r="151" spans="1:26" ht="22.5" hidden="1" customHeight="1" x14ac:dyDescent="0.2">
      <c r="A151" s="12"/>
      <c r="B151" s="12"/>
      <c r="C151" s="12"/>
      <c r="D151" s="12"/>
      <c r="E151" s="12"/>
      <c r="F151" s="12"/>
      <c r="G151" s="12"/>
      <c r="H151" s="12"/>
      <c r="I151" s="12"/>
      <c r="J151" s="12"/>
      <c r="K151" s="12"/>
      <c r="L151" s="12"/>
      <c r="M151" s="12"/>
      <c r="N151" s="13"/>
      <c r="O151" s="13"/>
      <c r="P151" s="12"/>
      <c r="Q151" s="12"/>
      <c r="R151" s="12"/>
      <c r="S151" s="12"/>
      <c r="T151" s="12"/>
      <c r="U151" s="12"/>
      <c r="V151" s="12"/>
      <c r="W151" s="12"/>
      <c r="X151" s="12"/>
      <c r="Y151" s="12"/>
      <c r="Z151" s="12"/>
    </row>
    <row r="152" spans="1:26" ht="22.5" hidden="1" customHeight="1" x14ac:dyDescent="0.2">
      <c r="A152" s="12"/>
      <c r="B152" s="12"/>
      <c r="C152" s="12"/>
      <c r="D152" s="12"/>
      <c r="E152" s="12"/>
      <c r="F152" s="12"/>
      <c r="G152" s="12"/>
      <c r="H152" s="12"/>
      <c r="I152" s="12"/>
      <c r="J152" s="12"/>
      <c r="K152" s="12"/>
      <c r="L152" s="12"/>
      <c r="M152" s="12"/>
      <c r="N152" s="13"/>
      <c r="O152" s="13"/>
      <c r="P152" s="12"/>
      <c r="Q152" s="12"/>
      <c r="R152" s="12"/>
      <c r="S152" s="12"/>
      <c r="T152" s="12"/>
      <c r="U152" s="12"/>
      <c r="V152" s="12"/>
      <c r="W152" s="12"/>
      <c r="X152" s="12"/>
      <c r="Y152" s="12"/>
      <c r="Z152" s="12"/>
    </row>
    <row r="153" spans="1:26" ht="22.5" hidden="1" customHeight="1" x14ac:dyDescent="0.2">
      <c r="A153" s="12"/>
      <c r="B153" s="12"/>
      <c r="C153" s="12"/>
      <c r="D153" s="12"/>
      <c r="E153" s="12"/>
      <c r="F153" s="12"/>
      <c r="G153" s="12"/>
      <c r="H153" s="12"/>
      <c r="I153" s="12"/>
      <c r="J153" s="12"/>
      <c r="K153" s="12"/>
      <c r="L153" s="12"/>
      <c r="M153" s="12"/>
      <c r="N153" s="13"/>
      <c r="O153" s="13"/>
      <c r="P153" s="12"/>
      <c r="Q153" s="12"/>
      <c r="R153" s="12"/>
      <c r="S153" s="12"/>
      <c r="T153" s="12"/>
      <c r="U153" s="12"/>
      <c r="V153" s="12"/>
      <c r="W153" s="12"/>
      <c r="X153" s="12"/>
      <c r="Y153" s="12"/>
      <c r="Z153" s="12"/>
    </row>
    <row r="154" spans="1:26" ht="22.5" hidden="1" customHeight="1" x14ac:dyDescent="0.2">
      <c r="A154" s="12"/>
      <c r="B154" s="12"/>
      <c r="C154" s="12"/>
      <c r="D154" s="12"/>
      <c r="E154" s="12"/>
      <c r="F154" s="12"/>
      <c r="G154" s="12"/>
      <c r="H154" s="12"/>
      <c r="I154" s="12"/>
      <c r="J154" s="12"/>
      <c r="K154" s="12"/>
      <c r="L154" s="12"/>
      <c r="M154" s="12"/>
      <c r="N154" s="13"/>
      <c r="O154" s="13"/>
      <c r="P154" s="12"/>
      <c r="Q154" s="12"/>
      <c r="R154" s="12"/>
      <c r="S154" s="12"/>
      <c r="T154" s="12"/>
      <c r="U154" s="12"/>
      <c r="V154" s="12"/>
      <c r="W154" s="12"/>
      <c r="X154" s="12"/>
      <c r="Y154" s="12"/>
      <c r="Z154" s="12"/>
    </row>
    <row r="155" spans="1:26" ht="22.5" hidden="1" customHeight="1" x14ac:dyDescent="0.2">
      <c r="A155" s="12"/>
      <c r="B155" s="12"/>
      <c r="C155" s="12"/>
      <c r="D155" s="12"/>
      <c r="E155" s="12"/>
      <c r="F155" s="12"/>
      <c r="G155" s="12"/>
      <c r="H155" s="12"/>
      <c r="I155" s="12"/>
      <c r="J155" s="12"/>
      <c r="K155" s="12"/>
      <c r="L155" s="12"/>
      <c r="M155" s="12"/>
      <c r="N155" s="13"/>
      <c r="O155" s="13"/>
      <c r="P155" s="12"/>
      <c r="Q155" s="12"/>
      <c r="R155" s="12"/>
      <c r="S155" s="12"/>
      <c r="T155" s="12"/>
      <c r="U155" s="12"/>
      <c r="V155" s="12"/>
      <c r="W155" s="12"/>
      <c r="X155" s="12"/>
      <c r="Y155" s="12"/>
      <c r="Z155" s="12"/>
    </row>
    <row r="156" spans="1:26" ht="22.5" hidden="1" customHeight="1" x14ac:dyDescent="0.2">
      <c r="A156" s="12"/>
      <c r="B156" s="12"/>
      <c r="C156" s="12"/>
      <c r="D156" s="12"/>
      <c r="E156" s="12"/>
      <c r="F156" s="12"/>
      <c r="G156" s="12"/>
      <c r="H156" s="12"/>
      <c r="I156" s="12"/>
      <c r="J156" s="12"/>
      <c r="K156" s="12"/>
      <c r="L156" s="12"/>
      <c r="M156" s="12"/>
      <c r="N156" s="13"/>
      <c r="O156" s="13"/>
      <c r="P156" s="12"/>
      <c r="Q156" s="12"/>
      <c r="R156" s="12"/>
      <c r="S156" s="12"/>
      <c r="T156" s="12"/>
      <c r="U156" s="12"/>
      <c r="V156" s="12"/>
      <c r="W156" s="12"/>
      <c r="X156" s="12"/>
      <c r="Y156" s="12"/>
      <c r="Z156" s="12"/>
    </row>
    <row r="157" spans="1:26" ht="22.5" hidden="1" customHeight="1" x14ac:dyDescent="0.2">
      <c r="A157" s="12"/>
      <c r="B157" s="12"/>
      <c r="C157" s="12"/>
      <c r="D157" s="12"/>
      <c r="E157" s="12"/>
      <c r="F157" s="12"/>
      <c r="G157" s="12"/>
      <c r="H157" s="12"/>
      <c r="I157" s="12"/>
      <c r="J157" s="12"/>
      <c r="K157" s="12"/>
      <c r="L157" s="12"/>
      <c r="M157" s="12"/>
      <c r="N157" s="13"/>
      <c r="O157" s="13"/>
      <c r="P157" s="12"/>
      <c r="Q157" s="12"/>
      <c r="R157" s="12"/>
      <c r="S157" s="12"/>
      <c r="T157" s="12"/>
      <c r="U157" s="12"/>
      <c r="V157" s="12"/>
      <c r="W157" s="12"/>
      <c r="X157" s="12"/>
      <c r="Y157" s="12"/>
      <c r="Z157" s="12"/>
    </row>
    <row r="158" spans="1:26" ht="22.5" hidden="1" customHeight="1" x14ac:dyDescent="0.2">
      <c r="A158" s="12"/>
      <c r="B158" s="12"/>
      <c r="C158" s="12"/>
      <c r="D158" s="12"/>
      <c r="E158" s="12"/>
      <c r="F158" s="12"/>
      <c r="G158" s="12"/>
      <c r="H158" s="12"/>
      <c r="I158" s="12"/>
      <c r="J158" s="12"/>
      <c r="K158" s="12"/>
      <c r="L158" s="12"/>
      <c r="M158" s="12"/>
      <c r="N158" s="13"/>
      <c r="O158" s="13"/>
      <c r="P158" s="12"/>
      <c r="Q158" s="12"/>
      <c r="R158" s="12"/>
      <c r="S158" s="12"/>
      <c r="T158" s="12"/>
      <c r="U158" s="12"/>
      <c r="V158" s="12"/>
      <c r="W158" s="12"/>
      <c r="X158" s="12"/>
      <c r="Y158" s="12"/>
      <c r="Z158" s="12"/>
    </row>
    <row r="159" spans="1:26" ht="22.5" hidden="1" customHeight="1" x14ac:dyDescent="0.2">
      <c r="A159" s="12"/>
      <c r="B159" s="12"/>
      <c r="C159" s="12"/>
      <c r="D159" s="12"/>
      <c r="E159" s="12"/>
      <c r="F159" s="12"/>
      <c r="G159" s="12"/>
      <c r="H159" s="12"/>
      <c r="I159" s="12"/>
      <c r="J159" s="12"/>
      <c r="K159" s="12"/>
      <c r="L159" s="12"/>
      <c r="M159" s="12"/>
      <c r="N159" s="13"/>
      <c r="O159" s="13"/>
      <c r="P159" s="12"/>
      <c r="Q159" s="12"/>
      <c r="R159" s="12"/>
      <c r="S159" s="12"/>
      <c r="T159" s="12"/>
      <c r="U159" s="12"/>
      <c r="V159" s="12"/>
      <c r="W159" s="12"/>
      <c r="X159" s="12"/>
      <c r="Y159" s="12"/>
      <c r="Z159" s="12"/>
    </row>
    <row r="160" spans="1:26" ht="22.5" hidden="1" customHeight="1" x14ac:dyDescent="0.2">
      <c r="A160" s="12"/>
      <c r="B160" s="12"/>
      <c r="C160" s="12"/>
      <c r="D160" s="12"/>
      <c r="E160" s="12"/>
      <c r="F160" s="12"/>
      <c r="G160" s="12"/>
      <c r="H160" s="12"/>
      <c r="I160" s="12"/>
      <c r="J160" s="12"/>
      <c r="K160" s="12"/>
      <c r="L160" s="12"/>
      <c r="M160" s="12"/>
      <c r="N160" s="13"/>
      <c r="O160" s="13"/>
      <c r="P160" s="12"/>
      <c r="Q160" s="12"/>
      <c r="R160" s="12"/>
      <c r="S160" s="12"/>
      <c r="T160" s="12"/>
      <c r="U160" s="12"/>
      <c r="V160" s="12"/>
      <c r="W160" s="12"/>
      <c r="X160" s="12"/>
      <c r="Y160" s="12"/>
      <c r="Z160" s="12"/>
    </row>
    <row r="161" spans="1:26" ht="22.5" hidden="1" customHeight="1" x14ac:dyDescent="0.2">
      <c r="A161" s="12"/>
      <c r="B161" s="12"/>
      <c r="C161" s="12"/>
      <c r="D161" s="12"/>
      <c r="E161" s="12"/>
      <c r="F161" s="12"/>
      <c r="G161" s="12"/>
      <c r="H161" s="12"/>
      <c r="I161" s="12"/>
      <c r="J161" s="12"/>
      <c r="K161" s="12"/>
      <c r="L161" s="12"/>
      <c r="M161" s="12"/>
      <c r="N161" s="13"/>
      <c r="O161" s="13"/>
      <c r="P161" s="12"/>
      <c r="Q161" s="12"/>
      <c r="R161" s="12"/>
      <c r="S161" s="12"/>
      <c r="T161" s="12"/>
      <c r="U161" s="12"/>
      <c r="V161" s="12"/>
      <c r="W161" s="12"/>
      <c r="X161" s="12"/>
      <c r="Y161" s="12"/>
      <c r="Z161" s="12"/>
    </row>
    <row r="162" spans="1:26" ht="22.5" hidden="1" customHeight="1" x14ac:dyDescent="0.2">
      <c r="A162" s="12"/>
      <c r="B162" s="12"/>
      <c r="C162" s="12"/>
      <c r="D162" s="12"/>
      <c r="E162" s="12"/>
      <c r="F162" s="12"/>
      <c r="G162" s="12"/>
      <c r="H162" s="12"/>
      <c r="I162" s="12"/>
      <c r="J162" s="12"/>
      <c r="K162" s="12"/>
      <c r="L162" s="12"/>
      <c r="M162" s="12"/>
      <c r="N162" s="13"/>
      <c r="O162" s="13"/>
      <c r="P162" s="12"/>
      <c r="Q162" s="12"/>
      <c r="R162" s="12"/>
      <c r="S162" s="12"/>
      <c r="T162" s="12"/>
      <c r="U162" s="12"/>
      <c r="V162" s="12"/>
      <c r="W162" s="12"/>
      <c r="X162" s="12"/>
      <c r="Y162" s="12"/>
      <c r="Z162" s="12"/>
    </row>
    <row r="163" spans="1:26" ht="22.5" hidden="1" customHeight="1" x14ac:dyDescent="0.2">
      <c r="A163" s="12"/>
      <c r="B163" s="12"/>
      <c r="C163" s="12"/>
      <c r="D163" s="12"/>
      <c r="E163" s="12"/>
      <c r="F163" s="12"/>
      <c r="G163" s="12"/>
      <c r="H163" s="12"/>
      <c r="I163" s="12"/>
      <c r="J163" s="12"/>
      <c r="K163" s="12"/>
      <c r="L163" s="12"/>
      <c r="M163" s="12"/>
      <c r="N163" s="13"/>
      <c r="O163" s="13"/>
      <c r="P163" s="12"/>
      <c r="Q163" s="12"/>
      <c r="R163" s="12"/>
      <c r="S163" s="12"/>
      <c r="T163" s="12"/>
      <c r="U163" s="12"/>
      <c r="V163" s="12"/>
      <c r="W163" s="12"/>
      <c r="X163" s="12"/>
      <c r="Y163" s="12"/>
      <c r="Z163" s="12"/>
    </row>
    <row r="164" spans="1:26" ht="22.5" hidden="1" customHeight="1" x14ac:dyDescent="0.2">
      <c r="A164" s="12"/>
      <c r="B164" s="12"/>
      <c r="C164" s="12"/>
      <c r="D164" s="12"/>
      <c r="E164" s="12"/>
      <c r="F164" s="12"/>
      <c r="G164" s="12"/>
      <c r="H164" s="12"/>
      <c r="I164" s="12"/>
      <c r="J164" s="12"/>
      <c r="K164" s="12"/>
      <c r="L164" s="12"/>
      <c r="M164" s="12"/>
      <c r="N164" s="13"/>
      <c r="O164" s="13"/>
      <c r="P164" s="12"/>
      <c r="Q164" s="12"/>
      <c r="R164" s="12"/>
      <c r="S164" s="12"/>
      <c r="T164" s="12"/>
      <c r="U164" s="12"/>
      <c r="V164" s="12"/>
      <c r="W164" s="12"/>
      <c r="X164" s="12"/>
      <c r="Y164" s="12"/>
      <c r="Z164" s="12"/>
    </row>
    <row r="165" spans="1:26" ht="22.5" hidden="1" customHeight="1" x14ac:dyDescent="0.2">
      <c r="A165" s="12"/>
      <c r="B165" s="12"/>
      <c r="C165" s="12"/>
      <c r="D165" s="12"/>
      <c r="E165" s="12"/>
      <c r="F165" s="12"/>
      <c r="G165" s="12"/>
      <c r="H165" s="12"/>
      <c r="I165" s="12"/>
      <c r="J165" s="12"/>
      <c r="K165" s="12"/>
      <c r="L165" s="12"/>
      <c r="M165" s="12"/>
      <c r="N165" s="13"/>
      <c r="O165" s="13"/>
      <c r="P165" s="12"/>
      <c r="Q165" s="12"/>
      <c r="R165" s="12"/>
      <c r="S165" s="12"/>
      <c r="T165" s="12"/>
      <c r="U165" s="12"/>
      <c r="V165" s="12"/>
      <c r="W165" s="12"/>
      <c r="X165" s="12"/>
      <c r="Y165" s="12"/>
      <c r="Z165" s="12"/>
    </row>
    <row r="166" spans="1:26" ht="22.5" hidden="1" customHeight="1" x14ac:dyDescent="0.2">
      <c r="A166" s="12"/>
      <c r="B166" s="12"/>
      <c r="C166" s="12"/>
      <c r="D166" s="12"/>
      <c r="E166" s="12"/>
      <c r="F166" s="12"/>
      <c r="G166" s="12"/>
      <c r="H166" s="12"/>
      <c r="I166" s="12"/>
      <c r="J166" s="12"/>
      <c r="K166" s="12"/>
      <c r="L166" s="12"/>
      <c r="M166" s="12"/>
      <c r="N166" s="13"/>
      <c r="O166" s="13"/>
      <c r="P166" s="12"/>
      <c r="Q166" s="12"/>
      <c r="R166" s="12"/>
      <c r="S166" s="12"/>
      <c r="T166" s="12"/>
      <c r="U166" s="12"/>
      <c r="V166" s="12"/>
      <c r="W166" s="12"/>
      <c r="X166" s="12"/>
      <c r="Y166" s="12"/>
      <c r="Z166" s="12"/>
    </row>
    <row r="167" spans="1:26" ht="22.5" hidden="1" customHeight="1" x14ac:dyDescent="0.2">
      <c r="A167" s="12"/>
      <c r="B167" s="12"/>
      <c r="C167" s="12"/>
      <c r="D167" s="12"/>
      <c r="E167" s="12"/>
      <c r="F167" s="12"/>
      <c r="G167" s="12"/>
      <c r="H167" s="12"/>
      <c r="I167" s="12"/>
      <c r="J167" s="12"/>
      <c r="K167" s="12"/>
      <c r="L167" s="12"/>
      <c r="M167" s="12"/>
      <c r="N167" s="13"/>
      <c r="O167" s="13"/>
      <c r="P167" s="12"/>
      <c r="Q167" s="12"/>
      <c r="R167" s="12"/>
      <c r="S167" s="12"/>
      <c r="T167" s="12"/>
      <c r="U167" s="12"/>
      <c r="V167" s="12"/>
      <c r="W167" s="12"/>
      <c r="X167" s="12"/>
      <c r="Y167" s="12"/>
      <c r="Z167" s="12"/>
    </row>
    <row r="168" spans="1:26" ht="22.5" hidden="1" customHeight="1" x14ac:dyDescent="0.2">
      <c r="A168" s="12"/>
      <c r="B168" s="12"/>
      <c r="C168" s="12"/>
      <c r="D168" s="12"/>
      <c r="E168" s="12"/>
      <c r="F168" s="12"/>
      <c r="G168" s="12"/>
      <c r="H168" s="12"/>
      <c r="I168" s="12"/>
      <c r="J168" s="12"/>
      <c r="K168" s="12"/>
      <c r="L168" s="12"/>
      <c r="M168" s="12"/>
      <c r="N168" s="13"/>
      <c r="O168" s="13"/>
      <c r="P168" s="12"/>
      <c r="Q168" s="12"/>
      <c r="R168" s="12"/>
      <c r="S168" s="12"/>
      <c r="T168" s="12"/>
      <c r="U168" s="12"/>
      <c r="V168" s="12"/>
      <c r="W168" s="12"/>
      <c r="X168" s="12"/>
      <c r="Y168" s="12"/>
      <c r="Z168" s="12"/>
    </row>
    <row r="169" spans="1:26" ht="22.5" hidden="1" customHeight="1" x14ac:dyDescent="0.2">
      <c r="A169" s="12"/>
      <c r="B169" s="12"/>
      <c r="C169" s="12"/>
      <c r="D169" s="12"/>
      <c r="E169" s="12"/>
      <c r="F169" s="12"/>
      <c r="G169" s="12"/>
      <c r="H169" s="12"/>
      <c r="I169" s="12"/>
      <c r="J169" s="12"/>
      <c r="K169" s="12"/>
      <c r="L169" s="12"/>
      <c r="M169" s="12"/>
      <c r="N169" s="13"/>
      <c r="O169" s="13"/>
      <c r="P169" s="12"/>
      <c r="Q169" s="12"/>
      <c r="R169" s="12"/>
      <c r="S169" s="12"/>
      <c r="T169" s="12"/>
      <c r="U169" s="12"/>
      <c r="V169" s="12"/>
      <c r="W169" s="12"/>
      <c r="X169" s="12"/>
      <c r="Y169" s="12"/>
      <c r="Z169" s="12"/>
    </row>
    <row r="170" spans="1:26" ht="22.5" hidden="1" customHeight="1" x14ac:dyDescent="0.2">
      <c r="A170" s="12"/>
      <c r="B170" s="12"/>
      <c r="C170" s="12"/>
      <c r="D170" s="12"/>
      <c r="E170" s="12"/>
      <c r="F170" s="12"/>
      <c r="G170" s="12"/>
      <c r="H170" s="12"/>
      <c r="I170" s="12"/>
      <c r="J170" s="12"/>
      <c r="K170" s="12"/>
      <c r="L170" s="12"/>
      <c r="M170" s="12"/>
      <c r="N170" s="13"/>
      <c r="O170" s="13"/>
      <c r="P170" s="12"/>
      <c r="Q170" s="12"/>
      <c r="R170" s="12"/>
      <c r="S170" s="12"/>
      <c r="T170" s="12"/>
      <c r="U170" s="12"/>
      <c r="V170" s="12"/>
      <c r="W170" s="12"/>
      <c r="X170" s="12"/>
      <c r="Y170" s="12"/>
      <c r="Z170" s="12"/>
    </row>
    <row r="171" spans="1:26" ht="22.5" hidden="1" customHeight="1" x14ac:dyDescent="0.2">
      <c r="A171" s="12"/>
      <c r="B171" s="12"/>
      <c r="C171" s="12"/>
      <c r="D171" s="12"/>
      <c r="E171" s="12"/>
      <c r="F171" s="12"/>
      <c r="G171" s="12"/>
      <c r="H171" s="12"/>
      <c r="I171" s="12"/>
      <c r="J171" s="12"/>
      <c r="K171" s="12"/>
      <c r="L171" s="12"/>
      <c r="M171" s="12"/>
      <c r="N171" s="13"/>
      <c r="O171" s="13"/>
      <c r="P171" s="12"/>
      <c r="Q171" s="12"/>
      <c r="R171" s="12"/>
      <c r="S171" s="12"/>
      <c r="T171" s="12"/>
      <c r="U171" s="12"/>
      <c r="V171" s="12"/>
      <c r="W171" s="12"/>
      <c r="X171" s="12"/>
      <c r="Y171" s="12"/>
      <c r="Z171" s="12"/>
    </row>
    <row r="172" spans="1:26" ht="22.5" hidden="1" customHeight="1" x14ac:dyDescent="0.2">
      <c r="A172" s="12"/>
      <c r="B172" s="12"/>
      <c r="C172" s="12"/>
      <c r="D172" s="12"/>
      <c r="E172" s="12"/>
      <c r="F172" s="12"/>
      <c r="G172" s="12"/>
      <c r="H172" s="12"/>
      <c r="I172" s="12"/>
      <c r="J172" s="12"/>
      <c r="K172" s="12"/>
      <c r="L172" s="12"/>
      <c r="M172" s="12"/>
      <c r="N172" s="13"/>
      <c r="O172" s="13"/>
      <c r="P172" s="12"/>
      <c r="Q172" s="12"/>
      <c r="R172" s="12"/>
      <c r="S172" s="12"/>
      <c r="T172" s="12"/>
      <c r="U172" s="12"/>
      <c r="V172" s="12"/>
      <c r="W172" s="12"/>
      <c r="X172" s="12"/>
      <c r="Y172" s="12"/>
      <c r="Z172" s="12"/>
    </row>
    <row r="173" spans="1:26" ht="22.5" hidden="1" customHeight="1" x14ac:dyDescent="0.2">
      <c r="A173" s="12"/>
      <c r="B173" s="12"/>
      <c r="C173" s="12"/>
      <c r="D173" s="12"/>
      <c r="E173" s="12"/>
      <c r="F173" s="12"/>
      <c r="G173" s="12"/>
      <c r="H173" s="12"/>
      <c r="I173" s="12"/>
      <c r="J173" s="12"/>
      <c r="K173" s="12"/>
      <c r="L173" s="12"/>
      <c r="M173" s="12"/>
      <c r="N173" s="13"/>
      <c r="O173" s="13"/>
      <c r="P173" s="12"/>
      <c r="Q173" s="12"/>
      <c r="R173" s="12"/>
      <c r="S173" s="12"/>
      <c r="T173" s="12"/>
      <c r="U173" s="12"/>
      <c r="V173" s="12"/>
      <c r="W173" s="12"/>
      <c r="X173" s="12"/>
      <c r="Y173" s="12"/>
      <c r="Z173" s="12"/>
    </row>
    <row r="174" spans="1:26" ht="22.5" hidden="1" customHeight="1" x14ac:dyDescent="0.2">
      <c r="A174" s="12"/>
      <c r="B174" s="12"/>
      <c r="C174" s="12"/>
      <c r="D174" s="12"/>
      <c r="E174" s="12"/>
      <c r="F174" s="12"/>
      <c r="G174" s="12"/>
      <c r="H174" s="12"/>
      <c r="I174" s="12"/>
      <c r="J174" s="12"/>
      <c r="K174" s="12"/>
      <c r="L174" s="12"/>
      <c r="M174" s="12"/>
      <c r="N174" s="13"/>
      <c r="O174" s="13"/>
      <c r="P174" s="12"/>
      <c r="Q174" s="12"/>
      <c r="R174" s="12"/>
      <c r="S174" s="12"/>
      <c r="T174" s="12"/>
      <c r="U174" s="12"/>
      <c r="V174" s="12"/>
      <c r="W174" s="12"/>
      <c r="X174" s="12"/>
      <c r="Y174" s="12"/>
      <c r="Z174" s="12"/>
    </row>
    <row r="175" spans="1:26" ht="22.5" hidden="1" customHeight="1" x14ac:dyDescent="0.2">
      <c r="A175" s="12"/>
      <c r="B175" s="12"/>
      <c r="C175" s="12"/>
      <c r="D175" s="12"/>
      <c r="E175" s="12"/>
      <c r="F175" s="12"/>
      <c r="G175" s="12"/>
      <c r="H175" s="12"/>
      <c r="I175" s="12"/>
      <c r="J175" s="12"/>
      <c r="K175" s="12"/>
      <c r="L175" s="12"/>
      <c r="M175" s="12"/>
      <c r="N175" s="13"/>
      <c r="O175" s="13"/>
      <c r="P175" s="12"/>
      <c r="Q175" s="12"/>
      <c r="R175" s="12"/>
      <c r="S175" s="12"/>
      <c r="T175" s="12"/>
      <c r="U175" s="12"/>
      <c r="V175" s="12"/>
      <c r="W175" s="12"/>
      <c r="X175" s="12"/>
      <c r="Y175" s="12"/>
      <c r="Z175" s="12"/>
    </row>
    <row r="176" spans="1:26" ht="22.5" hidden="1" customHeight="1" x14ac:dyDescent="0.2">
      <c r="A176" s="12"/>
      <c r="B176" s="12"/>
      <c r="C176" s="12"/>
      <c r="D176" s="12"/>
      <c r="E176" s="12"/>
      <c r="F176" s="12"/>
      <c r="G176" s="12"/>
      <c r="H176" s="12"/>
      <c r="I176" s="12"/>
      <c r="J176" s="12"/>
      <c r="K176" s="12"/>
      <c r="L176" s="12"/>
      <c r="M176" s="12"/>
      <c r="N176" s="13"/>
      <c r="O176" s="13"/>
      <c r="P176" s="12"/>
      <c r="Q176" s="12"/>
      <c r="R176" s="12"/>
      <c r="S176" s="12"/>
      <c r="T176" s="12"/>
      <c r="U176" s="12"/>
      <c r="V176" s="12"/>
      <c r="W176" s="12"/>
      <c r="X176" s="12"/>
      <c r="Y176" s="12"/>
      <c r="Z176" s="12"/>
    </row>
    <row r="177" spans="1:26" ht="22.5" hidden="1" customHeight="1" x14ac:dyDescent="0.2">
      <c r="A177" s="12"/>
      <c r="B177" s="12"/>
      <c r="C177" s="12"/>
      <c r="D177" s="12"/>
      <c r="E177" s="12"/>
      <c r="F177" s="12"/>
      <c r="G177" s="12"/>
      <c r="H177" s="12"/>
      <c r="I177" s="12"/>
      <c r="J177" s="12"/>
      <c r="K177" s="12"/>
      <c r="L177" s="12"/>
      <c r="M177" s="12"/>
      <c r="N177" s="13"/>
      <c r="O177" s="13"/>
      <c r="P177" s="12"/>
      <c r="Q177" s="12"/>
      <c r="R177" s="12"/>
      <c r="S177" s="12"/>
      <c r="T177" s="12"/>
      <c r="U177" s="12"/>
      <c r="V177" s="12"/>
      <c r="W177" s="12"/>
      <c r="X177" s="12"/>
      <c r="Y177" s="12"/>
      <c r="Z177" s="12"/>
    </row>
    <row r="178" spans="1:26" ht="22.5" hidden="1" customHeight="1" x14ac:dyDescent="0.2">
      <c r="A178" s="12"/>
      <c r="B178" s="12"/>
      <c r="C178" s="12"/>
      <c r="D178" s="12"/>
      <c r="E178" s="12"/>
      <c r="F178" s="12"/>
      <c r="G178" s="12"/>
      <c r="H178" s="12"/>
      <c r="I178" s="12"/>
      <c r="J178" s="12"/>
      <c r="K178" s="12"/>
      <c r="L178" s="12"/>
      <c r="M178" s="12"/>
      <c r="N178" s="13"/>
      <c r="O178" s="13"/>
      <c r="P178" s="12"/>
      <c r="Q178" s="12"/>
      <c r="R178" s="12"/>
      <c r="S178" s="12"/>
      <c r="T178" s="12"/>
      <c r="U178" s="12"/>
      <c r="V178" s="12"/>
      <c r="W178" s="12"/>
      <c r="X178" s="12"/>
      <c r="Y178" s="12"/>
      <c r="Z178" s="12"/>
    </row>
    <row r="179" spans="1:26" ht="22.5" hidden="1" customHeight="1" x14ac:dyDescent="0.2">
      <c r="A179" s="12"/>
      <c r="B179" s="12"/>
      <c r="C179" s="12"/>
      <c r="D179" s="12"/>
      <c r="E179" s="12"/>
      <c r="F179" s="12"/>
      <c r="G179" s="12"/>
      <c r="H179" s="12"/>
      <c r="I179" s="12"/>
      <c r="J179" s="12"/>
      <c r="K179" s="12"/>
      <c r="L179" s="12"/>
      <c r="M179" s="12"/>
      <c r="N179" s="13"/>
      <c r="O179" s="13"/>
      <c r="P179" s="12"/>
      <c r="Q179" s="12"/>
      <c r="R179" s="12"/>
      <c r="S179" s="12"/>
      <c r="T179" s="12"/>
      <c r="U179" s="12"/>
      <c r="V179" s="12"/>
      <c r="W179" s="12"/>
      <c r="X179" s="12"/>
      <c r="Y179" s="12"/>
      <c r="Z179" s="12"/>
    </row>
    <row r="180" spans="1:26" ht="22.5" hidden="1" customHeight="1" x14ac:dyDescent="0.2">
      <c r="A180" s="12"/>
      <c r="B180" s="12"/>
      <c r="C180" s="12"/>
      <c r="D180" s="12"/>
      <c r="E180" s="12"/>
      <c r="F180" s="12"/>
      <c r="G180" s="12"/>
      <c r="H180" s="12"/>
      <c r="I180" s="12"/>
      <c r="J180" s="12"/>
      <c r="K180" s="12"/>
      <c r="L180" s="12"/>
      <c r="M180" s="12"/>
      <c r="N180" s="13"/>
      <c r="O180" s="13"/>
      <c r="P180" s="12"/>
      <c r="Q180" s="12"/>
      <c r="R180" s="12"/>
      <c r="S180" s="12"/>
      <c r="T180" s="12"/>
      <c r="U180" s="12"/>
      <c r="V180" s="12"/>
      <c r="W180" s="12"/>
      <c r="X180" s="12"/>
      <c r="Y180" s="12"/>
      <c r="Z180" s="12"/>
    </row>
    <row r="181" spans="1:26" ht="22.5" hidden="1" customHeight="1" x14ac:dyDescent="0.2">
      <c r="A181" s="12"/>
      <c r="B181" s="12"/>
      <c r="C181" s="12"/>
      <c r="D181" s="12"/>
      <c r="E181" s="12"/>
      <c r="F181" s="12"/>
      <c r="G181" s="12"/>
      <c r="H181" s="12"/>
      <c r="I181" s="12"/>
      <c r="J181" s="12"/>
      <c r="K181" s="12"/>
      <c r="L181" s="12"/>
      <c r="M181" s="12"/>
      <c r="N181" s="13"/>
      <c r="O181" s="13"/>
      <c r="P181" s="12"/>
      <c r="Q181" s="12"/>
      <c r="R181" s="12"/>
      <c r="S181" s="12"/>
      <c r="T181" s="12"/>
      <c r="U181" s="12"/>
      <c r="V181" s="12"/>
      <c r="W181" s="12"/>
      <c r="X181" s="12"/>
      <c r="Y181" s="12"/>
      <c r="Z181" s="12"/>
    </row>
    <row r="182" spans="1:26" ht="22.5" hidden="1" customHeight="1" x14ac:dyDescent="0.2">
      <c r="A182" s="12"/>
      <c r="B182" s="12"/>
      <c r="C182" s="12"/>
      <c r="D182" s="12"/>
      <c r="E182" s="12"/>
      <c r="F182" s="12"/>
      <c r="G182" s="12"/>
      <c r="H182" s="12"/>
      <c r="I182" s="12"/>
      <c r="J182" s="12"/>
      <c r="K182" s="12"/>
      <c r="L182" s="12"/>
      <c r="M182" s="12"/>
      <c r="N182" s="13"/>
      <c r="O182" s="13"/>
      <c r="P182" s="12"/>
      <c r="Q182" s="12"/>
      <c r="R182" s="12"/>
      <c r="S182" s="12"/>
      <c r="T182" s="12"/>
      <c r="U182" s="12"/>
      <c r="V182" s="12"/>
      <c r="W182" s="12"/>
      <c r="X182" s="12"/>
      <c r="Y182" s="12"/>
      <c r="Z182" s="12"/>
    </row>
    <row r="183" spans="1:26" ht="22.5" hidden="1" customHeight="1" x14ac:dyDescent="0.2">
      <c r="A183" s="12"/>
      <c r="B183" s="12"/>
      <c r="C183" s="12"/>
      <c r="D183" s="12"/>
      <c r="E183" s="12"/>
      <c r="F183" s="12"/>
      <c r="G183" s="12"/>
      <c r="H183" s="12"/>
      <c r="I183" s="12"/>
      <c r="J183" s="12"/>
      <c r="K183" s="12"/>
      <c r="L183" s="12"/>
      <c r="M183" s="12"/>
      <c r="N183" s="13"/>
      <c r="O183" s="13"/>
      <c r="P183" s="12"/>
      <c r="Q183" s="12"/>
      <c r="R183" s="12"/>
      <c r="S183" s="12"/>
      <c r="T183" s="12"/>
      <c r="U183" s="12"/>
      <c r="V183" s="12"/>
      <c r="W183" s="12"/>
      <c r="X183" s="12"/>
      <c r="Y183" s="12"/>
      <c r="Z183" s="12"/>
    </row>
    <row r="184" spans="1:26" ht="22.5" hidden="1" customHeight="1" x14ac:dyDescent="0.2">
      <c r="A184" s="12"/>
      <c r="B184" s="12"/>
      <c r="C184" s="12"/>
      <c r="D184" s="12"/>
      <c r="E184" s="12"/>
      <c r="F184" s="12"/>
      <c r="G184" s="12"/>
      <c r="H184" s="12"/>
      <c r="I184" s="12"/>
      <c r="J184" s="12"/>
      <c r="K184" s="12"/>
      <c r="L184" s="12"/>
      <c r="M184" s="12"/>
      <c r="N184" s="13"/>
      <c r="O184" s="13"/>
      <c r="P184" s="12"/>
      <c r="Q184" s="12"/>
      <c r="R184" s="12"/>
      <c r="S184" s="12"/>
      <c r="T184" s="12"/>
      <c r="U184" s="12"/>
      <c r="V184" s="12"/>
      <c r="W184" s="12"/>
      <c r="X184" s="12"/>
      <c r="Y184" s="12"/>
      <c r="Z184" s="12"/>
    </row>
    <row r="185" spans="1:26" ht="22.5" hidden="1" customHeight="1" x14ac:dyDescent="0.2">
      <c r="A185" s="12"/>
      <c r="B185" s="12"/>
      <c r="C185" s="12"/>
      <c r="D185" s="12"/>
      <c r="E185" s="12"/>
      <c r="F185" s="12"/>
      <c r="G185" s="12"/>
      <c r="H185" s="12"/>
      <c r="I185" s="12"/>
      <c r="J185" s="12"/>
      <c r="K185" s="12"/>
      <c r="L185" s="12"/>
      <c r="M185" s="12"/>
      <c r="N185" s="13"/>
      <c r="O185" s="13"/>
      <c r="P185" s="12"/>
      <c r="Q185" s="12"/>
      <c r="R185" s="12"/>
      <c r="S185" s="12"/>
      <c r="T185" s="12"/>
      <c r="U185" s="12"/>
      <c r="V185" s="12"/>
      <c r="W185" s="12"/>
      <c r="X185" s="12"/>
      <c r="Y185" s="12"/>
      <c r="Z185" s="12"/>
    </row>
    <row r="186" spans="1:26" ht="22.5" hidden="1" customHeight="1" x14ac:dyDescent="0.2">
      <c r="A186" s="12"/>
      <c r="B186" s="12"/>
      <c r="C186" s="12"/>
      <c r="D186" s="12"/>
      <c r="E186" s="12"/>
      <c r="F186" s="12"/>
      <c r="G186" s="12"/>
      <c r="H186" s="12"/>
      <c r="I186" s="12"/>
      <c r="J186" s="12"/>
      <c r="K186" s="12"/>
      <c r="L186" s="12"/>
      <c r="M186" s="12"/>
      <c r="N186" s="13"/>
      <c r="O186" s="13"/>
      <c r="P186" s="12"/>
      <c r="Q186" s="12"/>
      <c r="R186" s="12"/>
      <c r="S186" s="12"/>
      <c r="T186" s="12"/>
      <c r="U186" s="12"/>
      <c r="V186" s="12"/>
      <c r="W186" s="12"/>
      <c r="X186" s="12"/>
      <c r="Y186" s="12"/>
      <c r="Z186" s="12"/>
    </row>
    <row r="187" spans="1:26" ht="22.5" hidden="1" customHeight="1" x14ac:dyDescent="0.2">
      <c r="A187" s="12"/>
      <c r="B187" s="12"/>
      <c r="C187" s="12"/>
      <c r="D187" s="12"/>
      <c r="E187" s="12"/>
      <c r="F187" s="12"/>
      <c r="G187" s="12"/>
      <c r="H187" s="12"/>
      <c r="I187" s="12"/>
      <c r="J187" s="12"/>
      <c r="K187" s="12"/>
      <c r="L187" s="12"/>
      <c r="M187" s="12"/>
      <c r="N187" s="13"/>
      <c r="O187" s="13"/>
      <c r="P187" s="12"/>
      <c r="Q187" s="12"/>
      <c r="R187" s="12"/>
      <c r="S187" s="12"/>
      <c r="T187" s="12"/>
      <c r="U187" s="12"/>
      <c r="V187" s="12"/>
      <c r="W187" s="12"/>
      <c r="X187" s="12"/>
      <c r="Y187" s="12"/>
      <c r="Z187" s="12"/>
    </row>
    <row r="188" spans="1:26" ht="22.5" hidden="1" customHeight="1" x14ac:dyDescent="0.2">
      <c r="A188" s="12"/>
      <c r="B188" s="12"/>
      <c r="C188" s="12"/>
      <c r="D188" s="12"/>
      <c r="E188" s="12"/>
      <c r="F188" s="12"/>
      <c r="G188" s="12"/>
      <c r="H188" s="12"/>
      <c r="I188" s="12"/>
      <c r="J188" s="12"/>
      <c r="K188" s="12"/>
      <c r="L188" s="12"/>
      <c r="M188" s="12"/>
      <c r="N188" s="13"/>
      <c r="O188" s="13"/>
      <c r="P188" s="12"/>
      <c r="Q188" s="12"/>
      <c r="R188" s="12"/>
      <c r="S188" s="12"/>
      <c r="T188" s="12"/>
      <c r="U188" s="12"/>
      <c r="V188" s="12"/>
      <c r="W188" s="12"/>
      <c r="X188" s="12"/>
      <c r="Y188" s="12"/>
      <c r="Z188" s="12"/>
    </row>
    <row r="189" spans="1:26" ht="22.5" hidden="1" customHeight="1" x14ac:dyDescent="0.2">
      <c r="A189" s="12"/>
      <c r="B189" s="12"/>
      <c r="C189" s="12"/>
      <c r="D189" s="12"/>
      <c r="E189" s="12"/>
      <c r="F189" s="12"/>
      <c r="G189" s="12"/>
      <c r="H189" s="12"/>
      <c r="I189" s="12"/>
      <c r="J189" s="12"/>
      <c r="K189" s="12"/>
      <c r="L189" s="12"/>
      <c r="M189" s="12"/>
      <c r="N189" s="13"/>
      <c r="O189" s="13"/>
      <c r="P189" s="12"/>
      <c r="Q189" s="12"/>
      <c r="R189" s="12"/>
      <c r="S189" s="12"/>
      <c r="T189" s="12"/>
      <c r="U189" s="12"/>
      <c r="V189" s="12"/>
      <c r="W189" s="12"/>
      <c r="X189" s="12"/>
      <c r="Y189" s="12"/>
      <c r="Z189" s="12"/>
    </row>
    <row r="190" spans="1:26" ht="22.5" hidden="1" customHeight="1" x14ac:dyDescent="0.2">
      <c r="A190" s="12"/>
      <c r="B190" s="12"/>
      <c r="C190" s="12"/>
      <c r="D190" s="12"/>
      <c r="E190" s="12"/>
      <c r="F190" s="12"/>
      <c r="G190" s="12"/>
      <c r="H190" s="12"/>
      <c r="I190" s="12"/>
      <c r="J190" s="12"/>
      <c r="K190" s="12"/>
      <c r="L190" s="12"/>
      <c r="M190" s="12"/>
      <c r="N190" s="13"/>
      <c r="O190" s="13"/>
      <c r="P190" s="12"/>
      <c r="Q190" s="12"/>
      <c r="R190" s="12"/>
      <c r="S190" s="12"/>
      <c r="T190" s="12"/>
      <c r="U190" s="12"/>
      <c r="V190" s="12"/>
      <c r="W190" s="12"/>
      <c r="X190" s="12"/>
      <c r="Y190" s="12"/>
      <c r="Z190" s="12"/>
    </row>
    <row r="191" spans="1:26" ht="22.5" hidden="1" customHeight="1" x14ac:dyDescent="0.2">
      <c r="A191" s="12"/>
      <c r="B191" s="12"/>
      <c r="C191" s="12"/>
      <c r="D191" s="12"/>
      <c r="E191" s="12"/>
      <c r="F191" s="12"/>
      <c r="G191" s="12"/>
      <c r="H191" s="12"/>
      <c r="I191" s="12"/>
      <c r="J191" s="12"/>
      <c r="K191" s="12"/>
      <c r="L191" s="12"/>
      <c r="M191" s="12"/>
      <c r="N191" s="13"/>
      <c r="O191" s="13"/>
      <c r="P191" s="12"/>
      <c r="Q191" s="12"/>
      <c r="R191" s="12"/>
      <c r="S191" s="12"/>
      <c r="T191" s="12"/>
      <c r="U191" s="12"/>
      <c r="V191" s="12"/>
      <c r="W191" s="12"/>
      <c r="X191" s="12"/>
      <c r="Y191" s="12"/>
      <c r="Z191" s="12"/>
    </row>
    <row r="192" spans="1:26" ht="22.5" hidden="1" customHeight="1" x14ac:dyDescent="0.2">
      <c r="A192" s="12"/>
      <c r="B192" s="12"/>
      <c r="C192" s="12"/>
      <c r="D192" s="12"/>
      <c r="E192" s="12"/>
      <c r="F192" s="12"/>
      <c r="G192" s="12"/>
      <c r="H192" s="12"/>
      <c r="I192" s="12"/>
      <c r="J192" s="12"/>
      <c r="K192" s="12"/>
      <c r="L192" s="12"/>
      <c r="M192" s="12"/>
      <c r="N192" s="13"/>
      <c r="O192" s="13"/>
      <c r="P192" s="12"/>
      <c r="Q192" s="12"/>
      <c r="R192" s="12"/>
      <c r="S192" s="12"/>
      <c r="T192" s="12"/>
      <c r="U192" s="12"/>
      <c r="V192" s="12"/>
      <c r="W192" s="12"/>
      <c r="X192" s="12"/>
      <c r="Y192" s="12"/>
      <c r="Z192" s="12"/>
    </row>
    <row r="193" spans="1:26" ht="22.5" hidden="1" customHeight="1" x14ac:dyDescent="0.2">
      <c r="A193" s="12"/>
      <c r="B193" s="12"/>
      <c r="C193" s="12"/>
      <c r="D193" s="12"/>
      <c r="E193" s="12"/>
      <c r="F193" s="12"/>
      <c r="G193" s="12"/>
      <c r="H193" s="12"/>
      <c r="I193" s="12"/>
      <c r="J193" s="12"/>
      <c r="K193" s="12"/>
      <c r="L193" s="12"/>
      <c r="M193" s="12"/>
      <c r="N193" s="13"/>
      <c r="O193" s="13"/>
      <c r="P193" s="12"/>
      <c r="Q193" s="12"/>
      <c r="R193" s="12"/>
      <c r="S193" s="12"/>
      <c r="T193" s="12"/>
      <c r="U193" s="12"/>
      <c r="V193" s="12"/>
      <c r="W193" s="12"/>
      <c r="X193" s="12"/>
      <c r="Y193" s="12"/>
      <c r="Z193" s="12"/>
    </row>
    <row r="194" spans="1:26" ht="22.5" hidden="1" customHeight="1" x14ac:dyDescent="0.2">
      <c r="A194" s="12"/>
      <c r="B194" s="12"/>
      <c r="C194" s="12"/>
      <c r="D194" s="12"/>
      <c r="E194" s="12"/>
      <c r="F194" s="12"/>
      <c r="G194" s="12"/>
      <c r="H194" s="12"/>
      <c r="I194" s="12"/>
      <c r="J194" s="12"/>
      <c r="K194" s="12"/>
      <c r="L194" s="12"/>
      <c r="M194" s="12"/>
      <c r="N194" s="13"/>
      <c r="O194" s="13"/>
      <c r="P194" s="12"/>
      <c r="Q194" s="12"/>
      <c r="R194" s="12"/>
      <c r="S194" s="12"/>
      <c r="T194" s="12"/>
      <c r="U194" s="12"/>
      <c r="V194" s="12"/>
      <c r="W194" s="12"/>
      <c r="X194" s="12"/>
      <c r="Y194" s="12"/>
      <c r="Z194" s="12"/>
    </row>
    <row r="195" spans="1:26" ht="22.5" hidden="1" customHeight="1" x14ac:dyDescent="0.2">
      <c r="A195" s="12"/>
      <c r="B195" s="12"/>
      <c r="C195" s="12"/>
      <c r="D195" s="12"/>
      <c r="E195" s="12"/>
      <c r="F195" s="12"/>
      <c r="G195" s="12"/>
      <c r="H195" s="12"/>
      <c r="I195" s="12"/>
      <c r="J195" s="12"/>
      <c r="K195" s="12"/>
      <c r="L195" s="12"/>
      <c r="M195" s="12"/>
      <c r="N195" s="13"/>
      <c r="O195" s="13"/>
      <c r="P195" s="12"/>
      <c r="Q195" s="12"/>
      <c r="R195" s="12"/>
      <c r="S195" s="12"/>
      <c r="T195" s="12"/>
      <c r="U195" s="12"/>
      <c r="V195" s="12"/>
      <c r="W195" s="12"/>
      <c r="X195" s="12"/>
      <c r="Y195" s="12"/>
      <c r="Z195" s="12"/>
    </row>
    <row r="196" spans="1:26" ht="22.5" hidden="1" customHeight="1" x14ac:dyDescent="0.2">
      <c r="A196" s="12"/>
      <c r="B196" s="12"/>
      <c r="C196" s="12"/>
      <c r="D196" s="12"/>
      <c r="E196" s="12"/>
      <c r="F196" s="12"/>
      <c r="G196" s="12"/>
      <c r="H196" s="12"/>
      <c r="I196" s="12"/>
      <c r="J196" s="12"/>
      <c r="K196" s="12"/>
      <c r="L196" s="12"/>
      <c r="M196" s="12"/>
      <c r="N196" s="13"/>
      <c r="O196" s="13"/>
      <c r="P196" s="12"/>
      <c r="Q196" s="12"/>
      <c r="R196" s="12"/>
      <c r="S196" s="12"/>
      <c r="T196" s="12"/>
      <c r="U196" s="12"/>
      <c r="V196" s="12"/>
      <c r="W196" s="12"/>
      <c r="X196" s="12"/>
      <c r="Y196" s="12"/>
      <c r="Z196" s="12"/>
    </row>
    <row r="197" spans="1:26" ht="22.5" hidden="1" customHeight="1" x14ac:dyDescent="0.2">
      <c r="A197" s="12"/>
      <c r="B197" s="12"/>
      <c r="C197" s="12"/>
      <c r="D197" s="12"/>
      <c r="E197" s="12"/>
      <c r="F197" s="12"/>
      <c r="G197" s="12"/>
      <c r="H197" s="12"/>
      <c r="I197" s="12"/>
      <c r="J197" s="12"/>
      <c r="K197" s="12"/>
      <c r="L197" s="12"/>
      <c r="M197" s="12"/>
      <c r="N197" s="13"/>
      <c r="O197" s="13"/>
      <c r="P197" s="12"/>
      <c r="Q197" s="12"/>
      <c r="R197" s="12"/>
      <c r="S197" s="12"/>
      <c r="T197" s="12"/>
      <c r="U197" s="12"/>
      <c r="V197" s="12"/>
      <c r="W197" s="12"/>
      <c r="X197" s="12"/>
      <c r="Y197" s="12"/>
      <c r="Z197" s="12"/>
    </row>
    <row r="198" spans="1:26" ht="22.5" hidden="1" customHeight="1" x14ac:dyDescent="0.2">
      <c r="A198" s="12"/>
      <c r="B198" s="12"/>
      <c r="C198" s="12"/>
      <c r="D198" s="12"/>
      <c r="E198" s="12"/>
      <c r="F198" s="12"/>
      <c r="G198" s="12"/>
      <c r="H198" s="12"/>
      <c r="I198" s="12"/>
      <c r="J198" s="12"/>
      <c r="K198" s="12"/>
      <c r="L198" s="12"/>
      <c r="M198" s="12"/>
      <c r="N198" s="13"/>
      <c r="O198" s="13"/>
      <c r="P198" s="12"/>
      <c r="Q198" s="12"/>
      <c r="R198" s="12"/>
      <c r="S198" s="12"/>
      <c r="T198" s="12"/>
      <c r="U198" s="12"/>
      <c r="V198" s="12"/>
      <c r="W198" s="12"/>
      <c r="X198" s="12"/>
      <c r="Y198" s="12"/>
      <c r="Z198" s="12"/>
    </row>
    <row r="199" spans="1:26" ht="22.5" hidden="1" customHeight="1" x14ac:dyDescent="0.2">
      <c r="A199" s="12"/>
      <c r="B199" s="12"/>
      <c r="C199" s="12"/>
      <c r="D199" s="12"/>
      <c r="E199" s="12"/>
      <c r="F199" s="12"/>
      <c r="G199" s="12"/>
      <c r="H199" s="12"/>
      <c r="I199" s="12"/>
      <c r="J199" s="12"/>
      <c r="K199" s="12"/>
      <c r="L199" s="12"/>
      <c r="M199" s="12"/>
      <c r="N199" s="13"/>
      <c r="O199" s="13"/>
      <c r="P199" s="12"/>
      <c r="Q199" s="12"/>
      <c r="R199" s="12"/>
      <c r="S199" s="12"/>
      <c r="T199" s="12"/>
      <c r="U199" s="12"/>
      <c r="V199" s="12"/>
      <c r="W199" s="12"/>
      <c r="X199" s="12"/>
      <c r="Y199" s="12"/>
      <c r="Z199" s="12"/>
    </row>
    <row r="200" spans="1:26" ht="22.5" hidden="1" customHeight="1" x14ac:dyDescent="0.2">
      <c r="A200" s="12"/>
      <c r="B200" s="12"/>
      <c r="C200" s="12"/>
      <c r="D200" s="12"/>
      <c r="E200" s="12"/>
      <c r="F200" s="12"/>
      <c r="G200" s="12"/>
      <c r="H200" s="12"/>
      <c r="I200" s="12"/>
      <c r="J200" s="12"/>
      <c r="K200" s="12"/>
      <c r="L200" s="12"/>
      <c r="M200" s="12"/>
      <c r="N200" s="13"/>
      <c r="O200" s="13"/>
      <c r="P200" s="12"/>
      <c r="Q200" s="12"/>
      <c r="R200" s="12"/>
      <c r="S200" s="12"/>
      <c r="T200" s="12"/>
      <c r="U200" s="12"/>
      <c r="V200" s="12"/>
      <c r="W200" s="12"/>
      <c r="X200" s="12"/>
      <c r="Y200" s="12"/>
      <c r="Z200" s="12"/>
    </row>
    <row r="201" spans="1:26" ht="22.5" hidden="1" customHeight="1" x14ac:dyDescent="0.2">
      <c r="A201" s="12"/>
      <c r="B201" s="12"/>
      <c r="C201" s="12"/>
      <c r="D201" s="12"/>
      <c r="E201" s="12"/>
      <c r="F201" s="12"/>
      <c r="G201" s="12"/>
      <c r="H201" s="12"/>
      <c r="I201" s="12"/>
      <c r="J201" s="12"/>
      <c r="K201" s="12"/>
      <c r="L201" s="12"/>
      <c r="M201" s="12"/>
      <c r="N201" s="13"/>
      <c r="O201" s="13"/>
      <c r="P201" s="12"/>
      <c r="Q201" s="12"/>
      <c r="R201" s="12"/>
      <c r="S201" s="12"/>
      <c r="T201" s="12"/>
      <c r="U201" s="12"/>
      <c r="V201" s="12"/>
      <c r="W201" s="12"/>
      <c r="X201" s="12"/>
      <c r="Y201" s="12"/>
      <c r="Z201" s="12"/>
    </row>
    <row r="202" spans="1:26" ht="22.5" hidden="1" customHeight="1" x14ac:dyDescent="0.2">
      <c r="A202" s="12"/>
      <c r="B202" s="12"/>
      <c r="C202" s="12"/>
      <c r="D202" s="12"/>
      <c r="E202" s="12"/>
      <c r="F202" s="12"/>
      <c r="G202" s="12"/>
      <c r="H202" s="12"/>
      <c r="I202" s="12"/>
      <c r="J202" s="12"/>
      <c r="K202" s="12"/>
      <c r="L202" s="12"/>
      <c r="M202" s="12"/>
      <c r="N202" s="13"/>
      <c r="O202" s="13"/>
      <c r="P202" s="12"/>
      <c r="Q202" s="12"/>
      <c r="R202" s="12"/>
      <c r="S202" s="12"/>
      <c r="T202" s="12"/>
      <c r="U202" s="12"/>
      <c r="V202" s="12"/>
      <c r="W202" s="12"/>
      <c r="X202" s="12"/>
      <c r="Y202" s="12"/>
      <c r="Z202" s="12"/>
    </row>
    <row r="203" spans="1:26" ht="22.5" hidden="1" customHeight="1" x14ac:dyDescent="0.2">
      <c r="A203" s="12"/>
      <c r="B203" s="12"/>
      <c r="C203" s="12"/>
      <c r="D203" s="12"/>
      <c r="E203" s="12"/>
      <c r="F203" s="12"/>
      <c r="G203" s="12"/>
      <c r="H203" s="12"/>
      <c r="I203" s="12"/>
      <c r="J203" s="12"/>
      <c r="K203" s="12"/>
      <c r="L203" s="12"/>
      <c r="M203" s="12"/>
      <c r="N203" s="13"/>
      <c r="O203" s="13"/>
      <c r="P203" s="12"/>
      <c r="Q203" s="12"/>
      <c r="R203" s="12"/>
      <c r="S203" s="12"/>
      <c r="T203" s="12"/>
      <c r="U203" s="12"/>
      <c r="V203" s="12"/>
      <c r="W203" s="12"/>
      <c r="X203" s="12"/>
      <c r="Y203" s="12"/>
      <c r="Z203" s="12"/>
    </row>
    <row r="204" spans="1:26" ht="22.5" hidden="1" customHeight="1" x14ac:dyDescent="0.2">
      <c r="A204" s="12"/>
      <c r="B204" s="12"/>
      <c r="C204" s="12"/>
      <c r="D204" s="12"/>
      <c r="E204" s="12"/>
      <c r="F204" s="12"/>
      <c r="G204" s="12"/>
      <c r="H204" s="12"/>
      <c r="I204" s="12"/>
      <c r="J204" s="12"/>
      <c r="K204" s="12"/>
      <c r="L204" s="12"/>
      <c r="M204" s="12"/>
      <c r="N204" s="13"/>
      <c r="O204" s="13"/>
      <c r="P204" s="12"/>
      <c r="Q204" s="12"/>
      <c r="R204" s="12"/>
      <c r="S204" s="12"/>
      <c r="T204" s="12"/>
      <c r="U204" s="12"/>
      <c r="V204" s="12"/>
      <c r="W204" s="12"/>
      <c r="X204" s="12"/>
      <c r="Y204" s="12"/>
      <c r="Z204" s="12"/>
    </row>
    <row r="205" spans="1:26" ht="22.5" hidden="1" customHeight="1" x14ac:dyDescent="0.2">
      <c r="A205" s="12"/>
      <c r="B205" s="12"/>
      <c r="C205" s="12"/>
      <c r="D205" s="12"/>
      <c r="E205" s="12"/>
      <c r="F205" s="12"/>
      <c r="G205" s="12"/>
      <c r="H205" s="12"/>
      <c r="I205" s="12"/>
      <c r="J205" s="12"/>
      <c r="K205" s="12"/>
      <c r="L205" s="12"/>
      <c r="M205" s="12"/>
      <c r="N205" s="13"/>
      <c r="O205" s="13"/>
      <c r="P205" s="12"/>
      <c r="Q205" s="12"/>
      <c r="R205" s="12"/>
      <c r="S205" s="12"/>
      <c r="T205" s="12"/>
      <c r="U205" s="12"/>
      <c r="V205" s="12"/>
      <c r="W205" s="12"/>
      <c r="X205" s="12"/>
      <c r="Y205" s="12"/>
      <c r="Z205" s="12"/>
    </row>
    <row r="206" spans="1:26" ht="22.5" hidden="1" customHeight="1" x14ac:dyDescent="0.2">
      <c r="A206" s="12"/>
      <c r="B206" s="12"/>
      <c r="C206" s="12"/>
      <c r="D206" s="12"/>
      <c r="E206" s="12"/>
      <c r="F206" s="12"/>
      <c r="G206" s="12"/>
      <c r="H206" s="12"/>
      <c r="I206" s="12"/>
      <c r="J206" s="12"/>
      <c r="K206" s="12"/>
      <c r="L206" s="12"/>
      <c r="M206" s="12"/>
      <c r="N206" s="13"/>
      <c r="O206" s="13"/>
      <c r="P206" s="12"/>
      <c r="Q206" s="12"/>
      <c r="R206" s="12"/>
      <c r="S206" s="12"/>
      <c r="T206" s="12"/>
      <c r="U206" s="12"/>
      <c r="V206" s="12"/>
      <c r="W206" s="12"/>
      <c r="X206" s="12"/>
      <c r="Y206" s="12"/>
      <c r="Z206" s="12"/>
    </row>
    <row r="207" spans="1:26" ht="22.5" hidden="1" customHeight="1" x14ac:dyDescent="0.2">
      <c r="A207" s="12"/>
      <c r="B207" s="12"/>
      <c r="C207" s="12"/>
      <c r="D207" s="12"/>
      <c r="E207" s="12"/>
      <c r="F207" s="12"/>
      <c r="G207" s="12"/>
      <c r="H207" s="12"/>
      <c r="I207" s="12"/>
      <c r="J207" s="12"/>
      <c r="K207" s="12"/>
      <c r="L207" s="12"/>
      <c r="M207" s="12"/>
      <c r="N207" s="13"/>
      <c r="O207" s="13"/>
      <c r="P207" s="12"/>
      <c r="Q207" s="12"/>
      <c r="R207" s="12"/>
      <c r="S207" s="12"/>
      <c r="T207" s="12"/>
      <c r="U207" s="12"/>
      <c r="V207" s="12"/>
      <c r="W207" s="12"/>
      <c r="X207" s="12"/>
      <c r="Y207" s="12"/>
      <c r="Z207" s="12"/>
    </row>
    <row r="208" spans="1:26" ht="22.5" hidden="1" customHeight="1" x14ac:dyDescent="0.2">
      <c r="A208" s="12"/>
      <c r="B208" s="12"/>
      <c r="C208" s="12"/>
      <c r="D208" s="12"/>
      <c r="E208" s="12"/>
      <c r="F208" s="12"/>
      <c r="G208" s="12"/>
      <c r="H208" s="12"/>
      <c r="I208" s="12"/>
      <c r="J208" s="12"/>
      <c r="K208" s="12"/>
      <c r="L208" s="12"/>
      <c r="M208" s="12"/>
      <c r="N208" s="13"/>
      <c r="O208" s="13"/>
      <c r="P208" s="12"/>
      <c r="Q208" s="12"/>
      <c r="R208" s="12"/>
      <c r="S208" s="12"/>
      <c r="T208" s="12"/>
      <c r="U208" s="12"/>
      <c r="V208" s="12"/>
      <c r="W208" s="12"/>
      <c r="X208" s="12"/>
      <c r="Y208" s="12"/>
      <c r="Z208" s="12"/>
    </row>
    <row r="209" spans="1:26" ht="22.5" hidden="1" customHeight="1" x14ac:dyDescent="0.2">
      <c r="A209" s="12"/>
      <c r="B209" s="12"/>
      <c r="C209" s="12"/>
      <c r="D209" s="12"/>
      <c r="E209" s="12"/>
      <c r="F209" s="12"/>
      <c r="G209" s="12"/>
      <c r="H209" s="12"/>
      <c r="I209" s="12"/>
      <c r="J209" s="12"/>
      <c r="K209" s="12"/>
      <c r="L209" s="12"/>
      <c r="M209" s="12"/>
      <c r="N209" s="13"/>
      <c r="O209" s="13"/>
      <c r="P209" s="12"/>
      <c r="Q209" s="12"/>
      <c r="R209" s="12"/>
      <c r="S209" s="12"/>
      <c r="T209" s="12"/>
      <c r="U209" s="12"/>
      <c r="V209" s="12"/>
      <c r="W209" s="12"/>
      <c r="X209" s="12"/>
      <c r="Y209" s="12"/>
      <c r="Z209" s="12"/>
    </row>
    <row r="210" spans="1:26" ht="22.5" hidden="1" customHeight="1" x14ac:dyDescent="0.2">
      <c r="A210" s="12"/>
      <c r="B210" s="12"/>
      <c r="C210" s="12"/>
      <c r="D210" s="12"/>
      <c r="E210" s="12"/>
      <c r="F210" s="12"/>
      <c r="G210" s="12"/>
      <c r="H210" s="12"/>
      <c r="I210" s="12"/>
      <c r="J210" s="12"/>
      <c r="K210" s="12"/>
      <c r="L210" s="12"/>
      <c r="M210" s="12"/>
      <c r="N210" s="13"/>
      <c r="O210" s="13"/>
      <c r="P210" s="12"/>
      <c r="Q210" s="12"/>
      <c r="R210" s="12"/>
      <c r="S210" s="12"/>
      <c r="T210" s="12"/>
      <c r="U210" s="12"/>
      <c r="V210" s="12"/>
      <c r="W210" s="12"/>
      <c r="X210" s="12"/>
      <c r="Y210" s="12"/>
      <c r="Z210" s="12"/>
    </row>
    <row r="211" spans="1:26" ht="22.5" hidden="1" customHeight="1" x14ac:dyDescent="0.2">
      <c r="A211" s="12"/>
      <c r="B211" s="12"/>
      <c r="C211" s="12"/>
      <c r="D211" s="12"/>
      <c r="E211" s="12"/>
      <c r="F211" s="12"/>
      <c r="G211" s="12"/>
      <c r="H211" s="12"/>
      <c r="I211" s="12"/>
      <c r="J211" s="12"/>
      <c r="K211" s="12"/>
      <c r="L211" s="12"/>
      <c r="M211" s="12"/>
      <c r="N211" s="13"/>
      <c r="O211" s="13"/>
      <c r="P211" s="12"/>
      <c r="Q211" s="12"/>
      <c r="R211" s="12"/>
      <c r="S211" s="12"/>
      <c r="T211" s="12"/>
      <c r="U211" s="12"/>
      <c r="V211" s="12"/>
      <c r="W211" s="12"/>
      <c r="X211" s="12"/>
      <c r="Y211" s="12"/>
      <c r="Z211" s="12"/>
    </row>
    <row r="212" spans="1:26" ht="22.5" hidden="1" customHeight="1" x14ac:dyDescent="0.2">
      <c r="A212" s="12"/>
      <c r="B212" s="12"/>
      <c r="C212" s="12"/>
      <c r="D212" s="12"/>
      <c r="E212" s="12"/>
      <c r="F212" s="12"/>
      <c r="G212" s="12"/>
      <c r="H212" s="12"/>
      <c r="I212" s="12"/>
      <c r="J212" s="12"/>
      <c r="K212" s="12"/>
      <c r="L212" s="12"/>
      <c r="M212" s="12"/>
      <c r="N212" s="13"/>
      <c r="O212" s="13"/>
      <c r="P212" s="12"/>
      <c r="Q212" s="12"/>
      <c r="R212" s="12"/>
      <c r="S212" s="12"/>
      <c r="T212" s="12"/>
      <c r="U212" s="12"/>
      <c r="V212" s="12"/>
      <c r="W212" s="12"/>
      <c r="X212" s="12"/>
      <c r="Y212" s="12"/>
      <c r="Z212" s="12"/>
    </row>
    <row r="213" spans="1:26" ht="22.5" hidden="1" customHeight="1" x14ac:dyDescent="0.2">
      <c r="A213" s="12"/>
      <c r="B213" s="12"/>
      <c r="C213" s="12"/>
      <c r="D213" s="12"/>
      <c r="E213" s="12"/>
      <c r="F213" s="12"/>
      <c r="G213" s="12"/>
      <c r="H213" s="12"/>
      <c r="I213" s="12"/>
      <c r="J213" s="12"/>
      <c r="K213" s="12"/>
      <c r="L213" s="12"/>
      <c r="M213" s="12"/>
      <c r="N213" s="13"/>
      <c r="O213" s="13"/>
      <c r="P213" s="12"/>
      <c r="Q213" s="12"/>
      <c r="R213" s="12"/>
      <c r="S213" s="12"/>
      <c r="T213" s="12"/>
      <c r="U213" s="12"/>
      <c r="V213" s="12"/>
      <c r="W213" s="12"/>
      <c r="X213" s="12"/>
      <c r="Y213" s="12"/>
      <c r="Z213" s="12"/>
    </row>
    <row r="214" spans="1:26" ht="22.5" hidden="1" customHeight="1" x14ac:dyDescent="0.2">
      <c r="A214" s="12"/>
      <c r="B214" s="12"/>
      <c r="C214" s="12"/>
      <c r="D214" s="12"/>
      <c r="E214" s="12"/>
      <c r="F214" s="12"/>
      <c r="G214" s="12"/>
      <c r="H214" s="12"/>
      <c r="I214" s="12"/>
      <c r="J214" s="12"/>
      <c r="K214" s="12"/>
      <c r="L214" s="12"/>
      <c r="M214" s="12"/>
      <c r="N214" s="13"/>
      <c r="O214" s="13"/>
      <c r="P214" s="12"/>
      <c r="Q214" s="12"/>
      <c r="R214" s="12"/>
      <c r="S214" s="12"/>
      <c r="T214" s="12"/>
      <c r="U214" s="12"/>
      <c r="V214" s="12"/>
      <c r="W214" s="12"/>
      <c r="X214" s="12"/>
      <c r="Y214" s="12"/>
      <c r="Z214" s="12"/>
    </row>
    <row r="215" spans="1:26" ht="22.5" hidden="1" customHeight="1" x14ac:dyDescent="0.2">
      <c r="A215" s="12"/>
      <c r="B215" s="12"/>
      <c r="C215" s="12"/>
      <c r="D215" s="12"/>
      <c r="E215" s="12"/>
      <c r="F215" s="12"/>
      <c r="G215" s="12"/>
      <c r="H215" s="12"/>
      <c r="I215" s="12"/>
      <c r="J215" s="12"/>
      <c r="K215" s="12"/>
      <c r="L215" s="12"/>
      <c r="M215" s="12"/>
      <c r="N215" s="13"/>
      <c r="O215" s="13"/>
      <c r="P215" s="12"/>
      <c r="Q215" s="12"/>
      <c r="R215" s="12"/>
      <c r="S215" s="12"/>
      <c r="T215" s="12"/>
      <c r="U215" s="12"/>
      <c r="V215" s="12"/>
      <c r="W215" s="12"/>
      <c r="X215" s="12"/>
      <c r="Y215" s="12"/>
      <c r="Z215" s="12"/>
    </row>
    <row r="216" spans="1:26" ht="22.5" hidden="1" customHeight="1" x14ac:dyDescent="0.2">
      <c r="A216" s="12"/>
      <c r="B216" s="12"/>
      <c r="C216" s="12"/>
      <c r="D216" s="12"/>
      <c r="E216" s="12"/>
      <c r="F216" s="12"/>
      <c r="G216" s="12"/>
      <c r="H216" s="12"/>
      <c r="I216" s="12"/>
      <c r="J216" s="12"/>
      <c r="K216" s="12"/>
      <c r="L216" s="12"/>
      <c r="M216" s="12"/>
      <c r="N216" s="13"/>
      <c r="O216" s="13"/>
      <c r="P216" s="12"/>
      <c r="Q216" s="12"/>
      <c r="R216" s="12"/>
      <c r="S216" s="12"/>
      <c r="T216" s="12"/>
      <c r="U216" s="12"/>
      <c r="V216" s="12"/>
      <c r="W216" s="12"/>
      <c r="X216" s="12"/>
      <c r="Y216" s="12"/>
      <c r="Z216" s="12"/>
    </row>
    <row r="217" spans="1:26" ht="22.5" hidden="1" customHeight="1" x14ac:dyDescent="0.2">
      <c r="A217" s="12"/>
      <c r="B217" s="12"/>
      <c r="C217" s="12"/>
      <c r="D217" s="12"/>
      <c r="E217" s="12"/>
      <c r="F217" s="12"/>
      <c r="G217" s="12"/>
      <c r="H217" s="12"/>
      <c r="I217" s="12"/>
      <c r="J217" s="12"/>
      <c r="K217" s="12"/>
      <c r="L217" s="12"/>
      <c r="M217" s="12"/>
      <c r="N217" s="13"/>
      <c r="O217" s="13"/>
      <c r="P217" s="12"/>
      <c r="Q217" s="12"/>
      <c r="R217" s="12"/>
      <c r="S217" s="12"/>
      <c r="T217" s="12"/>
      <c r="U217" s="12"/>
      <c r="V217" s="12"/>
      <c r="W217" s="12"/>
      <c r="X217" s="12"/>
      <c r="Y217" s="12"/>
      <c r="Z217" s="12"/>
    </row>
    <row r="218" spans="1:26" ht="22.5" hidden="1" customHeight="1" x14ac:dyDescent="0.2">
      <c r="A218" s="12"/>
      <c r="B218" s="12"/>
      <c r="C218" s="12"/>
      <c r="D218" s="12"/>
      <c r="E218" s="12"/>
      <c r="F218" s="12"/>
      <c r="G218" s="12"/>
      <c r="H218" s="12"/>
      <c r="I218" s="12"/>
      <c r="J218" s="12"/>
      <c r="K218" s="12"/>
      <c r="L218" s="12"/>
      <c r="M218" s="12"/>
      <c r="N218" s="13"/>
      <c r="O218" s="13"/>
      <c r="P218" s="12"/>
      <c r="Q218" s="12"/>
      <c r="R218" s="12"/>
      <c r="S218" s="12"/>
      <c r="T218" s="12"/>
      <c r="U218" s="12"/>
      <c r="V218" s="12"/>
      <c r="W218" s="12"/>
      <c r="X218" s="12"/>
      <c r="Y218" s="12"/>
      <c r="Z218" s="12"/>
    </row>
    <row r="219" spans="1:26" ht="22.5" hidden="1" customHeight="1" x14ac:dyDescent="0.2">
      <c r="A219" s="12"/>
      <c r="B219" s="12"/>
      <c r="C219" s="12"/>
      <c r="D219" s="12"/>
      <c r="E219" s="12"/>
      <c r="F219" s="12"/>
      <c r="G219" s="12"/>
      <c r="H219" s="12"/>
      <c r="I219" s="12"/>
      <c r="J219" s="12"/>
      <c r="K219" s="12"/>
      <c r="L219" s="12"/>
      <c r="M219" s="12"/>
      <c r="N219" s="13"/>
      <c r="O219" s="13"/>
      <c r="P219" s="12"/>
      <c r="Q219" s="12"/>
      <c r="R219" s="12"/>
      <c r="S219" s="12"/>
      <c r="T219" s="12"/>
      <c r="U219" s="12"/>
      <c r="V219" s="12"/>
      <c r="W219" s="12"/>
      <c r="X219" s="12"/>
      <c r="Y219" s="12"/>
      <c r="Z219" s="12"/>
    </row>
    <row r="220" spans="1:26" ht="22.5" hidden="1" customHeight="1" x14ac:dyDescent="0.2">
      <c r="A220" s="12"/>
      <c r="B220" s="12"/>
      <c r="C220" s="12"/>
      <c r="D220" s="12"/>
      <c r="E220" s="12"/>
      <c r="F220" s="12"/>
      <c r="G220" s="12"/>
      <c r="H220" s="12"/>
      <c r="I220" s="12"/>
      <c r="J220" s="12"/>
      <c r="K220" s="12"/>
      <c r="L220" s="12"/>
      <c r="M220" s="12"/>
      <c r="N220" s="13"/>
      <c r="O220" s="13"/>
      <c r="P220" s="12"/>
      <c r="Q220" s="12"/>
      <c r="R220" s="12"/>
      <c r="S220" s="12"/>
      <c r="T220" s="12"/>
      <c r="U220" s="12"/>
      <c r="V220" s="12"/>
      <c r="W220" s="12"/>
      <c r="X220" s="12"/>
      <c r="Y220" s="12"/>
      <c r="Z220" s="12"/>
    </row>
    <row r="221" spans="1:26" ht="22.5" hidden="1" customHeight="1" x14ac:dyDescent="0.2">
      <c r="A221" s="12"/>
      <c r="B221" s="12"/>
      <c r="C221" s="12"/>
      <c r="D221" s="12"/>
      <c r="E221" s="12"/>
      <c r="F221" s="12"/>
      <c r="G221" s="12"/>
      <c r="H221" s="12"/>
      <c r="I221" s="12"/>
      <c r="J221" s="12"/>
      <c r="K221" s="12"/>
      <c r="L221" s="12"/>
      <c r="M221" s="12"/>
      <c r="N221" s="13"/>
      <c r="O221" s="13"/>
      <c r="P221" s="12"/>
      <c r="Q221" s="12"/>
      <c r="R221" s="12"/>
      <c r="S221" s="12"/>
      <c r="T221" s="12"/>
      <c r="U221" s="12"/>
      <c r="V221" s="12"/>
      <c r="W221" s="12"/>
      <c r="X221" s="12"/>
      <c r="Y221" s="12"/>
      <c r="Z221" s="12"/>
    </row>
    <row r="222" spans="1:26" ht="22.5" hidden="1" customHeight="1" x14ac:dyDescent="0.2">
      <c r="A222" s="12"/>
      <c r="B222" s="12"/>
      <c r="C222" s="12"/>
      <c r="D222" s="12"/>
      <c r="E222" s="12"/>
      <c r="F222" s="12"/>
      <c r="G222" s="12"/>
      <c r="H222" s="12"/>
      <c r="I222" s="12"/>
      <c r="J222" s="12"/>
      <c r="K222" s="12"/>
      <c r="L222" s="12"/>
      <c r="M222" s="12"/>
      <c r="N222" s="13"/>
      <c r="O222" s="13"/>
      <c r="P222" s="12"/>
      <c r="Q222" s="12"/>
      <c r="R222" s="12"/>
      <c r="S222" s="12"/>
      <c r="T222" s="12"/>
      <c r="U222" s="12"/>
      <c r="V222" s="12"/>
      <c r="W222" s="12"/>
      <c r="X222" s="12"/>
      <c r="Y222" s="12"/>
      <c r="Z222" s="12"/>
    </row>
    <row r="223" spans="1:26" ht="22.5" hidden="1" customHeight="1" x14ac:dyDescent="0.2">
      <c r="A223" s="12"/>
      <c r="B223" s="12"/>
      <c r="C223" s="12"/>
      <c r="D223" s="12"/>
      <c r="E223" s="12"/>
      <c r="F223" s="12"/>
      <c r="G223" s="12"/>
      <c r="H223" s="12"/>
      <c r="I223" s="12"/>
      <c r="J223" s="12"/>
      <c r="K223" s="12"/>
      <c r="L223" s="12"/>
      <c r="M223" s="12"/>
      <c r="N223" s="13"/>
      <c r="O223" s="13"/>
      <c r="P223" s="12"/>
      <c r="Q223" s="12"/>
      <c r="R223" s="12"/>
      <c r="S223" s="12"/>
      <c r="T223" s="12"/>
      <c r="U223" s="12"/>
      <c r="V223" s="12"/>
      <c r="W223" s="12"/>
      <c r="X223" s="12"/>
      <c r="Y223" s="12"/>
      <c r="Z223" s="12"/>
    </row>
    <row r="224" spans="1:26" ht="22.5" hidden="1" customHeight="1" x14ac:dyDescent="0.2">
      <c r="A224" s="12"/>
      <c r="B224" s="12"/>
      <c r="C224" s="12"/>
      <c r="D224" s="12"/>
      <c r="E224" s="12"/>
      <c r="F224" s="12"/>
      <c r="G224" s="12"/>
      <c r="H224" s="12"/>
      <c r="I224" s="12"/>
      <c r="J224" s="12"/>
      <c r="K224" s="12"/>
      <c r="L224" s="12"/>
      <c r="M224" s="12"/>
      <c r="N224" s="13"/>
      <c r="O224" s="13"/>
      <c r="P224" s="12"/>
      <c r="Q224" s="12"/>
      <c r="R224" s="12"/>
      <c r="S224" s="12"/>
      <c r="T224" s="12"/>
      <c r="U224" s="12"/>
      <c r="V224" s="12"/>
      <c r="W224" s="12"/>
      <c r="X224" s="12"/>
      <c r="Y224" s="12"/>
      <c r="Z224" s="12"/>
    </row>
    <row r="225" spans="1:26" ht="22.5" hidden="1" customHeight="1" x14ac:dyDescent="0.2">
      <c r="A225" s="12"/>
      <c r="B225" s="12"/>
      <c r="C225" s="12"/>
      <c r="D225" s="12"/>
      <c r="E225" s="12"/>
      <c r="F225" s="12"/>
      <c r="G225" s="12"/>
      <c r="H225" s="12"/>
      <c r="I225" s="12"/>
      <c r="J225" s="12"/>
      <c r="K225" s="12"/>
      <c r="L225" s="12"/>
      <c r="M225" s="12"/>
      <c r="N225" s="13"/>
      <c r="O225" s="13"/>
      <c r="P225" s="12"/>
      <c r="Q225" s="12"/>
      <c r="R225" s="12"/>
      <c r="S225" s="12"/>
      <c r="T225" s="12"/>
      <c r="U225" s="12"/>
      <c r="V225" s="12"/>
      <c r="W225" s="12"/>
      <c r="X225" s="12"/>
      <c r="Y225" s="12"/>
      <c r="Z225" s="12"/>
    </row>
    <row r="226" spans="1:26" ht="22.5" hidden="1" customHeight="1" x14ac:dyDescent="0.2">
      <c r="A226" s="12"/>
      <c r="B226" s="12"/>
      <c r="C226" s="12"/>
      <c r="D226" s="12"/>
      <c r="E226" s="12"/>
      <c r="F226" s="12"/>
      <c r="G226" s="12"/>
      <c r="H226" s="12"/>
      <c r="I226" s="12"/>
      <c r="J226" s="12"/>
      <c r="K226" s="12"/>
      <c r="L226" s="12"/>
      <c r="M226" s="12"/>
      <c r="N226" s="13"/>
      <c r="O226" s="13"/>
      <c r="P226" s="12"/>
      <c r="Q226" s="12"/>
      <c r="R226" s="12"/>
      <c r="S226" s="12"/>
      <c r="T226" s="12"/>
      <c r="U226" s="12"/>
      <c r="V226" s="12"/>
      <c r="W226" s="12"/>
      <c r="X226" s="12"/>
      <c r="Y226" s="12"/>
      <c r="Z226" s="12"/>
    </row>
    <row r="227" spans="1:26" ht="22.5" hidden="1" customHeight="1" x14ac:dyDescent="0.2">
      <c r="A227" s="12"/>
      <c r="B227" s="12"/>
      <c r="C227" s="12"/>
      <c r="D227" s="12"/>
      <c r="E227" s="12"/>
      <c r="F227" s="12"/>
      <c r="G227" s="12"/>
      <c r="H227" s="12"/>
      <c r="I227" s="12"/>
      <c r="J227" s="12"/>
      <c r="K227" s="12"/>
      <c r="L227" s="12"/>
      <c r="M227" s="12"/>
      <c r="N227" s="13"/>
      <c r="O227" s="13"/>
      <c r="P227" s="12"/>
      <c r="Q227" s="12"/>
      <c r="R227" s="12"/>
      <c r="S227" s="12"/>
      <c r="T227" s="12"/>
      <c r="U227" s="12"/>
      <c r="V227" s="12"/>
      <c r="W227" s="12"/>
      <c r="X227" s="12"/>
      <c r="Y227" s="12"/>
      <c r="Z227" s="12"/>
    </row>
    <row r="228" spans="1:26" ht="22.5" hidden="1" customHeight="1" x14ac:dyDescent="0.2">
      <c r="A228" s="12"/>
      <c r="B228" s="12"/>
      <c r="C228" s="12"/>
      <c r="D228" s="12"/>
      <c r="E228" s="12"/>
      <c r="F228" s="12"/>
      <c r="G228" s="12"/>
      <c r="H228" s="12"/>
      <c r="I228" s="12"/>
      <c r="J228" s="12"/>
      <c r="K228" s="12"/>
      <c r="L228" s="12"/>
      <c r="M228" s="12"/>
      <c r="N228" s="13"/>
      <c r="O228" s="13"/>
      <c r="P228" s="12"/>
      <c r="Q228" s="12"/>
      <c r="R228" s="12"/>
      <c r="S228" s="12"/>
      <c r="T228" s="12"/>
      <c r="U228" s="12"/>
      <c r="V228" s="12"/>
      <c r="W228" s="12"/>
      <c r="X228" s="12"/>
      <c r="Y228" s="12"/>
      <c r="Z228" s="12"/>
    </row>
    <row r="229" spans="1:26" ht="22.5" hidden="1" customHeight="1" x14ac:dyDescent="0.2">
      <c r="A229" s="12"/>
      <c r="B229" s="12"/>
      <c r="C229" s="12"/>
      <c r="D229" s="12"/>
      <c r="E229" s="12"/>
      <c r="F229" s="12"/>
      <c r="G229" s="12"/>
      <c r="H229" s="12"/>
      <c r="I229" s="12"/>
      <c r="J229" s="12"/>
      <c r="K229" s="12"/>
      <c r="L229" s="12"/>
      <c r="M229" s="12"/>
      <c r="N229" s="13"/>
      <c r="O229" s="13"/>
      <c r="P229" s="12"/>
      <c r="Q229" s="12"/>
      <c r="R229" s="12"/>
      <c r="S229" s="12"/>
      <c r="T229" s="12"/>
      <c r="U229" s="12"/>
      <c r="V229" s="12"/>
      <c r="W229" s="12"/>
      <c r="X229" s="12"/>
      <c r="Y229" s="12"/>
      <c r="Z229" s="12"/>
    </row>
    <row r="230" spans="1:26" ht="22.5" hidden="1" customHeight="1" x14ac:dyDescent="0.2">
      <c r="A230" s="12"/>
      <c r="B230" s="12"/>
      <c r="C230" s="12"/>
      <c r="D230" s="12"/>
      <c r="E230" s="12"/>
      <c r="F230" s="12"/>
      <c r="G230" s="12"/>
      <c r="H230" s="12"/>
      <c r="I230" s="12"/>
      <c r="J230" s="12"/>
      <c r="K230" s="12"/>
      <c r="L230" s="12"/>
      <c r="M230" s="12"/>
      <c r="N230" s="13"/>
      <c r="O230" s="13"/>
      <c r="P230" s="12"/>
      <c r="Q230" s="12"/>
      <c r="R230" s="12"/>
      <c r="S230" s="12"/>
      <c r="T230" s="12"/>
      <c r="U230" s="12"/>
      <c r="V230" s="12"/>
      <c r="W230" s="12"/>
      <c r="X230" s="12"/>
      <c r="Y230" s="12"/>
      <c r="Z230" s="12"/>
    </row>
    <row r="231" spans="1:26" ht="22.5" hidden="1" customHeight="1" x14ac:dyDescent="0.2">
      <c r="A231" s="12"/>
      <c r="B231" s="12"/>
      <c r="C231" s="12"/>
      <c r="D231" s="12"/>
      <c r="E231" s="12"/>
      <c r="F231" s="12"/>
      <c r="G231" s="12"/>
      <c r="H231" s="12"/>
      <c r="I231" s="12"/>
      <c r="J231" s="12"/>
      <c r="K231" s="12"/>
      <c r="L231" s="12"/>
      <c r="M231" s="12"/>
      <c r="N231" s="13"/>
      <c r="O231" s="13"/>
      <c r="P231" s="12"/>
      <c r="Q231" s="12"/>
      <c r="R231" s="12"/>
      <c r="S231" s="12"/>
      <c r="T231" s="12"/>
      <c r="U231" s="12"/>
      <c r="V231" s="12"/>
      <c r="W231" s="12"/>
      <c r="X231" s="12"/>
      <c r="Y231" s="12"/>
      <c r="Z231" s="12"/>
    </row>
    <row r="232" spans="1:26" ht="22.5" hidden="1" customHeight="1" x14ac:dyDescent="0.2">
      <c r="A232" s="12"/>
      <c r="B232" s="12"/>
      <c r="C232" s="12"/>
      <c r="D232" s="12"/>
      <c r="E232" s="12"/>
      <c r="F232" s="12"/>
      <c r="G232" s="12"/>
      <c r="H232" s="12"/>
      <c r="I232" s="12"/>
      <c r="J232" s="12"/>
      <c r="K232" s="12"/>
      <c r="L232" s="12"/>
      <c r="M232" s="12"/>
      <c r="N232" s="13"/>
      <c r="O232" s="13"/>
      <c r="P232" s="12"/>
      <c r="Q232" s="12"/>
      <c r="R232" s="12"/>
      <c r="S232" s="12"/>
      <c r="T232" s="12"/>
      <c r="U232" s="12"/>
      <c r="V232" s="12"/>
      <c r="W232" s="12"/>
      <c r="X232" s="12"/>
      <c r="Y232" s="12"/>
      <c r="Z232" s="12"/>
    </row>
    <row r="233" spans="1:26" ht="22.5" hidden="1" customHeight="1" x14ac:dyDescent="0.2">
      <c r="A233" s="12"/>
      <c r="B233" s="12"/>
      <c r="C233" s="12"/>
      <c r="D233" s="12"/>
      <c r="E233" s="12"/>
      <c r="F233" s="12"/>
      <c r="G233" s="12"/>
      <c r="H233" s="12"/>
      <c r="I233" s="12"/>
      <c r="J233" s="12"/>
      <c r="K233" s="12"/>
      <c r="L233" s="12"/>
      <c r="M233" s="12"/>
      <c r="N233" s="13"/>
      <c r="O233" s="13"/>
      <c r="P233" s="12"/>
      <c r="Q233" s="12"/>
      <c r="R233" s="12"/>
      <c r="S233" s="12"/>
      <c r="T233" s="12"/>
      <c r="U233" s="12"/>
      <c r="V233" s="12"/>
      <c r="W233" s="12"/>
      <c r="X233" s="12"/>
      <c r="Y233" s="12"/>
      <c r="Z233" s="12"/>
    </row>
    <row r="234" spans="1:26" ht="22.5" hidden="1" customHeight="1" x14ac:dyDescent="0.2">
      <c r="A234" s="12"/>
      <c r="B234" s="12"/>
      <c r="C234" s="12"/>
      <c r="D234" s="12"/>
      <c r="E234" s="12"/>
      <c r="F234" s="12"/>
      <c r="G234" s="12"/>
      <c r="H234" s="12"/>
      <c r="I234" s="12"/>
      <c r="J234" s="12"/>
      <c r="K234" s="12"/>
      <c r="L234" s="12"/>
      <c r="M234" s="12"/>
      <c r="N234" s="13"/>
      <c r="O234" s="13"/>
      <c r="P234" s="12"/>
      <c r="Q234" s="12"/>
      <c r="R234" s="12"/>
      <c r="S234" s="12"/>
      <c r="T234" s="12"/>
      <c r="U234" s="12"/>
      <c r="V234" s="12"/>
      <c r="W234" s="12"/>
      <c r="X234" s="12"/>
      <c r="Y234" s="12"/>
      <c r="Z234" s="12"/>
    </row>
    <row r="235" spans="1:26" ht="22.5" hidden="1" customHeight="1" x14ac:dyDescent="0.2">
      <c r="A235" s="12"/>
      <c r="B235" s="12"/>
      <c r="C235" s="12"/>
      <c r="D235" s="12"/>
      <c r="E235" s="12"/>
      <c r="F235" s="12"/>
      <c r="G235" s="12"/>
      <c r="H235" s="12"/>
      <c r="I235" s="12"/>
      <c r="J235" s="12"/>
      <c r="K235" s="12"/>
      <c r="L235" s="12"/>
      <c r="M235" s="12"/>
      <c r="N235" s="13"/>
      <c r="O235" s="13"/>
      <c r="P235" s="12"/>
      <c r="Q235" s="12"/>
      <c r="R235" s="12"/>
      <c r="S235" s="12"/>
      <c r="T235" s="12"/>
      <c r="U235" s="12"/>
      <c r="V235" s="12"/>
      <c r="W235" s="12"/>
      <c r="X235" s="12"/>
      <c r="Y235" s="12"/>
      <c r="Z235" s="12"/>
    </row>
    <row r="236" spans="1:26" ht="22.5" hidden="1" customHeight="1" x14ac:dyDescent="0.2">
      <c r="A236" s="12"/>
      <c r="B236" s="12"/>
      <c r="C236" s="12"/>
      <c r="D236" s="12"/>
      <c r="E236" s="12"/>
      <c r="F236" s="12"/>
      <c r="G236" s="12"/>
      <c r="H236" s="12"/>
      <c r="I236" s="12"/>
      <c r="J236" s="12"/>
      <c r="K236" s="12"/>
      <c r="L236" s="12"/>
      <c r="M236" s="12"/>
      <c r="N236" s="13"/>
      <c r="O236" s="13"/>
      <c r="P236" s="12"/>
      <c r="Q236" s="12"/>
      <c r="R236" s="12"/>
      <c r="S236" s="12"/>
      <c r="T236" s="12"/>
      <c r="U236" s="12"/>
      <c r="V236" s="12"/>
      <c r="W236" s="12"/>
      <c r="X236" s="12"/>
      <c r="Y236" s="12"/>
      <c r="Z236" s="12"/>
    </row>
    <row r="237" spans="1:26" ht="22.5" hidden="1" customHeight="1" x14ac:dyDescent="0.2">
      <c r="A237" s="12"/>
      <c r="B237" s="12"/>
      <c r="C237" s="12"/>
      <c r="D237" s="12"/>
      <c r="E237" s="12"/>
      <c r="F237" s="12"/>
      <c r="G237" s="12"/>
      <c r="H237" s="12"/>
      <c r="I237" s="12"/>
      <c r="J237" s="12"/>
      <c r="K237" s="12"/>
      <c r="L237" s="12"/>
      <c r="M237" s="12"/>
      <c r="N237" s="13"/>
      <c r="O237" s="13"/>
      <c r="P237" s="12"/>
      <c r="Q237" s="12"/>
      <c r="R237" s="12"/>
      <c r="S237" s="12"/>
      <c r="T237" s="12"/>
      <c r="U237" s="12"/>
      <c r="V237" s="12"/>
      <c r="W237" s="12"/>
      <c r="X237" s="12"/>
      <c r="Y237" s="12"/>
      <c r="Z237" s="12"/>
    </row>
    <row r="238" spans="1:26" ht="22.5" hidden="1" customHeight="1" x14ac:dyDescent="0.2">
      <c r="A238" s="12"/>
      <c r="B238" s="12"/>
      <c r="C238" s="12"/>
      <c r="D238" s="12"/>
      <c r="E238" s="12"/>
      <c r="F238" s="12"/>
      <c r="G238" s="12"/>
      <c r="H238" s="12"/>
      <c r="I238" s="12"/>
      <c r="J238" s="12"/>
      <c r="K238" s="12"/>
      <c r="L238" s="12"/>
      <c r="M238" s="12"/>
      <c r="N238" s="13"/>
      <c r="O238" s="13"/>
      <c r="P238" s="12"/>
      <c r="Q238" s="12"/>
      <c r="R238" s="12"/>
      <c r="S238" s="12"/>
      <c r="T238" s="12"/>
      <c r="U238" s="12"/>
      <c r="V238" s="12"/>
      <c r="W238" s="12"/>
      <c r="X238" s="12"/>
      <c r="Y238" s="12"/>
      <c r="Z238" s="12"/>
    </row>
    <row r="239" spans="1:26" ht="22.5" hidden="1" customHeight="1" x14ac:dyDescent="0.2">
      <c r="A239" s="12"/>
      <c r="B239" s="12"/>
      <c r="C239" s="12"/>
      <c r="D239" s="12"/>
      <c r="E239" s="12"/>
      <c r="F239" s="12"/>
      <c r="G239" s="12"/>
      <c r="H239" s="12"/>
      <c r="I239" s="12"/>
      <c r="J239" s="12"/>
      <c r="K239" s="12"/>
      <c r="L239" s="12"/>
      <c r="M239" s="12"/>
      <c r="N239" s="13"/>
      <c r="O239" s="13"/>
      <c r="P239" s="12"/>
      <c r="Q239" s="12"/>
      <c r="R239" s="12"/>
      <c r="S239" s="12"/>
      <c r="T239" s="12"/>
      <c r="U239" s="12"/>
      <c r="V239" s="12"/>
      <c r="W239" s="12"/>
      <c r="X239" s="12"/>
      <c r="Y239" s="12"/>
      <c r="Z239" s="12"/>
    </row>
    <row r="240" spans="1:26" ht="22.5" hidden="1" customHeight="1" x14ac:dyDescent="0.2">
      <c r="A240" s="12"/>
      <c r="B240" s="12"/>
      <c r="C240" s="12"/>
      <c r="D240" s="12"/>
      <c r="E240" s="12"/>
      <c r="F240" s="12"/>
      <c r="G240" s="12"/>
      <c r="H240" s="12"/>
      <c r="I240" s="12"/>
      <c r="J240" s="12"/>
      <c r="K240" s="12"/>
      <c r="L240" s="12"/>
      <c r="M240" s="12"/>
      <c r="N240" s="13"/>
      <c r="O240" s="13"/>
      <c r="P240" s="12"/>
      <c r="Q240" s="12"/>
      <c r="R240" s="12"/>
      <c r="S240" s="12"/>
      <c r="T240" s="12"/>
      <c r="U240" s="12"/>
      <c r="V240" s="12"/>
      <c r="W240" s="12"/>
      <c r="X240" s="12"/>
      <c r="Y240" s="12"/>
      <c r="Z240" s="12"/>
    </row>
    <row r="241" spans="1:26" ht="22.5" hidden="1" customHeight="1" x14ac:dyDescent="0.2">
      <c r="A241" s="12"/>
      <c r="B241" s="12"/>
      <c r="C241" s="12"/>
      <c r="D241" s="12"/>
      <c r="E241" s="12"/>
      <c r="F241" s="12"/>
      <c r="G241" s="12"/>
      <c r="H241" s="12"/>
      <c r="I241" s="12"/>
      <c r="J241" s="12"/>
      <c r="K241" s="12"/>
      <c r="L241" s="12"/>
      <c r="M241" s="12"/>
      <c r="N241" s="13"/>
      <c r="O241" s="13"/>
      <c r="P241" s="12"/>
      <c r="Q241" s="12"/>
      <c r="R241" s="12"/>
      <c r="S241" s="12"/>
      <c r="T241" s="12"/>
      <c r="U241" s="12"/>
      <c r="V241" s="12"/>
      <c r="W241" s="12"/>
      <c r="X241" s="12"/>
      <c r="Y241" s="12"/>
      <c r="Z241" s="12"/>
    </row>
    <row r="242" spans="1:26" ht="22.5" hidden="1" customHeight="1" x14ac:dyDescent="0.2">
      <c r="A242" s="12"/>
      <c r="B242" s="12"/>
      <c r="C242" s="12"/>
      <c r="D242" s="12"/>
      <c r="E242" s="12"/>
      <c r="F242" s="12"/>
      <c r="G242" s="12"/>
      <c r="H242" s="12"/>
      <c r="I242" s="12"/>
      <c r="J242" s="12"/>
      <c r="K242" s="12"/>
      <c r="L242" s="12"/>
      <c r="M242" s="12"/>
      <c r="N242" s="13"/>
      <c r="O242" s="13"/>
      <c r="P242" s="12"/>
      <c r="Q242" s="12"/>
      <c r="R242" s="12"/>
      <c r="S242" s="12"/>
      <c r="T242" s="12"/>
      <c r="U242" s="12"/>
      <c r="V242" s="12"/>
      <c r="W242" s="12"/>
      <c r="X242" s="12"/>
      <c r="Y242" s="12"/>
      <c r="Z242" s="12"/>
    </row>
    <row r="243" spans="1:26" ht="22.5" hidden="1" customHeight="1" x14ac:dyDescent="0.2">
      <c r="A243" s="12"/>
      <c r="B243" s="12"/>
      <c r="C243" s="12"/>
      <c r="D243" s="12"/>
      <c r="E243" s="12"/>
      <c r="F243" s="12"/>
      <c r="G243" s="12"/>
      <c r="H243" s="12"/>
      <c r="I243" s="12"/>
      <c r="J243" s="12"/>
      <c r="K243" s="12"/>
      <c r="L243" s="12"/>
      <c r="M243" s="12"/>
      <c r="N243" s="13"/>
      <c r="O243" s="13"/>
      <c r="P243" s="12"/>
      <c r="Q243" s="12"/>
      <c r="R243" s="12"/>
      <c r="S243" s="12"/>
      <c r="T243" s="12"/>
      <c r="U243" s="12"/>
      <c r="V243" s="12"/>
      <c r="W243" s="12"/>
      <c r="X243" s="12"/>
      <c r="Y243" s="12"/>
      <c r="Z243" s="12"/>
    </row>
    <row r="244" spans="1:26" ht="22.5" hidden="1" customHeight="1" x14ac:dyDescent="0.2">
      <c r="A244" s="12"/>
      <c r="B244" s="12"/>
      <c r="C244" s="12"/>
      <c r="D244" s="12"/>
      <c r="E244" s="12"/>
      <c r="F244" s="12"/>
      <c r="G244" s="12"/>
      <c r="H244" s="12"/>
      <c r="I244" s="12"/>
      <c r="J244" s="12"/>
      <c r="K244" s="12"/>
      <c r="L244" s="12"/>
      <c r="M244" s="12"/>
      <c r="N244" s="13"/>
      <c r="O244" s="13"/>
      <c r="P244" s="12"/>
      <c r="Q244" s="12"/>
      <c r="R244" s="12"/>
      <c r="S244" s="12"/>
      <c r="T244" s="12"/>
      <c r="U244" s="12"/>
      <c r="V244" s="12"/>
      <c r="W244" s="12"/>
      <c r="X244" s="12"/>
      <c r="Y244" s="12"/>
      <c r="Z244" s="12"/>
    </row>
    <row r="245" spans="1:26" ht="22.5" hidden="1" customHeight="1" x14ac:dyDescent="0.2">
      <c r="A245" s="12"/>
      <c r="B245" s="12"/>
      <c r="C245" s="12"/>
      <c r="D245" s="12"/>
      <c r="E245" s="12"/>
      <c r="F245" s="12"/>
      <c r="G245" s="12"/>
      <c r="H245" s="12"/>
      <c r="I245" s="12"/>
      <c r="J245" s="12"/>
      <c r="K245" s="12"/>
      <c r="L245" s="12"/>
      <c r="M245" s="12"/>
      <c r="N245" s="13"/>
      <c r="O245" s="13"/>
      <c r="P245" s="12"/>
      <c r="Q245" s="12"/>
      <c r="R245" s="12"/>
      <c r="S245" s="12"/>
      <c r="T245" s="12"/>
      <c r="U245" s="12"/>
      <c r="V245" s="12"/>
      <c r="W245" s="12"/>
      <c r="X245" s="12"/>
      <c r="Y245" s="12"/>
      <c r="Z245" s="12"/>
    </row>
    <row r="246" spans="1:26" ht="15.75" hidden="1" customHeight="1" x14ac:dyDescent="0.2">
      <c r="A246" s="12"/>
      <c r="B246" s="12"/>
      <c r="C246" s="12"/>
      <c r="D246" s="12"/>
      <c r="E246" s="12"/>
      <c r="F246" s="12"/>
      <c r="G246" s="12"/>
      <c r="H246" s="12"/>
      <c r="I246" s="12"/>
      <c r="J246" s="12"/>
      <c r="K246" s="12"/>
      <c r="L246" s="12"/>
      <c r="M246" s="12"/>
      <c r="N246" s="13"/>
      <c r="O246" s="13"/>
      <c r="P246" s="12"/>
      <c r="Q246" s="12"/>
      <c r="R246" s="12"/>
      <c r="S246" s="12"/>
      <c r="T246" s="12"/>
      <c r="U246" s="12"/>
      <c r="V246" s="12"/>
      <c r="W246" s="12"/>
      <c r="X246" s="12"/>
      <c r="Y246" s="12"/>
      <c r="Z246" s="12"/>
    </row>
    <row r="247" spans="1:26" ht="15.75" hidden="1" customHeight="1" x14ac:dyDescent="0.2">
      <c r="A247" s="12"/>
      <c r="B247" s="12"/>
      <c r="C247" s="12"/>
      <c r="D247" s="12"/>
      <c r="E247" s="12"/>
      <c r="F247" s="12"/>
      <c r="G247" s="12"/>
      <c r="H247" s="12"/>
      <c r="I247" s="12"/>
      <c r="J247" s="12"/>
      <c r="K247" s="12"/>
      <c r="L247" s="12"/>
      <c r="M247" s="12"/>
      <c r="N247" s="13"/>
      <c r="O247" s="13"/>
      <c r="P247" s="12"/>
      <c r="Q247" s="12"/>
      <c r="R247" s="12"/>
      <c r="S247" s="12"/>
      <c r="T247" s="12"/>
      <c r="U247" s="12"/>
      <c r="V247" s="12"/>
      <c r="W247" s="12"/>
      <c r="X247" s="12"/>
      <c r="Y247" s="12"/>
      <c r="Z247" s="12"/>
    </row>
    <row r="248" spans="1:26" ht="15.75" hidden="1" customHeight="1" x14ac:dyDescent="0.2">
      <c r="A248" s="12"/>
      <c r="B248" s="12"/>
      <c r="C248" s="12"/>
      <c r="D248" s="12"/>
      <c r="E248" s="12"/>
      <c r="F248" s="12"/>
      <c r="G248" s="12"/>
      <c r="H248" s="12"/>
      <c r="I248" s="12"/>
      <c r="J248" s="12"/>
      <c r="K248" s="12"/>
      <c r="L248" s="12"/>
      <c r="M248" s="12"/>
      <c r="N248" s="13"/>
      <c r="O248" s="13"/>
      <c r="P248" s="12"/>
      <c r="Q248" s="12"/>
      <c r="R248" s="12"/>
      <c r="S248" s="12"/>
      <c r="T248" s="12"/>
      <c r="U248" s="12"/>
      <c r="V248" s="12"/>
      <c r="W248" s="12"/>
      <c r="X248" s="12"/>
      <c r="Y248" s="12"/>
      <c r="Z248" s="12"/>
    </row>
    <row r="249" spans="1:26" ht="15.75" hidden="1" customHeight="1" x14ac:dyDescent="0.2">
      <c r="A249" s="12"/>
      <c r="B249" s="12"/>
      <c r="C249" s="12"/>
      <c r="D249" s="12"/>
      <c r="E249" s="12"/>
      <c r="F249" s="12"/>
      <c r="G249" s="12"/>
      <c r="H249" s="12"/>
      <c r="I249" s="12"/>
      <c r="J249" s="12"/>
      <c r="K249" s="12"/>
      <c r="L249" s="12"/>
      <c r="M249" s="12"/>
      <c r="N249" s="13"/>
      <c r="O249" s="13"/>
      <c r="P249" s="12"/>
      <c r="Q249" s="12"/>
      <c r="R249" s="12"/>
      <c r="S249" s="12"/>
      <c r="T249" s="12"/>
      <c r="U249" s="12"/>
      <c r="V249" s="12"/>
      <c r="W249" s="12"/>
      <c r="X249" s="12"/>
      <c r="Y249" s="12"/>
      <c r="Z249" s="12"/>
    </row>
    <row r="250" spans="1:26" ht="15.75" hidden="1" customHeight="1" x14ac:dyDescent="0.2">
      <c r="A250" s="12"/>
      <c r="B250" s="12"/>
      <c r="C250" s="12"/>
      <c r="D250" s="12"/>
      <c r="E250" s="12"/>
      <c r="F250" s="12"/>
      <c r="G250" s="12"/>
      <c r="H250" s="12"/>
      <c r="I250" s="12"/>
      <c r="J250" s="12"/>
      <c r="K250" s="12"/>
      <c r="L250" s="12"/>
      <c r="M250" s="12"/>
      <c r="N250" s="13"/>
      <c r="O250" s="13"/>
      <c r="P250" s="12"/>
      <c r="Q250" s="12"/>
      <c r="R250" s="12"/>
      <c r="S250" s="12"/>
      <c r="T250" s="12"/>
      <c r="U250" s="12"/>
      <c r="V250" s="12"/>
      <c r="W250" s="12"/>
      <c r="X250" s="12"/>
      <c r="Y250" s="12"/>
      <c r="Z250" s="12"/>
    </row>
    <row r="251" spans="1:26" ht="15.75" hidden="1" customHeight="1" x14ac:dyDescent="0.2">
      <c r="A251" s="12"/>
      <c r="B251" s="12"/>
      <c r="C251" s="12"/>
      <c r="D251" s="12"/>
      <c r="E251" s="12"/>
      <c r="F251" s="12"/>
      <c r="G251" s="12"/>
      <c r="H251" s="12"/>
      <c r="I251" s="12"/>
      <c r="J251" s="12"/>
      <c r="K251" s="12"/>
      <c r="L251" s="12"/>
      <c r="M251" s="12"/>
      <c r="N251" s="13"/>
      <c r="O251" s="13"/>
      <c r="P251" s="12"/>
      <c r="Q251" s="12"/>
      <c r="R251" s="12"/>
      <c r="S251" s="12"/>
      <c r="T251" s="12"/>
      <c r="U251" s="12"/>
      <c r="V251" s="12"/>
      <c r="W251" s="12"/>
      <c r="X251" s="12"/>
      <c r="Y251" s="12"/>
      <c r="Z251" s="12"/>
    </row>
    <row r="252" spans="1:26" ht="15.75" hidden="1" customHeight="1" x14ac:dyDescent="0.2">
      <c r="A252" s="12"/>
      <c r="B252" s="12"/>
      <c r="C252" s="12"/>
      <c r="D252" s="12"/>
      <c r="E252" s="12"/>
      <c r="F252" s="12"/>
      <c r="G252" s="12"/>
      <c r="H252" s="12"/>
      <c r="I252" s="12"/>
      <c r="J252" s="12"/>
      <c r="K252" s="12"/>
      <c r="L252" s="12"/>
      <c r="M252" s="12"/>
      <c r="N252" s="13"/>
      <c r="O252" s="13"/>
      <c r="P252" s="12"/>
      <c r="Q252" s="12"/>
      <c r="R252" s="12"/>
      <c r="S252" s="12"/>
      <c r="T252" s="12"/>
      <c r="U252" s="12"/>
      <c r="V252" s="12"/>
      <c r="W252" s="12"/>
      <c r="X252" s="12"/>
      <c r="Y252" s="12"/>
      <c r="Z252" s="12"/>
    </row>
    <row r="253" spans="1:26" ht="15.75" hidden="1" customHeight="1" x14ac:dyDescent="0.2">
      <c r="A253" s="12"/>
      <c r="B253" s="12"/>
      <c r="C253" s="12"/>
      <c r="D253" s="12"/>
      <c r="E253" s="12"/>
      <c r="F253" s="12"/>
      <c r="G253" s="12"/>
      <c r="H253" s="12"/>
      <c r="I253" s="12"/>
      <c r="J253" s="12"/>
      <c r="K253" s="12"/>
      <c r="L253" s="12"/>
      <c r="M253" s="12"/>
      <c r="N253" s="13"/>
      <c r="O253" s="13"/>
      <c r="P253" s="12"/>
      <c r="Q253" s="12"/>
      <c r="R253" s="12"/>
      <c r="S253" s="12"/>
      <c r="T253" s="12"/>
      <c r="U253" s="12"/>
      <c r="V253" s="12"/>
      <c r="W253" s="12"/>
      <c r="X253" s="12"/>
      <c r="Y253" s="12"/>
      <c r="Z253" s="12"/>
    </row>
    <row r="254" spans="1:26" ht="15.75" hidden="1" customHeight="1" x14ac:dyDescent="0.2">
      <c r="A254" s="12"/>
      <c r="B254" s="12"/>
      <c r="C254" s="12"/>
      <c r="D254" s="12"/>
      <c r="E254" s="12"/>
      <c r="F254" s="12"/>
      <c r="G254" s="12"/>
      <c r="H254" s="12"/>
      <c r="I254" s="12"/>
      <c r="J254" s="12"/>
      <c r="K254" s="12"/>
      <c r="L254" s="12"/>
      <c r="M254" s="12"/>
      <c r="N254" s="13"/>
      <c r="O254" s="13"/>
      <c r="P254" s="12"/>
      <c r="Q254" s="12"/>
      <c r="R254" s="12"/>
      <c r="S254" s="12"/>
      <c r="T254" s="12"/>
      <c r="U254" s="12"/>
      <c r="V254" s="12"/>
      <c r="W254" s="12"/>
      <c r="X254" s="12"/>
      <c r="Y254" s="12"/>
      <c r="Z254" s="12"/>
    </row>
    <row r="255" spans="1:26" ht="15.75" hidden="1" customHeight="1" x14ac:dyDescent="0.2">
      <c r="A255" s="12"/>
      <c r="B255" s="12"/>
      <c r="C255" s="12"/>
      <c r="D255" s="12"/>
      <c r="E255" s="12"/>
      <c r="F255" s="12"/>
      <c r="G255" s="12"/>
      <c r="H255" s="12"/>
      <c r="I255" s="12"/>
      <c r="J255" s="12"/>
      <c r="K255" s="12"/>
      <c r="L255" s="12"/>
      <c r="M255" s="12"/>
      <c r="N255" s="13"/>
      <c r="O255" s="13"/>
      <c r="P255" s="12"/>
      <c r="Q255" s="12"/>
      <c r="R255" s="12"/>
      <c r="S255" s="12"/>
      <c r="T255" s="12"/>
      <c r="U255" s="12"/>
      <c r="V255" s="12"/>
      <c r="W255" s="12"/>
      <c r="X255" s="12"/>
      <c r="Y255" s="12"/>
      <c r="Z255" s="12"/>
    </row>
    <row r="256" spans="1:26" ht="15.75" hidden="1" customHeight="1" x14ac:dyDescent="0.2">
      <c r="A256" s="12"/>
      <c r="B256" s="12"/>
      <c r="C256" s="12"/>
      <c r="D256" s="12"/>
      <c r="E256" s="12"/>
      <c r="F256" s="12"/>
      <c r="G256" s="12"/>
      <c r="H256" s="12"/>
      <c r="I256" s="12"/>
      <c r="J256" s="12"/>
      <c r="K256" s="12"/>
      <c r="L256" s="12"/>
      <c r="M256" s="12"/>
      <c r="N256" s="13"/>
      <c r="O256" s="13"/>
      <c r="P256" s="12"/>
      <c r="Q256" s="12"/>
      <c r="R256" s="12"/>
      <c r="S256" s="12"/>
      <c r="T256" s="12"/>
      <c r="U256" s="12"/>
      <c r="V256" s="12"/>
      <c r="W256" s="12"/>
      <c r="X256" s="12"/>
      <c r="Y256" s="12"/>
      <c r="Z256" s="12"/>
    </row>
    <row r="257" spans="1:26" ht="15.75" hidden="1" customHeight="1" x14ac:dyDescent="0.2">
      <c r="A257" s="12"/>
      <c r="B257" s="12"/>
      <c r="C257" s="12"/>
      <c r="D257" s="12"/>
      <c r="E257" s="12"/>
      <c r="F257" s="12"/>
      <c r="G257" s="12"/>
      <c r="H257" s="12"/>
      <c r="I257" s="12"/>
      <c r="J257" s="12"/>
      <c r="K257" s="12"/>
      <c r="L257" s="12"/>
      <c r="M257" s="12"/>
      <c r="N257" s="13"/>
      <c r="O257" s="13"/>
      <c r="P257" s="12"/>
      <c r="Q257" s="12"/>
      <c r="R257" s="12"/>
      <c r="S257" s="12"/>
      <c r="T257" s="12"/>
      <c r="U257" s="12"/>
      <c r="V257" s="12"/>
      <c r="W257" s="12"/>
      <c r="X257" s="12"/>
      <c r="Y257" s="12"/>
      <c r="Z257" s="12"/>
    </row>
    <row r="258" spans="1:26" ht="15.75" hidden="1" customHeight="1" x14ac:dyDescent="0.2">
      <c r="A258" s="12"/>
      <c r="B258" s="12"/>
      <c r="C258" s="12"/>
      <c r="D258" s="12"/>
      <c r="E258" s="12"/>
      <c r="F258" s="12"/>
      <c r="G258" s="12"/>
      <c r="H258" s="12"/>
      <c r="I258" s="12"/>
      <c r="J258" s="12"/>
      <c r="K258" s="12"/>
      <c r="L258" s="12"/>
      <c r="M258" s="12"/>
      <c r="N258" s="13"/>
      <c r="O258" s="13"/>
      <c r="P258" s="12"/>
      <c r="Q258" s="12"/>
      <c r="R258" s="12"/>
      <c r="S258" s="12"/>
      <c r="T258" s="12"/>
      <c r="U258" s="12"/>
      <c r="V258" s="12"/>
      <c r="W258" s="12"/>
      <c r="X258" s="12"/>
      <c r="Y258" s="12"/>
      <c r="Z258" s="12"/>
    </row>
    <row r="259" spans="1:26" ht="15.75" hidden="1" customHeight="1" x14ac:dyDescent="0.2">
      <c r="A259" s="12"/>
      <c r="B259" s="12"/>
      <c r="C259" s="12"/>
      <c r="D259" s="12"/>
      <c r="E259" s="12"/>
      <c r="F259" s="12"/>
      <c r="G259" s="12"/>
      <c r="H259" s="12"/>
      <c r="I259" s="12"/>
      <c r="J259" s="12"/>
      <c r="K259" s="12"/>
      <c r="L259" s="12"/>
      <c r="M259" s="12"/>
      <c r="N259" s="13"/>
      <c r="O259" s="13"/>
      <c r="P259" s="12"/>
      <c r="Q259" s="12"/>
      <c r="R259" s="12"/>
      <c r="S259" s="12"/>
      <c r="T259" s="12"/>
      <c r="U259" s="12"/>
      <c r="V259" s="12"/>
      <c r="W259" s="12"/>
      <c r="X259" s="12"/>
      <c r="Y259" s="12"/>
      <c r="Z259" s="12"/>
    </row>
    <row r="260" spans="1:26" ht="15.75" hidden="1" customHeight="1" x14ac:dyDescent="0.2">
      <c r="A260" s="12"/>
      <c r="B260" s="12"/>
      <c r="C260" s="12"/>
      <c r="D260" s="12"/>
      <c r="E260" s="12"/>
      <c r="F260" s="12"/>
      <c r="G260" s="12"/>
      <c r="H260" s="12"/>
      <c r="I260" s="12"/>
      <c r="J260" s="12"/>
      <c r="K260" s="12"/>
      <c r="L260" s="12"/>
      <c r="M260" s="12"/>
      <c r="N260" s="13"/>
      <c r="O260" s="13"/>
      <c r="P260" s="12"/>
      <c r="Q260" s="12"/>
      <c r="R260" s="12"/>
      <c r="S260" s="12"/>
      <c r="T260" s="12"/>
      <c r="U260" s="12"/>
      <c r="V260" s="12"/>
      <c r="W260" s="12"/>
      <c r="X260" s="12"/>
      <c r="Y260" s="12"/>
      <c r="Z260" s="12"/>
    </row>
    <row r="261" spans="1:26" ht="15.75" hidden="1" customHeight="1" x14ac:dyDescent="0.2">
      <c r="A261" s="12"/>
      <c r="B261" s="12"/>
      <c r="C261" s="12"/>
      <c r="D261" s="12"/>
      <c r="E261" s="12"/>
      <c r="F261" s="12"/>
      <c r="G261" s="12"/>
      <c r="H261" s="12"/>
      <c r="I261" s="12"/>
      <c r="J261" s="12"/>
      <c r="K261" s="12"/>
      <c r="L261" s="12"/>
      <c r="M261" s="12"/>
      <c r="N261" s="13"/>
      <c r="O261" s="13"/>
      <c r="P261" s="12"/>
      <c r="Q261" s="12"/>
      <c r="R261" s="12"/>
      <c r="S261" s="12"/>
      <c r="T261" s="12"/>
      <c r="U261" s="12"/>
      <c r="V261" s="12"/>
      <c r="W261" s="12"/>
      <c r="X261" s="12"/>
      <c r="Y261" s="12"/>
      <c r="Z261" s="12"/>
    </row>
    <row r="262" spans="1:26" ht="15.75" hidden="1" customHeight="1" x14ac:dyDescent="0.2">
      <c r="A262" s="12"/>
      <c r="B262" s="12"/>
      <c r="C262" s="12"/>
      <c r="D262" s="12"/>
      <c r="E262" s="12"/>
      <c r="F262" s="12"/>
      <c r="G262" s="12"/>
      <c r="H262" s="12"/>
      <c r="I262" s="12"/>
      <c r="J262" s="12"/>
      <c r="K262" s="12"/>
      <c r="L262" s="12"/>
      <c r="M262" s="12"/>
      <c r="N262" s="13"/>
      <c r="O262" s="13"/>
      <c r="P262" s="12"/>
      <c r="Q262" s="12"/>
      <c r="R262" s="12"/>
      <c r="S262" s="12"/>
      <c r="T262" s="12"/>
      <c r="U262" s="12"/>
      <c r="V262" s="12"/>
      <c r="W262" s="12"/>
      <c r="X262" s="12"/>
      <c r="Y262" s="12"/>
      <c r="Z262" s="12"/>
    </row>
    <row r="263" spans="1:26" ht="15.75" hidden="1" customHeight="1" x14ac:dyDescent="0.2">
      <c r="A263" s="12"/>
      <c r="B263" s="12"/>
      <c r="C263" s="12"/>
      <c r="D263" s="12"/>
      <c r="E263" s="12"/>
      <c r="F263" s="12"/>
      <c r="G263" s="12"/>
      <c r="H263" s="12"/>
      <c r="I263" s="12"/>
      <c r="J263" s="12"/>
      <c r="K263" s="12"/>
      <c r="L263" s="12"/>
      <c r="M263" s="12"/>
      <c r="N263" s="13"/>
      <c r="O263" s="13"/>
      <c r="P263" s="12"/>
      <c r="Q263" s="12"/>
      <c r="R263" s="12"/>
      <c r="S263" s="12"/>
      <c r="T263" s="12"/>
      <c r="U263" s="12"/>
      <c r="V263" s="12"/>
      <c r="W263" s="12"/>
      <c r="X263" s="12"/>
      <c r="Y263" s="12"/>
      <c r="Z263" s="12"/>
    </row>
    <row r="264" spans="1:26" ht="15.75" hidden="1" customHeight="1" x14ac:dyDescent="0.2">
      <c r="A264" s="12"/>
      <c r="B264" s="12"/>
      <c r="C264" s="12"/>
      <c r="D264" s="12"/>
      <c r="E264" s="12"/>
      <c r="F264" s="12"/>
      <c r="G264" s="12"/>
      <c r="H264" s="12"/>
      <c r="I264" s="12"/>
      <c r="J264" s="12"/>
      <c r="K264" s="12"/>
      <c r="L264" s="12"/>
      <c r="M264" s="12"/>
      <c r="N264" s="13"/>
      <c r="O264" s="13"/>
      <c r="P264" s="12"/>
      <c r="Q264" s="12"/>
      <c r="R264" s="12"/>
      <c r="S264" s="12"/>
      <c r="T264" s="12"/>
      <c r="U264" s="12"/>
      <c r="V264" s="12"/>
      <c r="W264" s="12"/>
      <c r="X264" s="12"/>
      <c r="Y264" s="12"/>
      <c r="Z264" s="12"/>
    </row>
    <row r="265" spans="1:26" ht="15.75" hidden="1" customHeight="1" x14ac:dyDescent="0.2">
      <c r="A265" s="12"/>
      <c r="B265" s="12"/>
      <c r="C265" s="12"/>
      <c r="D265" s="12"/>
      <c r="E265" s="12"/>
      <c r="F265" s="12"/>
      <c r="G265" s="12"/>
      <c r="H265" s="12"/>
      <c r="I265" s="12"/>
      <c r="J265" s="12"/>
      <c r="K265" s="12"/>
      <c r="L265" s="12"/>
      <c r="M265" s="12"/>
      <c r="N265" s="13"/>
      <c r="O265" s="13"/>
      <c r="P265" s="12"/>
      <c r="Q265" s="12"/>
      <c r="R265" s="12"/>
      <c r="S265" s="12"/>
      <c r="T265" s="12"/>
      <c r="U265" s="12"/>
      <c r="V265" s="12"/>
      <c r="W265" s="12"/>
      <c r="X265" s="12"/>
      <c r="Y265" s="12"/>
      <c r="Z265" s="12"/>
    </row>
    <row r="266" spans="1:26" ht="15.75" hidden="1" customHeight="1" x14ac:dyDescent="0.2">
      <c r="A266" s="12"/>
      <c r="B266" s="12"/>
      <c r="C266" s="12"/>
      <c r="D266" s="12"/>
      <c r="E266" s="12"/>
      <c r="F266" s="12"/>
      <c r="G266" s="12"/>
      <c r="H266" s="12"/>
      <c r="I266" s="12"/>
      <c r="J266" s="12"/>
      <c r="K266" s="12"/>
      <c r="L266" s="12"/>
      <c r="M266" s="12"/>
      <c r="N266" s="13"/>
      <c r="O266" s="13"/>
      <c r="P266" s="12"/>
      <c r="Q266" s="12"/>
      <c r="R266" s="12"/>
      <c r="S266" s="12"/>
      <c r="T266" s="12"/>
      <c r="U266" s="12"/>
      <c r="V266" s="12"/>
      <c r="W266" s="12"/>
      <c r="X266" s="12"/>
      <c r="Y266" s="12"/>
      <c r="Z266" s="12"/>
    </row>
    <row r="267" spans="1:26" ht="15.75" hidden="1" customHeight="1" x14ac:dyDescent="0.2">
      <c r="A267" s="12"/>
      <c r="B267" s="12"/>
      <c r="C267" s="12"/>
      <c r="D267" s="12"/>
      <c r="E267" s="12"/>
      <c r="F267" s="12"/>
      <c r="G267" s="12"/>
      <c r="H267" s="12"/>
      <c r="I267" s="12"/>
      <c r="J267" s="12"/>
      <c r="K267" s="12"/>
      <c r="L267" s="12"/>
      <c r="M267" s="12"/>
      <c r="N267" s="13"/>
      <c r="O267" s="13"/>
      <c r="P267" s="12"/>
      <c r="Q267" s="12"/>
      <c r="R267" s="12"/>
      <c r="S267" s="12"/>
      <c r="T267" s="12"/>
      <c r="U267" s="12"/>
      <c r="V267" s="12"/>
      <c r="W267" s="12"/>
      <c r="X267" s="12"/>
      <c r="Y267" s="12"/>
      <c r="Z267" s="12"/>
    </row>
    <row r="268" spans="1:26" ht="15.75" hidden="1" customHeight="1" x14ac:dyDescent="0.2">
      <c r="A268" s="12"/>
      <c r="B268" s="12"/>
      <c r="C268" s="12"/>
      <c r="D268" s="12"/>
      <c r="E268" s="12"/>
      <c r="F268" s="12"/>
      <c r="G268" s="12"/>
      <c r="H268" s="12"/>
      <c r="I268" s="12"/>
      <c r="J268" s="12"/>
      <c r="K268" s="12"/>
      <c r="L268" s="12"/>
      <c r="M268" s="12"/>
      <c r="N268" s="13"/>
      <c r="O268" s="13"/>
      <c r="P268" s="12"/>
      <c r="Q268" s="12"/>
      <c r="R268" s="12"/>
      <c r="S268" s="12"/>
      <c r="T268" s="12"/>
      <c r="U268" s="12"/>
      <c r="V268" s="12"/>
      <c r="W268" s="12"/>
      <c r="X268" s="12"/>
      <c r="Y268" s="12"/>
      <c r="Z268" s="12"/>
    </row>
    <row r="269" spans="1:26" ht="15.75" hidden="1" customHeight="1" x14ac:dyDescent="0.2">
      <c r="A269" s="12"/>
      <c r="B269" s="12"/>
      <c r="C269" s="12"/>
      <c r="D269" s="12"/>
      <c r="E269" s="12"/>
      <c r="F269" s="12"/>
      <c r="G269" s="12"/>
      <c r="H269" s="12"/>
      <c r="I269" s="12"/>
      <c r="J269" s="12"/>
      <c r="K269" s="12"/>
      <c r="L269" s="12"/>
      <c r="M269" s="12"/>
      <c r="N269" s="13"/>
      <c r="O269" s="13"/>
      <c r="P269" s="12"/>
      <c r="Q269" s="12"/>
      <c r="R269" s="12"/>
      <c r="S269" s="12"/>
      <c r="T269" s="12"/>
      <c r="U269" s="12"/>
      <c r="V269" s="12"/>
      <c r="W269" s="12"/>
      <c r="X269" s="12"/>
      <c r="Y269" s="12"/>
      <c r="Z269" s="12"/>
    </row>
    <row r="270" spans="1:26" ht="15.75" hidden="1" customHeight="1" x14ac:dyDescent="0.2">
      <c r="A270" s="12"/>
      <c r="B270" s="12"/>
      <c r="C270" s="12"/>
      <c r="D270" s="12"/>
      <c r="E270" s="12"/>
      <c r="F270" s="12"/>
      <c r="G270" s="12"/>
      <c r="H270" s="12"/>
      <c r="I270" s="12"/>
      <c r="J270" s="12"/>
      <c r="K270" s="12"/>
      <c r="L270" s="12"/>
      <c r="M270" s="12"/>
      <c r="N270" s="13"/>
      <c r="O270" s="13"/>
      <c r="P270" s="12"/>
      <c r="Q270" s="12"/>
      <c r="R270" s="12"/>
      <c r="S270" s="12"/>
      <c r="T270" s="12"/>
      <c r="U270" s="12"/>
      <c r="V270" s="12"/>
      <c r="W270" s="12"/>
      <c r="X270" s="12"/>
      <c r="Y270" s="12"/>
      <c r="Z270" s="12"/>
    </row>
    <row r="271" spans="1:26" ht="15.75" hidden="1" customHeight="1" x14ac:dyDescent="0.2">
      <c r="A271" s="12"/>
      <c r="B271" s="12"/>
      <c r="C271" s="12"/>
      <c r="D271" s="12"/>
      <c r="E271" s="12"/>
      <c r="F271" s="12"/>
      <c r="G271" s="12"/>
      <c r="H271" s="12"/>
      <c r="I271" s="12"/>
      <c r="J271" s="12"/>
      <c r="K271" s="12"/>
      <c r="L271" s="12"/>
      <c r="M271" s="12"/>
      <c r="N271" s="13"/>
      <c r="O271" s="13"/>
      <c r="P271" s="12"/>
      <c r="Q271" s="12"/>
      <c r="R271" s="12"/>
      <c r="S271" s="12"/>
      <c r="T271" s="12"/>
      <c r="U271" s="12"/>
      <c r="V271" s="12"/>
      <c r="W271" s="12"/>
      <c r="X271" s="12"/>
      <c r="Y271" s="12"/>
      <c r="Z271" s="12"/>
    </row>
    <row r="272" spans="1:26" ht="15.75" hidden="1" customHeight="1" x14ac:dyDescent="0.2">
      <c r="A272" s="12"/>
      <c r="B272" s="12"/>
      <c r="C272" s="12"/>
      <c r="D272" s="12"/>
      <c r="E272" s="12"/>
      <c r="F272" s="12"/>
      <c r="G272" s="12"/>
      <c r="H272" s="12"/>
      <c r="I272" s="12"/>
      <c r="J272" s="12"/>
      <c r="K272" s="12"/>
      <c r="L272" s="12"/>
      <c r="M272" s="12"/>
      <c r="N272" s="13"/>
      <c r="O272" s="13"/>
      <c r="P272" s="12"/>
      <c r="Q272" s="12"/>
      <c r="R272" s="12"/>
      <c r="S272" s="12"/>
      <c r="T272" s="12"/>
      <c r="U272" s="12"/>
      <c r="V272" s="12"/>
      <c r="W272" s="12"/>
      <c r="X272" s="12"/>
      <c r="Y272" s="12"/>
      <c r="Z272" s="12"/>
    </row>
    <row r="273" spans="1:26" ht="15.75" hidden="1" customHeight="1" x14ac:dyDescent="0.2">
      <c r="A273" s="12"/>
      <c r="B273" s="12"/>
      <c r="C273" s="12"/>
      <c r="D273" s="12"/>
      <c r="E273" s="12"/>
      <c r="F273" s="12"/>
      <c r="G273" s="12"/>
      <c r="H273" s="12"/>
      <c r="I273" s="12"/>
      <c r="J273" s="12"/>
      <c r="K273" s="12"/>
      <c r="L273" s="12"/>
      <c r="M273" s="12"/>
      <c r="N273" s="13"/>
      <c r="O273" s="13"/>
      <c r="P273" s="12"/>
      <c r="Q273" s="12"/>
      <c r="R273" s="12"/>
      <c r="S273" s="12"/>
      <c r="T273" s="12"/>
      <c r="U273" s="12"/>
      <c r="V273" s="12"/>
      <c r="W273" s="12"/>
      <c r="X273" s="12"/>
      <c r="Y273" s="12"/>
      <c r="Z273" s="12"/>
    </row>
    <row r="274" spans="1:26" ht="15.75" hidden="1" customHeight="1" x14ac:dyDescent="0.2">
      <c r="A274" s="12"/>
      <c r="B274" s="12"/>
      <c r="C274" s="12"/>
      <c r="D274" s="12"/>
      <c r="E274" s="12"/>
      <c r="F274" s="12"/>
      <c r="G274" s="12"/>
      <c r="H274" s="12"/>
      <c r="I274" s="12"/>
      <c r="J274" s="12"/>
      <c r="K274" s="12"/>
      <c r="L274" s="12"/>
      <c r="M274" s="12"/>
      <c r="N274" s="13"/>
      <c r="O274" s="13"/>
      <c r="P274" s="12"/>
      <c r="Q274" s="12"/>
      <c r="R274" s="12"/>
      <c r="S274" s="12"/>
      <c r="T274" s="12"/>
      <c r="U274" s="12"/>
      <c r="V274" s="12"/>
      <c r="W274" s="12"/>
      <c r="X274" s="12"/>
      <c r="Y274" s="12"/>
      <c r="Z274" s="12"/>
    </row>
    <row r="275" spans="1:26" ht="15.75" hidden="1" customHeight="1" x14ac:dyDescent="0.2">
      <c r="A275" s="12"/>
      <c r="B275" s="12"/>
      <c r="C275" s="12"/>
      <c r="D275" s="12"/>
      <c r="E275" s="12"/>
      <c r="F275" s="12"/>
      <c r="G275" s="12"/>
      <c r="H275" s="12"/>
      <c r="I275" s="12"/>
      <c r="J275" s="12"/>
      <c r="K275" s="12"/>
      <c r="L275" s="12"/>
      <c r="M275" s="12"/>
      <c r="N275" s="13"/>
      <c r="O275" s="13"/>
      <c r="P275" s="12"/>
      <c r="Q275" s="12"/>
      <c r="R275" s="12"/>
      <c r="S275" s="12"/>
      <c r="T275" s="12"/>
      <c r="U275" s="12"/>
      <c r="V275" s="12"/>
      <c r="W275" s="12"/>
      <c r="X275" s="12"/>
      <c r="Y275" s="12"/>
      <c r="Z275" s="12"/>
    </row>
    <row r="276" spans="1:26" ht="15.75" hidden="1" customHeight="1" x14ac:dyDescent="0.2">
      <c r="A276" s="12"/>
      <c r="B276" s="12"/>
      <c r="C276" s="12"/>
      <c r="D276" s="12"/>
      <c r="E276" s="12"/>
      <c r="F276" s="12"/>
      <c r="G276" s="12"/>
      <c r="H276" s="12"/>
      <c r="I276" s="12"/>
      <c r="J276" s="12"/>
      <c r="K276" s="12"/>
      <c r="L276" s="12"/>
      <c r="M276" s="12"/>
      <c r="N276" s="13"/>
      <c r="O276" s="13"/>
      <c r="P276" s="12"/>
      <c r="Q276" s="12"/>
      <c r="R276" s="12"/>
      <c r="S276" s="12"/>
      <c r="T276" s="12"/>
      <c r="U276" s="12"/>
      <c r="V276" s="12"/>
      <c r="W276" s="12"/>
      <c r="X276" s="12"/>
      <c r="Y276" s="12"/>
      <c r="Z276" s="12"/>
    </row>
    <row r="277" spans="1:26" ht="15.75" hidden="1" customHeight="1" x14ac:dyDescent="0.2">
      <c r="A277" s="12"/>
      <c r="B277" s="12"/>
      <c r="C277" s="12"/>
      <c r="D277" s="12"/>
      <c r="E277" s="12"/>
      <c r="F277" s="12"/>
      <c r="G277" s="12"/>
      <c r="H277" s="12"/>
      <c r="I277" s="12"/>
      <c r="J277" s="12"/>
      <c r="K277" s="12"/>
      <c r="L277" s="12"/>
      <c r="M277" s="12"/>
      <c r="N277" s="13"/>
      <c r="O277" s="13"/>
      <c r="P277" s="12"/>
      <c r="Q277" s="12"/>
      <c r="R277" s="12"/>
      <c r="S277" s="12"/>
      <c r="T277" s="12"/>
      <c r="U277" s="12"/>
      <c r="V277" s="12"/>
      <c r="W277" s="12"/>
      <c r="X277" s="12"/>
      <c r="Y277" s="12"/>
      <c r="Z277" s="12"/>
    </row>
    <row r="278" spans="1:26" ht="15.75" hidden="1" customHeight="1" x14ac:dyDescent="0.2">
      <c r="A278" s="12"/>
      <c r="B278" s="12"/>
      <c r="C278" s="12"/>
      <c r="D278" s="12"/>
      <c r="E278" s="12"/>
      <c r="F278" s="12"/>
      <c r="G278" s="12"/>
      <c r="H278" s="12"/>
      <c r="I278" s="12"/>
      <c r="J278" s="12"/>
      <c r="K278" s="12"/>
      <c r="L278" s="12"/>
      <c r="M278" s="12"/>
      <c r="N278" s="13"/>
      <c r="O278" s="13"/>
      <c r="P278" s="12"/>
      <c r="Q278" s="12"/>
      <c r="R278" s="12"/>
      <c r="S278" s="12"/>
      <c r="T278" s="12"/>
      <c r="U278" s="12"/>
      <c r="V278" s="12"/>
      <c r="W278" s="12"/>
      <c r="X278" s="12"/>
      <c r="Y278" s="12"/>
      <c r="Z278" s="12"/>
    </row>
    <row r="279" spans="1:26" ht="15.75" hidden="1" customHeight="1" x14ac:dyDescent="0.2">
      <c r="A279" s="12"/>
      <c r="B279" s="12"/>
      <c r="C279" s="12"/>
      <c r="D279" s="12"/>
      <c r="E279" s="12"/>
      <c r="F279" s="12"/>
      <c r="G279" s="12"/>
      <c r="H279" s="12"/>
      <c r="I279" s="12"/>
      <c r="J279" s="12"/>
      <c r="K279" s="12"/>
      <c r="L279" s="12"/>
      <c r="M279" s="12"/>
      <c r="N279" s="13"/>
      <c r="O279" s="13"/>
      <c r="P279" s="12"/>
      <c r="Q279" s="12"/>
      <c r="R279" s="12"/>
      <c r="S279" s="12"/>
      <c r="T279" s="12"/>
      <c r="U279" s="12"/>
      <c r="V279" s="12"/>
      <c r="W279" s="12"/>
      <c r="X279" s="12"/>
      <c r="Y279" s="12"/>
      <c r="Z279" s="12"/>
    </row>
    <row r="280" spans="1:26" ht="15.75" hidden="1" customHeight="1" x14ac:dyDescent="0.2">
      <c r="A280" s="12"/>
      <c r="B280" s="12"/>
      <c r="C280" s="12"/>
      <c r="D280" s="12"/>
      <c r="E280" s="12"/>
      <c r="F280" s="12"/>
      <c r="G280" s="12"/>
      <c r="H280" s="12"/>
      <c r="I280" s="12"/>
      <c r="J280" s="12"/>
      <c r="K280" s="12"/>
      <c r="L280" s="12"/>
      <c r="M280" s="12"/>
      <c r="N280" s="13"/>
      <c r="O280" s="13"/>
      <c r="P280" s="12"/>
      <c r="Q280" s="12"/>
      <c r="R280" s="12"/>
      <c r="S280" s="12"/>
      <c r="T280" s="12"/>
      <c r="U280" s="12"/>
      <c r="V280" s="12"/>
      <c r="W280" s="12"/>
      <c r="X280" s="12"/>
      <c r="Y280" s="12"/>
      <c r="Z280" s="12"/>
    </row>
    <row r="281" spans="1:26" ht="15.75" hidden="1" customHeight="1" x14ac:dyDescent="0.2">
      <c r="A281" s="12"/>
      <c r="B281" s="12"/>
      <c r="C281" s="12"/>
      <c r="D281" s="12"/>
      <c r="E281" s="12"/>
      <c r="F281" s="12"/>
      <c r="G281" s="12"/>
      <c r="H281" s="12"/>
      <c r="I281" s="12"/>
      <c r="J281" s="12"/>
      <c r="K281" s="12"/>
      <c r="L281" s="12"/>
      <c r="M281" s="12"/>
      <c r="N281" s="13"/>
      <c r="O281" s="13"/>
      <c r="P281" s="12"/>
      <c r="Q281" s="12"/>
      <c r="R281" s="12"/>
      <c r="S281" s="12"/>
      <c r="T281" s="12"/>
      <c r="U281" s="12"/>
      <c r="V281" s="12"/>
      <c r="W281" s="12"/>
      <c r="X281" s="12"/>
      <c r="Y281" s="12"/>
      <c r="Z281" s="12"/>
    </row>
    <row r="282" spans="1:26" ht="15.75" hidden="1" customHeight="1" x14ac:dyDescent="0.2">
      <c r="A282" s="12"/>
      <c r="B282" s="12"/>
      <c r="C282" s="12"/>
      <c r="D282" s="12"/>
      <c r="E282" s="12"/>
      <c r="F282" s="12"/>
      <c r="G282" s="12"/>
      <c r="H282" s="12"/>
      <c r="I282" s="12"/>
      <c r="J282" s="12"/>
      <c r="K282" s="12"/>
      <c r="L282" s="12"/>
      <c r="M282" s="12"/>
      <c r="N282" s="13"/>
      <c r="O282" s="13"/>
      <c r="P282" s="12"/>
      <c r="Q282" s="12"/>
      <c r="R282" s="12"/>
      <c r="S282" s="12"/>
      <c r="T282" s="12"/>
      <c r="U282" s="12"/>
      <c r="V282" s="12"/>
      <c r="W282" s="12"/>
      <c r="X282" s="12"/>
      <c r="Y282" s="12"/>
      <c r="Z282" s="12"/>
    </row>
    <row r="283" spans="1:26" ht="15.75" hidden="1" customHeight="1" x14ac:dyDescent="0.2">
      <c r="A283" s="12"/>
      <c r="B283" s="12"/>
      <c r="C283" s="12"/>
      <c r="D283" s="12"/>
      <c r="E283" s="12"/>
      <c r="F283" s="12"/>
      <c r="G283" s="12"/>
      <c r="H283" s="12"/>
      <c r="I283" s="12"/>
      <c r="J283" s="12"/>
      <c r="K283" s="12"/>
      <c r="L283" s="12"/>
      <c r="M283" s="12"/>
      <c r="N283" s="13"/>
      <c r="O283" s="13"/>
      <c r="P283" s="12"/>
      <c r="Q283" s="12"/>
      <c r="R283" s="12"/>
      <c r="S283" s="12"/>
      <c r="T283" s="12"/>
      <c r="U283" s="12"/>
      <c r="V283" s="12"/>
      <c r="W283" s="12"/>
      <c r="X283" s="12"/>
      <c r="Y283" s="12"/>
      <c r="Z283" s="12"/>
    </row>
    <row r="284" spans="1:26" ht="15.75" hidden="1" customHeight="1" x14ac:dyDescent="0.2">
      <c r="A284" s="12"/>
      <c r="B284" s="12"/>
      <c r="C284" s="12"/>
      <c r="D284" s="12"/>
      <c r="E284" s="12"/>
      <c r="F284" s="12"/>
      <c r="G284" s="12"/>
      <c r="H284" s="12"/>
      <c r="I284" s="12"/>
      <c r="J284" s="12"/>
      <c r="K284" s="12"/>
      <c r="L284" s="12"/>
      <c r="M284" s="12"/>
      <c r="N284" s="13"/>
      <c r="O284" s="13"/>
      <c r="P284" s="12"/>
      <c r="Q284" s="12"/>
      <c r="R284" s="12"/>
      <c r="S284" s="12"/>
      <c r="T284" s="12"/>
      <c r="U284" s="12"/>
      <c r="V284" s="12"/>
      <c r="W284" s="12"/>
      <c r="X284" s="12"/>
      <c r="Y284" s="12"/>
      <c r="Z284" s="12"/>
    </row>
    <row r="285" spans="1:26" ht="15.75" hidden="1" customHeight="1" x14ac:dyDescent="0.2">
      <c r="A285" s="12"/>
      <c r="B285" s="12"/>
      <c r="C285" s="12"/>
      <c r="D285" s="12"/>
      <c r="E285" s="12"/>
      <c r="F285" s="12"/>
      <c r="G285" s="12"/>
      <c r="H285" s="12"/>
      <c r="I285" s="12"/>
      <c r="J285" s="12"/>
      <c r="K285" s="12"/>
      <c r="L285" s="12"/>
      <c r="M285" s="12"/>
      <c r="N285" s="13"/>
      <c r="O285" s="13"/>
      <c r="P285" s="12"/>
      <c r="Q285" s="12"/>
      <c r="R285" s="12"/>
      <c r="S285" s="12"/>
      <c r="T285" s="12"/>
      <c r="U285" s="12"/>
      <c r="V285" s="12"/>
      <c r="W285" s="12"/>
      <c r="X285" s="12"/>
      <c r="Y285" s="12"/>
      <c r="Z285" s="12"/>
    </row>
    <row r="286" spans="1:26" ht="15.75" hidden="1" customHeight="1" x14ac:dyDescent="0.2">
      <c r="A286" s="12"/>
      <c r="B286" s="12"/>
      <c r="C286" s="12"/>
      <c r="D286" s="12"/>
      <c r="E286" s="12"/>
      <c r="F286" s="12"/>
      <c r="G286" s="12"/>
      <c r="H286" s="12"/>
      <c r="I286" s="12"/>
      <c r="J286" s="12"/>
      <c r="K286" s="12"/>
      <c r="L286" s="12"/>
      <c r="M286" s="12"/>
      <c r="N286" s="13"/>
      <c r="O286" s="13"/>
      <c r="P286" s="12"/>
      <c r="Q286" s="12"/>
      <c r="R286" s="12"/>
      <c r="S286" s="12"/>
      <c r="T286" s="12"/>
      <c r="U286" s="12"/>
      <c r="V286" s="12"/>
      <c r="W286" s="12"/>
      <c r="X286" s="12"/>
      <c r="Y286" s="12"/>
      <c r="Z286" s="12"/>
    </row>
    <row r="287" spans="1:26" ht="15.75" hidden="1" customHeight="1" x14ac:dyDescent="0.2">
      <c r="A287" s="12"/>
      <c r="B287" s="12"/>
      <c r="C287" s="12"/>
      <c r="D287" s="12"/>
      <c r="E287" s="12"/>
      <c r="F287" s="12"/>
      <c r="G287" s="12"/>
      <c r="H287" s="12"/>
      <c r="I287" s="12"/>
      <c r="J287" s="12"/>
      <c r="K287" s="12"/>
      <c r="L287" s="12"/>
      <c r="M287" s="12"/>
      <c r="N287" s="13"/>
      <c r="O287" s="13"/>
      <c r="P287" s="12"/>
      <c r="Q287" s="12"/>
      <c r="R287" s="12"/>
      <c r="S287" s="12"/>
      <c r="T287" s="12"/>
      <c r="U287" s="12"/>
      <c r="V287" s="12"/>
      <c r="W287" s="12"/>
      <c r="X287" s="12"/>
      <c r="Y287" s="12"/>
      <c r="Z287" s="12"/>
    </row>
    <row r="288" spans="1:26" ht="15.75" hidden="1" customHeight="1" x14ac:dyDescent="0.2">
      <c r="A288" s="12"/>
      <c r="B288" s="12"/>
      <c r="C288" s="12"/>
      <c r="D288" s="12"/>
      <c r="E288" s="12"/>
      <c r="F288" s="12"/>
      <c r="G288" s="12"/>
      <c r="H288" s="12"/>
      <c r="I288" s="12"/>
      <c r="J288" s="12"/>
      <c r="K288" s="12"/>
      <c r="L288" s="12"/>
      <c r="M288" s="12"/>
      <c r="N288" s="13"/>
      <c r="O288" s="13"/>
      <c r="P288" s="12"/>
      <c r="Q288" s="12"/>
      <c r="R288" s="12"/>
      <c r="S288" s="12"/>
      <c r="T288" s="12"/>
      <c r="U288" s="12"/>
      <c r="V288" s="12"/>
      <c r="W288" s="12"/>
      <c r="X288" s="12"/>
      <c r="Y288" s="12"/>
      <c r="Z288" s="12"/>
    </row>
    <row r="289" spans="1:26" ht="15.75" hidden="1" customHeight="1" x14ac:dyDescent="0.2">
      <c r="A289" s="12"/>
      <c r="B289" s="12"/>
      <c r="C289" s="12"/>
      <c r="D289" s="12"/>
      <c r="E289" s="12"/>
      <c r="F289" s="12"/>
      <c r="G289" s="12"/>
      <c r="H289" s="12"/>
      <c r="I289" s="12"/>
      <c r="J289" s="12"/>
      <c r="K289" s="12"/>
      <c r="L289" s="12"/>
      <c r="M289" s="12"/>
      <c r="N289" s="13"/>
      <c r="O289" s="13"/>
      <c r="P289" s="12"/>
      <c r="Q289" s="12"/>
      <c r="R289" s="12"/>
      <c r="S289" s="12"/>
      <c r="T289" s="12"/>
      <c r="U289" s="12"/>
      <c r="V289" s="12"/>
      <c r="W289" s="12"/>
      <c r="X289" s="12"/>
      <c r="Y289" s="12"/>
      <c r="Z289" s="12"/>
    </row>
    <row r="290" spans="1:26" ht="15.75" hidden="1" customHeight="1" x14ac:dyDescent="0.2">
      <c r="A290" s="12"/>
      <c r="B290" s="12"/>
      <c r="C290" s="12"/>
      <c r="D290" s="12"/>
      <c r="E290" s="12"/>
      <c r="F290" s="12"/>
      <c r="G290" s="12"/>
      <c r="H290" s="12"/>
      <c r="I290" s="12"/>
      <c r="J290" s="12"/>
      <c r="K290" s="12"/>
      <c r="L290" s="12"/>
      <c r="M290" s="12"/>
      <c r="N290" s="13"/>
      <c r="O290" s="13"/>
      <c r="P290" s="12"/>
      <c r="Q290" s="12"/>
      <c r="R290" s="12"/>
      <c r="S290" s="12"/>
      <c r="T290" s="12"/>
      <c r="U290" s="12"/>
      <c r="V290" s="12"/>
      <c r="W290" s="12"/>
      <c r="X290" s="12"/>
      <c r="Y290" s="12"/>
      <c r="Z290" s="12"/>
    </row>
    <row r="291" spans="1:26" ht="15.75" hidden="1" customHeight="1" x14ac:dyDescent="0.2">
      <c r="A291" s="12"/>
      <c r="B291" s="12"/>
      <c r="C291" s="12"/>
      <c r="D291" s="12"/>
      <c r="E291" s="12"/>
      <c r="F291" s="12"/>
      <c r="G291" s="12"/>
      <c r="H291" s="12"/>
      <c r="I291" s="12"/>
      <c r="J291" s="12"/>
      <c r="K291" s="12"/>
      <c r="L291" s="12"/>
      <c r="M291" s="12"/>
      <c r="N291" s="13"/>
      <c r="O291" s="13"/>
      <c r="P291" s="12"/>
      <c r="Q291" s="12"/>
      <c r="R291" s="12"/>
      <c r="S291" s="12"/>
      <c r="T291" s="12"/>
      <c r="U291" s="12"/>
      <c r="V291" s="12"/>
      <c r="W291" s="12"/>
      <c r="X291" s="12"/>
      <c r="Y291" s="12"/>
      <c r="Z291" s="12"/>
    </row>
    <row r="292" spans="1:26" ht="15.75" hidden="1" customHeight="1" x14ac:dyDescent="0.2">
      <c r="A292" s="12"/>
      <c r="B292" s="12"/>
      <c r="C292" s="12"/>
      <c r="D292" s="12"/>
      <c r="E292" s="12"/>
      <c r="F292" s="12"/>
      <c r="G292" s="12"/>
      <c r="H292" s="12"/>
      <c r="I292" s="12"/>
      <c r="J292" s="12"/>
      <c r="K292" s="12"/>
      <c r="L292" s="12"/>
      <c r="M292" s="12"/>
      <c r="N292" s="13"/>
      <c r="O292" s="13"/>
      <c r="P292" s="12"/>
      <c r="Q292" s="12"/>
      <c r="R292" s="12"/>
      <c r="S292" s="12"/>
      <c r="T292" s="12"/>
      <c r="U292" s="12"/>
      <c r="V292" s="12"/>
      <c r="W292" s="12"/>
      <c r="X292" s="12"/>
      <c r="Y292" s="12"/>
      <c r="Z292" s="12"/>
    </row>
    <row r="293" spans="1:26" ht="15.75" hidden="1" customHeight="1" x14ac:dyDescent="0.2">
      <c r="A293" s="12"/>
      <c r="B293" s="12"/>
      <c r="C293" s="12"/>
      <c r="D293" s="12"/>
      <c r="E293" s="12"/>
      <c r="F293" s="12"/>
      <c r="G293" s="12"/>
      <c r="H293" s="12"/>
      <c r="I293" s="12"/>
      <c r="J293" s="12"/>
      <c r="K293" s="12"/>
      <c r="L293" s="12"/>
      <c r="M293" s="12"/>
      <c r="N293" s="13"/>
      <c r="O293" s="13"/>
      <c r="P293" s="12"/>
      <c r="Q293" s="12"/>
      <c r="R293" s="12"/>
      <c r="S293" s="12"/>
      <c r="T293" s="12"/>
      <c r="U293" s="12"/>
      <c r="V293" s="12"/>
      <c r="W293" s="12"/>
      <c r="X293" s="12"/>
      <c r="Y293" s="12"/>
      <c r="Z293" s="12"/>
    </row>
    <row r="294" spans="1:26" ht="15.75" hidden="1" customHeight="1" x14ac:dyDescent="0.2">
      <c r="A294" s="12"/>
      <c r="B294" s="12"/>
      <c r="C294" s="12"/>
      <c r="D294" s="12"/>
      <c r="E294" s="12"/>
      <c r="F294" s="12"/>
      <c r="G294" s="12"/>
      <c r="H294" s="12"/>
      <c r="I294" s="12"/>
      <c r="J294" s="12"/>
      <c r="K294" s="12"/>
      <c r="L294" s="12"/>
      <c r="M294" s="12"/>
      <c r="N294" s="13"/>
      <c r="O294" s="13"/>
      <c r="P294" s="12"/>
      <c r="Q294" s="12"/>
      <c r="R294" s="12"/>
      <c r="S294" s="12"/>
      <c r="T294" s="12"/>
      <c r="U294" s="12"/>
      <c r="V294" s="12"/>
      <c r="W294" s="12"/>
      <c r="X294" s="12"/>
      <c r="Y294" s="12"/>
      <c r="Z294" s="12"/>
    </row>
    <row r="295" spans="1:26" ht="15.75" hidden="1" customHeight="1" x14ac:dyDescent="0.2">
      <c r="A295" s="12"/>
      <c r="B295" s="12"/>
      <c r="C295" s="12"/>
      <c r="D295" s="12"/>
      <c r="E295" s="12"/>
      <c r="F295" s="12"/>
      <c r="G295" s="12"/>
      <c r="H295" s="12"/>
      <c r="I295" s="12"/>
      <c r="J295" s="12"/>
      <c r="K295" s="12"/>
      <c r="L295" s="12"/>
      <c r="M295" s="12"/>
      <c r="N295" s="13"/>
      <c r="O295" s="13"/>
      <c r="P295" s="12"/>
      <c r="Q295" s="12"/>
      <c r="R295" s="12"/>
      <c r="S295" s="12"/>
      <c r="T295" s="12"/>
      <c r="U295" s="12"/>
      <c r="V295" s="12"/>
      <c r="W295" s="12"/>
      <c r="X295" s="12"/>
      <c r="Y295" s="12"/>
      <c r="Z295" s="12"/>
    </row>
    <row r="296" spans="1:26" ht="15.75" hidden="1" customHeight="1" x14ac:dyDescent="0.2">
      <c r="A296" s="12"/>
      <c r="B296" s="12"/>
      <c r="C296" s="12"/>
      <c r="D296" s="12"/>
      <c r="E296" s="12"/>
      <c r="F296" s="12"/>
      <c r="G296" s="12"/>
      <c r="H296" s="12"/>
      <c r="I296" s="12"/>
      <c r="J296" s="12"/>
      <c r="K296" s="12"/>
      <c r="L296" s="12"/>
      <c r="M296" s="12"/>
      <c r="N296" s="13"/>
      <c r="O296" s="13"/>
      <c r="P296" s="12"/>
      <c r="Q296" s="12"/>
      <c r="R296" s="12"/>
      <c r="S296" s="12"/>
      <c r="T296" s="12"/>
      <c r="U296" s="12"/>
      <c r="V296" s="12"/>
      <c r="W296" s="12"/>
      <c r="X296" s="12"/>
      <c r="Y296" s="12"/>
      <c r="Z296" s="12"/>
    </row>
    <row r="297" spans="1:26" ht="15.75" hidden="1" customHeight="1" x14ac:dyDescent="0.2">
      <c r="A297" s="12"/>
      <c r="B297" s="12"/>
      <c r="C297" s="12"/>
      <c r="D297" s="12"/>
      <c r="E297" s="12"/>
      <c r="F297" s="12"/>
      <c r="G297" s="12"/>
      <c r="H297" s="12"/>
      <c r="I297" s="12"/>
      <c r="J297" s="12"/>
      <c r="K297" s="12"/>
      <c r="L297" s="12"/>
      <c r="M297" s="12"/>
      <c r="N297" s="13"/>
      <c r="O297" s="13"/>
      <c r="P297" s="12"/>
      <c r="Q297" s="12"/>
      <c r="R297" s="12"/>
      <c r="S297" s="12"/>
      <c r="T297" s="12"/>
      <c r="U297" s="12"/>
      <c r="V297" s="12"/>
      <c r="W297" s="12"/>
      <c r="X297" s="12"/>
      <c r="Y297" s="12"/>
      <c r="Z297" s="12"/>
    </row>
    <row r="298" spans="1:26" ht="15.75" hidden="1" customHeight="1" x14ac:dyDescent="0.2">
      <c r="A298" s="12"/>
      <c r="B298" s="12"/>
      <c r="C298" s="12"/>
      <c r="D298" s="12"/>
      <c r="E298" s="12"/>
      <c r="F298" s="12"/>
      <c r="G298" s="12"/>
      <c r="H298" s="12"/>
      <c r="I298" s="12"/>
      <c r="J298" s="12"/>
      <c r="K298" s="12"/>
      <c r="L298" s="12"/>
      <c r="M298" s="12"/>
      <c r="N298" s="13"/>
      <c r="O298" s="13"/>
      <c r="P298" s="12"/>
      <c r="Q298" s="12"/>
      <c r="R298" s="12"/>
      <c r="S298" s="12"/>
      <c r="T298" s="12"/>
      <c r="U298" s="12"/>
      <c r="V298" s="12"/>
      <c r="W298" s="12"/>
      <c r="X298" s="12"/>
      <c r="Y298" s="12"/>
      <c r="Z298" s="12"/>
    </row>
    <row r="299" spans="1:26" ht="15.75" hidden="1" customHeight="1" x14ac:dyDescent="0.2">
      <c r="A299" s="12"/>
      <c r="B299" s="12"/>
      <c r="C299" s="12"/>
      <c r="D299" s="12"/>
      <c r="E299" s="12"/>
      <c r="F299" s="12"/>
      <c r="G299" s="12"/>
      <c r="H299" s="12"/>
      <c r="I299" s="12"/>
      <c r="J299" s="12"/>
      <c r="K299" s="12"/>
      <c r="L299" s="12"/>
      <c r="M299" s="12"/>
      <c r="N299" s="13"/>
      <c r="O299" s="13"/>
      <c r="P299" s="12"/>
      <c r="Q299" s="12"/>
      <c r="R299" s="12"/>
      <c r="S299" s="12"/>
      <c r="T299" s="12"/>
      <c r="U299" s="12"/>
      <c r="V299" s="12"/>
      <c r="W299" s="12"/>
      <c r="X299" s="12"/>
      <c r="Y299" s="12"/>
      <c r="Z299" s="12"/>
    </row>
    <row r="300" spans="1:26" ht="15.75" hidden="1" customHeight="1" x14ac:dyDescent="0.2">
      <c r="A300" s="12"/>
      <c r="B300" s="12"/>
      <c r="C300" s="12"/>
      <c r="D300" s="12"/>
      <c r="E300" s="12"/>
      <c r="F300" s="12"/>
      <c r="G300" s="12"/>
      <c r="H300" s="12"/>
      <c r="I300" s="12"/>
      <c r="J300" s="12"/>
      <c r="K300" s="12"/>
      <c r="L300" s="12"/>
      <c r="M300" s="12"/>
      <c r="N300" s="13"/>
      <c r="O300" s="13"/>
      <c r="P300" s="12"/>
      <c r="Q300" s="12"/>
      <c r="R300" s="12"/>
      <c r="S300" s="12"/>
      <c r="T300" s="12"/>
      <c r="U300" s="12"/>
      <c r="V300" s="12"/>
      <c r="W300" s="12"/>
      <c r="X300" s="12"/>
      <c r="Y300" s="12"/>
      <c r="Z300" s="12"/>
    </row>
    <row r="301" spans="1:26" ht="15.75" hidden="1" customHeight="1" x14ac:dyDescent="0.2">
      <c r="A301" s="12"/>
      <c r="B301" s="12"/>
      <c r="C301" s="12"/>
      <c r="D301" s="12"/>
      <c r="E301" s="12"/>
      <c r="F301" s="12"/>
      <c r="G301" s="12"/>
      <c r="H301" s="12"/>
      <c r="I301" s="12"/>
      <c r="J301" s="12"/>
      <c r="K301" s="12"/>
      <c r="L301" s="12"/>
      <c r="M301" s="12"/>
      <c r="N301" s="13"/>
      <c r="O301" s="13"/>
      <c r="P301" s="12"/>
      <c r="Q301" s="12"/>
      <c r="R301" s="12"/>
      <c r="S301" s="12"/>
      <c r="T301" s="12"/>
      <c r="U301" s="12"/>
      <c r="V301" s="12"/>
      <c r="W301" s="12"/>
      <c r="X301" s="12"/>
      <c r="Y301" s="12"/>
      <c r="Z301" s="12"/>
    </row>
    <row r="302" spans="1:26" ht="15.75" hidden="1" customHeight="1" x14ac:dyDescent="0.2">
      <c r="A302" s="12"/>
      <c r="B302" s="12"/>
      <c r="C302" s="12"/>
      <c r="D302" s="12"/>
      <c r="E302" s="12"/>
      <c r="F302" s="12"/>
      <c r="G302" s="12"/>
      <c r="H302" s="12"/>
      <c r="I302" s="12"/>
      <c r="J302" s="12"/>
      <c r="K302" s="12"/>
      <c r="L302" s="12"/>
      <c r="M302" s="12"/>
      <c r="N302" s="13"/>
      <c r="O302" s="13"/>
      <c r="P302" s="12"/>
      <c r="Q302" s="12"/>
      <c r="R302" s="12"/>
      <c r="S302" s="12"/>
      <c r="T302" s="12"/>
      <c r="U302" s="12"/>
      <c r="V302" s="12"/>
      <c r="W302" s="12"/>
      <c r="X302" s="12"/>
      <c r="Y302" s="12"/>
      <c r="Z302" s="12"/>
    </row>
    <row r="303" spans="1:26" ht="15.75" hidden="1" customHeight="1" x14ac:dyDescent="0.2">
      <c r="A303" s="12"/>
      <c r="B303" s="12"/>
      <c r="C303" s="12"/>
      <c r="D303" s="12"/>
      <c r="E303" s="12"/>
      <c r="F303" s="12"/>
      <c r="G303" s="12"/>
      <c r="H303" s="12"/>
      <c r="I303" s="12"/>
      <c r="J303" s="12"/>
      <c r="K303" s="12"/>
      <c r="L303" s="12"/>
      <c r="M303" s="12"/>
      <c r="N303" s="13"/>
      <c r="O303" s="13"/>
      <c r="P303" s="12"/>
      <c r="Q303" s="12"/>
      <c r="R303" s="12"/>
      <c r="S303" s="12"/>
      <c r="T303" s="12"/>
      <c r="U303" s="12"/>
      <c r="V303" s="12"/>
      <c r="W303" s="12"/>
      <c r="X303" s="12"/>
      <c r="Y303" s="12"/>
      <c r="Z303" s="12"/>
    </row>
    <row r="304" spans="1:26" ht="15.75" hidden="1" customHeight="1" x14ac:dyDescent="0.2">
      <c r="A304" s="12"/>
      <c r="B304" s="12"/>
      <c r="C304" s="12"/>
      <c r="D304" s="12"/>
      <c r="E304" s="12"/>
      <c r="F304" s="12"/>
      <c r="G304" s="12"/>
      <c r="H304" s="12"/>
      <c r="I304" s="12"/>
      <c r="J304" s="12"/>
      <c r="K304" s="12"/>
      <c r="L304" s="12"/>
      <c r="M304" s="12"/>
      <c r="N304" s="13"/>
      <c r="O304" s="13"/>
      <c r="P304" s="12"/>
      <c r="Q304" s="12"/>
      <c r="R304" s="12"/>
      <c r="S304" s="12"/>
      <c r="T304" s="12"/>
      <c r="U304" s="12"/>
      <c r="V304" s="12"/>
      <c r="W304" s="12"/>
      <c r="X304" s="12"/>
      <c r="Y304" s="12"/>
      <c r="Z304" s="12"/>
    </row>
    <row r="305" spans="1:26" ht="15.75" hidden="1" customHeight="1" x14ac:dyDescent="0.2">
      <c r="A305" s="12"/>
      <c r="B305" s="12"/>
      <c r="C305" s="12"/>
      <c r="D305" s="12"/>
      <c r="E305" s="12"/>
      <c r="F305" s="12"/>
      <c r="G305" s="12"/>
      <c r="H305" s="12"/>
      <c r="I305" s="12"/>
      <c r="J305" s="12"/>
      <c r="K305" s="12"/>
      <c r="L305" s="12"/>
      <c r="M305" s="12"/>
      <c r="N305" s="13"/>
      <c r="O305" s="13"/>
      <c r="P305" s="12"/>
      <c r="Q305" s="12"/>
      <c r="R305" s="12"/>
      <c r="S305" s="12"/>
      <c r="T305" s="12"/>
      <c r="U305" s="12"/>
      <c r="V305" s="12"/>
      <c r="W305" s="12"/>
      <c r="X305" s="12"/>
      <c r="Y305" s="12"/>
      <c r="Z305" s="12"/>
    </row>
    <row r="306" spans="1:26" ht="15.75" hidden="1" customHeight="1" x14ac:dyDescent="0.2">
      <c r="A306" s="12"/>
      <c r="B306" s="12"/>
      <c r="C306" s="12"/>
      <c r="D306" s="12"/>
      <c r="E306" s="12"/>
      <c r="F306" s="12"/>
      <c r="G306" s="12"/>
      <c r="H306" s="12"/>
      <c r="I306" s="12"/>
      <c r="J306" s="12"/>
      <c r="K306" s="12"/>
      <c r="L306" s="12"/>
      <c r="M306" s="12"/>
      <c r="N306" s="13"/>
      <c r="O306" s="13"/>
      <c r="P306" s="12"/>
      <c r="Q306" s="12"/>
      <c r="R306" s="12"/>
      <c r="S306" s="12"/>
      <c r="T306" s="12"/>
      <c r="U306" s="12"/>
      <c r="V306" s="12"/>
      <c r="W306" s="12"/>
      <c r="X306" s="12"/>
      <c r="Y306" s="12"/>
      <c r="Z306" s="12"/>
    </row>
    <row r="307" spans="1:26" ht="15.75" hidden="1" customHeight="1" x14ac:dyDescent="0.2">
      <c r="A307" s="12"/>
      <c r="B307" s="12"/>
      <c r="C307" s="12"/>
      <c r="D307" s="12"/>
      <c r="E307" s="12"/>
      <c r="F307" s="12"/>
      <c r="G307" s="12"/>
      <c r="H307" s="12"/>
      <c r="I307" s="12"/>
      <c r="J307" s="12"/>
      <c r="K307" s="12"/>
      <c r="L307" s="12"/>
      <c r="M307" s="12"/>
      <c r="N307" s="13"/>
      <c r="O307" s="13"/>
      <c r="P307" s="12"/>
      <c r="Q307" s="12"/>
      <c r="R307" s="12"/>
      <c r="S307" s="12"/>
      <c r="T307" s="12"/>
      <c r="U307" s="12"/>
      <c r="V307" s="12"/>
      <c r="W307" s="12"/>
      <c r="X307" s="12"/>
      <c r="Y307" s="12"/>
      <c r="Z307" s="12"/>
    </row>
    <row r="308" spans="1:26" ht="15.75" hidden="1" customHeight="1" x14ac:dyDescent="0.2">
      <c r="A308" s="12"/>
      <c r="B308" s="12"/>
      <c r="C308" s="12"/>
      <c r="D308" s="12"/>
      <c r="E308" s="12"/>
      <c r="F308" s="12"/>
      <c r="G308" s="12"/>
      <c r="H308" s="12"/>
      <c r="I308" s="12"/>
      <c r="J308" s="12"/>
      <c r="K308" s="12"/>
      <c r="L308" s="12"/>
      <c r="M308" s="12"/>
      <c r="N308" s="13"/>
      <c r="O308" s="13"/>
      <c r="P308" s="12"/>
      <c r="Q308" s="12"/>
      <c r="R308" s="12"/>
      <c r="S308" s="12"/>
      <c r="T308" s="12"/>
      <c r="U308" s="12"/>
      <c r="V308" s="12"/>
      <c r="W308" s="12"/>
      <c r="X308" s="12"/>
      <c r="Y308" s="12"/>
      <c r="Z308" s="12"/>
    </row>
    <row r="309" spans="1:26" ht="15.75" hidden="1" customHeight="1" x14ac:dyDescent="0.2">
      <c r="A309" s="12"/>
      <c r="B309" s="12"/>
      <c r="C309" s="12"/>
      <c r="D309" s="12"/>
      <c r="E309" s="12"/>
      <c r="F309" s="12"/>
      <c r="G309" s="12"/>
      <c r="H309" s="12"/>
      <c r="I309" s="12"/>
      <c r="J309" s="12"/>
      <c r="K309" s="12"/>
      <c r="L309" s="12"/>
      <c r="M309" s="12"/>
      <c r="N309" s="13"/>
      <c r="O309" s="13"/>
      <c r="P309" s="12"/>
      <c r="Q309" s="12"/>
      <c r="R309" s="12"/>
      <c r="S309" s="12"/>
      <c r="T309" s="12"/>
      <c r="U309" s="12"/>
      <c r="V309" s="12"/>
      <c r="W309" s="12"/>
      <c r="X309" s="12"/>
      <c r="Y309" s="12"/>
      <c r="Z309" s="12"/>
    </row>
    <row r="310" spans="1:26" ht="15.75" hidden="1" customHeight="1" x14ac:dyDescent="0.2">
      <c r="A310" s="12"/>
      <c r="B310" s="12"/>
      <c r="C310" s="12"/>
      <c r="D310" s="12"/>
      <c r="E310" s="12"/>
      <c r="F310" s="12"/>
      <c r="G310" s="12"/>
      <c r="H310" s="12"/>
      <c r="I310" s="12"/>
      <c r="J310" s="12"/>
      <c r="K310" s="12"/>
      <c r="L310" s="12"/>
      <c r="M310" s="12"/>
      <c r="N310" s="13"/>
      <c r="O310" s="13"/>
      <c r="P310" s="12"/>
      <c r="Q310" s="12"/>
      <c r="R310" s="12"/>
      <c r="S310" s="12"/>
      <c r="T310" s="12"/>
      <c r="U310" s="12"/>
      <c r="V310" s="12"/>
      <c r="W310" s="12"/>
      <c r="X310" s="12"/>
      <c r="Y310" s="12"/>
      <c r="Z310" s="12"/>
    </row>
    <row r="311" spans="1:26" ht="15.75" hidden="1" customHeight="1" x14ac:dyDescent="0.2">
      <c r="A311" s="12"/>
      <c r="B311" s="12"/>
      <c r="C311" s="12"/>
      <c r="D311" s="12"/>
      <c r="E311" s="12"/>
      <c r="F311" s="12"/>
      <c r="G311" s="12"/>
      <c r="H311" s="12"/>
      <c r="I311" s="12"/>
      <c r="J311" s="12"/>
      <c r="K311" s="12"/>
      <c r="L311" s="12"/>
      <c r="M311" s="12"/>
      <c r="N311" s="13"/>
      <c r="O311" s="13"/>
      <c r="P311" s="12"/>
      <c r="Q311" s="12"/>
      <c r="R311" s="12"/>
      <c r="S311" s="12"/>
      <c r="T311" s="12"/>
      <c r="U311" s="12"/>
      <c r="V311" s="12"/>
      <c r="W311" s="12"/>
      <c r="X311" s="12"/>
      <c r="Y311" s="12"/>
      <c r="Z311" s="12"/>
    </row>
    <row r="312" spans="1:26" ht="15.75" hidden="1" customHeight="1" x14ac:dyDescent="0.2">
      <c r="A312" s="12"/>
      <c r="B312" s="12"/>
      <c r="C312" s="12"/>
      <c r="D312" s="12"/>
      <c r="E312" s="12"/>
      <c r="F312" s="12"/>
      <c r="G312" s="12"/>
      <c r="H312" s="12"/>
      <c r="I312" s="12"/>
      <c r="J312" s="12"/>
      <c r="K312" s="12"/>
      <c r="L312" s="12"/>
      <c r="M312" s="12"/>
      <c r="N312" s="13"/>
      <c r="O312" s="13"/>
      <c r="P312" s="12"/>
      <c r="Q312" s="12"/>
      <c r="R312" s="12"/>
      <c r="S312" s="12"/>
      <c r="T312" s="12"/>
      <c r="U312" s="12"/>
      <c r="V312" s="12"/>
      <c r="W312" s="12"/>
      <c r="X312" s="12"/>
      <c r="Y312" s="12"/>
      <c r="Z312" s="12"/>
    </row>
    <row r="313" spans="1:26" ht="15.75" hidden="1" customHeight="1" x14ac:dyDescent="0.2">
      <c r="A313" s="12"/>
      <c r="B313" s="12"/>
      <c r="C313" s="12"/>
      <c r="D313" s="12"/>
      <c r="E313" s="12"/>
      <c r="F313" s="12"/>
      <c r="G313" s="12"/>
      <c r="H313" s="12"/>
      <c r="I313" s="12"/>
      <c r="J313" s="12"/>
      <c r="K313" s="12"/>
      <c r="L313" s="12"/>
      <c r="M313" s="12"/>
      <c r="N313" s="13"/>
      <c r="O313" s="13"/>
      <c r="P313" s="12"/>
      <c r="Q313" s="12"/>
      <c r="R313" s="12"/>
      <c r="S313" s="12"/>
      <c r="T313" s="12"/>
      <c r="U313" s="12"/>
      <c r="V313" s="12"/>
      <c r="W313" s="12"/>
      <c r="X313" s="12"/>
      <c r="Y313" s="12"/>
      <c r="Z313" s="12"/>
    </row>
    <row r="314" spans="1:26" ht="15.75" hidden="1" customHeight="1" x14ac:dyDescent="0.2">
      <c r="A314" s="12"/>
      <c r="B314" s="12"/>
      <c r="C314" s="12"/>
      <c r="D314" s="12"/>
      <c r="E314" s="12"/>
      <c r="F314" s="12"/>
      <c r="G314" s="12"/>
      <c r="H314" s="12"/>
      <c r="I314" s="12"/>
      <c r="J314" s="12"/>
      <c r="K314" s="12"/>
      <c r="L314" s="12"/>
      <c r="M314" s="12"/>
      <c r="N314" s="13"/>
      <c r="O314" s="13"/>
      <c r="P314" s="12"/>
      <c r="Q314" s="12"/>
      <c r="R314" s="12"/>
      <c r="S314" s="12"/>
      <c r="T314" s="12"/>
      <c r="U314" s="12"/>
      <c r="V314" s="12"/>
      <c r="W314" s="12"/>
      <c r="X314" s="12"/>
      <c r="Y314" s="12"/>
      <c r="Z314" s="12"/>
    </row>
    <row r="315" spans="1:26" ht="15.75" hidden="1" customHeight="1" x14ac:dyDescent="0.2">
      <c r="A315" s="12"/>
      <c r="B315" s="12"/>
      <c r="C315" s="12"/>
      <c r="D315" s="12"/>
      <c r="E315" s="12"/>
      <c r="F315" s="12"/>
      <c r="G315" s="12"/>
      <c r="H315" s="12"/>
      <c r="I315" s="12"/>
      <c r="J315" s="12"/>
      <c r="K315" s="12"/>
      <c r="L315" s="12"/>
      <c r="M315" s="12"/>
      <c r="N315" s="13"/>
      <c r="O315" s="13"/>
      <c r="P315" s="12"/>
      <c r="Q315" s="12"/>
      <c r="R315" s="12"/>
      <c r="S315" s="12"/>
      <c r="T315" s="12"/>
      <c r="U315" s="12"/>
      <c r="V315" s="12"/>
      <c r="W315" s="12"/>
      <c r="X315" s="12"/>
      <c r="Y315" s="12"/>
      <c r="Z315" s="12"/>
    </row>
    <row r="316" spans="1:26" ht="15.75" hidden="1" customHeight="1" x14ac:dyDescent="0.2">
      <c r="A316" s="12"/>
      <c r="B316" s="12"/>
      <c r="C316" s="12"/>
      <c r="D316" s="12"/>
      <c r="E316" s="12"/>
      <c r="F316" s="12"/>
      <c r="G316" s="12"/>
      <c r="H316" s="12"/>
      <c r="I316" s="12"/>
      <c r="J316" s="12"/>
      <c r="K316" s="12"/>
      <c r="L316" s="12"/>
      <c r="M316" s="12"/>
      <c r="N316" s="13"/>
      <c r="O316" s="13"/>
      <c r="P316" s="12"/>
      <c r="Q316" s="12"/>
      <c r="R316" s="12"/>
      <c r="S316" s="12"/>
      <c r="T316" s="12"/>
      <c r="U316" s="12"/>
      <c r="V316" s="12"/>
      <c r="W316" s="12"/>
      <c r="X316" s="12"/>
      <c r="Y316" s="12"/>
      <c r="Z316" s="12"/>
    </row>
    <row r="317" spans="1:26" ht="15.75" hidden="1" customHeight="1" x14ac:dyDescent="0.2">
      <c r="A317" s="12"/>
      <c r="B317" s="12"/>
      <c r="C317" s="12"/>
      <c r="D317" s="12"/>
      <c r="E317" s="12"/>
      <c r="F317" s="12"/>
      <c r="G317" s="12"/>
      <c r="H317" s="12"/>
      <c r="I317" s="12"/>
      <c r="J317" s="12"/>
      <c r="K317" s="12"/>
      <c r="L317" s="12"/>
      <c r="M317" s="12"/>
      <c r="N317" s="13"/>
      <c r="O317" s="13"/>
      <c r="P317" s="12"/>
      <c r="Q317" s="12"/>
      <c r="R317" s="12"/>
      <c r="S317" s="12"/>
      <c r="T317" s="12"/>
      <c r="U317" s="12"/>
      <c r="V317" s="12"/>
      <c r="W317" s="12"/>
      <c r="X317" s="12"/>
      <c r="Y317" s="12"/>
      <c r="Z317" s="12"/>
    </row>
    <row r="318" spans="1:26" ht="15.75" hidden="1" customHeight="1" x14ac:dyDescent="0.2">
      <c r="A318" s="12"/>
      <c r="B318" s="12"/>
      <c r="C318" s="12"/>
      <c r="D318" s="12"/>
      <c r="E318" s="12"/>
      <c r="F318" s="12"/>
      <c r="G318" s="12"/>
      <c r="H318" s="12"/>
      <c r="I318" s="12"/>
      <c r="J318" s="12"/>
      <c r="K318" s="12"/>
      <c r="L318" s="12"/>
      <c r="M318" s="12"/>
      <c r="N318" s="13"/>
      <c r="O318" s="13"/>
      <c r="P318" s="12"/>
      <c r="Q318" s="12"/>
      <c r="R318" s="12"/>
      <c r="S318" s="12"/>
      <c r="T318" s="12"/>
      <c r="U318" s="12"/>
      <c r="V318" s="12"/>
      <c r="W318" s="12"/>
      <c r="X318" s="12"/>
      <c r="Y318" s="12"/>
      <c r="Z318" s="12"/>
    </row>
    <row r="319" spans="1:26" ht="15.75" hidden="1" customHeight="1" x14ac:dyDescent="0.2">
      <c r="A319" s="12"/>
      <c r="B319" s="12"/>
      <c r="C319" s="12"/>
      <c r="D319" s="12"/>
      <c r="E319" s="12"/>
      <c r="F319" s="12"/>
      <c r="G319" s="12"/>
      <c r="H319" s="12"/>
      <c r="I319" s="12"/>
      <c r="J319" s="12"/>
      <c r="K319" s="12"/>
      <c r="L319" s="12"/>
      <c r="M319" s="12"/>
      <c r="N319" s="13"/>
      <c r="O319" s="13"/>
      <c r="P319" s="12"/>
      <c r="Q319" s="12"/>
      <c r="R319" s="12"/>
      <c r="S319" s="12"/>
      <c r="T319" s="12"/>
      <c r="U319" s="12"/>
      <c r="V319" s="12"/>
      <c r="W319" s="12"/>
      <c r="X319" s="12"/>
      <c r="Y319" s="12"/>
      <c r="Z319" s="12"/>
    </row>
    <row r="320" spans="1:26" ht="15.75" hidden="1" customHeight="1" x14ac:dyDescent="0.2">
      <c r="A320" s="12"/>
      <c r="B320" s="12"/>
      <c r="C320" s="12"/>
      <c r="D320" s="12"/>
      <c r="E320" s="12"/>
      <c r="F320" s="12"/>
      <c r="G320" s="12"/>
      <c r="H320" s="12"/>
      <c r="I320" s="12"/>
      <c r="J320" s="12"/>
      <c r="K320" s="12"/>
      <c r="L320" s="12"/>
      <c r="M320" s="12"/>
      <c r="N320" s="13"/>
      <c r="O320" s="13"/>
      <c r="P320" s="12"/>
      <c r="Q320" s="12"/>
      <c r="R320" s="12"/>
      <c r="S320" s="12"/>
      <c r="T320" s="12"/>
      <c r="U320" s="12"/>
      <c r="V320" s="12"/>
      <c r="W320" s="12"/>
      <c r="X320" s="12"/>
      <c r="Y320" s="12"/>
      <c r="Z320" s="12"/>
    </row>
    <row r="321" spans="1:26" ht="15.75" hidden="1" customHeight="1" x14ac:dyDescent="0.2">
      <c r="A321" s="12"/>
      <c r="B321" s="12"/>
      <c r="C321" s="12"/>
      <c r="D321" s="12"/>
      <c r="E321" s="12"/>
      <c r="F321" s="12"/>
      <c r="G321" s="12"/>
      <c r="H321" s="12"/>
      <c r="I321" s="12"/>
      <c r="J321" s="12"/>
      <c r="K321" s="12"/>
      <c r="L321" s="12"/>
      <c r="M321" s="12"/>
      <c r="N321" s="13"/>
      <c r="O321" s="13"/>
      <c r="P321" s="12"/>
      <c r="Q321" s="12"/>
      <c r="R321" s="12"/>
      <c r="S321" s="12"/>
      <c r="T321" s="12"/>
      <c r="U321" s="12"/>
      <c r="V321" s="12"/>
      <c r="W321" s="12"/>
      <c r="X321" s="12"/>
      <c r="Y321" s="12"/>
      <c r="Z321" s="12"/>
    </row>
    <row r="322" spans="1:26" ht="15.75" hidden="1" customHeight="1" x14ac:dyDescent="0.2">
      <c r="A322" s="12"/>
      <c r="B322" s="12"/>
      <c r="C322" s="12"/>
      <c r="D322" s="12"/>
      <c r="E322" s="12"/>
      <c r="F322" s="12"/>
      <c r="G322" s="12"/>
      <c r="H322" s="12"/>
      <c r="I322" s="12"/>
      <c r="J322" s="12"/>
      <c r="K322" s="12"/>
      <c r="L322" s="12"/>
      <c r="M322" s="12"/>
      <c r="N322" s="13"/>
      <c r="O322" s="13"/>
      <c r="P322" s="12"/>
      <c r="Q322" s="12"/>
      <c r="R322" s="12"/>
      <c r="S322" s="12"/>
      <c r="T322" s="12"/>
      <c r="U322" s="12"/>
      <c r="V322" s="12"/>
      <c r="W322" s="12"/>
      <c r="X322" s="12"/>
      <c r="Y322" s="12"/>
      <c r="Z322" s="12"/>
    </row>
    <row r="323" spans="1:26" ht="15.75" hidden="1" customHeight="1" x14ac:dyDescent="0.2">
      <c r="A323" s="12"/>
      <c r="B323" s="12"/>
      <c r="C323" s="12"/>
      <c r="D323" s="12"/>
      <c r="E323" s="12"/>
      <c r="F323" s="12"/>
      <c r="G323" s="12"/>
      <c r="H323" s="12"/>
      <c r="I323" s="12"/>
      <c r="J323" s="12"/>
      <c r="K323" s="12"/>
      <c r="L323" s="12"/>
      <c r="M323" s="12"/>
      <c r="N323" s="13"/>
      <c r="O323" s="13"/>
      <c r="P323" s="12"/>
      <c r="Q323" s="12"/>
      <c r="R323" s="12"/>
      <c r="S323" s="12"/>
      <c r="T323" s="12"/>
      <c r="U323" s="12"/>
      <c r="V323" s="12"/>
      <c r="W323" s="12"/>
      <c r="X323" s="12"/>
      <c r="Y323" s="12"/>
      <c r="Z323" s="12"/>
    </row>
    <row r="324" spans="1:26" ht="15.75" hidden="1" customHeight="1" x14ac:dyDescent="0.2">
      <c r="A324" s="12"/>
      <c r="B324" s="12"/>
      <c r="C324" s="12"/>
      <c r="D324" s="12"/>
      <c r="E324" s="12"/>
      <c r="F324" s="12"/>
      <c r="G324" s="12"/>
      <c r="H324" s="12"/>
      <c r="I324" s="12"/>
      <c r="J324" s="12"/>
      <c r="K324" s="12"/>
      <c r="L324" s="12"/>
      <c r="M324" s="12"/>
      <c r="N324" s="13"/>
      <c r="O324" s="13"/>
      <c r="P324" s="12"/>
      <c r="Q324" s="12"/>
      <c r="R324" s="12"/>
      <c r="S324" s="12"/>
      <c r="T324" s="12"/>
      <c r="U324" s="12"/>
      <c r="V324" s="12"/>
      <c r="W324" s="12"/>
      <c r="X324" s="12"/>
      <c r="Y324" s="12"/>
      <c r="Z324" s="12"/>
    </row>
    <row r="325" spans="1:26" ht="15.75" hidden="1" customHeight="1" x14ac:dyDescent="0.2">
      <c r="A325" s="12"/>
      <c r="B325" s="12"/>
      <c r="C325" s="12"/>
      <c r="D325" s="12"/>
      <c r="E325" s="12"/>
      <c r="F325" s="12"/>
      <c r="G325" s="12"/>
      <c r="H325" s="12"/>
      <c r="I325" s="12"/>
      <c r="J325" s="12"/>
      <c r="K325" s="12"/>
      <c r="L325" s="12"/>
      <c r="M325" s="12"/>
      <c r="N325" s="13"/>
      <c r="O325" s="13"/>
      <c r="P325" s="12"/>
      <c r="Q325" s="12"/>
      <c r="R325" s="12"/>
      <c r="S325" s="12"/>
      <c r="T325" s="12"/>
      <c r="U325" s="12"/>
      <c r="V325" s="12"/>
      <c r="W325" s="12"/>
      <c r="X325" s="12"/>
      <c r="Y325" s="12"/>
      <c r="Z325" s="12"/>
    </row>
    <row r="326" spans="1:26" ht="15.75" hidden="1" customHeight="1" x14ac:dyDescent="0.2">
      <c r="A326" s="12"/>
      <c r="B326" s="12"/>
      <c r="C326" s="12"/>
      <c r="D326" s="12"/>
      <c r="E326" s="12"/>
      <c r="F326" s="12"/>
      <c r="G326" s="12"/>
      <c r="H326" s="12"/>
      <c r="I326" s="12"/>
      <c r="J326" s="12"/>
      <c r="K326" s="12"/>
      <c r="L326" s="12"/>
      <c r="M326" s="12"/>
      <c r="N326" s="13"/>
      <c r="O326" s="13"/>
      <c r="P326" s="12"/>
      <c r="Q326" s="12"/>
      <c r="R326" s="12"/>
      <c r="S326" s="12"/>
      <c r="T326" s="12"/>
      <c r="U326" s="12"/>
      <c r="V326" s="12"/>
      <c r="W326" s="12"/>
      <c r="X326" s="12"/>
      <c r="Y326" s="12"/>
      <c r="Z326" s="12"/>
    </row>
    <row r="327" spans="1:26" ht="15.75" hidden="1" customHeight="1" x14ac:dyDescent="0.2">
      <c r="A327" s="12"/>
      <c r="B327" s="12"/>
      <c r="C327" s="12"/>
      <c r="D327" s="12"/>
      <c r="E327" s="12"/>
      <c r="F327" s="12"/>
      <c r="G327" s="12"/>
      <c r="H327" s="12"/>
      <c r="I327" s="12"/>
      <c r="J327" s="12"/>
      <c r="K327" s="12"/>
      <c r="L327" s="12"/>
      <c r="M327" s="12"/>
      <c r="N327" s="13"/>
      <c r="O327" s="13"/>
      <c r="P327" s="12"/>
      <c r="Q327" s="12"/>
      <c r="R327" s="12"/>
      <c r="S327" s="12"/>
      <c r="T327" s="12"/>
      <c r="U327" s="12"/>
      <c r="V327" s="12"/>
      <c r="W327" s="12"/>
      <c r="X327" s="12"/>
      <c r="Y327" s="12"/>
      <c r="Z327" s="12"/>
    </row>
    <row r="328" spans="1:26" ht="15.75" hidden="1" customHeight="1" x14ac:dyDescent="0.2">
      <c r="A328" s="12"/>
      <c r="B328" s="12"/>
      <c r="C328" s="12"/>
      <c r="D328" s="12"/>
      <c r="E328" s="12"/>
      <c r="F328" s="12"/>
      <c r="G328" s="12"/>
      <c r="H328" s="12"/>
      <c r="I328" s="12"/>
      <c r="J328" s="12"/>
      <c r="K328" s="12"/>
      <c r="L328" s="12"/>
      <c r="M328" s="12"/>
      <c r="N328" s="13"/>
      <c r="O328" s="13"/>
      <c r="P328" s="12"/>
      <c r="Q328" s="12"/>
      <c r="R328" s="12"/>
      <c r="S328" s="12"/>
      <c r="T328" s="12"/>
      <c r="U328" s="12"/>
      <c r="V328" s="12"/>
      <c r="W328" s="12"/>
      <c r="X328" s="12"/>
      <c r="Y328" s="12"/>
      <c r="Z328" s="1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sheetData>
  <mergeCells count="368">
    <mergeCell ref="K89:K91"/>
    <mergeCell ref="L89:L91"/>
    <mergeCell ref="M89:M91"/>
    <mergeCell ref="N89:N91"/>
    <mergeCell ref="O89:O91"/>
    <mergeCell ref="B89:B91"/>
    <mergeCell ref="C89:C91"/>
    <mergeCell ref="D89:D91"/>
    <mergeCell ref="E89:E91"/>
    <mergeCell ref="F89:F91"/>
    <mergeCell ref="I89:I91"/>
    <mergeCell ref="J89:J91"/>
    <mergeCell ref="K92:K93"/>
    <mergeCell ref="L92:L93"/>
    <mergeCell ref="M92:M93"/>
    <mergeCell ref="N92:N93"/>
    <mergeCell ref="O92:O93"/>
    <mergeCell ref="B92:B93"/>
    <mergeCell ref="C92:C93"/>
    <mergeCell ref="D92:D93"/>
    <mergeCell ref="E92:E93"/>
    <mergeCell ref="F92:F93"/>
    <mergeCell ref="I92:I93"/>
    <mergeCell ref="J92:J93"/>
    <mergeCell ref="K94:K97"/>
    <mergeCell ref="L94:L97"/>
    <mergeCell ref="M94:M97"/>
    <mergeCell ref="N94:N97"/>
    <mergeCell ref="O94:O97"/>
    <mergeCell ref="L98:L100"/>
    <mergeCell ref="M98:M100"/>
    <mergeCell ref="N98:N100"/>
    <mergeCell ref="O98:O100"/>
    <mergeCell ref="K98:K100"/>
    <mergeCell ref="B94:B97"/>
    <mergeCell ref="C94:C97"/>
    <mergeCell ref="D94:D97"/>
    <mergeCell ref="E94:E97"/>
    <mergeCell ref="F94:F97"/>
    <mergeCell ref="I94:I97"/>
    <mergeCell ref="J94:J97"/>
    <mergeCell ref="G98:I98"/>
    <mergeCell ref="C98:C100"/>
    <mergeCell ref="D98:D100"/>
    <mergeCell ref="E98:E100"/>
    <mergeCell ref="F98:F100"/>
    <mergeCell ref="J98:J100"/>
    <mergeCell ref="I99:I100"/>
    <mergeCell ref="J101:J103"/>
    <mergeCell ref="K101:K103"/>
    <mergeCell ref="L101:L103"/>
    <mergeCell ref="M101:M103"/>
    <mergeCell ref="N101:N103"/>
    <mergeCell ref="O101:O103"/>
    <mergeCell ref="B98:B100"/>
    <mergeCell ref="B101:B103"/>
    <mergeCell ref="C101:C103"/>
    <mergeCell ref="D101:D103"/>
    <mergeCell ref="E101:E103"/>
    <mergeCell ref="F101:F103"/>
    <mergeCell ref="I101:I103"/>
    <mergeCell ref="G99:G100"/>
    <mergeCell ref="H99:H100"/>
    <mergeCell ref="K104:K109"/>
    <mergeCell ref="L104:L109"/>
    <mergeCell ref="M104:M109"/>
    <mergeCell ref="N104:N109"/>
    <mergeCell ref="O104:O109"/>
    <mergeCell ref="B104:B109"/>
    <mergeCell ref="C104:C109"/>
    <mergeCell ref="D104:D109"/>
    <mergeCell ref="E104:E109"/>
    <mergeCell ref="F104:F109"/>
    <mergeCell ref="I104:I109"/>
    <mergeCell ref="J104:J109"/>
    <mergeCell ref="K110:K115"/>
    <mergeCell ref="L110:L115"/>
    <mergeCell ref="M110:M115"/>
    <mergeCell ref="N110:N115"/>
    <mergeCell ref="O110:O115"/>
    <mergeCell ref="G113:G114"/>
    <mergeCell ref="H113:H114"/>
    <mergeCell ref="J21:J23"/>
    <mergeCell ref="K21:K23"/>
    <mergeCell ref="L21:L23"/>
    <mergeCell ref="M21:M23"/>
    <mergeCell ref="N21:N23"/>
    <mergeCell ref="O21:O23"/>
    <mergeCell ref="M24:M27"/>
    <mergeCell ref="N24:N27"/>
    <mergeCell ref="O24:O27"/>
    <mergeCell ref="K28:K29"/>
    <mergeCell ref="L28:L29"/>
    <mergeCell ref="M28:M29"/>
    <mergeCell ref="N28:N29"/>
    <mergeCell ref="O28:O29"/>
    <mergeCell ref="K30:K38"/>
    <mergeCell ref="L30:L38"/>
    <mergeCell ref="M30:M38"/>
    <mergeCell ref="E13:E14"/>
    <mergeCell ref="F13:J14"/>
    <mergeCell ref="F15:J15"/>
    <mergeCell ref="C18:K18"/>
    <mergeCell ref="C19:K19"/>
    <mergeCell ref="B21:B23"/>
    <mergeCell ref="C21:C23"/>
    <mergeCell ref="K24:K27"/>
    <mergeCell ref="L24:L27"/>
    <mergeCell ref="F21:F23"/>
    <mergeCell ref="G21:I21"/>
    <mergeCell ref="G22:G23"/>
    <mergeCell ref="H22:H23"/>
    <mergeCell ref="I22:I23"/>
    <mergeCell ref="I24:I27"/>
    <mergeCell ref="J24:J27"/>
    <mergeCell ref="B28:B29"/>
    <mergeCell ref="C28:C29"/>
    <mergeCell ref="D28:D29"/>
    <mergeCell ref="E28:E29"/>
    <mergeCell ref="F28:F29"/>
    <mergeCell ref="I28:I29"/>
    <mergeCell ref="J28:J29"/>
    <mergeCell ref="D21:D23"/>
    <mergeCell ref="E21:E23"/>
    <mergeCell ref="B24:B27"/>
    <mergeCell ref="C24:C27"/>
    <mergeCell ref="D24:D27"/>
    <mergeCell ref="E24:E27"/>
    <mergeCell ref="F24:F27"/>
    <mergeCell ref="N30:N38"/>
    <mergeCell ref="O30:O38"/>
    <mergeCell ref="B30:B38"/>
    <mergeCell ref="C30:C38"/>
    <mergeCell ref="D30:D38"/>
    <mergeCell ref="E30:E38"/>
    <mergeCell ref="F30:F38"/>
    <mergeCell ref="I30:I38"/>
    <mergeCell ref="J30:J38"/>
    <mergeCell ref="K39:K40"/>
    <mergeCell ref="L39:L40"/>
    <mergeCell ref="M39:M40"/>
    <mergeCell ref="N39:N40"/>
    <mergeCell ref="O39:O40"/>
    <mergeCell ref="B39:B40"/>
    <mergeCell ref="C39:C40"/>
    <mergeCell ref="D39:D40"/>
    <mergeCell ref="E39:E40"/>
    <mergeCell ref="F39:F40"/>
    <mergeCell ref="I39:I40"/>
    <mergeCell ref="J39:J40"/>
    <mergeCell ref="K41:K43"/>
    <mergeCell ref="L41:L43"/>
    <mergeCell ref="M41:M43"/>
    <mergeCell ref="N41:N43"/>
    <mergeCell ref="O41:O43"/>
    <mergeCell ref="L44:L46"/>
    <mergeCell ref="M44:M46"/>
    <mergeCell ref="N44:N46"/>
    <mergeCell ref="O44:O46"/>
    <mergeCell ref="K44:K46"/>
    <mergeCell ref="B41:B43"/>
    <mergeCell ref="C41:C43"/>
    <mergeCell ref="D41:D43"/>
    <mergeCell ref="E41:E43"/>
    <mergeCell ref="F41:F43"/>
    <mergeCell ref="I41:I43"/>
    <mergeCell ref="J41:J43"/>
    <mergeCell ref="G44:I44"/>
    <mergeCell ref="C44:C46"/>
    <mergeCell ref="D44:D46"/>
    <mergeCell ref="E44:E46"/>
    <mergeCell ref="F44:F46"/>
    <mergeCell ref="J44:J46"/>
    <mergeCell ref="I45:I46"/>
    <mergeCell ref="J47:J52"/>
    <mergeCell ref="K47:K52"/>
    <mergeCell ref="L47:L52"/>
    <mergeCell ref="M47:M52"/>
    <mergeCell ref="N47:N52"/>
    <mergeCell ref="O47:O52"/>
    <mergeCell ref="B44:B46"/>
    <mergeCell ref="B47:B52"/>
    <mergeCell ref="C47:C52"/>
    <mergeCell ref="D47:D52"/>
    <mergeCell ref="E47:E52"/>
    <mergeCell ref="F47:F52"/>
    <mergeCell ref="I47:I52"/>
    <mergeCell ref="G45:G46"/>
    <mergeCell ref="H45:H46"/>
    <mergeCell ref="K53:K57"/>
    <mergeCell ref="L53:L57"/>
    <mergeCell ref="M53:M57"/>
    <mergeCell ref="N53:N57"/>
    <mergeCell ref="O53:O57"/>
    <mergeCell ref="B53:B57"/>
    <mergeCell ref="C53:C57"/>
    <mergeCell ref="D53:D57"/>
    <mergeCell ref="E53:E57"/>
    <mergeCell ref="F53:F57"/>
    <mergeCell ref="I53:I57"/>
    <mergeCell ref="J53:J57"/>
    <mergeCell ref="K58:K63"/>
    <mergeCell ref="L58:L63"/>
    <mergeCell ref="M58:M63"/>
    <mergeCell ref="N58:N63"/>
    <mergeCell ref="O58:O63"/>
    <mergeCell ref="G61:G62"/>
    <mergeCell ref="H61:H62"/>
    <mergeCell ref="G64:I64"/>
    <mergeCell ref="B58:B63"/>
    <mergeCell ref="C58:C63"/>
    <mergeCell ref="D58:D63"/>
    <mergeCell ref="E58:E63"/>
    <mergeCell ref="F58:F63"/>
    <mergeCell ref="I58:I63"/>
    <mergeCell ref="J58:J63"/>
    <mergeCell ref="L64:L66"/>
    <mergeCell ref="M64:M66"/>
    <mergeCell ref="N64:N66"/>
    <mergeCell ref="O64:O66"/>
    <mergeCell ref="C64:C66"/>
    <mergeCell ref="D64:D66"/>
    <mergeCell ref="E64:E66"/>
    <mergeCell ref="F64:F66"/>
    <mergeCell ref="J64:J66"/>
    <mergeCell ref="K64:K66"/>
    <mergeCell ref="I65:I66"/>
    <mergeCell ref="N67:N69"/>
    <mergeCell ref="O67:O69"/>
    <mergeCell ref="G65:G66"/>
    <mergeCell ref="H65:H66"/>
    <mergeCell ref="I67:I69"/>
    <mergeCell ref="J67:J69"/>
    <mergeCell ref="K67:K69"/>
    <mergeCell ref="L67:L69"/>
    <mergeCell ref="M67:M69"/>
    <mergeCell ref="N70:N73"/>
    <mergeCell ref="O70:O73"/>
    <mergeCell ref="C70:C73"/>
    <mergeCell ref="D70:D73"/>
    <mergeCell ref="I70:I73"/>
    <mergeCell ref="J70:J73"/>
    <mergeCell ref="K70:K73"/>
    <mergeCell ref="L70:L73"/>
    <mergeCell ref="M70:M73"/>
    <mergeCell ref="E70:E73"/>
    <mergeCell ref="F70:F73"/>
    <mergeCell ref="B74:B78"/>
    <mergeCell ref="C74:C78"/>
    <mergeCell ref="D74:D78"/>
    <mergeCell ref="E74:E78"/>
    <mergeCell ref="F74:F78"/>
    <mergeCell ref="I74:I78"/>
    <mergeCell ref="J74:J78"/>
    <mergeCell ref="B64:B66"/>
    <mergeCell ref="B67:B69"/>
    <mergeCell ref="C67:C69"/>
    <mergeCell ref="D67:D69"/>
    <mergeCell ref="E67:E69"/>
    <mergeCell ref="F67:F69"/>
    <mergeCell ref="B70:B73"/>
    <mergeCell ref="N79:N81"/>
    <mergeCell ref="O79:O81"/>
    <mergeCell ref="G80:G81"/>
    <mergeCell ref="H80:H81"/>
    <mergeCell ref="G77:G78"/>
    <mergeCell ref="H77:H78"/>
    <mergeCell ref="G79:I79"/>
    <mergeCell ref="J79:J81"/>
    <mergeCell ref="K79:K81"/>
    <mergeCell ref="L79:L81"/>
    <mergeCell ref="M79:M81"/>
    <mergeCell ref="I80:I81"/>
    <mergeCell ref="M74:M78"/>
    <mergeCell ref="N74:N78"/>
    <mergeCell ref="O74:O78"/>
    <mergeCell ref="K74:K78"/>
    <mergeCell ref="L74:L78"/>
    <mergeCell ref="B79:B81"/>
    <mergeCell ref="C79:C81"/>
    <mergeCell ref="D79:D81"/>
    <mergeCell ref="E79:E81"/>
    <mergeCell ref="F79:F81"/>
    <mergeCell ref="C82:C83"/>
    <mergeCell ref="F82:F83"/>
    <mergeCell ref="J84:J85"/>
    <mergeCell ref="K84:K85"/>
    <mergeCell ref="D82:D83"/>
    <mergeCell ref="E82:E83"/>
    <mergeCell ref="I82:I83"/>
    <mergeCell ref="J82:J83"/>
    <mergeCell ref="K82:K83"/>
    <mergeCell ref="L84:L85"/>
    <mergeCell ref="M84:M85"/>
    <mergeCell ref="N84:N85"/>
    <mergeCell ref="O84:O85"/>
    <mergeCell ref="B82:B83"/>
    <mergeCell ref="B84:B85"/>
    <mergeCell ref="C84:C85"/>
    <mergeCell ref="D84:D85"/>
    <mergeCell ref="E84:E85"/>
    <mergeCell ref="F84:F85"/>
    <mergeCell ref="I84:I85"/>
    <mergeCell ref="N82:N83"/>
    <mergeCell ref="O82:O83"/>
    <mergeCell ref="L82:L83"/>
    <mergeCell ref="M82:M83"/>
    <mergeCell ref="K87:K88"/>
    <mergeCell ref="L87:L88"/>
    <mergeCell ref="M87:M88"/>
    <mergeCell ref="N87:N88"/>
    <mergeCell ref="O87:O88"/>
    <mergeCell ref="B87:B88"/>
    <mergeCell ref="C87:C88"/>
    <mergeCell ref="D87:D88"/>
    <mergeCell ref="E87:E88"/>
    <mergeCell ref="F87:F88"/>
    <mergeCell ref="I87:I88"/>
    <mergeCell ref="J87:J88"/>
    <mergeCell ref="I125:I128"/>
    <mergeCell ref="J125:J128"/>
    <mergeCell ref="K125:K128"/>
    <mergeCell ref="L125:L128"/>
    <mergeCell ref="M125:M128"/>
    <mergeCell ref="N125:N128"/>
    <mergeCell ref="O125:O128"/>
    <mergeCell ref="B125:B128"/>
    <mergeCell ref="C125:C128"/>
    <mergeCell ref="D125:D128"/>
    <mergeCell ref="E125:E128"/>
    <mergeCell ref="F125:F128"/>
    <mergeCell ref="G125:G126"/>
    <mergeCell ref="H125:H126"/>
    <mergeCell ref="G111:G112"/>
    <mergeCell ref="H111:H112"/>
    <mergeCell ref="B110:B115"/>
    <mergeCell ref="C110:C115"/>
    <mergeCell ref="D110:D115"/>
    <mergeCell ref="E110:E115"/>
    <mergeCell ref="F110:F115"/>
    <mergeCell ref="I110:I115"/>
    <mergeCell ref="J110:J115"/>
    <mergeCell ref="K116:K119"/>
    <mergeCell ref="L116:L119"/>
    <mergeCell ref="M116:M119"/>
    <mergeCell ref="N116:N119"/>
    <mergeCell ref="O116:O119"/>
    <mergeCell ref="B116:B119"/>
    <mergeCell ref="C116:C119"/>
    <mergeCell ref="D116:D119"/>
    <mergeCell ref="E116:E119"/>
    <mergeCell ref="F116:F119"/>
    <mergeCell ref="I116:I119"/>
    <mergeCell ref="J116:J119"/>
    <mergeCell ref="K120:K124"/>
    <mergeCell ref="L120:L124"/>
    <mergeCell ref="M120:M124"/>
    <mergeCell ref="N120:N124"/>
    <mergeCell ref="O120:O124"/>
    <mergeCell ref="G122:G123"/>
    <mergeCell ref="H122:H123"/>
    <mergeCell ref="B120:B124"/>
    <mergeCell ref="C120:C124"/>
    <mergeCell ref="D120:D124"/>
    <mergeCell ref="E120:E124"/>
    <mergeCell ref="F120:F124"/>
    <mergeCell ref="I120:I124"/>
    <mergeCell ref="J120:J124"/>
  </mergeCells>
  <dataValidations count="1">
    <dataValidation type="list" allowBlank="1" showErrorMessage="1" sqref="F24 J24 F28 J28 F30 J30 F39 J39 F41 J41 F47 J47 F53 J53 F58 J58 F67 J67 F70 J70 F74 J74 F82 J82 F84 F87 J87 F89 J89 F92 J92 F94 J94 F101 J101 F104 J104 F110 J110 F116 J116 F120 J120 F125 J125" xr:uid="{00000000-0002-0000-0100-000000000000}">
      <formula1>"1.0,2.0,3.0"</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3A343"/>
  </sheetPr>
  <dimension ref="A1:Z1000"/>
  <sheetViews>
    <sheetView showGridLines="0" zoomScaleNormal="100" workbookViewId="0"/>
  </sheetViews>
  <sheetFormatPr baseColWidth="10" defaultColWidth="12.5703125" defaultRowHeight="15" customHeight="1" x14ac:dyDescent="0.2"/>
  <cols>
    <col min="1" max="1" width="2.5703125" customWidth="1"/>
    <col min="2" max="2" width="4.42578125" customWidth="1"/>
    <col min="3" max="3" width="42.5703125" customWidth="1"/>
    <col min="4" max="4" width="40" customWidth="1"/>
    <col min="5" max="5" width="44.42578125" customWidth="1"/>
    <col min="6" max="6" width="7.42578125" customWidth="1"/>
    <col min="7" max="7" width="3.5703125" customWidth="1"/>
    <col min="8" max="8" width="114.140625" customWidth="1"/>
    <col min="9" max="9" width="38" customWidth="1"/>
    <col min="10" max="10" width="7.42578125" customWidth="1"/>
    <col min="11" max="11" width="16.140625" customWidth="1"/>
    <col min="12" max="12" width="4.7109375" hidden="1" customWidth="1"/>
    <col min="13" max="13" width="7.5703125" hidden="1" customWidth="1"/>
    <col min="14" max="15" width="6.28515625" hidden="1" customWidth="1"/>
    <col min="16" max="26" width="3.140625" hidden="1" customWidth="1"/>
  </cols>
  <sheetData>
    <row r="1" spans="1:26" ht="22.5" customHeight="1" x14ac:dyDescent="0.2">
      <c r="A1" s="12"/>
      <c r="B1" s="12"/>
      <c r="C1" s="12"/>
      <c r="D1" s="12"/>
      <c r="E1" s="41"/>
      <c r="F1" s="12"/>
      <c r="G1" s="12"/>
      <c r="H1" s="12"/>
      <c r="I1" s="41"/>
      <c r="J1" s="12"/>
      <c r="K1" s="12"/>
      <c r="L1" s="33"/>
      <c r="M1" s="33"/>
      <c r="N1" s="42"/>
      <c r="O1" s="42"/>
      <c r="P1" s="12"/>
      <c r="Q1" s="12"/>
      <c r="R1" s="12"/>
      <c r="S1" s="12"/>
      <c r="T1" s="12"/>
      <c r="U1" s="12"/>
      <c r="V1" s="12"/>
      <c r="W1" s="12"/>
      <c r="X1" s="12"/>
      <c r="Y1" s="12"/>
      <c r="Z1" s="12"/>
    </row>
    <row r="2" spans="1:26" ht="22.5" customHeight="1" x14ac:dyDescent="0.2">
      <c r="A2" s="12"/>
      <c r="B2" s="12"/>
      <c r="C2" s="12"/>
      <c r="D2" s="12"/>
      <c r="E2" s="41"/>
      <c r="F2" s="12"/>
      <c r="G2" s="12"/>
      <c r="H2" s="12"/>
      <c r="I2" s="41"/>
      <c r="J2" s="12"/>
      <c r="K2" s="12"/>
      <c r="L2" s="33"/>
      <c r="M2" s="33"/>
      <c r="N2" s="42"/>
      <c r="O2" s="42"/>
      <c r="P2" s="12"/>
      <c r="Q2" s="12"/>
      <c r="R2" s="12"/>
      <c r="S2" s="12"/>
      <c r="T2" s="12"/>
      <c r="U2" s="12"/>
      <c r="V2" s="12"/>
      <c r="W2" s="12"/>
      <c r="X2" s="12"/>
      <c r="Y2" s="12"/>
      <c r="Z2" s="12"/>
    </row>
    <row r="3" spans="1:26" ht="22.5" customHeight="1" x14ac:dyDescent="0.2">
      <c r="A3" s="12"/>
      <c r="B3" s="12"/>
      <c r="C3" s="12"/>
      <c r="D3" s="12"/>
      <c r="E3" s="41"/>
      <c r="F3" s="12"/>
      <c r="G3" s="12"/>
      <c r="H3" s="12"/>
      <c r="I3" s="41"/>
      <c r="J3" s="12"/>
      <c r="K3" s="12"/>
      <c r="L3" s="33"/>
      <c r="M3" s="33"/>
      <c r="N3" s="42"/>
      <c r="O3" s="42"/>
      <c r="P3" s="12"/>
      <c r="Q3" s="12"/>
      <c r="R3" s="12"/>
      <c r="S3" s="12"/>
      <c r="T3" s="12"/>
      <c r="U3" s="12"/>
      <c r="V3" s="12"/>
      <c r="W3" s="12"/>
      <c r="X3" s="12"/>
      <c r="Y3" s="12"/>
      <c r="Z3" s="12"/>
    </row>
    <row r="4" spans="1:26" ht="22.5" customHeight="1" x14ac:dyDescent="0.2">
      <c r="A4" s="12"/>
      <c r="B4" s="12"/>
      <c r="C4" s="12"/>
      <c r="D4" s="12"/>
      <c r="E4" s="41"/>
      <c r="F4" s="12"/>
      <c r="G4" s="12"/>
      <c r="H4" s="12"/>
      <c r="I4" s="41"/>
      <c r="J4" s="12"/>
      <c r="K4" s="12"/>
      <c r="L4" s="33"/>
      <c r="M4" s="33"/>
      <c r="N4" s="42"/>
      <c r="O4" s="42"/>
      <c r="P4" s="12"/>
      <c r="Q4" s="12"/>
      <c r="R4" s="12"/>
      <c r="S4" s="12"/>
      <c r="T4" s="12"/>
      <c r="U4" s="12"/>
      <c r="V4" s="12"/>
      <c r="W4" s="12"/>
      <c r="X4" s="12"/>
      <c r="Y4" s="12"/>
      <c r="Z4" s="12"/>
    </row>
    <row r="5" spans="1:26" ht="9.75" customHeight="1" x14ac:dyDescent="0.2">
      <c r="A5" s="12"/>
      <c r="B5" s="12"/>
      <c r="C5" s="12"/>
      <c r="D5" s="12"/>
      <c r="E5" s="41"/>
      <c r="F5" s="12"/>
      <c r="G5" s="12"/>
      <c r="H5" s="12"/>
      <c r="I5" s="41"/>
      <c r="J5" s="12"/>
      <c r="K5" s="12"/>
      <c r="L5" s="33"/>
      <c r="M5" s="33"/>
      <c r="N5" s="42"/>
      <c r="O5" s="42"/>
      <c r="P5" s="12"/>
      <c r="Q5" s="12"/>
      <c r="R5" s="12"/>
      <c r="S5" s="12"/>
      <c r="T5" s="12"/>
      <c r="U5" s="12"/>
      <c r="V5" s="12"/>
      <c r="W5" s="12"/>
      <c r="X5" s="12"/>
      <c r="Y5" s="12"/>
      <c r="Z5" s="12"/>
    </row>
    <row r="6" spans="1:26" ht="31.5" customHeight="1" x14ac:dyDescent="0.2">
      <c r="A6" s="12"/>
      <c r="B6" s="12"/>
      <c r="C6" s="12"/>
      <c r="D6" s="12"/>
      <c r="E6" s="41"/>
      <c r="F6" s="12"/>
      <c r="G6" s="12"/>
      <c r="H6" s="12"/>
      <c r="I6" s="41"/>
      <c r="J6" s="12"/>
      <c r="K6" s="12"/>
      <c r="L6" s="33"/>
      <c r="M6" s="33"/>
      <c r="N6" s="42"/>
      <c r="O6" s="42"/>
      <c r="P6" s="12"/>
      <c r="Q6" s="12"/>
      <c r="R6" s="12"/>
      <c r="S6" s="12"/>
      <c r="T6" s="12"/>
      <c r="U6" s="12"/>
      <c r="V6" s="12"/>
      <c r="W6" s="12"/>
      <c r="X6" s="12"/>
      <c r="Y6" s="12"/>
      <c r="Z6" s="12"/>
    </row>
    <row r="7" spans="1:26" ht="30.75" customHeight="1" x14ac:dyDescent="0.2">
      <c r="A7" s="12"/>
      <c r="B7" s="12"/>
      <c r="C7" s="12"/>
      <c r="D7" s="12"/>
      <c r="E7" s="43"/>
      <c r="F7" s="44"/>
      <c r="G7" s="12"/>
      <c r="H7" s="12"/>
      <c r="I7" s="41"/>
      <c r="J7" s="12"/>
      <c r="K7" s="12"/>
      <c r="L7" s="33"/>
      <c r="M7" s="33"/>
      <c r="N7" s="42"/>
      <c r="O7" s="42"/>
      <c r="P7" s="12"/>
      <c r="Q7" s="12"/>
      <c r="R7" s="12"/>
      <c r="S7" s="12"/>
      <c r="T7" s="12"/>
      <c r="U7" s="12"/>
      <c r="V7" s="12"/>
      <c r="W7" s="12"/>
      <c r="X7" s="12"/>
      <c r="Y7" s="12"/>
      <c r="Z7" s="12"/>
    </row>
    <row r="8" spans="1:26" ht="20.25" customHeight="1" x14ac:dyDescent="0.2">
      <c r="A8" s="12"/>
      <c r="B8" s="12"/>
      <c r="C8" s="12"/>
      <c r="D8" s="12"/>
      <c r="E8" s="41"/>
      <c r="F8" s="12"/>
      <c r="G8" s="12"/>
      <c r="H8" s="12"/>
      <c r="I8" s="41"/>
      <c r="J8" s="12"/>
      <c r="K8" s="12"/>
      <c r="L8" s="33"/>
      <c r="M8" s="33"/>
      <c r="N8" s="42"/>
      <c r="O8" s="42"/>
      <c r="P8" s="12"/>
      <c r="Q8" s="12"/>
      <c r="R8" s="12"/>
      <c r="S8" s="12"/>
      <c r="T8" s="12"/>
      <c r="U8" s="12"/>
      <c r="V8" s="12"/>
      <c r="W8" s="12"/>
      <c r="X8" s="12"/>
      <c r="Y8" s="12"/>
      <c r="Z8" s="12"/>
    </row>
    <row r="9" spans="1:26" ht="9.75" customHeight="1" x14ac:dyDescent="0.2">
      <c r="A9" s="12"/>
      <c r="B9" s="12"/>
      <c r="C9" s="12"/>
      <c r="D9" s="12"/>
      <c r="E9" s="41"/>
      <c r="F9" s="12"/>
      <c r="G9" s="12"/>
      <c r="H9" s="12"/>
      <c r="I9" s="41"/>
      <c r="J9" s="12"/>
      <c r="K9" s="12"/>
      <c r="L9" s="33"/>
      <c r="M9" s="33"/>
      <c r="N9" s="42"/>
      <c r="O9" s="42"/>
      <c r="P9" s="12"/>
      <c r="Q9" s="12"/>
      <c r="R9" s="12"/>
      <c r="S9" s="12"/>
      <c r="T9" s="12"/>
      <c r="U9" s="12"/>
      <c r="V9" s="12"/>
      <c r="W9" s="12"/>
      <c r="X9" s="12"/>
      <c r="Y9" s="12"/>
      <c r="Z9" s="12"/>
    </row>
    <row r="10" spans="1:26" ht="19.5" customHeight="1" x14ac:dyDescent="0.2">
      <c r="A10" s="12"/>
      <c r="B10" s="12"/>
      <c r="C10" s="329" t="s">
        <v>211</v>
      </c>
      <c r="D10" s="291"/>
      <c r="E10" s="291"/>
      <c r="F10" s="291"/>
      <c r="G10" s="291"/>
      <c r="H10" s="291"/>
      <c r="I10" s="291"/>
      <c r="J10" s="291"/>
      <c r="K10" s="219"/>
      <c r="L10" s="33"/>
      <c r="M10" s="33"/>
      <c r="N10" s="42"/>
      <c r="O10" s="42"/>
      <c r="P10" s="12"/>
      <c r="Q10" s="12"/>
      <c r="R10" s="12"/>
      <c r="S10" s="12"/>
      <c r="T10" s="12"/>
      <c r="U10" s="12"/>
      <c r="V10" s="12"/>
      <c r="W10" s="12"/>
      <c r="X10" s="12"/>
      <c r="Y10" s="12"/>
      <c r="Z10" s="12"/>
    </row>
    <row r="11" spans="1:26" ht="71.25" customHeight="1" x14ac:dyDescent="0.2">
      <c r="A11" s="12"/>
      <c r="B11" s="12"/>
      <c r="C11" s="293" t="s">
        <v>212</v>
      </c>
      <c r="D11" s="291"/>
      <c r="E11" s="291"/>
      <c r="F11" s="291"/>
      <c r="G11" s="291"/>
      <c r="H11" s="291"/>
      <c r="I11" s="291"/>
      <c r="J11" s="291"/>
      <c r="K11" s="219"/>
      <c r="L11" s="33"/>
      <c r="M11" s="33"/>
      <c r="N11" s="42"/>
      <c r="O11" s="42"/>
      <c r="P11" s="12"/>
      <c r="Q11" s="12"/>
      <c r="R11" s="12"/>
      <c r="S11" s="12"/>
      <c r="T11" s="12"/>
      <c r="U11" s="12"/>
      <c r="V11" s="12"/>
      <c r="W11" s="12"/>
      <c r="X11" s="12"/>
      <c r="Y11" s="12"/>
      <c r="Z11" s="12"/>
    </row>
    <row r="12" spans="1:26" ht="9.75" customHeight="1" x14ac:dyDescent="0.2">
      <c r="A12" s="12"/>
      <c r="B12" s="12"/>
      <c r="C12" s="14"/>
      <c r="D12" s="14"/>
      <c r="E12" s="41"/>
      <c r="F12" s="15"/>
      <c r="G12" s="12"/>
      <c r="H12" s="12"/>
      <c r="I12" s="41"/>
      <c r="J12" s="12"/>
      <c r="K12" s="12"/>
      <c r="L12" s="33"/>
      <c r="M12" s="33"/>
      <c r="N12" s="42"/>
      <c r="O12" s="42"/>
      <c r="P12" s="12"/>
      <c r="Q12" s="12"/>
      <c r="R12" s="12"/>
      <c r="S12" s="12"/>
      <c r="T12" s="12"/>
      <c r="U12" s="12"/>
      <c r="V12" s="12"/>
      <c r="W12" s="12"/>
      <c r="X12" s="12"/>
      <c r="Y12" s="12"/>
      <c r="Z12" s="12"/>
    </row>
    <row r="13" spans="1:26" ht="36.75" customHeight="1" x14ac:dyDescent="0.2">
      <c r="A13" s="12"/>
      <c r="B13" s="330" t="s">
        <v>86</v>
      </c>
      <c r="C13" s="317" t="s">
        <v>213</v>
      </c>
      <c r="D13" s="326" t="s">
        <v>1</v>
      </c>
      <c r="E13" s="317" t="s">
        <v>214</v>
      </c>
      <c r="F13" s="314" t="s">
        <v>215</v>
      </c>
      <c r="G13" s="322" t="s">
        <v>91</v>
      </c>
      <c r="H13" s="297"/>
      <c r="I13" s="323"/>
      <c r="J13" s="314" t="s">
        <v>216</v>
      </c>
      <c r="K13" s="314" t="s">
        <v>123</v>
      </c>
      <c r="L13" s="318"/>
      <c r="M13" s="318"/>
      <c r="N13" s="319"/>
      <c r="O13" s="319"/>
      <c r="P13" s="318"/>
      <c r="Q13" s="12"/>
      <c r="R13" s="12"/>
      <c r="S13" s="12"/>
      <c r="T13" s="12"/>
      <c r="U13" s="12"/>
      <c r="V13" s="12"/>
      <c r="W13" s="12"/>
      <c r="X13" s="12"/>
      <c r="Y13" s="12"/>
      <c r="Z13" s="12"/>
    </row>
    <row r="14" spans="1:26" ht="29.25" customHeight="1" x14ac:dyDescent="0.2">
      <c r="A14" s="12"/>
      <c r="B14" s="221"/>
      <c r="C14" s="221"/>
      <c r="D14" s="221"/>
      <c r="E14" s="221"/>
      <c r="F14" s="221"/>
      <c r="G14" s="315" t="s">
        <v>2</v>
      </c>
      <c r="H14" s="316" t="s">
        <v>3</v>
      </c>
      <c r="I14" s="317" t="s">
        <v>94</v>
      </c>
      <c r="J14" s="221"/>
      <c r="K14" s="221"/>
      <c r="L14" s="312"/>
      <c r="M14" s="312"/>
      <c r="N14" s="312"/>
      <c r="O14" s="312"/>
      <c r="P14" s="312"/>
      <c r="Q14" s="12"/>
      <c r="R14" s="12"/>
      <c r="S14" s="12"/>
      <c r="T14" s="12"/>
      <c r="U14" s="12"/>
      <c r="V14" s="12"/>
      <c r="W14" s="12"/>
      <c r="X14" s="12"/>
      <c r="Y14" s="12"/>
      <c r="Z14" s="12"/>
    </row>
    <row r="15" spans="1:26" ht="99.75" customHeight="1" x14ac:dyDescent="0.2">
      <c r="A15" s="12"/>
      <c r="B15" s="222"/>
      <c r="C15" s="222"/>
      <c r="D15" s="254"/>
      <c r="E15" s="254"/>
      <c r="F15" s="222"/>
      <c r="G15" s="222"/>
      <c r="H15" s="254"/>
      <c r="I15" s="254"/>
      <c r="J15" s="222"/>
      <c r="K15" s="222"/>
      <c r="L15" s="312"/>
      <c r="M15" s="312"/>
      <c r="N15" s="312"/>
      <c r="O15" s="312"/>
      <c r="P15" s="312"/>
      <c r="Q15" s="12"/>
      <c r="R15" s="12"/>
      <c r="S15" s="12"/>
      <c r="T15" s="12"/>
      <c r="U15" s="12"/>
      <c r="V15" s="12"/>
      <c r="W15" s="12"/>
      <c r="X15" s="12"/>
      <c r="Y15" s="12"/>
      <c r="Z15" s="12"/>
    </row>
    <row r="16" spans="1:26" ht="30.75" customHeight="1" x14ac:dyDescent="0.2">
      <c r="A16" s="12"/>
      <c r="B16" s="229" t="str">
        <f>+LEFT(C16,3)</f>
        <v>6.1</v>
      </c>
      <c r="C16" s="309" t="s">
        <v>217</v>
      </c>
      <c r="D16" s="231" t="s">
        <v>218</v>
      </c>
      <c r="E16" s="237" t="s">
        <v>219</v>
      </c>
      <c r="F16" s="235">
        <v>3</v>
      </c>
      <c r="G16" s="246">
        <v>1</v>
      </c>
      <c r="H16" s="454" t="s">
        <v>679</v>
      </c>
      <c r="I16" s="455" t="s">
        <v>716</v>
      </c>
      <c r="J16" s="265">
        <v>3</v>
      </c>
      <c r="K16" s="270"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23">
        <f>+IF(K16="",75,IF(K16="Deficiencia de control mayor (diseño y ejecución)",80,IF(K16="Deficiencia de control (diseño o ejecución)",100,IF(K16="Oportunidad de mejora",120,140))))</f>
        <v>140</v>
      </c>
      <c r="M16" s="313">
        <v>1.7896000000000001</v>
      </c>
      <c r="N16" s="311">
        <f>+L16+M16</f>
        <v>141.78960000000001</v>
      </c>
      <c r="O16" s="42"/>
      <c r="P16" s="313"/>
      <c r="Q16" s="12"/>
      <c r="R16" s="12"/>
      <c r="S16" s="12"/>
      <c r="T16" s="12"/>
      <c r="U16" s="12"/>
      <c r="V16" s="12"/>
      <c r="W16" s="12"/>
      <c r="X16" s="12"/>
      <c r="Y16" s="12"/>
      <c r="Z16" s="12"/>
    </row>
    <row r="17" spans="1:26" ht="193.5" customHeight="1" x14ac:dyDescent="0.2">
      <c r="A17" s="12"/>
      <c r="B17" s="230"/>
      <c r="C17" s="230"/>
      <c r="D17" s="232"/>
      <c r="E17" s="232"/>
      <c r="F17" s="232"/>
      <c r="G17" s="228"/>
      <c r="H17" s="228"/>
      <c r="I17" s="232"/>
      <c r="J17" s="266"/>
      <c r="K17" s="271"/>
      <c r="L17" s="224"/>
      <c r="M17" s="312"/>
      <c r="N17" s="312"/>
      <c r="O17" s="42"/>
      <c r="P17" s="312"/>
      <c r="Q17" s="12"/>
      <c r="R17" s="12"/>
      <c r="S17" s="12"/>
      <c r="T17" s="12"/>
      <c r="U17" s="12"/>
      <c r="V17" s="12"/>
      <c r="W17" s="12"/>
      <c r="X17" s="12"/>
      <c r="Y17" s="12"/>
      <c r="Z17" s="12"/>
    </row>
    <row r="18" spans="1:26" ht="47.25" x14ac:dyDescent="0.2">
      <c r="A18" s="12"/>
      <c r="B18" s="230"/>
      <c r="C18" s="230"/>
      <c r="D18" s="232"/>
      <c r="E18" s="232"/>
      <c r="F18" s="232"/>
      <c r="G18" s="19">
        <v>2</v>
      </c>
      <c r="H18" s="24" t="s">
        <v>159</v>
      </c>
      <c r="I18" s="232"/>
      <c r="J18" s="266"/>
      <c r="K18" s="271"/>
      <c r="L18" s="224"/>
      <c r="M18" s="312"/>
      <c r="N18" s="312"/>
      <c r="O18" s="42"/>
      <c r="P18" s="312"/>
      <c r="Q18" s="12"/>
      <c r="R18" s="12"/>
      <c r="S18" s="12"/>
      <c r="T18" s="12"/>
      <c r="U18" s="12"/>
      <c r="V18" s="12"/>
      <c r="W18" s="12"/>
      <c r="X18" s="12"/>
      <c r="Y18" s="12"/>
      <c r="Z18" s="12"/>
    </row>
    <row r="19" spans="1:26" ht="63" x14ac:dyDescent="0.2">
      <c r="A19" s="12"/>
      <c r="B19" s="230"/>
      <c r="C19" s="230"/>
      <c r="D19" s="232"/>
      <c r="E19" s="232"/>
      <c r="F19" s="232"/>
      <c r="G19" s="19">
        <v>3</v>
      </c>
      <c r="H19" s="25" t="s">
        <v>220</v>
      </c>
      <c r="I19" s="232"/>
      <c r="J19" s="266"/>
      <c r="K19" s="271"/>
      <c r="L19" s="224"/>
      <c r="M19" s="312"/>
      <c r="N19" s="312"/>
      <c r="O19" s="42"/>
      <c r="P19" s="312"/>
      <c r="Q19" s="12"/>
      <c r="R19" s="12"/>
      <c r="S19" s="12"/>
      <c r="T19" s="12"/>
      <c r="U19" s="12"/>
      <c r="V19" s="12"/>
      <c r="W19" s="12"/>
      <c r="X19" s="12"/>
      <c r="Y19" s="12"/>
      <c r="Z19" s="12"/>
    </row>
    <row r="20" spans="1:26" ht="141.75" x14ac:dyDescent="0.2">
      <c r="A20" s="12"/>
      <c r="B20" s="230"/>
      <c r="C20" s="310"/>
      <c r="D20" s="232"/>
      <c r="E20" s="234"/>
      <c r="F20" s="234"/>
      <c r="G20" s="19">
        <v>4</v>
      </c>
      <c r="H20" s="451" t="s">
        <v>715</v>
      </c>
      <c r="I20" s="234"/>
      <c r="J20" s="267"/>
      <c r="K20" s="272"/>
      <c r="L20" s="225"/>
      <c r="M20" s="312"/>
      <c r="N20" s="312"/>
      <c r="O20" s="42"/>
      <c r="P20" s="312"/>
      <c r="Q20" s="12"/>
      <c r="R20" s="12"/>
      <c r="S20" s="12"/>
      <c r="T20" s="12"/>
      <c r="U20" s="12"/>
      <c r="V20" s="12"/>
      <c r="W20" s="12"/>
      <c r="X20" s="12"/>
      <c r="Y20" s="12"/>
      <c r="Z20" s="12"/>
    </row>
    <row r="21" spans="1:26" ht="78.75" x14ac:dyDescent="0.2">
      <c r="A21" s="12"/>
      <c r="B21" s="320" t="str">
        <f>+LEFT(C21,3)</f>
        <v>6.2</v>
      </c>
      <c r="C21" s="309" t="s">
        <v>221</v>
      </c>
      <c r="D21" s="231" t="s">
        <v>222</v>
      </c>
      <c r="E21" s="237" t="s">
        <v>223</v>
      </c>
      <c r="F21" s="235">
        <v>3</v>
      </c>
      <c r="G21" s="23">
        <v>1</v>
      </c>
      <c r="H21" s="450" t="s">
        <v>684</v>
      </c>
      <c r="I21" s="455" t="s">
        <v>718</v>
      </c>
      <c r="J21" s="235">
        <v>3</v>
      </c>
      <c r="K21" s="270"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23">
        <f>+IF(K21="",75,IF(K21="Deficiencia de control mayor (diseño y ejecución)",80,IF(K21="Deficiencia de control (diseño o ejecución)",100,IF(K21="Oportunidad de mejora",120,140))))</f>
        <v>140</v>
      </c>
      <c r="M21" s="313">
        <v>1.8895999999999999</v>
      </c>
      <c r="N21" s="311">
        <f>+L21+M21</f>
        <v>141.8896</v>
      </c>
      <c r="O21" s="311"/>
      <c r="P21" s="313"/>
      <c r="Q21" s="12"/>
      <c r="R21" s="12"/>
      <c r="S21" s="12"/>
      <c r="T21" s="12"/>
      <c r="U21" s="12"/>
      <c r="V21" s="12"/>
      <c r="W21" s="12"/>
      <c r="X21" s="12"/>
      <c r="Y21" s="12"/>
      <c r="Z21" s="12"/>
    </row>
    <row r="22" spans="1:26" ht="89.25" customHeight="1" x14ac:dyDescent="0.2">
      <c r="A22" s="12"/>
      <c r="B22" s="321"/>
      <c r="C22" s="310"/>
      <c r="D22" s="232"/>
      <c r="E22" s="234"/>
      <c r="F22" s="234"/>
      <c r="G22" s="19">
        <v>2</v>
      </c>
      <c r="H22" s="451" t="s">
        <v>717</v>
      </c>
      <c r="I22" s="234"/>
      <c r="J22" s="234"/>
      <c r="K22" s="272"/>
      <c r="L22" s="225"/>
      <c r="M22" s="312"/>
      <c r="N22" s="312"/>
      <c r="O22" s="312"/>
      <c r="P22" s="312"/>
      <c r="Q22" s="12"/>
      <c r="R22" s="12"/>
      <c r="S22" s="12"/>
      <c r="T22" s="12"/>
      <c r="U22" s="12"/>
      <c r="V22" s="12"/>
      <c r="W22" s="12"/>
      <c r="X22" s="12"/>
      <c r="Y22" s="12"/>
      <c r="Z22" s="12"/>
    </row>
    <row r="23" spans="1:26" ht="125.25" customHeight="1" x14ac:dyDescent="0.2">
      <c r="A23" s="12"/>
      <c r="B23" s="309" t="str">
        <f>+LEFT(C23,3)</f>
        <v>6.3</v>
      </c>
      <c r="C23" s="309" t="s">
        <v>224</v>
      </c>
      <c r="D23" s="231" t="s">
        <v>225</v>
      </c>
      <c r="E23" s="237" t="s">
        <v>226</v>
      </c>
      <c r="F23" s="235">
        <v>3</v>
      </c>
      <c r="G23" s="23">
        <v>1</v>
      </c>
      <c r="H23" s="37" t="s">
        <v>227</v>
      </c>
      <c r="I23" s="236" t="s">
        <v>228</v>
      </c>
      <c r="J23" s="235">
        <v>3</v>
      </c>
      <c r="K23" s="270"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23">
        <f>+IF(K23="",75,IF(K23="Deficiencia de control mayor (diseño y ejecución)",80,IF(K23="Deficiencia de control (diseño o ejecución)",100,IF(K23="Oportunidad de mejora",120,140))))</f>
        <v>140</v>
      </c>
      <c r="M23" s="313">
        <v>1.9754</v>
      </c>
      <c r="N23" s="311">
        <f>+L23+M23</f>
        <v>141.97540000000001</v>
      </c>
      <c r="O23" s="311"/>
      <c r="P23" s="313"/>
      <c r="Q23" s="12"/>
      <c r="R23" s="12"/>
      <c r="S23" s="12"/>
      <c r="T23" s="12"/>
      <c r="U23" s="12"/>
      <c r="V23" s="12"/>
      <c r="W23" s="12"/>
      <c r="X23" s="12"/>
      <c r="Y23" s="12"/>
      <c r="Z23" s="12"/>
    </row>
    <row r="24" spans="1:26" ht="64.5" customHeight="1" x14ac:dyDescent="0.2">
      <c r="A24" s="12"/>
      <c r="B24" s="230"/>
      <c r="C24" s="230"/>
      <c r="D24" s="232"/>
      <c r="E24" s="232"/>
      <c r="F24" s="232"/>
      <c r="G24" s="227">
        <v>2</v>
      </c>
      <c r="H24" s="454" t="s">
        <v>685</v>
      </c>
      <c r="I24" s="232"/>
      <c r="J24" s="232"/>
      <c r="K24" s="271"/>
      <c r="L24" s="224"/>
      <c r="M24" s="312"/>
      <c r="N24" s="312"/>
      <c r="O24" s="312"/>
      <c r="P24" s="312"/>
      <c r="Q24" s="12"/>
      <c r="R24" s="12"/>
      <c r="S24" s="12"/>
      <c r="T24" s="12"/>
      <c r="U24" s="12"/>
      <c r="V24" s="12"/>
      <c r="W24" s="12"/>
      <c r="X24" s="12"/>
      <c r="Y24" s="12"/>
      <c r="Z24" s="12"/>
    </row>
    <row r="25" spans="1:26" ht="409.5" customHeight="1" x14ac:dyDescent="0.2">
      <c r="A25" s="12"/>
      <c r="B25" s="310"/>
      <c r="C25" s="310"/>
      <c r="D25" s="232"/>
      <c r="E25" s="234"/>
      <c r="F25" s="234"/>
      <c r="G25" s="247"/>
      <c r="H25" s="228"/>
      <c r="I25" s="234"/>
      <c r="J25" s="234"/>
      <c r="K25" s="272"/>
      <c r="L25" s="225"/>
      <c r="M25" s="312"/>
      <c r="N25" s="312"/>
      <c r="O25" s="312"/>
      <c r="P25" s="312"/>
      <c r="Q25" s="12"/>
      <c r="R25" s="12"/>
      <c r="S25" s="12"/>
      <c r="T25" s="12"/>
      <c r="U25" s="12"/>
      <c r="V25" s="12"/>
      <c r="W25" s="12"/>
      <c r="X25" s="12"/>
      <c r="Y25" s="12"/>
      <c r="Z25" s="12"/>
    </row>
    <row r="26" spans="1:26" ht="22.5" customHeight="1" x14ac:dyDescent="0.2">
      <c r="A26" s="12"/>
      <c r="B26" s="317"/>
      <c r="C26" s="317" t="s">
        <v>229</v>
      </c>
      <c r="D26" s="326" t="s">
        <v>1</v>
      </c>
      <c r="E26" s="317" t="s">
        <v>230</v>
      </c>
      <c r="F26" s="314" t="s">
        <v>231</v>
      </c>
      <c r="G26" s="322" t="s">
        <v>91</v>
      </c>
      <c r="H26" s="297"/>
      <c r="I26" s="323"/>
      <c r="J26" s="314" t="s">
        <v>232</v>
      </c>
      <c r="K26" s="314" t="s">
        <v>123</v>
      </c>
      <c r="L26" s="318"/>
      <c r="M26" s="318"/>
      <c r="N26" s="319"/>
      <c r="O26" s="319"/>
      <c r="P26" s="318"/>
      <c r="Q26" s="12"/>
      <c r="R26" s="12"/>
      <c r="S26" s="12"/>
      <c r="T26" s="12"/>
      <c r="U26" s="12"/>
      <c r="V26" s="12"/>
      <c r="W26" s="12"/>
      <c r="X26" s="12"/>
      <c r="Y26" s="12"/>
      <c r="Z26" s="12"/>
    </row>
    <row r="27" spans="1:26" ht="22.5" customHeight="1" x14ac:dyDescent="0.2">
      <c r="A27" s="12"/>
      <c r="B27" s="221"/>
      <c r="C27" s="221"/>
      <c r="D27" s="221"/>
      <c r="E27" s="221"/>
      <c r="F27" s="221"/>
      <c r="G27" s="315" t="s">
        <v>2</v>
      </c>
      <c r="H27" s="316" t="s">
        <v>3</v>
      </c>
      <c r="I27" s="317" t="s">
        <v>94</v>
      </c>
      <c r="J27" s="221"/>
      <c r="K27" s="221"/>
      <c r="L27" s="312"/>
      <c r="M27" s="312"/>
      <c r="N27" s="312"/>
      <c r="O27" s="312"/>
      <c r="P27" s="312"/>
      <c r="Q27" s="12"/>
      <c r="R27" s="12"/>
      <c r="S27" s="12"/>
      <c r="T27" s="12"/>
      <c r="U27" s="12"/>
      <c r="V27" s="12"/>
      <c r="W27" s="12"/>
      <c r="X27" s="12"/>
      <c r="Y27" s="12"/>
      <c r="Z27" s="12"/>
    </row>
    <row r="28" spans="1:26" ht="91.5" customHeight="1" x14ac:dyDescent="0.2">
      <c r="A28" s="12"/>
      <c r="B28" s="222"/>
      <c r="C28" s="222"/>
      <c r="D28" s="254"/>
      <c r="E28" s="254"/>
      <c r="F28" s="222"/>
      <c r="G28" s="222"/>
      <c r="H28" s="254"/>
      <c r="I28" s="254"/>
      <c r="J28" s="222"/>
      <c r="K28" s="222"/>
      <c r="L28" s="312"/>
      <c r="M28" s="312"/>
      <c r="N28" s="312"/>
      <c r="O28" s="312"/>
      <c r="P28" s="312"/>
      <c r="Q28" s="12"/>
      <c r="R28" s="12"/>
      <c r="S28" s="12"/>
      <c r="T28" s="12"/>
      <c r="U28" s="12"/>
      <c r="V28" s="12"/>
      <c r="W28" s="12"/>
      <c r="X28" s="12"/>
      <c r="Y28" s="12"/>
      <c r="Z28" s="12"/>
    </row>
    <row r="29" spans="1:26" ht="97.5" customHeight="1" x14ac:dyDescent="0.2">
      <c r="A29" s="12"/>
      <c r="B29" s="320" t="str">
        <f>+LEFT(C29,3)</f>
        <v>7.1</v>
      </c>
      <c r="C29" s="309" t="s">
        <v>233</v>
      </c>
      <c r="D29" s="237" t="s">
        <v>218</v>
      </c>
      <c r="E29" s="462" t="s">
        <v>719</v>
      </c>
      <c r="F29" s="235">
        <v>3</v>
      </c>
      <c r="G29" s="23">
        <v>1</v>
      </c>
      <c r="H29" s="451" t="s">
        <v>720</v>
      </c>
      <c r="I29" s="236" t="s">
        <v>234</v>
      </c>
      <c r="J29" s="235">
        <v>3</v>
      </c>
      <c r="K29" s="270"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23">
        <f>+IF(K29="",75,IF(K29="Deficiencia de control mayor (diseño y ejecución)",80,IF(K29="Deficiencia de control (diseño o ejecución)",100,IF(K29="Oportunidad de mejora",120,140))))</f>
        <v>140</v>
      </c>
      <c r="M29" s="313">
        <v>2.0895999999999999</v>
      </c>
      <c r="N29" s="311">
        <f>+L29+M29</f>
        <v>142.08959999999999</v>
      </c>
      <c r="O29" s="311"/>
      <c r="P29" s="313"/>
      <c r="Q29" s="12"/>
      <c r="R29" s="12"/>
      <c r="S29" s="12"/>
      <c r="T29" s="12"/>
      <c r="U29" s="12"/>
      <c r="V29" s="12"/>
      <c r="W29" s="12"/>
      <c r="X29" s="12"/>
      <c r="Y29" s="12"/>
      <c r="Z29" s="12"/>
    </row>
    <row r="30" spans="1:26" ht="97.5" customHeight="1" x14ac:dyDescent="0.2">
      <c r="A30" s="12"/>
      <c r="B30" s="244"/>
      <c r="C30" s="230"/>
      <c r="D30" s="232"/>
      <c r="E30" s="232"/>
      <c r="F30" s="232"/>
      <c r="G30" s="17">
        <v>2</v>
      </c>
      <c r="H30" s="451" t="s">
        <v>721</v>
      </c>
      <c r="I30" s="232"/>
      <c r="J30" s="232"/>
      <c r="K30" s="271"/>
      <c r="L30" s="224"/>
      <c r="M30" s="312"/>
      <c r="N30" s="312"/>
      <c r="O30" s="312"/>
      <c r="P30" s="312"/>
      <c r="Q30" s="12"/>
      <c r="R30" s="12"/>
      <c r="S30" s="12"/>
      <c r="T30" s="12"/>
      <c r="U30" s="12"/>
      <c r="V30" s="12"/>
      <c r="W30" s="12"/>
      <c r="X30" s="12"/>
      <c r="Y30" s="12"/>
      <c r="Z30" s="12"/>
    </row>
    <row r="31" spans="1:26" ht="97.5" customHeight="1" x14ac:dyDescent="0.2">
      <c r="A31" s="12"/>
      <c r="B31" s="321"/>
      <c r="C31" s="310"/>
      <c r="D31" s="234"/>
      <c r="E31" s="234"/>
      <c r="F31" s="234"/>
      <c r="G31" s="19">
        <v>3</v>
      </c>
      <c r="H31" s="451" t="s">
        <v>722</v>
      </c>
      <c r="I31" s="234"/>
      <c r="J31" s="234"/>
      <c r="K31" s="272"/>
      <c r="L31" s="225"/>
      <c r="M31" s="312"/>
      <c r="N31" s="312"/>
      <c r="O31" s="312"/>
      <c r="P31" s="312"/>
      <c r="Q31" s="12"/>
      <c r="R31" s="12"/>
      <c r="S31" s="12"/>
      <c r="T31" s="12"/>
      <c r="U31" s="12"/>
      <c r="V31" s="12"/>
      <c r="W31" s="12"/>
      <c r="X31" s="12"/>
      <c r="Y31" s="12"/>
      <c r="Z31" s="12"/>
    </row>
    <row r="32" spans="1:26" ht="66.75" customHeight="1" x14ac:dyDescent="0.2">
      <c r="A32" s="12"/>
      <c r="B32" s="320" t="str">
        <f>+LEFT(C32,3)</f>
        <v>7.2</v>
      </c>
      <c r="C32" s="309" t="s">
        <v>235</v>
      </c>
      <c r="D32" s="231" t="s">
        <v>236</v>
      </c>
      <c r="E32" s="237" t="s">
        <v>237</v>
      </c>
      <c r="F32" s="235">
        <v>3</v>
      </c>
      <c r="G32" s="23">
        <v>1</v>
      </c>
      <c r="H32" s="450" t="s">
        <v>723</v>
      </c>
      <c r="I32" s="455" t="s">
        <v>724</v>
      </c>
      <c r="J32" s="235">
        <v>3</v>
      </c>
      <c r="K32" s="27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23">
        <f>+IF(K32="",75,IF(K32="Deficiencia de control mayor (diseño y ejecución)",80,IF(K32="Deficiencia de control (diseño o ejecución)",100,IF(K32="Oportunidad de mejora",120,140))))</f>
        <v>140</v>
      </c>
      <c r="M32" s="313">
        <v>2.1456</v>
      </c>
      <c r="N32" s="311">
        <f>+L32+M32</f>
        <v>142.1456</v>
      </c>
      <c r="O32" s="311"/>
      <c r="P32" s="313"/>
      <c r="Q32" s="12"/>
      <c r="R32" s="12"/>
      <c r="S32" s="12"/>
      <c r="T32" s="12"/>
      <c r="U32" s="12"/>
      <c r="V32" s="12"/>
      <c r="W32" s="12"/>
      <c r="X32" s="12"/>
      <c r="Y32" s="12"/>
      <c r="Z32" s="12"/>
    </row>
    <row r="33" spans="1:26" ht="75" customHeight="1" x14ac:dyDescent="0.2">
      <c r="A33" s="12"/>
      <c r="B33" s="321"/>
      <c r="C33" s="310"/>
      <c r="D33" s="232"/>
      <c r="E33" s="234"/>
      <c r="F33" s="234"/>
      <c r="G33" s="19">
        <v>2</v>
      </c>
      <c r="H33" s="451" t="s">
        <v>722</v>
      </c>
      <c r="I33" s="234"/>
      <c r="J33" s="234"/>
      <c r="K33" s="272"/>
      <c r="L33" s="225"/>
      <c r="M33" s="312"/>
      <c r="N33" s="312"/>
      <c r="O33" s="312"/>
      <c r="P33" s="312"/>
      <c r="Q33" s="12"/>
      <c r="R33" s="12"/>
      <c r="S33" s="12"/>
      <c r="T33" s="12"/>
      <c r="U33" s="12"/>
      <c r="V33" s="12"/>
      <c r="W33" s="12"/>
      <c r="X33" s="12"/>
      <c r="Y33" s="12"/>
      <c r="Z33" s="12"/>
    </row>
    <row r="34" spans="1:26" ht="63" x14ac:dyDescent="0.2">
      <c r="A34" s="12"/>
      <c r="B34" s="320" t="str">
        <f>+LEFT(C34,3)</f>
        <v>7.3</v>
      </c>
      <c r="C34" s="309" t="s">
        <v>238</v>
      </c>
      <c r="D34" s="231" t="s">
        <v>236</v>
      </c>
      <c r="E34" s="237" t="s">
        <v>239</v>
      </c>
      <c r="F34" s="235">
        <v>3</v>
      </c>
      <c r="G34" s="23">
        <v>1</v>
      </c>
      <c r="H34" s="450" t="s">
        <v>723</v>
      </c>
      <c r="I34" s="455" t="s">
        <v>725</v>
      </c>
      <c r="J34" s="235">
        <v>3</v>
      </c>
      <c r="K34" s="270"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23">
        <f>+IF(K34="",75,IF(K34="Deficiencia de control mayor (diseño y ejecución)",80,IF(K34="Deficiencia de control (diseño o ejecución)",100,IF(K34="Oportunidad de mejora",120,140))))</f>
        <v>140</v>
      </c>
      <c r="M34" s="313">
        <v>2.2364999999999999</v>
      </c>
      <c r="N34" s="311">
        <f>+L34+M34</f>
        <v>142.23650000000001</v>
      </c>
      <c r="O34" s="311"/>
      <c r="P34" s="313"/>
      <c r="Q34" s="12"/>
      <c r="R34" s="12"/>
      <c r="S34" s="12"/>
      <c r="T34" s="12"/>
      <c r="U34" s="12"/>
      <c r="V34" s="12"/>
      <c r="W34" s="12"/>
      <c r="X34" s="12"/>
      <c r="Y34" s="12"/>
      <c r="Z34" s="12"/>
    </row>
    <row r="35" spans="1:26" ht="189" x14ac:dyDescent="0.2">
      <c r="A35" s="12"/>
      <c r="B35" s="244"/>
      <c r="C35" s="230"/>
      <c r="D35" s="232"/>
      <c r="E35" s="232"/>
      <c r="F35" s="232"/>
      <c r="G35" s="47">
        <v>2</v>
      </c>
      <c r="H35" s="451" t="s">
        <v>675</v>
      </c>
      <c r="I35" s="232"/>
      <c r="J35" s="232"/>
      <c r="K35" s="271"/>
      <c r="L35" s="224"/>
      <c r="M35" s="312"/>
      <c r="N35" s="312"/>
      <c r="O35" s="312"/>
      <c r="P35" s="312"/>
      <c r="Q35" s="12"/>
      <c r="R35" s="12"/>
      <c r="S35" s="12"/>
      <c r="T35" s="12"/>
      <c r="U35" s="12"/>
      <c r="V35" s="12"/>
      <c r="W35" s="12"/>
      <c r="X35" s="12"/>
      <c r="Y35" s="12"/>
      <c r="Z35" s="12"/>
    </row>
    <row r="36" spans="1:26" ht="63" x14ac:dyDescent="0.2">
      <c r="A36" s="12"/>
      <c r="B36" s="321"/>
      <c r="C36" s="238"/>
      <c r="D36" s="232"/>
      <c r="E36" s="234"/>
      <c r="F36" s="234"/>
      <c r="G36" s="19">
        <v>3</v>
      </c>
      <c r="H36" s="25" t="s">
        <v>240</v>
      </c>
      <c r="I36" s="234"/>
      <c r="J36" s="234"/>
      <c r="K36" s="272"/>
      <c r="L36" s="225"/>
      <c r="M36" s="312"/>
      <c r="N36" s="312"/>
      <c r="O36" s="312"/>
      <c r="P36" s="312"/>
      <c r="Q36" s="12"/>
      <c r="R36" s="12"/>
      <c r="S36" s="12"/>
      <c r="T36" s="12"/>
      <c r="U36" s="12"/>
      <c r="V36" s="12"/>
      <c r="W36" s="12"/>
      <c r="X36" s="12"/>
      <c r="Y36" s="12"/>
      <c r="Z36" s="12"/>
    </row>
    <row r="37" spans="1:26" ht="78.75" x14ac:dyDescent="0.2">
      <c r="A37" s="12"/>
      <c r="B37" s="320" t="str">
        <f>+LEFT(C37,3)</f>
        <v>7.4</v>
      </c>
      <c r="C37" s="309" t="s">
        <v>241</v>
      </c>
      <c r="D37" s="231" t="s">
        <v>242</v>
      </c>
      <c r="E37" s="237" t="s">
        <v>243</v>
      </c>
      <c r="F37" s="235">
        <v>3</v>
      </c>
      <c r="G37" s="23">
        <v>1</v>
      </c>
      <c r="H37" s="24" t="s">
        <v>244</v>
      </c>
      <c r="I37" s="236" t="s">
        <v>245</v>
      </c>
      <c r="J37" s="235">
        <v>3</v>
      </c>
      <c r="K37" s="270"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23">
        <f>+IF(K37="",75,IF(K37="Deficiencia de control mayor (diseño y ejecución)",80,IF(K37="Deficiencia de control (diseño o ejecución)",100,IF(K37="Oportunidad de mejora",120,140))))</f>
        <v>140</v>
      </c>
      <c r="M37" s="313">
        <v>2.3896000000000002</v>
      </c>
      <c r="N37" s="311">
        <f>+L37+M37</f>
        <v>142.3896</v>
      </c>
      <c r="O37" s="311"/>
      <c r="P37" s="313"/>
      <c r="Q37" s="12"/>
      <c r="R37" s="12"/>
      <c r="S37" s="12"/>
      <c r="T37" s="12"/>
      <c r="U37" s="12"/>
      <c r="V37" s="12"/>
      <c r="W37" s="12"/>
      <c r="X37" s="12"/>
      <c r="Y37" s="12"/>
      <c r="Z37" s="12"/>
    </row>
    <row r="38" spans="1:26" ht="78.75" x14ac:dyDescent="0.2">
      <c r="A38" s="12"/>
      <c r="B38" s="244"/>
      <c r="C38" s="230"/>
      <c r="D38" s="232"/>
      <c r="E38" s="232"/>
      <c r="F38" s="232"/>
      <c r="G38" s="17">
        <v>2</v>
      </c>
      <c r="H38" s="451" t="s">
        <v>722</v>
      </c>
      <c r="I38" s="232"/>
      <c r="J38" s="232"/>
      <c r="K38" s="271"/>
      <c r="L38" s="224"/>
      <c r="M38" s="312"/>
      <c r="N38" s="312"/>
      <c r="O38" s="312"/>
      <c r="P38" s="312"/>
      <c r="Q38" s="12"/>
      <c r="R38" s="12"/>
      <c r="S38" s="12"/>
      <c r="T38" s="12"/>
      <c r="U38" s="12"/>
      <c r="V38" s="12"/>
      <c r="W38" s="12"/>
      <c r="X38" s="12"/>
      <c r="Y38" s="12"/>
      <c r="Z38" s="12"/>
    </row>
    <row r="39" spans="1:26" ht="189" x14ac:dyDescent="0.2">
      <c r="A39" s="12"/>
      <c r="B39" s="321"/>
      <c r="C39" s="310"/>
      <c r="D39" s="232"/>
      <c r="E39" s="234"/>
      <c r="F39" s="234"/>
      <c r="G39" s="47">
        <v>3</v>
      </c>
      <c r="H39" s="451" t="s">
        <v>675</v>
      </c>
      <c r="I39" s="234"/>
      <c r="J39" s="234"/>
      <c r="K39" s="272"/>
      <c r="L39" s="225"/>
      <c r="M39" s="312"/>
      <c r="N39" s="312"/>
      <c r="O39" s="312"/>
      <c r="P39" s="312"/>
      <c r="Q39" s="12"/>
      <c r="R39" s="12"/>
      <c r="S39" s="12"/>
      <c r="T39" s="12"/>
      <c r="U39" s="12"/>
      <c r="V39" s="12"/>
      <c r="W39" s="12"/>
      <c r="X39" s="12"/>
      <c r="Y39" s="12"/>
      <c r="Z39" s="12"/>
    </row>
    <row r="40" spans="1:26" ht="126" x14ac:dyDescent="0.2">
      <c r="A40" s="12"/>
      <c r="B40" s="320" t="str">
        <f>+LEFT(C40,3)</f>
        <v>7.5</v>
      </c>
      <c r="C40" s="309" t="s">
        <v>246</v>
      </c>
      <c r="D40" s="231" t="s">
        <v>247</v>
      </c>
      <c r="E40" s="237" t="s">
        <v>243</v>
      </c>
      <c r="F40" s="235">
        <v>3</v>
      </c>
      <c r="G40" s="23">
        <v>1</v>
      </c>
      <c r="H40" s="451" t="s">
        <v>681</v>
      </c>
      <c r="I40" s="236" t="s">
        <v>245</v>
      </c>
      <c r="J40" s="328">
        <v>3</v>
      </c>
      <c r="K40" s="270"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23">
        <f>+IF(K40="",75,IF(K40="Deficiencia de control mayor (diseño y ejecución)",80,IF(K40="Deficiencia de control (diseño o ejecución)",100,IF(K40="Oportunidad de mejora",120,140))))</f>
        <v>140</v>
      </c>
      <c r="M40" s="313">
        <v>2.4563000000000001</v>
      </c>
      <c r="N40" s="311">
        <f>+L40+M40</f>
        <v>142.4563</v>
      </c>
      <c r="O40" s="311"/>
      <c r="P40" s="313"/>
      <c r="Q40" s="12"/>
      <c r="R40" s="12"/>
      <c r="S40" s="12"/>
      <c r="T40" s="12"/>
      <c r="U40" s="12"/>
      <c r="V40" s="12"/>
      <c r="W40" s="12"/>
      <c r="X40" s="12"/>
      <c r="Y40" s="12"/>
      <c r="Z40" s="12"/>
    </row>
    <row r="41" spans="1:26" ht="189" x14ac:dyDescent="0.2">
      <c r="A41" s="12"/>
      <c r="B41" s="321"/>
      <c r="C41" s="310"/>
      <c r="D41" s="232"/>
      <c r="E41" s="234"/>
      <c r="F41" s="234"/>
      <c r="G41" s="47">
        <v>2</v>
      </c>
      <c r="H41" s="451" t="s">
        <v>675</v>
      </c>
      <c r="I41" s="234"/>
      <c r="J41" s="234"/>
      <c r="K41" s="272"/>
      <c r="L41" s="225"/>
      <c r="M41" s="312"/>
      <c r="N41" s="312"/>
      <c r="O41" s="312"/>
      <c r="P41" s="312"/>
      <c r="Q41" s="12"/>
      <c r="R41" s="12"/>
      <c r="S41" s="12"/>
      <c r="T41" s="12"/>
      <c r="U41" s="12"/>
      <c r="V41" s="12"/>
      <c r="W41" s="12"/>
      <c r="X41" s="12"/>
      <c r="Y41" s="12"/>
      <c r="Z41" s="12"/>
    </row>
    <row r="42" spans="1:26" ht="22.5" customHeight="1" x14ac:dyDescent="0.2">
      <c r="A42" s="12"/>
      <c r="B42" s="317"/>
      <c r="C42" s="317" t="s">
        <v>248</v>
      </c>
      <c r="D42" s="326" t="s">
        <v>1</v>
      </c>
      <c r="E42" s="317" t="s">
        <v>249</v>
      </c>
      <c r="F42" s="314" t="s">
        <v>250</v>
      </c>
      <c r="G42" s="322" t="s">
        <v>91</v>
      </c>
      <c r="H42" s="297"/>
      <c r="I42" s="323"/>
      <c r="J42" s="314" t="s">
        <v>251</v>
      </c>
      <c r="K42" s="314" t="s">
        <v>123</v>
      </c>
      <c r="L42" s="318"/>
      <c r="M42" s="318"/>
      <c r="N42" s="319"/>
      <c r="O42" s="319"/>
      <c r="P42" s="318"/>
      <c r="Q42" s="12"/>
      <c r="R42" s="12"/>
      <c r="S42" s="12"/>
      <c r="T42" s="12"/>
      <c r="U42" s="12"/>
      <c r="V42" s="12"/>
      <c r="W42" s="12"/>
      <c r="X42" s="12"/>
      <c r="Y42" s="12"/>
      <c r="Z42" s="12"/>
    </row>
    <row r="43" spans="1:26" ht="22.5" customHeight="1" x14ac:dyDescent="0.2">
      <c r="A43" s="12"/>
      <c r="B43" s="221"/>
      <c r="C43" s="221"/>
      <c r="D43" s="221"/>
      <c r="E43" s="221"/>
      <c r="F43" s="221"/>
      <c r="G43" s="315" t="s">
        <v>2</v>
      </c>
      <c r="H43" s="316" t="s">
        <v>3</v>
      </c>
      <c r="I43" s="317" t="s">
        <v>94</v>
      </c>
      <c r="J43" s="221"/>
      <c r="K43" s="221"/>
      <c r="L43" s="312"/>
      <c r="M43" s="312"/>
      <c r="N43" s="312"/>
      <c r="O43" s="312"/>
      <c r="P43" s="312"/>
      <c r="Q43" s="12"/>
      <c r="R43" s="12"/>
      <c r="S43" s="12"/>
      <c r="T43" s="12"/>
      <c r="U43" s="12"/>
      <c r="V43" s="12"/>
      <c r="W43" s="12"/>
      <c r="X43" s="12"/>
      <c r="Y43" s="12"/>
      <c r="Z43" s="12"/>
    </row>
    <row r="44" spans="1:26" ht="72" customHeight="1" x14ac:dyDescent="0.2">
      <c r="A44" s="12"/>
      <c r="B44" s="222"/>
      <c r="C44" s="222"/>
      <c r="D44" s="254"/>
      <c r="E44" s="254"/>
      <c r="F44" s="222"/>
      <c r="G44" s="222"/>
      <c r="H44" s="254"/>
      <c r="I44" s="254"/>
      <c r="J44" s="222"/>
      <c r="K44" s="222"/>
      <c r="L44" s="312"/>
      <c r="M44" s="312"/>
      <c r="N44" s="312"/>
      <c r="O44" s="312"/>
      <c r="P44" s="312"/>
      <c r="Q44" s="12"/>
      <c r="R44" s="12"/>
      <c r="S44" s="12"/>
      <c r="T44" s="12"/>
      <c r="U44" s="12"/>
      <c r="V44" s="12"/>
      <c r="W44" s="12"/>
      <c r="X44" s="12"/>
      <c r="Y44" s="12"/>
      <c r="Z44" s="12"/>
    </row>
    <row r="45" spans="1:26" ht="78.75" x14ac:dyDescent="0.2">
      <c r="A45" s="12"/>
      <c r="B45" s="320" t="str">
        <f>+LEFT(C45,3)</f>
        <v>8.1</v>
      </c>
      <c r="C45" s="309" t="s">
        <v>252</v>
      </c>
      <c r="D45" s="231" t="s">
        <v>218</v>
      </c>
      <c r="E45" s="462" t="s">
        <v>726</v>
      </c>
      <c r="F45" s="235">
        <v>3</v>
      </c>
      <c r="G45" s="23">
        <v>1</v>
      </c>
      <c r="H45" s="451" t="s">
        <v>722</v>
      </c>
      <c r="I45" s="455" t="s">
        <v>727</v>
      </c>
      <c r="J45" s="235">
        <v>3</v>
      </c>
      <c r="K45" s="27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23">
        <f>+IF(K45="",75,IF(K45="Deficiencia de control mayor (diseño y ejecución)",80,IF(K45="Deficiencia de control (diseño o ejecución)",100,IF(K45="Oportunidad de mejora",120,140))))</f>
        <v>140</v>
      </c>
      <c r="M45" s="313">
        <v>2.5457999999999998</v>
      </c>
      <c r="N45" s="311">
        <f>+L45+M45</f>
        <v>142.54579999999999</v>
      </c>
      <c r="O45" s="311"/>
      <c r="P45" s="313"/>
      <c r="Q45" s="12"/>
      <c r="R45" s="12"/>
      <c r="S45" s="12"/>
      <c r="T45" s="12"/>
      <c r="U45" s="12"/>
      <c r="V45" s="12"/>
      <c r="W45" s="12"/>
      <c r="X45" s="12"/>
      <c r="Y45" s="12"/>
      <c r="Z45" s="12"/>
    </row>
    <row r="46" spans="1:26" ht="189" x14ac:dyDescent="0.2">
      <c r="A46" s="12"/>
      <c r="B46" s="321"/>
      <c r="C46" s="310"/>
      <c r="D46" s="232"/>
      <c r="E46" s="234"/>
      <c r="F46" s="234"/>
      <c r="G46" s="47">
        <v>2</v>
      </c>
      <c r="H46" s="451" t="s">
        <v>675</v>
      </c>
      <c r="I46" s="234"/>
      <c r="J46" s="234"/>
      <c r="K46" s="272"/>
      <c r="L46" s="225"/>
      <c r="M46" s="312"/>
      <c r="N46" s="312"/>
      <c r="O46" s="312"/>
      <c r="P46" s="312"/>
      <c r="Q46" s="12"/>
      <c r="R46" s="12"/>
      <c r="S46" s="12"/>
      <c r="T46" s="12"/>
      <c r="U46" s="12"/>
      <c r="V46" s="12"/>
      <c r="W46" s="12"/>
      <c r="X46" s="12"/>
      <c r="Y46" s="12"/>
      <c r="Z46" s="12"/>
    </row>
    <row r="47" spans="1:26" ht="78.75" x14ac:dyDescent="0.2">
      <c r="A47" s="12"/>
      <c r="B47" s="320" t="str">
        <f>+LEFT(C47,3)</f>
        <v>8.2</v>
      </c>
      <c r="C47" s="309" t="s">
        <v>253</v>
      </c>
      <c r="D47" s="231" t="s">
        <v>254</v>
      </c>
      <c r="E47" s="237" t="s">
        <v>255</v>
      </c>
      <c r="F47" s="235">
        <v>3</v>
      </c>
      <c r="G47" s="23">
        <v>1</v>
      </c>
      <c r="H47" s="451" t="s">
        <v>721</v>
      </c>
      <c r="I47" s="236" t="s">
        <v>256</v>
      </c>
      <c r="J47" s="235">
        <v>3</v>
      </c>
      <c r="K47" s="27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23">
        <f>+IF(K47="",75,IF(K47="Deficiencia de control mayor (diseño y ejecución)",80,IF(K47="Deficiencia de control (diseño o ejecución)",100,IF(K47="Oportunidad de mejora",120,140))))</f>
        <v>140</v>
      </c>
      <c r="M47" s="313">
        <v>2.6320999999999999</v>
      </c>
      <c r="N47" s="311">
        <f>+L47+M47</f>
        <v>142.63210000000001</v>
      </c>
      <c r="O47" s="311"/>
      <c r="P47" s="313"/>
      <c r="Q47" s="12"/>
      <c r="R47" s="12"/>
      <c r="S47" s="12"/>
      <c r="T47" s="12"/>
      <c r="U47" s="12"/>
      <c r="V47" s="12"/>
      <c r="W47" s="12"/>
      <c r="X47" s="12"/>
      <c r="Y47" s="12"/>
      <c r="Z47" s="12"/>
    </row>
    <row r="48" spans="1:26" ht="78.75" x14ac:dyDescent="0.2">
      <c r="A48" s="12"/>
      <c r="B48" s="321"/>
      <c r="C48" s="310"/>
      <c r="D48" s="232"/>
      <c r="E48" s="234"/>
      <c r="F48" s="234"/>
      <c r="G48" s="19">
        <v>2</v>
      </c>
      <c r="H48" s="451" t="s">
        <v>722</v>
      </c>
      <c r="I48" s="234"/>
      <c r="J48" s="234"/>
      <c r="K48" s="272"/>
      <c r="L48" s="225"/>
      <c r="M48" s="312"/>
      <c r="N48" s="312"/>
      <c r="O48" s="312"/>
      <c r="P48" s="312"/>
      <c r="Q48" s="12"/>
      <c r="R48" s="12"/>
      <c r="S48" s="12"/>
      <c r="T48" s="12"/>
      <c r="U48" s="12"/>
      <c r="V48" s="12"/>
      <c r="W48" s="12"/>
      <c r="X48" s="12"/>
      <c r="Y48" s="12"/>
      <c r="Z48" s="12"/>
    </row>
    <row r="49" spans="1:26" ht="73.5" customHeight="1" x14ac:dyDescent="0.2">
      <c r="A49" s="12"/>
      <c r="B49" s="320" t="str">
        <f>+LEFT(C49,3)</f>
        <v>8.3</v>
      </c>
      <c r="C49" s="309" t="s">
        <v>257</v>
      </c>
      <c r="D49" s="231" t="s">
        <v>258</v>
      </c>
      <c r="E49" s="237" t="s">
        <v>259</v>
      </c>
      <c r="F49" s="235">
        <v>3</v>
      </c>
      <c r="G49" s="23">
        <v>1</v>
      </c>
      <c r="H49" s="463" t="s">
        <v>728</v>
      </c>
      <c r="I49" s="236" t="s">
        <v>260</v>
      </c>
      <c r="J49" s="235">
        <v>3</v>
      </c>
      <c r="K49" s="327"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223">
        <f>+IF(K49="",75,IF(K49="Deficiencia de control mayor (diseño y ejecución)",80,IF(K49="Deficiencia de control (diseño o ejecución)",100,IF(K49="Oportunidad de mejora",120,140))))</f>
        <v>140</v>
      </c>
      <c r="M49" s="313">
        <v>2.7456</v>
      </c>
      <c r="N49" s="311">
        <f>+L49+M49</f>
        <v>142.7456</v>
      </c>
      <c r="O49" s="311"/>
      <c r="P49" s="313"/>
      <c r="Q49" s="12"/>
      <c r="R49" s="12"/>
      <c r="S49" s="12"/>
      <c r="T49" s="12"/>
      <c r="U49" s="12"/>
      <c r="V49" s="12"/>
      <c r="W49" s="12"/>
      <c r="X49" s="12"/>
      <c r="Y49" s="12"/>
      <c r="Z49" s="12"/>
    </row>
    <row r="50" spans="1:26" ht="108" customHeight="1" x14ac:dyDescent="0.2">
      <c r="A50" s="12"/>
      <c r="B50" s="321"/>
      <c r="C50" s="310"/>
      <c r="D50" s="232"/>
      <c r="E50" s="234"/>
      <c r="F50" s="234"/>
      <c r="G50" s="19">
        <v>2</v>
      </c>
      <c r="H50" s="451" t="s">
        <v>729</v>
      </c>
      <c r="I50" s="234"/>
      <c r="J50" s="234"/>
      <c r="K50" s="271"/>
      <c r="L50" s="225"/>
      <c r="M50" s="312"/>
      <c r="N50" s="312"/>
      <c r="O50" s="312"/>
      <c r="P50" s="312"/>
      <c r="Q50" s="12"/>
      <c r="R50" s="12"/>
      <c r="S50" s="12"/>
      <c r="T50" s="12"/>
      <c r="U50" s="12"/>
      <c r="V50" s="12"/>
      <c r="W50" s="12"/>
      <c r="X50" s="12"/>
      <c r="Y50" s="12"/>
      <c r="Z50" s="12"/>
    </row>
    <row r="51" spans="1:26" ht="63" x14ac:dyDescent="0.2">
      <c r="A51" s="12"/>
      <c r="B51" s="320" t="str">
        <f>+LEFT(C51,3)</f>
        <v>8.4</v>
      </c>
      <c r="C51" s="309" t="s">
        <v>261</v>
      </c>
      <c r="D51" s="231" t="s">
        <v>254</v>
      </c>
      <c r="E51" s="237" t="s">
        <v>262</v>
      </c>
      <c r="F51" s="235">
        <v>3</v>
      </c>
      <c r="G51" s="23">
        <v>1</v>
      </c>
      <c r="H51" s="48" t="s">
        <v>240</v>
      </c>
      <c r="I51" s="236" t="s">
        <v>256</v>
      </c>
      <c r="J51" s="235">
        <v>3</v>
      </c>
      <c r="K51" s="270"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223">
        <f>+IF(K51="",75,IF(K51="Deficiencia de control mayor (diseño y ejecución)",80,IF(K51="Deficiencia de control (diseño o ejecución)",100,IF(K51="Oportunidad de mejora",120,140))))</f>
        <v>140</v>
      </c>
      <c r="M51" s="313">
        <v>2.8744999999999998</v>
      </c>
      <c r="N51" s="311">
        <f>+L51+M51</f>
        <v>142.87450000000001</v>
      </c>
      <c r="O51" s="311"/>
      <c r="P51" s="313"/>
      <c r="Q51" s="12"/>
      <c r="R51" s="12"/>
      <c r="S51" s="12"/>
      <c r="T51" s="12"/>
      <c r="U51" s="12"/>
      <c r="V51" s="12"/>
      <c r="W51" s="12"/>
      <c r="X51" s="12"/>
      <c r="Y51" s="12"/>
      <c r="Z51" s="12"/>
    </row>
    <row r="52" spans="1:26" ht="189" x14ac:dyDescent="0.2">
      <c r="A52" s="12"/>
      <c r="B52" s="321"/>
      <c r="C52" s="310"/>
      <c r="D52" s="232"/>
      <c r="E52" s="234"/>
      <c r="F52" s="234"/>
      <c r="G52" s="47">
        <v>2</v>
      </c>
      <c r="H52" s="451" t="s">
        <v>675</v>
      </c>
      <c r="I52" s="234"/>
      <c r="J52" s="234"/>
      <c r="K52" s="272"/>
      <c r="L52" s="225"/>
      <c r="M52" s="312"/>
      <c r="N52" s="312"/>
      <c r="O52" s="312"/>
      <c r="P52" s="312"/>
      <c r="Q52" s="12"/>
      <c r="R52" s="12"/>
      <c r="S52" s="12"/>
      <c r="T52" s="12"/>
      <c r="U52" s="12"/>
      <c r="V52" s="12"/>
      <c r="W52" s="12"/>
      <c r="X52" s="12"/>
      <c r="Y52" s="12"/>
      <c r="Z52" s="12"/>
    </row>
    <row r="53" spans="1:26" ht="22.5" customHeight="1" x14ac:dyDescent="0.2">
      <c r="A53" s="12"/>
      <c r="B53" s="325"/>
      <c r="C53" s="325" t="s">
        <v>263</v>
      </c>
      <c r="D53" s="326" t="s">
        <v>1</v>
      </c>
      <c r="E53" s="317" t="s">
        <v>264</v>
      </c>
      <c r="F53" s="314" t="s">
        <v>265</v>
      </c>
      <c r="G53" s="322" t="s">
        <v>91</v>
      </c>
      <c r="H53" s="297"/>
      <c r="I53" s="323"/>
      <c r="J53" s="314" t="s">
        <v>266</v>
      </c>
      <c r="K53" s="314" t="s">
        <v>123</v>
      </c>
      <c r="L53" s="318"/>
      <c r="M53" s="318"/>
      <c r="N53" s="319"/>
      <c r="O53" s="319"/>
      <c r="P53" s="318"/>
      <c r="Q53" s="12"/>
      <c r="R53" s="12"/>
      <c r="S53" s="12"/>
      <c r="T53" s="12"/>
      <c r="U53" s="12"/>
      <c r="V53" s="12"/>
      <c r="W53" s="12"/>
      <c r="X53" s="12"/>
      <c r="Y53" s="12"/>
      <c r="Z53" s="12"/>
    </row>
    <row r="54" spans="1:26" ht="22.5" customHeight="1" x14ac:dyDescent="0.2">
      <c r="A54" s="12"/>
      <c r="B54" s="221"/>
      <c r="C54" s="221"/>
      <c r="D54" s="221"/>
      <c r="E54" s="221"/>
      <c r="F54" s="221"/>
      <c r="G54" s="315" t="s">
        <v>2</v>
      </c>
      <c r="H54" s="316" t="s">
        <v>3</v>
      </c>
      <c r="I54" s="317" t="s">
        <v>94</v>
      </c>
      <c r="J54" s="221"/>
      <c r="K54" s="221"/>
      <c r="L54" s="312"/>
      <c r="M54" s="312"/>
      <c r="N54" s="312"/>
      <c r="O54" s="312"/>
      <c r="P54" s="312"/>
      <c r="Q54" s="12"/>
      <c r="R54" s="12"/>
      <c r="S54" s="12"/>
      <c r="T54" s="12"/>
      <c r="U54" s="12"/>
      <c r="V54" s="12"/>
      <c r="W54" s="12"/>
      <c r="X54" s="12"/>
      <c r="Y54" s="12"/>
      <c r="Z54" s="12"/>
    </row>
    <row r="55" spans="1:26" ht="78.75" customHeight="1" thickBot="1" x14ac:dyDescent="0.25">
      <c r="A55" s="12"/>
      <c r="B55" s="222"/>
      <c r="C55" s="222"/>
      <c r="D55" s="254"/>
      <c r="E55" s="254"/>
      <c r="F55" s="222"/>
      <c r="G55" s="222"/>
      <c r="H55" s="254"/>
      <c r="I55" s="254"/>
      <c r="J55" s="222"/>
      <c r="K55" s="222"/>
      <c r="L55" s="312"/>
      <c r="M55" s="312"/>
      <c r="N55" s="312"/>
      <c r="O55" s="312"/>
      <c r="P55" s="312"/>
      <c r="Q55" s="12"/>
      <c r="R55" s="12"/>
      <c r="S55" s="12"/>
      <c r="T55" s="12"/>
      <c r="U55" s="12"/>
      <c r="V55" s="12"/>
      <c r="W55" s="12"/>
      <c r="X55" s="12"/>
      <c r="Y55" s="12"/>
      <c r="Z55" s="12"/>
    </row>
    <row r="56" spans="1:26" ht="63" x14ac:dyDescent="0.2">
      <c r="A56" s="12"/>
      <c r="B56" s="320" t="str">
        <f>+LEFT(C56,3)</f>
        <v>9.1</v>
      </c>
      <c r="C56" s="309" t="s">
        <v>267</v>
      </c>
      <c r="D56" s="231" t="s">
        <v>268</v>
      </c>
      <c r="E56" s="237" t="s">
        <v>269</v>
      </c>
      <c r="F56" s="235">
        <v>3</v>
      </c>
      <c r="G56" s="23">
        <v>1</v>
      </c>
      <c r="H56" s="48" t="s">
        <v>240</v>
      </c>
      <c r="I56" s="236" t="s">
        <v>256</v>
      </c>
      <c r="J56" s="235">
        <v>3</v>
      </c>
      <c r="K56" s="270"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223">
        <f>+IF(K56="",75,IF(K56="Deficiencia de control mayor (diseño y ejecución)",80,IF(K56="Deficiencia de control (diseño o ejecución)",100,IF(K56="Oportunidad de mejora",120,140))))</f>
        <v>140</v>
      </c>
      <c r="M56" s="313">
        <v>2.9634999999999998</v>
      </c>
      <c r="N56" s="311">
        <f>+L56+M56</f>
        <v>142.96350000000001</v>
      </c>
      <c r="O56" s="311"/>
      <c r="P56" s="313"/>
      <c r="Q56" s="12"/>
      <c r="R56" s="12"/>
      <c r="S56" s="12"/>
      <c r="T56" s="12"/>
      <c r="U56" s="12"/>
      <c r="V56" s="12"/>
      <c r="W56" s="12"/>
      <c r="X56" s="12"/>
      <c r="Y56" s="12"/>
      <c r="Z56" s="12"/>
    </row>
    <row r="57" spans="1:26" ht="189" x14ac:dyDescent="0.2">
      <c r="A57" s="12"/>
      <c r="B57" s="244"/>
      <c r="C57" s="230"/>
      <c r="D57" s="232"/>
      <c r="E57" s="232"/>
      <c r="F57" s="232"/>
      <c r="G57" s="47">
        <v>2</v>
      </c>
      <c r="H57" s="451" t="s">
        <v>675</v>
      </c>
      <c r="I57" s="232"/>
      <c r="J57" s="232"/>
      <c r="K57" s="271"/>
      <c r="L57" s="224"/>
      <c r="M57" s="312"/>
      <c r="N57" s="312"/>
      <c r="O57" s="312"/>
      <c r="P57" s="312"/>
      <c r="Q57" s="12"/>
      <c r="R57" s="12"/>
      <c r="S57" s="12"/>
      <c r="T57" s="12"/>
      <c r="U57" s="12"/>
      <c r="V57" s="12"/>
      <c r="W57" s="12"/>
      <c r="X57" s="12"/>
      <c r="Y57" s="12"/>
      <c r="Z57" s="12"/>
    </row>
    <row r="58" spans="1:26" ht="78.75" x14ac:dyDescent="0.2">
      <c r="A58" s="12"/>
      <c r="B58" s="244"/>
      <c r="C58" s="230"/>
      <c r="D58" s="232"/>
      <c r="E58" s="232"/>
      <c r="F58" s="232"/>
      <c r="G58" s="47">
        <v>3</v>
      </c>
      <c r="H58" s="451" t="s">
        <v>721</v>
      </c>
      <c r="I58" s="232"/>
      <c r="J58" s="232"/>
      <c r="K58" s="271"/>
      <c r="L58" s="224"/>
      <c r="M58" s="312"/>
      <c r="N58" s="312"/>
      <c r="O58" s="312"/>
      <c r="P58" s="312"/>
      <c r="Q58" s="12"/>
      <c r="R58" s="12"/>
      <c r="S58" s="12"/>
      <c r="T58" s="12"/>
      <c r="U58" s="12"/>
      <c r="V58" s="12"/>
      <c r="W58" s="12"/>
      <c r="X58" s="12"/>
      <c r="Y58" s="12"/>
      <c r="Z58" s="12"/>
    </row>
    <row r="59" spans="1:26" ht="78.75" x14ac:dyDescent="0.2">
      <c r="A59" s="12"/>
      <c r="B59" s="321"/>
      <c r="C59" s="310"/>
      <c r="D59" s="232"/>
      <c r="E59" s="234"/>
      <c r="F59" s="234"/>
      <c r="G59" s="19">
        <v>4</v>
      </c>
      <c r="H59" s="451" t="s">
        <v>722</v>
      </c>
      <c r="I59" s="234"/>
      <c r="J59" s="234"/>
      <c r="K59" s="272"/>
      <c r="L59" s="225"/>
      <c r="M59" s="312"/>
      <c r="N59" s="312"/>
      <c r="O59" s="312"/>
      <c r="P59" s="312"/>
      <c r="Q59" s="12"/>
      <c r="R59" s="12"/>
      <c r="S59" s="12"/>
      <c r="T59" s="12"/>
      <c r="U59" s="12"/>
      <c r="V59" s="12"/>
      <c r="W59" s="12"/>
      <c r="X59" s="12"/>
      <c r="Y59" s="12"/>
      <c r="Z59" s="12"/>
    </row>
    <row r="60" spans="1:26" ht="189" x14ac:dyDescent="0.2">
      <c r="A60" s="12"/>
      <c r="B60" s="49" t="str">
        <f t="shared" ref="B60:B61" si="0">+LEFT(C60,3)</f>
        <v>9.2</v>
      </c>
      <c r="C60" s="50" t="s">
        <v>270</v>
      </c>
      <c r="D60" s="22" t="s">
        <v>258</v>
      </c>
      <c r="E60" s="51" t="s">
        <v>271</v>
      </c>
      <c r="F60" s="29">
        <v>3</v>
      </c>
      <c r="G60" s="52">
        <v>1</v>
      </c>
      <c r="H60" s="451" t="s">
        <v>675</v>
      </c>
      <c r="I60" s="30" t="s">
        <v>272</v>
      </c>
      <c r="J60" s="29">
        <v>3</v>
      </c>
      <c r="K60" s="53" t="str">
        <f t="shared" ref="K60:K61" si="1">+IF(OR(ISBLANK(F60),ISBLANK(J60)),"",IF(OR(AND(F60=1,J60=1),AND(F60=1,J60=2),AND(F60=1,J60=3)),"Deficiencia de control mayor (diseño y ejecución)",IF(OR(AND(F60=2,J60=2),AND(F60=3,J60=1),AND(F60=3,J60=2),AND(F60=2,J60=1)),"Deficiencia de control (diseño o ejecución)",IF(AND(F60=2,J60=3),"Oportunidad de mejora","Mantenimiento del control"))))</f>
        <v>Mantenimiento del control</v>
      </c>
      <c r="L60" s="54">
        <f t="shared" ref="L60:L61" si="2">+IF(K60="",75,IF(K60="Deficiencia de control mayor (diseño y ejecución)",80,IF(K60="Deficiencia de control (diseño o ejecución)",100,IF(K60="Oportunidad de mejora",120,140))))</f>
        <v>140</v>
      </c>
      <c r="M60" s="45">
        <v>3.0125000000000002</v>
      </c>
      <c r="N60" s="46">
        <f t="shared" ref="N60:N61" si="3">+L60+M60</f>
        <v>143.01249999999999</v>
      </c>
      <c r="O60" s="46"/>
      <c r="P60" s="45"/>
      <c r="Q60" s="12"/>
      <c r="R60" s="12"/>
      <c r="S60" s="12"/>
      <c r="T60" s="12"/>
      <c r="U60" s="12"/>
      <c r="V60" s="12"/>
      <c r="W60" s="12"/>
      <c r="X60" s="12"/>
      <c r="Y60" s="12"/>
      <c r="Z60" s="12"/>
    </row>
    <row r="61" spans="1:26" ht="78.75" x14ac:dyDescent="0.2">
      <c r="A61" s="12"/>
      <c r="B61" s="320" t="str">
        <f t="shared" si="0"/>
        <v>9.3</v>
      </c>
      <c r="C61" s="309" t="s">
        <v>273</v>
      </c>
      <c r="D61" s="324" t="s">
        <v>254</v>
      </c>
      <c r="E61" s="462" t="s">
        <v>730</v>
      </c>
      <c r="F61" s="235">
        <v>3</v>
      </c>
      <c r="G61" s="52">
        <v>1</v>
      </c>
      <c r="H61" s="451" t="s">
        <v>721</v>
      </c>
      <c r="I61" s="236" t="s">
        <v>274</v>
      </c>
      <c r="J61" s="235">
        <v>3</v>
      </c>
      <c r="K61" s="270" t="str">
        <f t="shared" si="1"/>
        <v>Mantenimiento del control</v>
      </c>
      <c r="L61" s="223">
        <f t="shared" si="2"/>
        <v>140</v>
      </c>
      <c r="M61" s="313">
        <v>3.1236000000000002</v>
      </c>
      <c r="N61" s="311">
        <f t="shared" si="3"/>
        <v>143.12360000000001</v>
      </c>
      <c r="O61" s="311"/>
      <c r="P61" s="313"/>
      <c r="Q61" s="12"/>
      <c r="R61" s="12"/>
      <c r="S61" s="12"/>
      <c r="T61" s="12"/>
      <c r="U61" s="12"/>
      <c r="V61" s="12"/>
      <c r="W61" s="12"/>
      <c r="X61" s="12"/>
      <c r="Y61" s="12"/>
      <c r="Z61" s="12"/>
    </row>
    <row r="62" spans="1:26" ht="78.75" x14ac:dyDescent="0.2">
      <c r="A62" s="12"/>
      <c r="B62" s="321"/>
      <c r="C62" s="310"/>
      <c r="D62" s="232"/>
      <c r="E62" s="234"/>
      <c r="F62" s="234"/>
      <c r="G62" s="19">
        <v>2</v>
      </c>
      <c r="H62" s="451" t="s">
        <v>722</v>
      </c>
      <c r="I62" s="234"/>
      <c r="J62" s="234"/>
      <c r="K62" s="272"/>
      <c r="L62" s="225"/>
      <c r="M62" s="312"/>
      <c r="N62" s="312"/>
      <c r="O62" s="312"/>
      <c r="P62" s="312"/>
      <c r="Q62" s="12"/>
      <c r="R62" s="12"/>
      <c r="S62" s="12"/>
      <c r="T62" s="12"/>
      <c r="U62" s="12"/>
      <c r="V62" s="12"/>
      <c r="W62" s="12"/>
      <c r="X62" s="12"/>
      <c r="Y62" s="12"/>
      <c r="Z62" s="12"/>
    </row>
    <row r="63" spans="1:26" ht="189.75" thickBot="1" x14ac:dyDescent="0.25">
      <c r="A63" s="12"/>
      <c r="B63" s="49" t="str">
        <f t="shared" ref="B63:B64" si="4">+LEFT(C63,3)</f>
        <v>9.4</v>
      </c>
      <c r="C63" s="50" t="s">
        <v>275</v>
      </c>
      <c r="D63" s="55" t="s">
        <v>258</v>
      </c>
      <c r="E63" s="51" t="s">
        <v>276</v>
      </c>
      <c r="F63" s="29">
        <v>3</v>
      </c>
      <c r="G63" s="52">
        <v>1</v>
      </c>
      <c r="H63" s="451" t="s">
        <v>675</v>
      </c>
      <c r="I63" s="30" t="s">
        <v>277</v>
      </c>
      <c r="J63" s="29">
        <v>3</v>
      </c>
      <c r="K63" s="53" t="str">
        <f t="shared" ref="K63:K64" si="5">+IF(OR(ISBLANK(F63),ISBLANK(J63)),"",IF(OR(AND(F63=1,J63=1),AND(F63=1,J63=2),AND(F63=1,J63=3)),"Deficiencia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54">
        <f t="shared" ref="L63:L64" si="6">+IF(K63="",75,IF(K63="Deficiencia de control mayor (diseño y ejecución)",80,IF(K63="Deficiencia de control (diseño o ejecución)",100,IF(K63="Oportunidad de mejora",120,140))))</f>
        <v>140</v>
      </c>
      <c r="M63" s="45">
        <v>3.2456</v>
      </c>
      <c r="N63" s="46">
        <f t="shared" ref="N63:N64" si="7">+L63+M63</f>
        <v>143.2456</v>
      </c>
      <c r="O63" s="46"/>
      <c r="P63" s="45"/>
      <c r="Q63" s="12"/>
      <c r="R63" s="12"/>
      <c r="S63" s="12"/>
      <c r="T63" s="12"/>
      <c r="U63" s="12"/>
      <c r="V63" s="12"/>
      <c r="W63" s="12"/>
      <c r="X63" s="12"/>
      <c r="Y63" s="12"/>
      <c r="Z63" s="12"/>
    </row>
    <row r="64" spans="1:26" ht="189.75" thickBot="1" x14ac:dyDescent="0.25">
      <c r="A64" s="12"/>
      <c r="B64" s="56" t="str">
        <f t="shared" si="4"/>
        <v>9.5</v>
      </c>
      <c r="C64" s="50" t="s">
        <v>278</v>
      </c>
      <c r="D64" s="55" t="s">
        <v>279</v>
      </c>
      <c r="E64" s="51" t="s">
        <v>280</v>
      </c>
      <c r="F64" s="29">
        <v>3</v>
      </c>
      <c r="G64" s="23">
        <v>1</v>
      </c>
      <c r="H64" s="451" t="s">
        <v>675</v>
      </c>
      <c r="I64" s="30" t="s">
        <v>281</v>
      </c>
      <c r="J64" s="29">
        <v>3</v>
      </c>
      <c r="K64" s="53" t="str">
        <f t="shared" si="5"/>
        <v>Mantenimiento del control</v>
      </c>
      <c r="L64" s="54">
        <f t="shared" si="6"/>
        <v>140</v>
      </c>
      <c r="M64" s="45">
        <v>3.3654000000000002</v>
      </c>
      <c r="N64" s="46">
        <f t="shared" si="7"/>
        <v>143.36539999999999</v>
      </c>
      <c r="O64" s="46"/>
      <c r="P64" s="45"/>
      <c r="Q64" s="12"/>
      <c r="R64" s="12"/>
      <c r="S64" s="12"/>
      <c r="T64" s="12"/>
      <c r="U64" s="12"/>
      <c r="V64" s="12"/>
      <c r="W64" s="12"/>
      <c r="X64" s="12"/>
      <c r="Y64" s="12"/>
      <c r="Z64" s="12"/>
    </row>
    <row r="65" spans="1:26" ht="22.5" hidden="1" customHeight="1" x14ac:dyDescent="0.2">
      <c r="A65" s="12"/>
      <c r="B65" s="12"/>
      <c r="C65" s="40"/>
      <c r="D65" s="40"/>
      <c r="E65" s="57"/>
      <c r="F65" s="40"/>
      <c r="G65" s="40"/>
      <c r="H65" s="40"/>
      <c r="I65" s="57"/>
      <c r="J65" s="40"/>
      <c r="K65" s="40"/>
      <c r="L65" s="33"/>
      <c r="M65" s="33"/>
      <c r="N65" s="42"/>
      <c r="O65" s="42"/>
      <c r="P65" s="12"/>
      <c r="Q65" s="12"/>
      <c r="R65" s="12"/>
      <c r="S65" s="12"/>
      <c r="T65" s="12"/>
      <c r="U65" s="12"/>
      <c r="V65" s="12"/>
      <c r="W65" s="12"/>
      <c r="X65" s="12"/>
      <c r="Y65" s="12"/>
      <c r="Z65" s="12"/>
    </row>
    <row r="66" spans="1:26" ht="22.5" hidden="1" customHeight="1" x14ac:dyDescent="0.2">
      <c r="A66" s="12"/>
      <c r="B66" s="12"/>
      <c r="C66" s="12"/>
      <c r="D66" s="12"/>
      <c r="E66" s="41"/>
      <c r="F66" s="12"/>
      <c r="G66" s="12"/>
      <c r="H66" s="12"/>
      <c r="I66" s="41"/>
      <c r="J66" s="12"/>
      <c r="K66" s="12"/>
      <c r="L66" s="33"/>
      <c r="M66" s="33"/>
      <c r="N66" s="42"/>
      <c r="O66" s="42"/>
      <c r="P66" s="12"/>
      <c r="Q66" s="12"/>
      <c r="R66" s="12"/>
      <c r="S66" s="12"/>
      <c r="T66" s="12"/>
      <c r="U66" s="12"/>
      <c r="V66" s="12"/>
      <c r="W66" s="12"/>
      <c r="X66" s="12"/>
      <c r="Y66" s="12"/>
      <c r="Z66" s="12"/>
    </row>
    <row r="67" spans="1:26" ht="22.5" hidden="1" customHeight="1" x14ac:dyDescent="0.2">
      <c r="A67" s="12"/>
      <c r="B67" s="12"/>
      <c r="C67" s="12"/>
      <c r="D67" s="12"/>
      <c r="E67" s="41"/>
      <c r="F67" s="12"/>
      <c r="G67" s="12"/>
      <c r="H67" s="12"/>
      <c r="I67" s="41"/>
      <c r="J67" s="12"/>
      <c r="K67" s="12"/>
      <c r="L67" s="33"/>
      <c r="M67" s="33"/>
      <c r="N67" s="42"/>
      <c r="O67" s="42"/>
      <c r="P67" s="12"/>
      <c r="Q67" s="12"/>
      <c r="R67" s="12"/>
      <c r="S67" s="12"/>
      <c r="T67" s="12"/>
      <c r="U67" s="12"/>
      <c r="V67" s="12"/>
      <c r="W67" s="12"/>
      <c r="X67" s="12"/>
      <c r="Y67" s="12"/>
      <c r="Z67" s="12"/>
    </row>
    <row r="68" spans="1:26" ht="22.5" hidden="1" customHeight="1" x14ac:dyDescent="0.2">
      <c r="A68" s="12"/>
      <c r="B68" s="12"/>
      <c r="C68" s="12"/>
      <c r="D68" s="12"/>
      <c r="E68" s="41"/>
      <c r="F68" s="12"/>
      <c r="G68" s="12"/>
      <c r="H68" s="12"/>
      <c r="I68" s="41"/>
      <c r="J68" s="12"/>
      <c r="K68" s="12"/>
      <c r="L68" s="33"/>
      <c r="M68" s="33"/>
      <c r="N68" s="42"/>
      <c r="O68" s="42"/>
      <c r="P68" s="12"/>
      <c r="Q68" s="12"/>
      <c r="R68" s="12"/>
      <c r="S68" s="12"/>
      <c r="T68" s="12"/>
      <c r="U68" s="12"/>
      <c r="V68" s="12"/>
      <c r="W68" s="12"/>
      <c r="X68" s="12"/>
      <c r="Y68" s="12"/>
      <c r="Z68" s="12"/>
    </row>
    <row r="69" spans="1:26" ht="22.5" hidden="1" customHeight="1" x14ac:dyDescent="0.2">
      <c r="A69" s="12"/>
      <c r="B69" s="12"/>
      <c r="C69" s="12"/>
      <c r="D69" s="12"/>
      <c r="E69" s="41"/>
      <c r="F69" s="12"/>
      <c r="G69" s="12"/>
      <c r="H69" s="12"/>
      <c r="I69" s="41"/>
      <c r="J69" s="12"/>
      <c r="K69" s="12"/>
      <c r="L69" s="33"/>
      <c r="M69" s="33"/>
      <c r="N69" s="42"/>
      <c r="O69" s="42"/>
      <c r="P69" s="12"/>
      <c r="Q69" s="12"/>
      <c r="R69" s="12"/>
      <c r="S69" s="12"/>
      <c r="T69" s="12"/>
      <c r="U69" s="12"/>
      <c r="V69" s="12"/>
      <c r="W69" s="12"/>
      <c r="X69" s="12"/>
      <c r="Y69" s="12"/>
      <c r="Z69" s="12"/>
    </row>
    <row r="70" spans="1:26" ht="22.5" hidden="1" customHeight="1" x14ac:dyDescent="0.2">
      <c r="A70" s="12"/>
      <c r="B70" s="12"/>
      <c r="C70" s="12"/>
      <c r="D70" s="12"/>
      <c r="E70" s="41"/>
      <c r="F70" s="12"/>
      <c r="G70" s="12"/>
      <c r="H70" s="12"/>
      <c r="I70" s="41"/>
      <c r="J70" s="12"/>
      <c r="K70" s="12"/>
      <c r="L70" s="33"/>
      <c r="M70" s="33"/>
      <c r="N70" s="42"/>
      <c r="O70" s="42"/>
      <c r="P70" s="12"/>
      <c r="Q70" s="12"/>
      <c r="R70" s="12"/>
      <c r="S70" s="12"/>
      <c r="T70" s="12"/>
      <c r="U70" s="12"/>
      <c r="V70" s="12"/>
      <c r="W70" s="12"/>
      <c r="X70" s="12"/>
      <c r="Y70" s="12"/>
      <c r="Z70" s="12"/>
    </row>
    <row r="71" spans="1:26" ht="22.5" hidden="1" customHeight="1" x14ac:dyDescent="0.2">
      <c r="A71" s="12"/>
      <c r="B71" s="12"/>
      <c r="C71" s="12"/>
      <c r="D71" s="12"/>
      <c r="E71" s="41"/>
      <c r="F71" s="12"/>
      <c r="G71" s="12"/>
      <c r="H71" s="12"/>
      <c r="I71" s="41"/>
      <c r="J71" s="12"/>
      <c r="K71" s="12"/>
      <c r="L71" s="33"/>
      <c r="M71" s="33"/>
      <c r="N71" s="42"/>
      <c r="O71" s="42"/>
      <c r="P71" s="12"/>
      <c r="Q71" s="12"/>
      <c r="R71" s="12"/>
      <c r="S71" s="12"/>
      <c r="T71" s="12"/>
      <c r="U71" s="12"/>
      <c r="V71" s="12"/>
      <c r="W71" s="12"/>
      <c r="X71" s="12"/>
      <c r="Y71" s="12"/>
      <c r="Z71" s="12"/>
    </row>
    <row r="72" spans="1:26" ht="22.5" hidden="1" customHeight="1" x14ac:dyDescent="0.2">
      <c r="A72" s="12"/>
      <c r="B72" s="12"/>
      <c r="C72" s="12"/>
      <c r="D72" s="12"/>
      <c r="E72" s="41"/>
      <c r="F72" s="12"/>
      <c r="G72" s="12"/>
      <c r="H72" s="12"/>
      <c r="I72" s="41"/>
      <c r="J72" s="12"/>
      <c r="K72" s="12"/>
      <c r="L72" s="33"/>
      <c r="M72" s="33"/>
      <c r="N72" s="42"/>
      <c r="O72" s="42"/>
      <c r="P72" s="12"/>
      <c r="Q72" s="12"/>
      <c r="R72" s="12"/>
      <c r="S72" s="12"/>
      <c r="T72" s="12"/>
      <c r="U72" s="12"/>
      <c r="V72" s="12"/>
      <c r="W72" s="12"/>
      <c r="X72" s="12"/>
      <c r="Y72" s="12"/>
      <c r="Z72" s="12"/>
    </row>
    <row r="73" spans="1:26" ht="22.5" hidden="1" customHeight="1" x14ac:dyDescent="0.2">
      <c r="A73" s="12"/>
      <c r="B73" s="12"/>
      <c r="C73" s="12"/>
      <c r="D73" s="12"/>
      <c r="E73" s="41"/>
      <c r="F73" s="12"/>
      <c r="G73" s="12"/>
      <c r="H73" s="12"/>
      <c r="I73" s="41"/>
      <c r="J73" s="12"/>
      <c r="K73" s="12"/>
      <c r="L73" s="33"/>
      <c r="M73" s="33"/>
      <c r="N73" s="42"/>
      <c r="O73" s="42"/>
      <c r="P73" s="12"/>
      <c r="Q73" s="12"/>
      <c r="R73" s="12"/>
      <c r="S73" s="12"/>
      <c r="T73" s="12"/>
      <c r="U73" s="12"/>
      <c r="V73" s="12"/>
      <c r="W73" s="12"/>
      <c r="X73" s="12"/>
      <c r="Y73" s="12"/>
      <c r="Z73" s="12"/>
    </row>
    <row r="74" spans="1:26" ht="22.5" hidden="1" customHeight="1" x14ac:dyDescent="0.2">
      <c r="A74" s="12"/>
      <c r="B74" s="12"/>
      <c r="C74" s="12"/>
      <c r="D74" s="12"/>
      <c r="E74" s="41"/>
      <c r="F74" s="12"/>
      <c r="G74" s="12"/>
      <c r="H74" s="12"/>
      <c r="I74" s="41"/>
      <c r="J74" s="12"/>
      <c r="K74" s="12"/>
      <c r="L74" s="33"/>
      <c r="M74" s="33"/>
      <c r="N74" s="42"/>
      <c r="O74" s="42"/>
      <c r="P74" s="12"/>
      <c r="Q74" s="12"/>
      <c r="R74" s="12"/>
      <c r="S74" s="12"/>
      <c r="T74" s="12"/>
      <c r="U74" s="12"/>
      <c r="V74" s="12"/>
      <c r="W74" s="12"/>
      <c r="X74" s="12"/>
      <c r="Y74" s="12"/>
      <c r="Z74" s="12"/>
    </row>
    <row r="75" spans="1:26" ht="22.5" hidden="1" customHeight="1" x14ac:dyDescent="0.2">
      <c r="A75" s="12"/>
      <c r="B75" s="12"/>
      <c r="C75" s="12"/>
      <c r="D75" s="12"/>
      <c r="E75" s="41"/>
      <c r="F75" s="12"/>
      <c r="G75" s="12"/>
      <c r="H75" s="12"/>
      <c r="I75" s="41"/>
      <c r="J75" s="12"/>
      <c r="K75" s="12"/>
      <c r="L75" s="33"/>
      <c r="M75" s="33"/>
      <c r="N75" s="42"/>
      <c r="O75" s="42"/>
      <c r="P75" s="12"/>
      <c r="Q75" s="12"/>
      <c r="R75" s="12"/>
      <c r="S75" s="12"/>
      <c r="T75" s="12"/>
      <c r="U75" s="12"/>
      <c r="V75" s="12"/>
      <c r="W75" s="12"/>
      <c r="X75" s="12"/>
      <c r="Y75" s="12"/>
      <c r="Z75" s="12"/>
    </row>
    <row r="76" spans="1:26" ht="22.5" hidden="1" customHeight="1" x14ac:dyDescent="0.2">
      <c r="A76" s="12"/>
      <c r="B76" s="12"/>
      <c r="C76" s="12"/>
      <c r="D76" s="12"/>
      <c r="E76" s="41"/>
      <c r="F76" s="12"/>
      <c r="G76" s="12"/>
      <c r="H76" s="12"/>
      <c r="I76" s="41"/>
      <c r="J76" s="12"/>
      <c r="K76" s="12"/>
      <c r="L76" s="33"/>
      <c r="M76" s="33"/>
      <c r="N76" s="42"/>
      <c r="O76" s="42"/>
      <c r="P76" s="12"/>
      <c r="Q76" s="12"/>
      <c r="R76" s="12"/>
      <c r="S76" s="12"/>
      <c r="T76" s="12"/>
      <c r="U76" s="12"/>
      <c r="V76" s="12"/>
      <c r="W76" s="12"/>
      <c r="X76" s="12"/>
      <c r="Y76" s="12"/>
      <c r="Z76" s="12"/>
    </row>
    <row r="77" spans="1:26" ht="22.5" hidden="1" customHeight="1" x14ac:dyDescent="0.2">
      <c r="A77" s="12"/>
      <c r="B77" s="12"/>
      <c r="C77" s="12"/>
      <c r="D77" s="12"/>
      <c r="E77" s="41"/>
      <c r="F77" s="12"/>
      <c r="G77" s="12"/>
      <c r="H77" s="12"/>
      <c r="I77" s="41"/>
      <c r="J77" s="12"/>
      <c r="K77" s="12"/>
      <c r="L77" s="33"/>
      <c r="M77" s="33"/>
      <c r="N77" s="42"/>
      <c r="O77" s="42"/>
      <c r="P77" s="12"/>
      <c r="Q77" s="12"/>
      <c r="R77" s="12"/>
      <c r="S77" s="12"/>
      <c r="T77" s="12"/>
      <c r="U77" s="12"/>
      <c r="V77" s="12"/>
      <c r="W77" s="12"/>
      <c r="X77" s="12"/>
      <c r="Y77" s="12"/>
      <c r="Z77" s="12"/>
    </row>
    <row r="78" spans="1:26" ht="22.5" hidden="1" customHeight="1" x14ac:dyDescent="0.2">
      <c r="A78" s="12"/>
      <c r="B78" s="12"/>
      <c r="C78" s="12"/>
      <c r="D78" s="12"/>
      <c r="E78" s="41"/>
      <c r="F78" s="12"/>
      <c r="G78" s="12"/>
      <c r="H78" s="12"/>
      <c r="I78" s="41"/>
      <c r="J78" s="12"/>
      <c r="K78" s="12"/>
      <c r="L78" s="33"/>
      <c r="M78" s="33"/>
      <c r="N78" s="42"/>
      <c r="O78" s="42"/>
      <c r="P78" s="12"/>
      <c r="Q78" s="12"/>
      <c r="R78" s="12"/>
      <c r="S78" s="12"/>
      <c r="T78" s="12"/>
      <c r="U78" s="12"/>
      <c r="V78" s="12"/>
      <c r="W78" s="12"/>
      <c r="X78" s="12"/>
      <c r="Y78" s="12"/>
      <c r="Z78" s="12"/>
    </row>
    <row r="79" spans="1:26" ht="22.5" hidden="1" customHeight="1" x14ac:dyDescent="0.2">
      <c r="A79" s="12"/>
      <c r="B79" s="12"/>
      <c r="C79" s="12"/>
      <c r="D79" s="12"/>
      <c r="E79" s="41"/>
      <c r="F79" s="12"/>
      <c r="G79" s="12"/>
      <c r="H79" s="12"/>
      <c r="I79" s="41"/>
      <c r="J79" s="12"/>
      <c r="K79" s="12"/>
      <c r="L79" s="33"/>
      <c r="M79" s="33"/>
      <c r="N79" s="42"/>
      <c r="O79" s="42"/>
      <c r="P79" s="12"/>
      <c r="Q79" s="12"/>
      <c r="R79" s="12"/>
      <c r="S79" s="12"/>
      <c r="T79" s="12"/>
      <c r="U79" s="12"/>
      <c r="V79" s="12"/>
      <c r="W79" s="12"/>
      <c r="X79" s="12"/>
      <c r="Y79" s="12"/>
      <c r="Z79" s="12"/>
    </row>
    <row r="80" spans="1:26" ht="22.5" hidden="1" customHeight="1" x14ac:dyDescent="0.2">
      <c r="A80" s="12"/>
      <c r="B80" s="12"/>
      <c r="C80" s="12"/>
      <c r="D80" s="12"/>
      <c r="E80" s="41"/>
      <c r="F80" s="12"/>
      <c r="G80" s="12"/>
      <c r="H80" s="12"/>
      <c r="I80" s="41"/>
      <c r="J80" s="12"/>
      <c r="K80" s="12"/>
      <c r="L80" s="33"/>
      <c r="M80" s="33"/>
      <c r="N80" s="42"/>
      <c r="O80" s="42"/>
      <c r="P80" s="12"/>
      <c r="Q80" s="12"/>
      <c r="R80" s="12"/>
      <c r="S80" s="12"/>
      <c r="T80" s="12"/>
      <c r="U80" s="12"/>
      <c r="V80" s="12"/>
      <c r="W80" s="12"/>
      <c r="X80" s="12"/>
      <c r="Y80" s="12"/>
      <c r="Z80" s="12"/>
    </row>
    <row r="81" spans="1:26" ht="22.5" hidden="1" customHeight="1" x14ac:dyDescent="0.2">
      <c r="A81" s="12"/>
      <c r="B81" s="12"/>
      <c r="C81" s="12"/>
      <c r="D81" s="12"/>
      <c r="E81" s="41"/>
      <c r="F81" s="12"/>
      <c r="G81" s="12"/>
      <c r="H81" s="12"/>
      <c r="I81" s="41"/>
      <c r="J81" s="12"/>
      <c r="K81" s="12"/>
      <c r="L81" s="33"/>
      <c r="M81" s="33"/>
      <c r="N81" s="42"/>
      <c r="O81" s="42"/>
      <c r="P81" s="12"/>
      <c r="Q81" s="12"/>
      <c r="R81" s="12"/>
      <c r="S81" s="12"/>
      <c r="T81" s="12"/>
      <c r="U81" s="12"/>
      <c r="V81" s="12"/>
      <c r="W81" s="12"/>
      <c r="X81" s="12"/>
      <c r="Y81" s="12"/>
      <c r="Z81" s="12"/>
    </row>
    <row r="82" spans="1:26" ht="22.5" hidden="1" customHeight="1" x14ac:dyDescent="0.2">
      <c r="A82" s="12"/>
      <c r="B82" s="12"/>
      <c r="C82" s="12"/>
      <c r="D82" s="12"/>
      <c r="E82" s="41"/>
      <c r="F82" s="12"/>
      <c r="G82" s="12"/>
      <c r="H82" s="12"/>
      <c r="I82" s="41"/>
      <c r="J82" s="12"/>
      <c r="K82" s="12"/>
      <c r="L82" s="33"/>
      <c r="M82" s="33"/>
      <c r="N82" s="42"/>
      <c r="O82" s="42"/>
      <c r="P82" s="12"/>
      <c r="Q82" s="12"/>
      <c r="R82" s="12"/>
      <c r="S82" s="12"/>
      <c r="T82" s="12"/>
      <c r="U82" s="12"/>
      <c r="V82" s="12"/>
      <c r="W82" s="12"/>
      <c r="X82" s="12"/>
      <c r="Y82" s="12"/>
      <c r="Z82" s="12"/>
    </row>
    <row r="83" spans="1:26" ht="22.5" hidden="1" customHeight="1" x14ac:dyDescent="0.2">
      <c r="A83" s="12"/>
      <c r="B83" s="12"/>
      <c r="C83" s="12"/>
      <c r="D83" s="12"/>
      <c r="E83" s="41"/>
      <c r="F83" s="12"/>
      <c r="G83" s="12"/>
      <c r="H83" s="12"/>
      <c r="I83" s="41"/>
      <c r="J83" s="12"/>
      <c r="K83" s="12"/>
      <c r="L83" s="33"/>
      <c r="M83" s="33"/>
      <c r="N83" s="42"/>
      <c r="O83" s="42"/>
      <c r="P83" s="12"/>
      <c r="Q83" s="12"/>
      <c r="R83" s="12"/>
      <c r="S83" s="12"/>
      <c r="T83" s="12"/>
      <c r="U83" s="12"/>
      <c r="V83" s="12"/>
      <c r="W83" s="12"/>
      <c r="X83" s="12"/>
      <c r="Y83" s="12"/>
      <c r="Z83" s="12"/>
    </row>
    <row r="84" spans="1:26" ht="22.5" hidden="1" customHeight="1" x14ac:dyDescent="0.2">
      <c r="A84" s="12"/>
      <c r="B84" s="12"/>
      <c r="C84" s="12"/>
      <c r="D84" s="12"/>
      <c r="E84" s="41"/>
      <c r="F84" s="12"/>
      <c r="G84" s="12"/>
      <c r="H84" s="12"/>
      <c r="I84" s="41"/>
      <c r="J84" s="12"/>
      <c r="K84" s="12"/>
      <c r="L84" s="33"/>
      <c r="M84" s="33"/>
      <c r="N84" s="42"/>
      <c r="O84" s="42"/>
      <c r="P84" s="12"/>
      <c r="Q84" s="12"/>
      <c r="R84" s="12"/>
      <c r="S84" s="12"/>
      <c r="T84" s="12"/>
      <c r="U84" s="12"/>
      <c r="V84" s="12"/>
      <c r="W84" s="12"/>
      <c r="X84" s="12"/>
      <c r="Y84" s="12"/>
      <c r="Z84" s="12"/>
    </row>
    <row r="85" spans="1:26" ht="22.5" hidden="1" customHeight="1" x14ac:dyDescent="0.2">
      <c r="A85" s="12"/>
      <c r="B85" s="12"/>
      <c r="C85" s="12"/>
      <c r="D85" s="12"/>
      <c r="E85" s="41"/>
      <c r="F85" s="12"/>
      <c r="G85" s="12"/>
      <c r="H85" s="12"/>
      <c r="I85" s="41"/>
      <c r="J85" s="12"/>
      <c r="K85" s="12"/>
      <c r="L85" s="33"/>
      <c r="M85" s="33"/>
      <c r="N85" s="42"/>
      <c r="O85" s="42"/>
      <c r="P85" s="12"/>
      <c r="Q85" s="12"/>
      <c r="R85" s="12"/>
      <c r="S85" s="12"/>
      <c r="T85" s="12"/>
      <c r="U85" s="12"/>
      <c r="V85" s="12"/>
      <c r="W85" s="12"/>
      <c r="X85" s="12"/>
      <c r="Y85" s="12"/>
      <c r="Z85" s="12"/>
    </row>
    <row r="86" spans="1:26" ht="22.5" hidden="1" customHeight="1" x14ac:dyDescent="0.2">
      <c r="A86" s="12"/>
      <c r="B86" s="12"/>
      <c r="C86" s="12"/>
      <c r="D86" s="12"/>
      <c r="E86" s="41"/>
      <c r="F86" s="12"/>
      <c r="G86" s="12"/>
      <c r="H86" s="12"/>
      <c r="I86" s="41"/>
      <c r="J86" s="12"/>
      <c r="K86" s="12"/>
      <c r="L86" s="33"/>
      <c r="M86" s="33"/>
      <c r="N86" s="42"/>
      <c r="O86" s="42"/>
      <c r="P86" s="12"/>
      <c r="Q86" s="12"/>
      <c r="R86" s="12"/>
      <c r="S86" s="12"/>
      <c r="T86" s="12"/>
      <c r="U86" s="12"/>
      <c r="V86" s="12"/>
      <c r="W86" s="12"/>
      <c r="X86" s="12"/>
      <c r="Y86" s="12"/>
      <c r="Z86" s="12"/>
    </row>
    <row r="87" spans="1:26" ht="22.5" hidden="1" customHeight="1" x14ac:dyDescent="0.2">
      <c r="A87" s="12"/>
      <c r="B87" s="12"/>
      <c r="C87" s="12"/>
      <c r="D87" s="12"/>
      <c r="E87" s="41"/>
      <c r="F87" s="12"/>
      <c r="G87" s="12"/>
      <c r="H87" s="12"/>
      <c r="I87" s="41"/>
      <c r="J87" s="12"/>
      <c r="K87" s="12"/>
      <c r="L87" s="33"/>
      <c r="M87" s="33"/>
      <c r="N87" s="42"/>
      <c r="O87" s="42"/>
      <c r="P87" s="12"/>
      <c r="Q87" s="12"/>
      <c r="R87" s="12"/>
      <c r="S87" s="12"/>
      <c r="T87" s="12"/>
      <c r="U87" s="12"/>
      <c r="V87" s="12"/>
      <c r="W87" s="12"/>
      <c r="X87" s="12"/>
      <c r="Y87" s="12"/>
      <c r="Z87" s="12"/>
    </row>
    <row r="88" spans="1:26" ht="22.5" hidden="1" customHeight="1" x14ac:dyDescent="0.2">
      <c r="A88" s="12"/>
      <c r="B88" s="12"/>
      <c r="C88" s="12"/>
      <c r="D88" s="12"/>
      <c r="E88" s="41"/>
      <c r="F88" s="12"/>
      <c r="G88" s="12"/>
      <c r="H88" s="12"/>
      <c r="I88" s="41"/>
      <c r="J88" s="12"/>
      <c r="K88" s="12"/>
      <c r="L88" s="33"/>
      <c r="M88" s="33"/>
      <c r="N88" s="42"/>
      <c r="O88" s="42"/>
      <c r="P88" s="12"/>
      <c r="Q88" s="12"/>
      <c r="R88" s="12"/>
      <c r="S88" s="12"/>
      <c r="T88" s="12"/>
      <c r="U88" s="12"/>
      <c r="V88" s="12"/>
      <c r="W88" s="12"/>
      <c r="X88" s="12"/>
      <c r="Y88" s="12"/>
      <c r="Z88" s="12"/>
    </row>
    <row r="89" spans="1:26" ht="22.5" hidden="1" customHeight="1" x14ac:dyDescent="0.2">
      <c r="A89" s="12"/>
      <c r="B89" s="12"/>
      <c r="C89" s="12"/>
      <c r="D89" s="12"/>
      <c r="E89" s="41"/>
      <c r="F89" s="12"/>
      <c r="G89" s="12"/>
      <c r="H89" s="12"/>
      <c r="I89" s="41"/>
      <c r="J89" s="12"/>
      <c r="K89" s="12"/>
      <c r="L89" s="33"/>
      <c r="M89" s="33"/>
      <c r="N89" s="42"/>
      <c r="O89" s="42"/>
      <c r="P89" s="12"/>
      <c r="Q89" s="12"/>
      <c r="R89" s="12"/>
      <c r="S89" s="12"/>
      <c r="T89" s="12"/>
      <c r="U89" s="12"/>
      <c r="V89" s="12"/>
      <c r="W89" s="12"/>
      <c r="X89" s="12"/>
      <c r="Y89" s="12"/>
      <c r="Z89" s="12"/>
    </row>
    <row r="90" spans="1:26" ht="22.5" hidden="1" customHeight="1" x14ac:dyDescent="0.2">
      <c r="A90" s="12"/>
      <c r="B90" s="12"/>
      <c r="C90" s="12"/>
      <c r="D90" s="12"/>
      <c r="E90" s="41"/>
      <c r="F90" s="12"/>
      <c r="G90" s="12"/>
      <c r="H90" s="12"/>
      <c r="I90" s="41"/>
      <c r="J90" s="12"/>
      <c r="K90" s="12"/>
      <c r="L90" s="33"/>
      <c r="M90" s="33"/>
      <c r="N90" s="42"/>
      <c r="O90" s="42"/>
      <c r="P90" s="12"/>
      <c r="Q90" s="12"/>
      <c r="R90" s="12"/>
      <c r="S90" s="12"/>
      <c r="T90" s="12"/>
      <c r="U90" s="12"/>
      <c r="V90" s="12"/>
      <c r="W90" s="12"/>
      <c r="X90" s="12"/>
      <c r="Y90" s="12"/>
      <c r="Z90" s="12"/>
    </row>
    <row r="91" spans="1:26" ht="22.5" hidden="1" customHeight="1" x14ac:dyDescent="0.2">
      <c r="A91" s="12"/>
      <c r="B91" s="12"/>
      <c r="C91" s="12"/>
      <c r="D91" s="12"/>
      <c r="E91" s="41"/>
      <c r="F91" s="12"/>
      <c r="G91" s="12"/>
      <c r="H91" s="12"/>
      <c r="I91" s="41"/>
      <c r="J91" s="12"/>
      <c r="K91" s="12"/>
      <c r="L91" s="33"/>
      <c r="M91" s="33"/>
      <c r="N91" s="42"/>
      <c r="O91" s="42"/>
      <c r="P91" s="12"/>
      <c r="Q91" s="12"/>
      <c r="R91" s="12"/>
      <c r="S91" s="12"/>
      <c r="T91" s="12"/>
      <c r="U91" s="12"/>
      <c r="V91" s="12"/>
      <c r="W91" s="12"/>
      <c r="X91" s="12"/>
      <c r="Y91" s="12"/>
      <c r="Z91" s="12"/>
    </row>
    <row r="92" spans="1:26" ht="22.5" hidden="1" customHeight="1" x14ac:dyDescent="0.2">
      <c r="A92" s="12"/>
      <c r="B92" s="12"/>
      <c r="C92" s="12"/>
      <c r="D92" s="12"/>
      <c r="E92" s="41"/>
      <c r="F92" s="12"/>
      <c r="G92" s="12"/>
      <c r="H92" s="12"/>
      <c r="I92" s="41"/>
      <c r="J92" s="12"/>
      <c r="K92" s="12"/>
      <c r="L92" s="33"/>
      <c r="M92" s="33"/>
      <c r="N92" s="42"/>
      <c r="O92" s="42"/>
      <c r="P92" s="12"/>
      <c r="Q92" s="12"/>
      <c r="R92" s="12"/>
      <c r="S92" s="12"/>
      <c r="T92" s="12"/>
      <c r="U92" s="12"/>
      <c r="V92" s="12"/>
      <c r="W92" s="12"/>
      <c r="X92" s="12"/>
      <c r="Y92" s="12"/>
      <c r="Z92" s="12"/>
    </row>
    <row r="93" spans="1:26" ht="22.5" hidden="1" customHeight="1" x14ac:dyDescent="0.2">
      <c r="A93" s="12"/>
      <c r="B93" s="12"/>
      <c r="C93" s="12"/>
      <c r="D93" s="12"/>
      <c r="E93" s="41"/>
      <c r="F93" s="12"/>
      <c r="G93" s="12"/>
      <c r="H93" s="12"/>
      <c r="I93" s="41"/>
      <c r="J93" s="12"/>
      <c r="K93" s="12"/>
      <c r="L93" s="33"/>
      <c r="M93" s="33"/>
      <c r="N93" s="42"/>
      <c r="O93" s="42"/>
      <c r="P93" s="12"/>
      <c r="Q93" s="12"/>
      <c r="R93" s="12"/>
      <c r="S93" s="12"/>
      <c r="T93" s="12"/>
      <c r="U93" s="12"/>
      <c r="V93" s="12"/>
      <c r="W93" s="12"/>
      <c r="X93" s="12"/>
      <c r="Y93" s="12"/>
      <c r="Z93" s="12"/>
    </row>
    <row r="94" spans="1:26" ht="22.5" hidden="1" customHeight="1" x14ac:dyDescent="0.2">
      <c r="A94" s="12"/>
      <c r="B94" s="12"/>
      <c r="C94" s="12"/>
      <c r="D94" s="12"/>
      <c r="E94" s="41"/>
      <c r="F94" s="12"/>
      <c r="G94" s="12"/>
      <c r="H94" s="12"/>
      <c r="I94" s="41"/>
      <c r="J94" s="12"/>
      <c r="K94" s="12"/>
      <c r="L94" s="33"/>
      <c r="M94" s="33"/>
      <c r="N94" s="42"/>
      <c r="O94" s="42"/>
      <c r="P94" s="12"/>
      <c r="Q94" s="12"/>
      <c r="R94" s="12"/>
      <c r="S94" s="12"/>
      <c r="T94" s="12"/>
      <c r="U94" s="12"/>
      <c r="V94" s="12"/>
      <c r="W94" s="12"/>
      <c r="X94" s="12"/>
      <c r="Y94" s="12"/>
      <c r="Z94" s="12"/>
    </row>
    <row r="95" spans="1:26" ht="22.5" hidden="1" customHeight="1" x14ac:dyDescent="0.2">
      <c r="A95" s="12"/>
      <c r="B95" s="12"/>
      <c r="C95" s="12"/>
      <c r="D95" s="12"/>
      <c r="E95" s="41"/>
      <c r="F95" s="12"/>
      <c r="G95" s="12"/>
      <c r="H95" s="12"/>
      <c r="I95" s="41"/>
      <c r="J95" s="12"/>
      <c r="K95" s="12"/>
      <c r="L95" s="33"/>
      <c r="M95" s="33"/>
      <c r="N95" s="42"/>
      <c r="O95" s="42"/>
      <c r="P95" s="12"/>
      <c r="Q95" s="12"/>
      <c r="R95" s="12"/>
      <c r="S95" s="12"/>
      <c r="T95" s="12"/>
      <c r="U95" s="12"/>
      <c r="V95" s="12"/>
      <c r="W95" s="12"/>
      <c r="X95" s="12"/>
      <c r="Y95" s="12"/>
      <c r="Z95" s="12"/>
    </row>
    <row r="96" spans="1:26" ht="22.5" hidden="1" customHeight="1" x14ac:dyDescent="0.2">
      <c r="A96" s="12"/>
      <c r="B96" s="12"/>
      <c r="C96" s="12"/>
      <c r="D96" s="12"/>
      <c r="E96" s="41"/>
      <c r="F96" s="12"/>
      <c r="G96" s="12"/>
      <c r="H96" s="12"/>
      <c r="I96" s="41"/>
      <c r="J96" s="12"/>
      <c r="K96" s="12"/>
      <c r="L96" s="33"/>
      <c r="M96" s="33"/>
      <c r="N96" s="42"/>
      <c r="O96" s="42"/>
      <c r="P96" s="12"/>
      <c r="Q96" s="12"/>
      <c r="R96" s="12"/>
      <c r="S96" s="12"/>
      <c r="T96" s="12"/>
      <c r="U96" s="12"/>
      <c r="V96" s="12"/>
      <c r="W96" s="12"/>
      <c r="X96" s="12"/>
      <c r="Y96" s="12"/>
      <c r="Z96" s="12"/>
    </row>
    <row r="97" spans="1:26" ht="22.5" hidden="1" customHeight="1" x14ac:dyDescent="0.2">
      <c r="A97" s="12"/>
      <c r="B97" s="12"/>
      <c r="C97" s="12"/>
      <c r="D97" s="12"/>
      <c r="E97" s="41"/>
      <c r="F97" s="12"/>
      <c r="G97" s="12"/>
      <c r="H97" s="12"/>
      <c r="I97" s="41"/>
      <c r="J97" s="12"/>
      <c r="K97" s="12"/>
      <c r="L97" s="33"/>
      <c r="M97" s="33"/>
      <c r="N97" s="42"/>
      <c r="O97" s="42"/>
      <c r="P97" s="12"/>
      <c r="Q97" s="12"/>
      <c r="R97" s="12"/>
      <c r="S97" s="12"/>
      <c r="T97" s="12"/>
      <c r="U97" s="12"/>
      <c r="V97" s="12"/>
      <c r="W97" s="12"/>
      <c r="X97" s="12"/>
      <c r="Y97" s="12"/>
      <c r="Z97" s="12"/>
    </row>
    <row r="98" spans="1:26" ht="22.5" hidden="1" customHeight="1" x14ac:dyDescent="0.2">
      <c r="A98" s="12"/>
      <c r="B98" s="12"/>
      <c r="C98" s="12"/>
      <c r="D98" s="12"/>
      <c r="E98" s="41"/>
      <c r="F98" s="12"/>
      <c r="G98" s="12"/>
      <c r="H98" s="12"/>
      <c r="I98" s="41"/>
      <c r="J98" s="12"/>
      <c r="K98" s="12"/>
      <c r="L98" s="33"/>
      <c r="M98" s="33"/>
      <c r="N98" s="42"/>
      <c r="O98" s="42"/>
      <c r="P98" s="12"/>
      <c r="Q98" s="12"/>
      <c r="R98" s="12"/>
      <c r="S98" s="12"/>
      <c r="T98" s="12"/>
      <c r="U98" s="12"/>
      <c r="V98" s="12"/>
      <c r="W98" s="12"/>
      <c r="X98" s="12"/>
      <c r="Y98" s="12"/>
      <c r="Z98" s="12"/>
    </row>
    <row r="99" spans="1:26" ht="22.5" hidden="1" customHeight="1" x14ac:dyDescent="0.2">
      <c r="A99" s="12"/>
      <c r="B99" s="12"/>
      <c r="C99" s="12"/>
      <c r="D99" s="12"/>
      <c r="E99" s="41"/>
      <c r="F99" s="12"/>
      <c r="G99" s="12"/>
      <c r="H99" s="12"/>
      <c r="I99" s="41"/>
      <c r="J99" s="12"/>
      <c r="K99" s="12"/>
      <c r="L99" s="33"/>
      <c r="M99" s="33"/>
      <c r="N99" s="42"/>
      <c r="O99" s="42"/>
      <c r="P99" s="12"/>
      <c r="Q99" s="12"/>
      <c r="R99" s="12"/>
      <c r="S99" s="12"/>
      <c r="T99" s="12"/>
      <c r="U99" s="12"/>
      <c r="V99" s="12"/>
      <c r="W99" s="12"/>
      <c r="X99" s="12"/>
      <c r="Y99" s="12"/>
      <c r="Z99" s="12"/>
    </row>
    <row r="100" spans="1:26" ht="22.5" hidden="1" customHeight="1" x14ac:dyDescent="0.2">
      <c r="A100" s="12"/>
      <c r="B100" s="12"/>
      <c r="C100" s="12"/>
      <c r="D100" s="12"/>
      <c r="E100" s="41"/>
      <c r="F100" s="12"/>
      <c r="G100" s="12"/>
      <c r="H100" s="12"/>
      <c r="I100" s="41"/>
      <c r="J100" s="12"/>
      <c r="K100" s="12"/>
      <c r="L100" s="33"/>
      <c r="M100" s="33"/>
      <c r="N100" s="42"/>
      <c r="O100" s="42"/>
      <c r="P100" s="12"/>
      <c r="Q100" s="12"/>
      <c r="R100" s="12"/>
      <c r="S100" s="12"/>
      <c r="T100" s="12"/>
      <c r="U100" s="12"/>
      <c r="V100" s="12"/>
      <c r="W100" s="12"/>
      <c r="X100" s="12"/>
      <c r="Y100" s="12"/>
      <c r="Z100" s="12"/>
    </row>
    <row r="101" spans="1:26" ht="22.5" hidden="1" customHeight="1" x14ac:dyDescent="0.2">
      <c r="A101" s="12"/>
      <c r="B101" s="12"/>
      <c r="C101" s="12"/>
      <c r="D101" s="12"/>
      <c r="E101" s="41"/>
      <c r="F101" s="12"/>
      <c r="G101" s="12"/>
      <c r="H101" s="12"/>
      <c r="I101" s="41"/>
      <c r="J101" s="12"/>
      <c r="K101" s="12"/>
      <c r="L101" s="33"/>
      <c r="M101" s="33"/>
      <c r="N101" s="42"/>
      <c r="O101" s="42"/>
      <c r="P101" s="12"/>
      <c r="Q101" s="12"/>
      <c r="R101" s="12"/>
      <c r="S101" s="12"/>
      <c r="T101" s="12"/>
      <c r="U101" s="12"/>
      <c r="V101" s="12"/>
      <c r="W101" s="12"/>
      <c r="X101" s="12"/>
      <c r="Y101" s="12"/>
      <c r="Z101" s="12"/>
    </row>
    <row r="102" spans="1:26" ht="22.5" hidden="1" customHeight="1" x14ac:dyDescent="0.2">
      <c r="A102" s="12"/>
      <c r="B102" s="12"/>
      <c r="C102" s="12"/>
      <c r="D102" s="12"/>
      <c r="E102" s="41"/>
      <c r="F102" s="12"/>
      <c r="G102" s="12"/>
      <c r="H102" s="12"/>
      <c r="I102" s="41"/>
      <c r="J102" s="12"/>
      <c r="K102" s="12"/>
      <c r="L102" s="33"/>
      <c r="M102" s="33"/>
      <c r="N102" s="42"/>
      <c r="O102" s="42"/>
      <c r="P102" s="12"/>
      <c r="Q102" s="12"/>
      <c r="R102" s="12"/>
      <c r="S102" s="12"/>
      <c r="T102" s="12"/>
      <c r="U102" s="12"/>
      <c r="V102" s="12"/>
      <c r="W102" s="12"/>
      <c r="X102" s="12"/>
      <c r="Y102" s="12"/>
      <c r="Z102" s="12"/>
    </row>
    <row r="103" spans="1:26" ht="22.5" hidden="1" customHeight="1" x14ac:dyDescent="0.2">
      <c r="A103" s="12"/>
      <c r="B103" s="12"/>
      <c r="C103" s="12"/>
      <c r="D103" s="12"/>
      <c r="E103" s="41"/>
      <c r="F103" s="12"/>
      <c r="G103" s="12"/>
      <c r="H103" s="12"/>
      <c r="I103" s="41"/>
      <c r="J103" s="12"/>
      <c r="K103" s="12"/>
      <c r="L103" s="33"/>
      <c r="M103" s="33"/>
      <c r="N103" s="42"/>
      <c r="O103" s="42"/>
      <c r="P103" s="12"/>
      <c r="Q103" s="12"/>
      <c r="R103" s="12"/>
      <c r="S103" s="12"/>
      <c r="T103" s="12"/>
      <c r="U103" s="12"/>
      <c r="V103" s="12"/>
      <c r="W103" s="12"/>
      <c r="X103" s="12"/>
      <c r="Y103" s="12"/>
      <c r="Z103" s="12"/>
    </row>
    <row r="104" spans="1:26" ht="22.5" hidden="1" customHeight="1" x14ac:dyDescent="0.2">
      <c r="A104" s="12"/>
      <c r="B104" s="12"/>
      <c r="C104" s="12"/>
      <c r="D104" s="12"/>
      <c r="E104" s="41"/>
      <c r="F104" s="12"/>
      <c r="G104" s="12"/>
      <c r="H104" s="12"/>
      <c r="I104" s="41"/>
      <c r="J104" s="12"/>
      <c r="K104" s="12"/>
      <c r="L104" s="33"/>
      <c r="M104" s="33"/>
      <c r="N104" s="42"/>
      <c r="O104" s="42"/>
      <c r="P104" s="12"/>
      <c r="Q104" s="12"/>
      <c r="R104" s="12"/>
      <c r="S104" s="12"/>
      <c r="T104" s="12"/>
      <c r="U104" s="12"/>
      <c r="V104" s="12"/>
      <c r="W104" s="12"/>
      <c r="X104" s="12"/>
      <c r="Y104" s="12"/>
      <c r="Z104" s="12"/>
    </row>
    <row r="105" spans="1:26" ht="22.5" hidden="1" customHeight="1" x14ac:dyDescent="0.2">
      <c r="A105" s="12"/>
      <c r="B105" s="12"/>
      <c r="C105" s="12"/>
      <c r="D105" s="12"/>
      <c r="E105" s="41"/>
      <c r="F105" s="12"/>
      <c r="G105" s="12"/>
      <c r="H105" s="12"/>
      <c r="I105" s="41"/>
      <c r="J105" s="12"/>
      <c r="K105" s="12"/>
      <c r="L105" s="33"/>
      <c r="M105" s="33"/>
      <c r="N105" s="42"/>
      <c r="O105" s="42"/>
      <c r="P105" s="12"/>
      <c r="Q105" s="12"/>
      <c r="R105" s="12"/>
      <c r="S105" s="12"/>
      <c r="T105" s="12"/>
      <c r="U105" s="12"/>
      <c r="V105" s="12"/>
      <c r="W105" s="12"/>
      <c r="X105" s="12"/>
      <c r="Y105" s="12"/>
      <c r="Z105" s="12"/>
    </row>
    <row r="106" spans="1:26" ht="22.5" hidden="1" customHeight="1" x14ac:dyDescent="0.2">
      <c r="A106" s="12"/>
      <c r="B106" s="12"/>
      <c r="C106" s="12"/>
      <c r="D106" s="12"/>
      <c r="E106" s="41"/>
      <c r="F106" s="12"/>
      <c r="G106" s="12"/>
      <c r="H106" s="12"/>
      <c r="I106" s="41"/>
      <c r="J106" s="12"/>
      <c r="K106" s="12"/>
      <c r="L106" s="33"/>
      <c r="M106" s="33"/>
      <c r="N106" s="42"/>
      <c r="O106" s="42"/>
      <c r="P106" s="12"/>
      <c r="Q106" s="12"/>
      <c r="R106" s="12"/>
      <c r="S106" s="12"/>
      <c r="T106" s="12"/>
      <c r="U106" s="12"/>
      <c r="V106" s="12"/>
      <c r="W106" s="12"/>
      <c r="X106" s="12"/>
      <c r="Y106" s="12"/>
      <c r="Z106" s="12"/>
    </row>
    <row r="107" spans="1:26" ht="22.5" hidden="1" customHeight="1" x14ac:dyDescent="0.2">
      <c r="A107" s="12"/>
      <c r="B107" s="12"/>
      <c r="C107" s="12"/>
      <c r="D107" s="12"/>
      <c r="E107" s="41"/>
      <c r="F107" s="12"/>
      <c r="G107" s="12"/>
      <c r="H107" s="12"/>
      <c r="I107" s="41"/>
      <c r="J107" s="12"/>
      <c r="K107" s="12"/>
      <c r="L107" s="33"/>
      <c r="M107" s="33"/>
      <c r="N107" s="42"/>
      <c r="O107" s="42"/>
      <c r="P107" s="12"/>
      <c r="Q107" s="12"/>
      <c r="R107" s="12"/>
      <c r="S107" s="12"/>
      <c r="T107" s="12"/>
      <c r="U107" s="12"/>
      <c r="V107" s="12"/>
      <c r="W107" s="12"/>
      <c r="X107" s="12"/>
      <c r="Y107" s="12"/>
      <c r="Z107" s="12"/>
    </row>
    <row r="108" spans="1:26" ht="22.5" hidden="1" customHeight="1" x14ac:dyDescent="0.2">
      <c r="A108" s="12"/>
      <c r="B108" s="12"/>
      <c r="C108" s="12"/>
      <c r="D108" s="12"/>
      <c r="E108" s="41"/>
      <c r="F108" s="12"/>
      <c r="G108" s="12"/>
      <c r="H108" s="12"/>
      <c r="I108" s="41"/>
      <c r="J108" s="12"/>
      <c r="K108" s="12"/>
      <c r="L108" s="33"/>
      <c r="M108" s="33"/>
      <c r="N108" s="42"/>
      <c r="O108" s="42"/>
      <c r="P108" s="12"/>
      <c r="Q108" s="12"/>
      <c r="R108" s="12"/>
      <c r="S108" s="12"/>
      <c r="T108" s="12"/>
      <c r="U108" s="12"/>
      <c r="V108" s="12"/>
      <c r="W108" s="12"/>
      <c r="X108" s="12"/>
      <c r="Y108" s="12"/>
      <c r="Z108" s="12"/>
    </row>
    <row r="109" spans="1:26" ht="22.5" hidden="1" customHeight="1" x14ac:dyDescent="0.2">
      <c r="A109" s="12"/>
      <c r="B109" s="12"/>
      <c r="C109" s="12"/>
      <c r="D109" s="12"/>
      <c r="E109" s="41"/>
      <c r="F109" s="12"/>
      <c r="G109" s="12"/>
      <c r="H109" s="12"/>
      <c r="I109" s="41"/>
      <c r="J109" s="12"/>
      <c r="K109" s="12"/>
      <c r="L109" s="33"/>
      <c r="M109" s="33"/>
      <c r="N109" s="42"/>
      <c r="O109" s="42"/>
      <c r="P109" s="12"/>
      <c r="Q109" s="12"/>
      <c r="R109" s="12"/>
      <c r="S109" s="12"/>
      <c r="T109" s="12"/>
      <c r="U109" s="12"/>
      <c r="V109" s="12"/>
      <c r="W109" s="12"/>
      <c r="X109" s="12"/>
      <c r="Y109" s="12"/>
      <c r="Z109" s="12"/>
    </row>
    <row r="110" spans="1:26" ht="22.5" hidden="1" customHeight="1" x14ac:dyDescent="0.2">
      <c r="A110" s="12"/>
      <c r="B110" s="12"/>
      <c r="C110" s="12"/>
      <c r="D110" s="12"/>
      <c r="E110" s="41"/>
      <c r="F110" s="12"/>
      <c r="G110" s="12"/>
      <c r="H110" s="12"/>
      <c r="I110" s="41"/>
      <c r="J110" s="12"/>
      <c r="K110" s="12"/>
      <c r="L110" s="33"/>
      <c r="M110" s="33"/>
      <c r="N110" s="42"/>
      <c r="O110" s="42"/>
      <c r="P110" s="12"/>
      <c r="Q110" s="12"/>
      <c r="R110" s="12"/>
      <c r="S110" s="12"/>
      <c r="T110" s="12"/>
      <c r="U110" s="12"/>
      <c r="V110" s="12"/>
      <c r="W110" s="12"/>
      <c r="X110" s="12"/>
      <c r="Y110" s="12"/>
      <c r="Z110" s="12"/>
    </row>
    <row r="111" spans="1:26" ht="22.5" hidden="1" customHeight="1" x14ac:dyDescent="0.2">
      <c r="A111" s="12"/>
      <c r="B111" s="12"/>
      <c r="C111" s="12"/>
      <c r="D111" s="12"/>
      <c r="E111" s="41"/>
      <c r="F111" s="12"/>
      <c r="G111" s="12"/>
      <c r="H111" s="12"/>
      <c r="I111" s="41"/>
      <c r="J111" s="12"/>
      <c r="K111" s="12"/>
      <c r="L111" s="33"/>
      <c r="M111" s="33"/>
      <c r="N111" s="42"/>
      <c r="O111" s="42"/>
      <c r="P111" s="12"/>
      <c r="Q111" s="12"/>
      <c r="R111" s="12"/>
      <c r="S111" s="12"/>
      <c r="T111" s="12"/>
      <c r="U111" s="12"/>
      <c r="V111" s="12"/>
      <c r="W111" s="12"/>
      <c r="X111" s="12"/>
      <c r="Y111" s="12"/>
      <c r="Z111" s="12"/>
    </row>
    <row r="112" spans="1:26" ht="22.5" hidden="1" customHeight="1" x14ac:dyDescent="0.2">
      <c r="A112" s="12"/>
      <c r="B112" s="12"/>
      <c r="C112" s="12"/>
      <c r="D112" s="12"/>
      <c r="E112" s="41"/>
      <c r="F112" s="12"/>
      <c r="G112" s="12"/>
      <c r="H112" s="12"/>
      <c r="I112" s="41"/>
      <c r="J112" s="12"/>
      <c r="K112" s="12"/>
      <c r="L112" s="33"/>
      <c r="M112" s="33"/>
      <c r="N112" s="42"/>
      <c r="O112" s="42"/>
      <c r="P112" s="12"/>
      <c r="Q112" s="12"/>
      <c r="R112" s="12"/>
      <c r="S112" s="12"/>
      <c r="T112" s="12"/>
      <c r="U112" s="12"/>
      <c r="V112" s="12"/>
      <c r="W112" s="12"/>
      <c r="X112" s="12"/>
      <c r="Y112" s="12"/>
      <c r="Z112" s="12"/>
    </row>
    <row r="113" spans="1:26" ht="22.5" hidden="1" customHeight="1" x14ac:dyDescent="0.2">
      <c r="A113" s="12"/>
      <c r="B113" s="12"/>
      <c r="C113" s="12"/>
      <c r="D113" s="12"/>
      <c r="E113" s="41"/>
      <c r="F113" s="12"/>
      <c r="G113" s="12"/>
      <c r="H113" s="12"/>
      <c r="I113" s="41"/>
      <c r="J113" s="12"/>
      <c r="K113" s="12"/>
      <c r="L113" s="33"/>
      <c r="M113" s="33"/>
      <c r="N113" s="42"/>
      <c r="O113" s="42"/>
      <c r="P113" s="12"/>
      <c r="Q113" s="12"/>
      <c r="R113" s="12"/>
      <c r="S113" s="12"/>
      <c r="T113" s="12"/>
      <c r="U113" s="12"/>
      <c r="V113" s="12"/>
      <c r="W113" s="12"/>
      <c r="X113" s="12"/>
      <c r="Y113" s="12"/>
      <c r="Z113" s="12"/>
    </row>
    <row r="114" spans="1:26" ht="22.5" hidden="1" customHeight="1" x14ac:dyDescent="0.2">
      <c r="A114" s="12"/>
      <c r="B114" s="12"/>
      <c r="C114" s="12"/>
      <c r="D114" s="12"/>
      <c r="E114" s="41"/>
      <c r="F114" s="12"/>
      <c r="G114" s="12"/>
      <c r="H114" s="12"/>
      <c r="I114" s="41"/>
      <c r="J114" s="12"/>
      <c r="K114" s="12"/>
      <c r="L114" s="33"/>
      <c r="M114" s="33"/>
      <c r="N114" s="42"/>
      <c r="O114" s="42"/>
      <c r="P114" s="12"/>
      <c r="Q114" s="12"/>
      <c r="R114" s="12"/>
      <c r="S114" s="12"/>
      <c r="T114" s="12"/>
      <c r="U114" s="12"/>
      <c r="V114" s="12"/>
      <c r="W114" s="12"/>
      <c r="X114" s="12"/>
      <c r="Y114" s="12"/>
      <c r="Z114" s="12"/>
    </row>
    <row r="115" spans="1:26" ht="22.5" hidden="1" customHeight="1" x14ac:dyDescent="0.2">
      <c r="A115" s="12"/>
      <c r="B115" s="12"/>
      <c r="C115" s="12"/>
      <c r="D115" s="12"/>
      <c r="E115" s="41"/>
      <c r="F115" s="12"/>
      <c r="G115" s="12"/>
      <c r="H115" s="12"/>
      <c r="I115" s="41"/>
      <c r="J115" s="12"/>
      <c r="K115" s="12"/>
      <c r="L115" s="33"/>
      <c r="M115" s="33"/>
      <c r="N115" s="42"/>
      <c r="O115" s="42"/>
      <c r="P115" s="12"/>
      <c r="Q115" s="12"/>
      <c r="R115" s="12"/>
      <c r="S115" s="12"/>
      <c r="T115" s="12"/>
      <c r="U115" s="12"/>
      <c r="V115" s="12"/>
      <c r="W115" s="12"/>
      <c r="X115" s="12"/>
      <c r="Y115" s="12"/>
      <c r="Z115" s="12"/>
    </row>
    <row r="116" spans="1:26" ht="22.5" hidden="1" customHeight="1" x14ac:dyDescent="0.2">
      <c r="A116" s="12"/>
      <c r="B116" s="12"/>
      <c r="C116" s="12"/>
      <c r="D116" s="12"/>
      <c r="E116" s="41"/>
      <c r="F116" s="12"/>
      <c r="G116" s="12"/>
      <c r="H116" s="12"/>
      <c r="I116" s="41"/>
      <c r="J116" s="12"/>
      <c r="K116" s="12"/>
      <c r="L116" s="33"/>
      <c r="M116" s="33"/>
      <c r="N116" s="42"/>
      <c r="O116" s="42"/>
      <c r="P116" s="12"/>
      <c r="Q116" s="12"/>
      <c r="R116" s="12"/>
      <c r="S116" s="12"/>
      <c r="T116" s="12"/>
      <c r="U116" s="12"/>
      <c r="V116" s="12"/>
      <c r="W116" s="12"/>
      <c r="X116" s="12"/>
      <c r="Y116" s="12"/>
      <c r="Z116" s="12"/>
    </row>
    <row r="117" spans="1:26" ht="22.5" hidden="1" customHeight="1" x14ac:dyDescent="0.2">
      <c r="A117" s="12"/>
      <c r="B117" s="12"/>
      <c r="C117" s="12"/>
      <c r="D117" s="12"/>
      <c r="E117" s="41"/>
      <c r="F117" s="12"/>
      <c r="G117" s="12"/>
      <c r="H117" s="12"/>
      <c r="I117" s="41"/>
      <c r="J117" s="12"/>
      <c r="K117" s="12"/>
      <c r="L117" s="33"/>
      <c r="M117" s="33"/>
      <c r="N117" s="42"/>
      <c r="O117" s="42"/>
      <c r="P117" s="12"/>
      <c r="Q117" s="12"/>
      <c r="R117" s="12"/>
      <c r="S117" s="12"/>
      <c r="T117" s="12"/>
      <c r="U117" s="12"/>
      <c r="V117" s="12"/>
      <c r="W117" s="12"/>
      <c r="X117" s="12"/>
      <c r="Y117" s="12"/>
      <c r="Z117" s="12"/>
    </row>
    <row r="118" spans="1:26" ht="22.5" hidden="1" customHeight="1" x14ac:dyDescent="0.2">
      <c r="A118" s="12"/>
      <c r="B118" s="12"/>
      <c r="C118" s="12"/>
      <c r="D118" s="12"/>
      <c r="E118" s="41"/>
      <c r="F118" s="12"/>
      <c r="G118" s="12"/>
      <c r="H118" s="12"/>
      <c r="I118" s="41"/>
      <c r="J118" s="12"/>
      <c r="K118" s="12"/>
      <c r="L118" s="33"/>
      <c r="M118" s="33"/>
      <c r="N118" s="42"/>
      <c r="O118" s="42"/>
      <c r="P118" s="12"/>
      <c r="Q118" s="12"/>
      <c r="R118" s="12"/>
      <c r="S118" s="12"/>
      <c r="T118" s="12"/>
      <c r="U118" s="12"/>
      <c r="V118" s="12"/>
      <c r="W118" s="12"/>
      <c r="X118" s="12"/>
      <c r="Y118" s="12"/>
      <c r="Z118" s="12"/>
    </row>
    <row r="119" spans="1:26" ht="22.5" hidden="1" customHeight="1" x14ac:dyDescent="0.2">
      <c r="A119" s="12"/>
      <c r="B119" s="12"/>
      <c r="C119" s="12"/>
      <c r="D119" s="12"/>
      <c r="E119" s="41"/>
      <c r="F119" s="12"/>
      <c r="G119" s="12"/>
      <c r="H119" s="12"/>
      <c r="I119" s="41"/>
      <c r="J119" s="12"/>
      <c r="K119" s="12"/>
      <c r="L119" s="33"/>
      <c r="M119" s="33"/>
      <c r="N119" s="42"/>
      <c r="O119" s="42"/>
      <c r="P119" s="12"/>
      <c r="Q119" s="12"/>
      <c r="R119" s="12"/>
      <c r="S119" s="12"/>
      <c r="T119" s="12"/>
      <c r="U119" s="12"/>
      <c r="V119" s="12"/>
      <c r="W119" s="12"/>
      <c r="X119" s="12"/>
      <c r="Y119" s="12"/>
      <c r="Z119" s="12"/>
    </row>
    <row r="120" spans="1:26" ht="22.5" hidden="1" customHeight="1" x14ac:dyDescent="0.2">
      <c r="A120" s="12"/>
      <c r="B120" s="12"/>
      <c r="C120" s="12"/>
      <c r="D120" s="12"/>
      <c r="E120" s="41"/>
      <c r="F120" s="12"/>
      <c r="G120" s="12"/>
      <c r="H120" s="12"/>
      <c r="I120" s="41"/>
      <c r="J120" s="12"/>
      <c r="K120" s="12"/>
      <c r="L120" s="33"/>
      <c r="M120" s="33"/>
      <c r="N120" s="42"/>
      <c r="O120" s="42"/>
      <c r="P120" s="12"/>
      <c r="Q120" s="12"/>
      <c r="R120" s="12"/>
      <c r="S120" s="12"/>
      <c r="T120" s="12"/>
      <c r="U120" s="12"/>
      <c r="V120" s="12"/>
      <c r="W120" s="12"/>
      <c r="X120" s="12"/>
      <c r="Y120" s="12"/>
      <c r="Z120" s="12"/>
    </row>
    <row r="121" spans="1:26" ht="22.5" hidden="1" customHeight="1" x14ac:dyDescent="0.2">
      <c r="A121" s="12"/>
      <c r="B121" s="12"/>
      <c r="C121" s="12"/>
      <c r="D121" s="12"/>
      <c r="E121" s="41"/>
      <c r="F121" s="12"/>
      <c r="G121" s="12"/>
      <c r="H121" s="12"/>
      <c r="I121" s="41"/>
      <c r="J121" s="12"/>
      <c r="K121" s="12"/>
      <c r="L121" s="33"/>
      <c r="M121" s="33"/>
      <c r="N121" s="42"/>
      <c r="O121" s="42"/>
      <c r="P121" s="12"/>
      <c r="Q121" s="12"/>
      <c r="R121" s="12"/>
      <c r="S121" s="12"/>
      <c r="T121" s="12"/>
      <c r="U121" s="12"/>
      <c r="V121" s="12"/>
      <c r="W121" s="12"/>
      <c r="X121" s="12"/>
      <c r="Y121" s="12"/>
      <c r="Z121" s="12"/>
    </row>
    <row r="122" spans="1:26" ht="22.5" hidden="1" customHeight="1" x14ac:dyDescent="0.2">
      <c r="A122" s="12"/>
      <c r="B122" s="12"/>
      <c r="C122" s="12"/>
      <c r="D122" s="12"/>
      <c r="E122" s="41"/>
      <c r="F122" s="12"/>
      <c r="G122" s="12"/>
      <c r="H122" s="12"/>
      <c r="I122" s="41"/>
      <c r="J122" s="12"/>
      <c r="K122" s="12"/>
      <c r="L122" s="33"/>
      <c r="M122" s="33"/>
      <c r="N122" s="42"/>
      <c r="O122" s="42"/>
      <c r="P122" s="12"/>
      <c r="Q122" s="12"/>
      <c r="R122" s="12"/>
      <c r="S122" s="12"/>
      <c r="T122" s="12"/>
      <c r="U122" s="12"/>
      <c r="V122" s="12"/>
      <c r="W122" s="12"/>
      <c r="X122" s="12"/>
      <c r="Y122" s="12"/>
      <c r="Z122" s="12"/>
    </row>
    <row r="123" spans="1:26" ht="22.5" hidden="1" customHeight="1" x14ac:dyDescent="0.2">
      <c r="A123" s="12"/>
      <c r="B123" s="12"/>
      <c r="C123" s="12"/>
      <c r="D123" s="12"/>
      <c r="E123" s="41"/>
      <c r="F123" s="12"/>
      <c r="G123" s="12"/>
      <c r="H123" s="12"/>
      <c r="I123" s="41"/>
      <c r="J123" s="12"/>
      <c r="K123" s="12"/>
      <c r="L123" s="33"/>
      <c r="M123" s="33"/>
      <c r="N123" s="42"/>
      <c r="O123" s="42"/>
      <c r="P123" s="12"/>
      <c r="Q123" s="12"/>
      <c r="R123" s="12"/>
      <c r="S123" s="12"/>
      <c r="T123" s="12"/>
      <c r="U123" s="12"/>
      <c r="V123" s="12"/>
      <c r="W123" s="12"/>
      <c r="X123" s="12"/>
      <c r="Y123" s="12"/>
      <c r="Z123" s="12"/>
    </row>
    <row r="124" spans="1:26" ht="22.5" hidden="1" customHeight="1" x14ac:dyDescent="0.2">
      <c r="A124" s="12"/>
      <c r="B124" s="12"/>
      <c r="C124" s="12"/>
      <c r="D124" s="12"/>
      <c r="E124" s="41"/>
      <c r="F124" s="12"/>
      <c r="G124" s="12"/>
      <c r="H124" s="12"/>
      <c r="I124" s="41"/>
      <c r="J124" s="12"/>
      <c r="K124" s="12"/>
      <c r="L124" s="33"/>
      <c r="M124" s="33"/>
      <c r="N124" s="42"/>
      <c r="O124" s="42"/>
      <c r="P124" s="12"/>
      <c r="Q124" s="12"/>
      <c r="R124" s="12"/>
      <c r="S124" s="12"/>
      <c r="T124" s="12"/>
      <c r="U124" s="12"/>
      <c r="V124" s="12"/>
      <c r="W124" s="12"/>
      <c r="X124" s="12"/>
      <c r="Y124" s="12"/>
      <c r="Z124" s="12"/>
    </row>
    <row r="125" spans="1:26" ht="22.5" hidden="1" customHeight="1" x14ac:dyDescent="0.2">
      <c r="A125" s="12"/>
      <c r="B125" s="12"/>
      <c r="C125" s="12"/>
      <c r="D125" s="12"/>
      <c r="E125" s="41"/>
      <c r="F125" s="12"/>
      <c r="G125" s="12"/>
      <c r="H125" s="12"/>
      <c r="I125" s="41"/>
      <c r="J125" s="12"/>
      <c r="K125" s="12"/>
      <c r="L125" s="33"/>
      <c r="M125" s="33"/>
      <c r="N125" s="42"/>
      <c r="O125" s="42"/>
      <c r="P125" s="12"/>
      <c r="Q125" s="12"/>
      <c r="R125" s="12"/>
      <c r="S125" s="12"/>
      <c r="T125" s="12"/>
      <c r="U125" s="12"/>
      <c r="V125" s="12"/>
      <c r="W125" s="12"/>
      <c r="X125" s="12"/>
      <c r="Y125" s="12"/>
      <c r="Z125" s="12"/>
    </row>
    <row r="126" spans="1:26" ht="22.5" hidden="1" customHeight="1" x14ac:dyDescent="0.2">
      <c r="A126" s="12"/>
      <c r="B126" s="12"/>
      <c r="C126" s="12"/>
      <c r="D126" s="12"/>
      <c r="E126" s="41"/>
      <c r="F126" s="12"/>
      <c r="G126" s="12"/>
      <c r="H126" s="12"/>
      <c r="I126" s="41"/>
      <c r="J126" s="12"/>
      <c r="K126" s="12"/>
      <c r="L126" s="33"/>
      <c r="M126" s="33"/>
      <c r="N126" s="42"/>
      <c r="O126" s="42"/>
      <c r="P126" s="12"/>
      <c r="Q126" s="12"/>
      <c r="R126" s="12"/>
      <c r="S126" s="12"/>
      <c r="T126" s="12"/>
      <c r="U126" s="12"/>
      <c r="V126" s="12"/>
      <c r="W126" s="12"/>
      <c r="X126" s="12"/>
      <c r="Y126" s="12"/>
      <c r="Z126" s="12"/>
    </row>
    <row r="127" spans="1:26" ht="22.5" hidden="1" customHeight="1" x14ac:dyDescent="0.2">
      <c r="A127" s="12"/>
      <c r="B127" s="12"/>
      <c r="C127" s="12"/>
      <c r="D127" s="12"/>
      <c r="E127" s="41"/>
      <c r="F127" s="12"/>
      <c r="G127" s="12"/>
      <c r="H127" s="12"/>
      <c r="I127" s="41"/>
      <c r="J127" s="12"/>
      <c r="K127" s="12"/>
      <c r="L127" s="33"/>
      <c r="M127" s="33"/>
      <c r="N127" s="42"/>
      <c r="O127" s="42"/>
      <c r="P127" s="12"/>
      <c r="Q127" s="12"/>
      <c r="R127" s="12"/>
      <c r="S127" s="12"/>
      <c r="T127" s="12"/>
      <c r="U127" s="12"/>
      <c r="V127" s="12"/>
      <c r="W127" s="12"/>
      <c r="X127" s="12"/>
      <c r="Y127" s="12"/>
      <c r="Z127" s="12"/>
    </row>
    <row r="128" spans="1:26" ht="22.5" hidden="1" customHeight="1" x14ac:dyDescent="0.2">
      <c r="A128" s="12"/>
      <c r="B128" s="12"/>
      <c r="C128" s="12"/>
      <c r="D128" s="12"/>
      <c r="E128" s="41"/>
      <c r="F128" s="12"/>
      <c r="G128" s="12"/>
      <c r="H128" s="12"/>
      <c r="I128" s="41"/>
      <c r="J128" s="12"/>
      <c r="K128" s="12"/>
      <c r="L128" s="33"/>
      <c r="M128" s="33"/>
      <c r="N128" s="42"/>
      <c r="O128" s="42"/>
      <c r="P128" s="12"/>
      <c r="Q128" s="12"/>
      <c r="R128" s="12"/>
      <c r="S128" s="12"/>
      <c r="T128" s="12"/>
      <c r="U128" s="12"/>
      <c r="V128" s="12"/>
      <c r="W128" s="12"/>
      <c r="X128" s="12"/>
      <c r="Y128" s="12"/>
      <c r="Z128" s="12"/>
    </row>
    <row r="129" spans="1:26" ht="22.5" hidden="1" customHeight="1" x14ac:dyDescent="0.2">
      <c r="A129" s="12"/>
      <c r="B129" s="12"/>
      <c r="C129" s="12"/>
      <c r="D129" s="12"/>
      <c r="E129" s="41"/>
      <c r="F129" s="12"/>
      <c r="G129" s="12"/>
      <c r="H129" s="12"/>
      <c r="I129" s="41"/>
      <c r="J129" s="12"/>
      <c r="K129" s="12"/>
      <c r="L129" s="33"/>
      <c r="M129" s="33"/>
      <c r="N129" s="42"/>
      <c r="O129" s="42"/>
      <c r="P129" s="12"/>
      <c r="Q129" s="12"/>
      <c r="R129" s="12"/>
      <c r="S129" s="12"/>
      <c r="T129" s="12"/>
      <c r="U129" s="12"/>
      <c r="V129" s="12"/>
      <c r="W129" s="12"/>
      <c r="X129" s="12"/>
      <c r="Y129" s="12"/>
      <c r="Z129" s="12"/>
    </row>
    <row r="130" spans="1:26" ht="22.5" hidden="1" customHeight="1" x14ac:dyDescent="0.2">
      <c r="A130" s="12"/>
      <c r="B130" s="12"/>
      <c r="C130" s="12"/>
      <c r="D130" s="12"/>
      <c r="E130" s="41"/>
      <c r="F130" s="12"/>
      <c r="G130" s="12"/>
      <c r="H130" s="12"/>
      <c r="I130" s="41"/>
      <c r="J130" s="12"/>
      <c r="K130" s="12"/>
      <c r="L130" s="33"/>
      <c r="M130" s="33"/>
      <c r="N130" s="42"/>
      <c r="O130" s="42"/>
      <c r="P130" s="12"/>
      <c r="Q130" s="12"/>
      <c r="R130" s="12"/>
      <c r="S130" s="12"/>
      <c r="T130" s="12"/>
      <c r="U130" s="12"/>
      <c r="V130" s="12"/>
      <c r="W130" s="12"/>
      <c r="X130" s="12"/>
      <c r="Y130" s="12"/>
      <c r="Z130" s="12"/>
    </row>
    <row r="131" spans="1:26" ht="22.5" hidden="1" customHeight="1" x14ac:dyDescent="0.2">
      <c r="A131" s="12"/>
      <c r="B131" s="12"/>
      <c r="C131" s="12"/>
      <c r="D131" s="12"/>
      <c r="E131" s="41"/>
      <c r="F131" s="12"/>
      <c r="G131" s="12"/>
      <c r="H131" s="12"/>
      <c r="I131" s="41"/>
      <c r="J131" s="12"/>
      <c r="K131" s="12"/>
      <c r="L131" s="33"/>
      <c r="M131" s="33"/>
      <c r="N131" s="42"/>
      <c r="O131" s="42"/>
      <c r="P131" s="12"/>
      <c r="Q131" s="12"/>
      <c r="R131" s="12"/>
      <c r="S131" s="12"/>
      <c r="T131" s="12"/>
      <c r="U131" s="12"/>
      <c r="V131" s="12"/>
      <c r="W131" s="12"/>
      <c r="X131" s="12"/>
      <c r="Y131" s="12"/>
      <c r="Z131" s="12"/>
    </row>
    <row r="132" spans="1:26" ht="22.5" hidden="1" customHeight="1" x14ac:dyDescent="0.2">
      <c r="A132" s="12"/>
      <c r="B132" s="12"/>
      <c r="C132" s="12"/>
      <c r="D132" s="12"/>
      <c r="E132" s="41"/>
      <c r="F132" s="12"/>
      <c r="G132" s="12"/>
      <c r="H132" s="12"/>
      <c r="I132" s="41"/>
      <c r="J132" s="12"/>
      <c r="K132" s="12"/>
      <c r="L132" s="33"/>
      <c r="M132" s="33"/>
      <c r="N132" s="42"/>
      <c r="O132" s="42"/>
      <c r="P132" s="12"/>
      <c r="Q132" s="12"/>
      <c r="R132" s="12"/>
      <c r="S132" s="12"/>
      <c r="T132" s="12"/>
      <c r="U132" s="12"/>
      <c r="V132" s="12"/>
      <c r="W132" s="12"/>
      <c r="X132" s="12"/>
      <c r="Y132" s="12"/>
      <c r="Z132" s="12"/>
    </row>
    <row r="133" spans="1:26" ht="22.5" hidden="1" customHeight="1" x14ac:dyDescent="0.2">
      <c r="A133" s="12"/>
      <c r="B133" s="12"/>
      <c r="C133" s="12"/>
      <c r="D133" s="12"/>
      <c r="E133" s="41"/>
      <c r="F133" s="12"/>
      <c r="G133" s="12"/>
      <c r="H133" s="12"/>
      <c r="I133" s="41"/>
      <c r="J133" s="12"/>
      <c r="K133" s="12"/>
      <c r="L133" s="33"/>
      <c r="M133" s="33"/>
      <c r="N133" s="42"/>
      <c r="O133" s="42"/>
      <c r="P133" s="12"/>
      <c r="Q133" s="12"/>
      <c r="R133" s="12"/>
      <c r="S133" s="12"/>
      <c r="T133" s="12"/>
      <c r="U133" s="12"/>
      <c r="V133" s="12"/>
      <c r="W133" s="12"/>
      <c r="X133" s="12"/>
      <c r="Y133" s="12"/>
      <c r="Z133" s="12"/>
    </row>
    <row r="134" spans="1:26" ht="22.5" hidden="1" customHeight="1" x14ac:dyDescent="0.2">
      <c r="A134" s="12"/>
      <c r="B134" s="12"/>
      <c r="C134" s="12"/>
      <c r="D134" s="12"/>
      <c r="E134" s="41"/>
      <c r="F134" s="12"/>
      <c r="G134" s="12"/>
      <c r="H134" s="12"/>
      <c r="I134" s="41"/>
      <c r="J134" s="12"/>
      <c r="K134" s="12"/>
      <c r="L134" s="33"/>
      <c r="M134" s="33"/>
      <c r="N134" s="42"/>
      <c r="O134" s="42"/>
      <c r="P134" s="12"/>
      <c r="Q134" s="12"/>
      <c r="R134" s="12"/>
      <c r="S134" s="12"/>
      <c r="T134" s="12"/>
      <c r="U134" s="12"/>
      <c r="V134" s="12"/>
      <c r="W134" s="12"/>
      <c r="X134" s="12"/>
      <c r="Y134" s="12"/>
      <c r="Z134" s="12"/>
    </row>
    <row r="135" spans="1:26" ht="22.5" hidden="1" customHeight="1" x14ac:dyDescent="0.2">
      <c r="A135" s="12"/>
      <c r="B135" s="12"/>
      <c r="C135" s="12"/>
      <c r="D135" s="12"/>
      <c r="E135" s="41"/>
      <c r="F135" s="12"/>
      <c r="G135" s="12"/>
      <c r="H135" s="12"/>
      <c r="I135" s="41"/>
      <c r="J135" s="12"/>
      <c r="K135" s="12"/>
      <c r="L135" s="33"/>
      <c r="M135" s="33"/>
      <c r="N135" s="42"/>
      <c r="O135" s="42"/>
      <c r="P135" s="12"/>
      <c r="Q135" s="12"/>
      <c r="R135" s="12"/>
      <c r="S135" s="12"/>
      <c r="T135" s="12"/>
      <c r="U135" s="12"/>
      <c r="V135" s="12"/>
      <c r="W135" s="12"/>
      <c r="X135" s="12"/>
      <c r="Y135" s="12"/>
      <c r="Z135" s="12"/>
    </row>
    <row r="136" spans="1:26" ht="22.5" hidden="1" customHeight="1" x14ac:dyDescent="0.2">
      <c r="A136" s="12"/>
      <c r="B136" s="12"/>
      <c r="C136" s="12"/>
      <c r="D136" s="12"/>
      <c r="E136" s="41"/>
      <c r="F136" s="12"/>
      <c r="G136" s="12"/>
      <c r="H136" s="12"/>
      <c r="I136" s="41"/>
      <c r="J136" s="12"/>
      <c r="K136" s="12"/>
      <c r="L136" s="33"/>
      <c r="M136" s="33"/>
      <c r="N136" s="42"/>
      <c r="O136" s="42"/>
      <c r="P136" s="12"/>
      <c r="Q136" s="12"/>
      <c r="R136" s="12"/>
      <c r="S136" s="12"/>
      <c r="T136" s="12"/>
      <c r="U136" s="12"/>
      <c r="V136" s="12"/>
      <c r="W136" s="12"/>
      <c r="X136" s="12"/>
      <c r="Y136" s="12"/>
      <c r="Z136" s="12"/>
    </row>
    <row r="137" spans="1:26" ht="22.5" hidden="1" customHeight="1" x14ac:dyDescent="0.2">
      <c r="A137" s="12"/>
      <c r="B137" s="12"/>
      <c r="C137" s="12"/>
      <c r="D137" s="12"/>
      <c r="E137" s="41"/>
      <c r="F137" s="12"/>
      <c r="G137" s="12"/>
      <c r="H137" s="12"/>
      <c r="I137" s="41"/>
      <c r="J137" s="12"/>
      <c r="K137" s="12"/>
      <c r="L137" s="33"/>
      <c r="M137" s="33"/>
      <c r="N137" s="42"/>
      <c r="O137" s="42"/>
      <c r="P137" s="12"/>
      <c r="Q137" s="12"/>
      <c r="R137" s="12"/>
      <c r="S137" s="12"/>
      <c r="T137" s="12"/>
      <c r="U137" s="12"/>
      <c r="V137" s="12"/>
      <c r="W137" s="12"/>
      <c r="X137" s="12"/>
      <c r="Y137" s="12"/>
      <c r="Z137" s="12"/>
    </row>
    <row r="138" spans="1:26" ht="22.5" hidden="1" customHeight="1" x14ac:dyDescent="0.2">
      <c r="A138" s="12"/>
      <c r="B138" s="12"/>
      <c r="C138" s="12"/>
      <c r="D138" s="12"/>
      <c r="E138" s="41"/>
      <c r="F138" s="12"/>
      <c r="G138" s="12"/>
      <c r="H138" s="12"/>
      <c r="I138" s="41"/>
      <c r="J138" s="12"/>
      <c r="K138" s="12"/>
      <c r="L138" s="33"/>
      <c r="M138" s="33"/>
      <c r="N138" s="42"/>
      <c r="O138" s="42"/>
      <c r="P138" s="12"/>
      <c r="Q138" s="12"/>
      <c r="R138" s="12"/>
      <c r="S138" s="12"/>
      <c r="T138" s="12"/>
      <c r="U138" s="12"/>
      <c r="V138" s="12"/>
      <c r="W138" s="12"/>
      <c r="X138" s="12"/>
      <c r="Y138" s="12"/>
      <c r="Z138" s="12"/>
    </row>
    <row r="139" spans="1:26" ht="22.5" hidden="1" customHeight="1" x14ac:dyDescent="0.2">
      <c r="A139" s="12"/>
      <c r="B139" s="12"/>
      <c r="C139" s="12"/>
      <c r="D139" s="12"/>
      <c r="E139" s="41"/>
      <c r="F139" s="12"/>
      <c r="G139" s="12"/>
      <c r="H139" s="12"/>
      <c r="I139" s="41"/>
      <c r="J139" s="12"/>
      <c r="K139" s="12"/>
      <c r="L139" s="33"/>
      <c r="M139" s="33"/>
      <c r="N139" s="42"/>
      <c r="O139" s="42"/>
      <c r="P139" s="12"/>
      <c r="Q139" s="12"/>
      <c r="R139" s="12"/>
      <c r="S139" s="12"/>
      <c r="T139" s="12"/>
      <c r="U139" s="12"/>
      <c r="V139" s="12"/>
      <c r="W139" s="12"/>
      <c r="X139" s="12"/>
      <c r="Y139" s="12"/>
      <c r="Z139" s="12"/>
    </row>
    <row r="140" spans="1:26" ht="22.5" hidden="1" customHeight="1" x14ac:dyDescent="0.2">
      <c r="A140" s="12"/>
      <c r="B140" s="12"/>
      <c r="C140" s="12"/>
      <c r="D140" s="12"/>
      <c r="E140" s="41"/>
      <c r="F140" s="12"/>
      <c r="G140" s="12"/>
      <c r="H140" s="12"/>
      <c r="I140" s="41"/>
      <c r="J140" s="12"/>
      <c r="K140" s="12"/>
      <c r="L140" s="33"/>
      <c r="M140" s="33"/>
      <c r="N140" s="42"/>
      <c r="O140" s="42"/>
      <c r="P140" s="12"/>
      <c r="Q140" s="12"/>
      <c r="R140" s="12"/>
      <c r="S140" s="12"/>
      <c r="T140" s="12"/>
      <c r="U140" s="12"/>
      <c r="V140" s="12"/>
      <c r="W140" s="12"/>
      <c r="X140" s="12"/>
      <c r="Y140" s="12"/>
      <c r="Z140" s="12"/>
    </row>
    <row r="141" spans="1:26" ht="22.5" hidden="1" customHeight="1" x14ac:dyDescent="0.2">
      <c r="A141" s="12"/>
      <c r="B141" s="12"/>
      <c r="C141" s="12"/>
      <c r="D141" s="12"/>
      <c r="E141" s="41"/>
      <c r="F141" s="12"/>
      <c r="G141" s="12"/>
      <c r="H141" s="12"/>
      <c r="I141" s="41"/>
      <c r="J141" s="12"/>
      <c r="K141" s="12"/>
      <c r="L141" s="33"/>
      <c r="M141" s="33"/>
      <c r="N141" s="42"/>
      <c r="O141" s="42"/>
      <c r="P141" s="12"/>
      <c r="Q141" s="12"/>
      <c r="R141" s="12"/>
      <c r="S141" s="12"/>
      <c r="T141" s="12"/>
      <c r="U141" s="12"/>
      <c r="V141" s="12"/>
      <c r="W141" s="12"/>
      <c r="X141" s="12"/>
      <c r="Y141" s="12"/>
      <c r="Z141" s="12"/>
    </row>
    <row r="142" spans="1:26" ht="22.5" hidden="1" customHeight="1" x14ac:dyDescent="0.2">
      <c r="A142" s="12"/>
      <c r="B142" s="12"/>
      <c r="C142" s="12"/>
      <c r="D142" s="12"/>
      <c r="E142" s="41"/>
      <c r="F142" s="12"/>
      <c r="G142" s="12"/>
      <c r="H142" s="12"/>
      <c r="I142" s="41"/>
      <c r="J142" s="12"/>
      <c r="K142" s="12"/>
      <c r="L142" s="33"/>
      <c r="M142" s="33"/>
      <c r="N142" s="42"/>
      <c r="O142" s="42"/>
      <c r="P142" s="12"/>
      <c r="Q142" s="12"/>
      <c r="R142" s="12"/>
      <c r="S142" s="12"/>
      <c r="T142" s="12"/>
      <c r="U142" s="12"/>
      <c r="V142" s="12"/>
      <c r="W142" s="12"/>
      <c r="X142" s="12"/>
      <c r="Y142" s="12"/>
      <c r="Z142" s="12"/>
    </row>
    <row r="143" spans="1:26" ht="22.5" hidden="1" customHeight="1" x14ac:dyDescent="0.2">
      <c r="A143" s="12"/>
      <c r="B143" s="12"/>
      <c r="C143" s="12"/>
      <c r="D143" s="12"/>
      <c r="E143" s="41"/>
      <c r="F143" s="12"/>
      <c r="G143" s="12"/>
      <c r="H143" s="12"/>
      <c r="I143" s="41"/>
      <c r="J143" s="12"/>
      <c r="K143" s="12"/>
      <c r="L143" s="33"/>
      <c r="M143" s="33"/>
      <c r="N143" s="42"/>
      <c r="O143" s="42"/>
      <c r="P143" s="12"/>
      <c r="Q143" s="12"/>
      <c r="R143" s="12"/>
      <c r="S143" s="12"/>
      <c r="T143" s="12"/>
      <c r="U143" s="12"/>
      <c r="V143" s="12"/>
      <c r="W143" s="12"/>
      <c r="X143" s="12"/>
      <c r="Y143" s="12"/>
      <c r="Z143" s="12"/>
    </row>
    <row r="144" spans="1:26" ht="22.5" hidden="1" customHeight="1" x14ac:dyDescent="0.2">
      <c r="A144" s="12"/>
      <c r="B144" s="12"/>
      <c r="C144" s="12"/>
      <c r="D144" s="12"/>
      <c r="E144" s="41"/>
      <c r="F144" s="12"/>
      <c r="G144" s="12"/>
      <c r="H144" s="12"/>
      <c r="I144" s="41"/>
      <c r="J144" s="12"/>
      <c r="K144" s="12"/>
      <c r="L144" s="33"/>
      <c r="M144" s="33"/>
      <c r="N144" s="42"/>
      <c r="O144" s="42"/>
      <c r="P144" s="12"/>
      <c r="Q144" s="12"/>
      <c r="R144" s="12"/>
      <c r="S144" s="12"/>
      <c r="T144" s="12"/>
      <c r="U144" s="12"/>
      <c r="V144" s="12"/>
      <c r="W144" s="12"/>
      <c r="X144" s="12"/>
      <c r="Y144" s="12"/>
      <c r="Z144" s="12"/>
    </row>
    <row r="145" spans="1:26" ht="22.5" hidden="1" customHeight="1" x14ac:dyDescent="0.2">
      <c r="A145" s="12"/>
      <c r="B145" s="12"/>
      <c r="C145" s="12"/>
      <c r="D145" s="12"/>
      <c r="E145" s="41"/>
      <c r="F145" s="12"/>
      <c r="G145" s="12"/>
      <c r="H145" s="12"/>
      <c r="I145" s="41"/>
      <c r="J145" s="12"/>
      <c r="K145" s="12"/>
      <c r="L145" s="33"/>
      <c r="M145" s="33"/>
      <c r="N145" s="42"/>
      <c r="O145" s="42"/>
      <c r="P145" s="12"/>
      <c r="Q145" s="12"/>
      <c r="R145" s="12"/>
      <c r="S145" s="12"/>
      <c r="T145" s="12"/>
      <c r="U145" s="12"/>
      <c r="V145" s="12"/>
      <c r="W145" s="12"/>
      <c r="X145" s="12"/>
      <c r="Y145" s="12"/>
      <c r="Z145" s="12"/>
    </row>
    <row r="146" spans="1:26" ht="22.5" hidden="1" customHeight="1" x14ac:dyDescent="0.2">
      <c r="A146" s="12"/>
      <c r="B146" s="12"/>
      <c r="C146" s="12"/>
      <c r="D146" s="12"/>
      <c r="E146" s="41"/>
      <c r="F146" s="12"/>
      <c r="G146" s="12"/>
      <c r="H146" s="12"/>
      <c r="I146" s="41"/>
      <c r="J146" s="12"/>
      <c r="K146" s="12"/>
      <c r="L146" s="33"/>
      <c r="M146" s="33"/>
      <c r="N146" s="42"/>
      <c r="O146" s="42"/>
      <c r="P146" s="12"/>
      <c r="Q146" s="12"/>
      <c r="R146" s="12"/>
      <c r="S146" s="12"/>
      <c r="T146" s="12"/>
      <c r="U146" s="12"/>
      <c r="V146" s="12"/>
      <c r="W146" s="12"/>
      <c r="X146" s="12"/>
      <c r="Y146" s="12"/>
      <c r="Z146" s="12"/>
    </row>
    <row r="147" spans="1:26" ht="22.5" hidden="1" customHeight="1" x14ac:dyDescent="0.2">
      <c r="A147" s="12"/>
      <c r="B147" s="12"/>
      <c r="C147" s="12"/>
      <c r="D147" s="12"/>
      <c r="E147" s="41"/>
      <c r="F147" s="12"/>
      <c r="G147" s="12"/>
      <c r="H147" s="12"/>
      <c r="I147" s="41"/>
      <c r="J147" s="12"/>
      <c r="K147" s="12"/>
      <c r="L147" s="33"/>
      <c r="M147" s="33"/>
      <c r="N147" s="42"/>
      <c r="O147" s="42"/>
      <c r="P147" s="12"/>
      <c r="Q147" s="12"/>
      <c r="R147" s="12"/>
      <c r="S147" s="12"/>
      <c r="T147" s="12"/>
      <c r="U147" s="12"/>
      <c r="V147" s="12"/>
      <c r="W147" s="12"/>
      <c r="X147" s="12"/>
      <c r="Y147" s="12"/>
      <c r="Z147" s="12"/>
    </row>
    <row r="148" spans="1:26" ht="22.5" hidden="1" customHeight="1" x14ac:dyDescent="0.2">
      <c r="A148" s="12"/>
      <c r="B148" s="12"/>
      <c r="C148" s="12"/>
      <c r="D148" s="12"/>
      <c r="E148" s="41"/>
      <c r="F148" s="12"/>
      <c r="G148" s="12"/>
      <c r="H148" s="12"/>
      <c r="I148" s="41"/>
      <c r="J148" s="12"/>
      <c r="K148" s="12"/>
      <c r="L148" s="33"/>
      <c r="M148" s="33"/>
      <c r="N148" s="42"/>
      <c r="O148" s="42"/>
      <c r="P148" s="12"/>
      <c r="Q148" s="12"/>
      <c r="R148" s="12"/>
      <c r="S148" s="12"/>
      <c r="T148" s="12"/>
      <c r="U148" s="12"/>
      <c r="V148" s="12"/>
      <c r="W148" s="12"/>
      <c r="X148" s="12"/>
      <c r="Y148" s="12"/>
      <c r="Z148" s="12"/>
    </row>
    <row r="149" spans="1:26" ht="22.5" hidden="1" customHeight="1" x14ac:dyDescent="0.2">
      <c r="A149" s="12"/>
      <c r="B149" s="12"/>
      <c r="C149" s="12"/>
      <c r="D149" s="12"/>
      <c r="E149" s="41"/>
      <c r="F149" s="12"/>
      <c r="G149" s="12"/>
      <c r="H149" s="12"/>
      <c r="I149" s="41"/>
      <c r="J149" s="12"/>
      <c r="K149" s="12"/>
      <c r="L149" s="33"/>
      <c r="M149" s="33"/>
      <c r="N149" s="42"/>
      <c r="O149" s="42"/>
      <c r="P149" s="12"/>
      <c r="Q149" s="12"/>
      <c r="R149" s="12"/>
      <c r="S149" s="12"/>
      <c r="T149" s="12"/>
      <c r="U149" s="12"/>
      <c r="V149" s="12"/>
      <c r="W149" s="12"/>
      <c r="X149" s="12"/>
      <c r="Y149" s="12"/>
      <c r="Z149" s="12"/>
    </row>
    <row r="150" spans="1:26" ht="22.5" hidden="1" customHeight="1" x14ac:dyDescent="0.2">
      <c r="A150" s="12"/>
      <c r="B150" s="12"/>
      <c r="C150" s="12"/>
      <c r="D150" s="12"/>
      <c r="E150" s="41"/>
      <c r="F150" s="12"/>
      <c r="G150" s="12"/>
      <c r="H150" s="12"/>
      <c r="I150" s="41"/>
      <c r="J150" s="12"/>
      <c r="K150" s="12"/>
      <c r="L150" s="33"/>
      <c r="M150" s="33"/>
      <c r="N150" s="42"/>
      <c r="O150" s="42"/>
      <c r="P150" s="12"/>
      <c r="Q150" s="12"/>
      <c r="R150" s="12"/>
      <c r="S150" s="12"/>
      <c r="T150" s="12"/>
      <c r="U150" s="12"/>
      <c r="V150" s="12"/>
      <c r="W150" s="12"/>
      <c r="X150" s="12"/>
      <c r="Y150" s="12"/>
      <c r="Z150" s="12"/>
    </row>
    <row r="151" spans="1:26" ht="22.5" hidden="1" customHeight="1" x14ac:dyDescent="0.2">
      <c r="A151" s="12"/>
      <c r="B151" s="12"/>
      <c r="C151" s="12"/>
      <c r="D151" s="12"/>
      <c r="E151" s="41"/>
      <c r="F151" s="12"/>
      <c r="G151" s="12"/>
      <c r="H151" s="12"/>
      <c r="I151" s="41"/>
      <c r="J151" s="12"/>
      <c r="K151" s="12"/>
      <c r="L151" s="33"/>
      <c r="M151" s="33"/>
      <c r="N151" s="42"/>
      <c r="O151" s="42"/>
      <c r="P151" s="12"/>
      <c r="Q151" s="12"/>
      <c r="R151" s="12"/>
      <c r="S151" s="12"/>
      <c r="T151" s="12"/>
      <c r="U151" s="12"/>
      <c r="V151" s="12"/>
      <c r="W151" s="12"/>
      <c r="X151" s="12"/>
      <c r="Y151" s="12"/>
      <c r="Z151" s="12"/>
    </row>
    <row r="152" spans="1:26" ht="22.5" hidden="1" customHeight="1" x14ac:dyDescent="0.2">
      <c r="A152" s="12"/>
      <c r="B152" s="12"/>
      <c r="C152" s="12"/>
      <c r="D152" s="12"/>
      <c r="E152" s="41"/>
      <c r="F152" s="12"/>
      <c r="G152" s="12"/>
      <c r="H152" s="12"/>
      <c r="I152" s="41"/>
      <c r="J152" s="12"/>
      <c r="K152" s="12"/>
      <c r="L152" s="33"/>
      <c r="M152" s="33"/>
      <c r="N152" s="42"/>
      <c r="O152" s="42"/>
      <c r="P152" s="12"/>
      <c r="Q152" s="12"/>
      <c r="R152" s="12"/>
      <c r="S152" s="12"/>
      <c r="T152" s="12"/>
      <c r="U152" s="12"/>
      <c r="V152" s="12"/>
      <c r="W152" s="12"/>
      <c r="X152" s="12"/>
      <c r="Y152" s="12"/>
      <c r="Z152" s="12"/>
    </row>
    <row r="153" spans="1:26" ht="22.5" hidden="1" customHeight="1" x14ac:dyDescent="0.2">
      <c r="A153" s="12"/>
      <c r="B153" s="12"/>
      <c r="C153" s="12"/>
      <c r="D153" s="12"/>
      <c r="E153" s="41"/>
      <c r="F153" s="12"/>
      <c r="G153" s="12"/>
      <c r="H153" s="12"/>
      <c r="I153" s="41"/>
      <c r="J153" s="12"/>
      <c r="K153" s="12"/>
      <c r="L153" s="33"/>
      <c r="M153" s="33"/>
      <c r="N153" s="42"/>
      <c r="O153" s="42"/>
      <c r="P153" s="12"/>
      <c r="Q153" s="12"/>
      <c r="R153" s="12"/>
      <c r="S153" s="12"/>
      <c r="T153" s="12"/>
      <c r="U153" s="12"/>
      <c r="V153" s="12"/>
      <c r="W153" s="12"/>
      <c r="X153" s="12"/>
      <c r="Y153" s="12"/>
      <c r="Z153" s="12"/>
    </row>
    <row r="154" spans="1:26" ht="22.5" hidden="1" customHeight="1" x14ac:dyDescent="0.2">
      <c r="A154" s="12"/>
      <c r="B154" s="12"/>
      <c r="C154" s="12"/>
      <c r="D154" s="12"/>
      <c r="E154" s="41"/>
      <c r="F154" s="12"/>
      <c r="G154" s="12"/>
      <c r="H154" s="12"/>
      <c r="I154" s="41"/>
      <c r="J154" s="12"/>
      <c r="K154" s="12"/>
      <c r="L154" s="33"/>
      <c r="M154" s="33"/>
      <c r="N154" s="42"/>
      <c r="O154" s="42"/>
      <c r="P154" s="12"/>
      <c r="Q154" s="12"/>
      <c r="R154" s="12"/>
      <c r="S154" s="12"/>
      <c r="T154" s="12"/>
      <c r="U154" s="12"/>
      <c r="V154" s="12"/>
      <c r="W154" s="12"/>
      <c r="X154" s="12"/>
      <c r="Y154" s="12"/>
      <c r="Z154" s="12"/>
    </row>
    <row r="155" spans="1:26" ht="22.5" hidden="1" customHeight="1" x14ac:dyDescent="0.2">
      <c r="A155" s="12"/>
      <c r="B155" s="12"/>
      <c r="C155" s="12"/>
      <c r="D155" s="12"/>
      <c r="E155" s="41"/>
      <c r="F155" s="12"/>
      <c r="G155" s="12"/>
      <c r="H155" s="12"/>
      <c r="I155" s="41"/>
      <c r="J155" s="12"/>
      <c r="K155" s="12"/>
      <c r="L155" s="33"/>
      <c r="M155" s="33"/>
      <c r="N155" s="42"/>
      <c r="O155" s="42"/>
      <c r="P155" s="12"/>
      <c r="Q155" s="12"/>
      <c r="R155" s="12"/>
      <c r="S155" s="12"/>
      <c r="T155" s="12"/>
      <c r="U155" s="12"/>
      <c r="V155" s="12"/>
      <c r="W155" s="12"/>
      <c r="X155" s="12"/>
      <c r="Y155" s="12"/>
      <c r="Z155" s="12"/>
    </row>
    <row r="156" spans="1:26" ht="22.5" hidden="1" customHeight="1" x14ac:dyDescent="0.2">
      <c r="A156" s="12"/>
      <c r="B156" s="12"/>
      <c r="C156" s="12"/>
      <c r="D156" s="12"/>
      <c r="E156" s="41"/>
      <c r="F156" s="12"/>
      <c r="G156" s="12"/>
      <c r="H156" s="12"/>
      <c r="I156" s="41"/>
      <c r="J156" s="12"/>
      <c r="K156" s="12"/>
      <c r="L156" s="33"/>
      <c r="M156" s="33"/>
      <c r="N156" s="42"/>
      <c r="O156" s="42"/>
      <c r="P156" s="12"/>
      <c r="Q156" s="12"/>
      <c r="R156" s="12"/>
      <c r="S156" s="12"/>
      <c r="T156" s="12"/>
      <c r="U156" s="12"/>
      <c r="V156" s="12"/>
      <c r="W156" s="12"/>
      <c r="X156" s="12"/>
      <c r="Y156" s="12"/>
      <c r="Z156" s="12"/>
    </row>
    <row r="157" spans="1:26" ht="22.5" hidden="1" customHeight="1" x14ac:dyDescent="0.2">
      <c r="A157" s="12"/>
      <c r="B157" s="12"/>
      <c r="C157" s="12"/>
      <c r="D157" s="12"/>
      <c r="E157" s="41"/>
      <c r="F157" s="12"/>
      <c r="G157" s="12"/>
      <c r="H157" s="12"/>
      <c r="I157" s="41"/>
      <c r="J157" s="12"/>
      <c r="K157" s="12"/>
      <c r="L157" s="33"/>
      <c r="M157" s="33"/>
      <c r="N157" s="42"/>
      <c r="O157" s="42"/>
      <c r="P157" s="12"/>
      <c r="Q157" s="12"/>
      <c r="R157" s="12"/>
      <c r="S157" s="12"/>
      <c r="T157" s="12"/>
      <c r="U157" s="12"/>
      <c r="V157" s="12"/>
      <c r="W157" s="12"/>
      <c r="X157" s="12"/>
      <c r="Y157" s="12"/>
      <c r="Z157" s="12"/>
    </row>
    <row r="158" spans="1:26" ht="22.5" hidden="1" customHeight="1" x14ac:dyDescent="0.2">
      <c r="A158" s="12"/>
      <c r="B158" s="12"/>
      <c r="C158" s="12"/>
      <c r="D158" s="12"/>
      <c r="E158" s="41"/>
      <c r="F158" s="12"/>
      <c r="G158" s="12"/>
      <c r="H158" s="12"/>
      <c r="I158" s="41"/>
      <c r="J158" s="12"/>
      <c r="K158" s="12"/>
      <c r="L158" s="33"/>
      <c r="M158" s="33"/>
      <c r="N158" s="42"/>
      <c r="O158" s="42"/>
      <c r="P158" s="12"/>
      <c r="Q158" s="12"/>
      <c r="R158" s="12"/>
      <c r="S158" s="12"/>
      <c r="T158" s="12"/>
      <c r="U158" s="12"/>
      <c r="V158" s="12"/>
      <c r="W158" s="12"/>
      <c r="X158" s="12"/>
      <c r="Y158" s="12"/>
      <c r="Z158" s="12"/>
    </row>
    <row r="159" spans="1:26" ht="22.5" hidden="1" customHeight="1" x14ac:dyDescent="0.2">
      <c r="A159" s="12"/>
      <c r="B159" s="12"/>
      <c r="C159" s="12"/>
      <c r="D159" s="12"/>
      <c r="E159" s="41"/>
      <c r="F159" s="12"/>
      <c r="G159" s="12"/>
      <c r="H159" s="12"/>
      <c r="I159" s="41"/>
      <c r="J159" s="12"/>
      <c r="K159" s="12"/>
      <c r="L159" s="33"/>
      <c r="M159" s="33"/>
      <c r="N159" s="42"/>
      <c r="O159" s="42"/>
      <c r="P159" s="12"/>
      <c r="Q159" s="12"/>
      <c r="R159" s="12"/>
      <c r="S159" s="12"/>
      <c r="T159" s="12"/>
      <c r="U159" s="12"/>
      <c r="V159" s="12"/>
      <c r="W159" s="12"/>
      <c r="X159" s="12"/>
      <c r="Y159" s="12"/>
      <c r="Z159" s="12"/>
    </row>
    <row r="160" spans="1:26" ht="22.5" hidden="1" customHeight="1" x14ac:dyDescent="0.2">
      <c r="A160" s="12"/>
      <c r="B160" s="12"/>
      <c r="C160" s="12"/>
      <c r="D160" s="12"/>
      <c r="E160" s="41"/>
      <c r="F160" s="12"/>
      <c r="G160" s="12"/>
      <c r="H160" s="12"/>
      <c r="I160" s="41"/>
      <c r="J160" s="12"/>
      <c r="K160" s="12"/>
      <c r="L160" s="33"/>
      <c r="M160" s="33"/>
      <c r="N160" s="42"/>
      <c r="O160" s="42"/>
      <c r="P160" s="12"/>
      <c r="Q160" s="12"/>
      <c r="R160" s="12"/>
      <c r="S160" s="12"/>
      <c r="T160" s="12"/>
      <c r="U160" s="12"/>
      <c r="V160" s="12"/>
      <c r="W160" s="12"/>
      <c r="X160" s="12"/>
      <c r="Y160" s="12"/>
      <c r="Z160" s="12"/>
    </row>
    <row r="161" spans="1:26" ht="22.5" hidden="1" customHeight="1" x14ac:dyDescent="0.2">
      <c r="A161" s="12"/>
      <c r="B161" s="12"/>
      <c r="C161" s="12"/>
      <c r="D161" s="12"/>
      <c r="E161" s="41"/>
      <c r="F161" s="12"/>
      <c r="G161" s="12"/>
      <c r="H161" s="12"/>
      <c r="I161" s="41"/>
      <c r="J161" s="12"/>
      <c r="K161" s="12"/>
      <c r="L161" s="33"/>
      <c r="M161" s="33"/>
      <c r="N161" s="42"/>
      <c r="O161" s="42"/>
      <c r="P161" s="12"/>
      <c r="Q161" s="12"/>
      <c r="R161" s="12"/>
      <c r="S161" s="12"/>
      <c r="T161" s="12"/>
      <c r="U161" s="12"/>
      <c r="V161" s="12"/>
      <c r="W161" s="12"/>
      <c r="X161" s="12"/>
      <c r="Y161" s="12"/>
      <c r="Z161" s="12"/>
    </row>
    <row r="162" spans="1:26" ht="22.5" hidden="1" customHeight="1" x14ac:dyDescent="0.2">
      <c r="A162" s="12"/>
      <c r="B162" s="12"/>
      <c r="C162" s="12"/>
      <c r="D162" s="12"/>
      <c r="E162" s="41"/>
      <c r="F162" s="12"/>
      <c r="G162" s="12"/>
      <c r="H162" s="12"/>
      <c r="I162" s="41"/>
      <c r="J162" s="12"/>
      <c r="K162" s="12"/>
      <c r="L162" s="33"/>
      <c r="M162" s="33"/>
      <c r="N162" s="42"/>
      <c r="O162" s="42"/>
      <c r="P162" s="12"/>
      <c r="Q162" s="12"/>
      <c r="R162" s="12"/>
      <c r="S162" s="12"/>
      <c r="T162" s="12"/>
      <c r="U162" s="12"/>
      <c r="V162" s="12"/>
      <c r="W162" s="12"/>
      <c r="X162" s="12"/>
      <c r="Y162" s="12"/>
      <c r="Z162" s="12"/>
    </row>
    <row r="163" spans="1:26" ht="22.5" hidden="1" customHeight="1" x14ac:dyDescent="0.2">
      <c r="A163" s="12"/>
      <c r="B163" s="12"/>
      <c r="C163" s="12"/>
      <c r="D163" s="12"/>
      <c r="E163" s="41"/>
      <c r="F163" s="12"/>
      <c r="G163" s="12"/>
      <c r="H163" s="12"/>
      <c r="I163" s="41"/>
      <c r="J163" s="12"/>
      <c r="K163" s="12"/>
      <c r="L163" s="33"/>
      <c r="M163" s="33"/>
      <c r="N163" s="42"/>
      <c r="O163" s="42"/>
      <c r="P163" s="12"/>
      <c r="Q163" s="12"/>
      <c r="R163" s="12"/>
      <c r="S163" s="12"/>
      <c r="T163" s="12"/>
      <c r="U163" s="12"/>
      <c r="V163" s="12"/>
      <c r="W163" s="12"/>
      <c r="X163" s="12"/>
      <c r="Y163" s="12"/>
      <c r="Z163" s="12"/>
    </row>
    <row r="164" spans="1:26" ht="22.5" hidden="1" customHeight="1" x14ac:dyDescent="0.2">
      <c r="A164" s="12"/>
      <c r="B164" s="12"/>
      <c r="C164" s="12"/>
      <c r="D164" s="12"/>
      <c r="E164" s="41"/>
      <c r="F164" s="12"/>
      <c r="G164" s="12"/>
      <c r="H164" s="12"/>
      <c r="I164" s="41"/>
      <c r="J164" s="12"/>
      <c r="K164" s="12"/>
      <c r="L164" s="33"/>
      <c r="M164" s="33"/>
      <c r="N164" s="42"/>
      <c r="O164" s="42"/>
      <c r="P164" s="12"/>
      <c r="Q164" s="12"/>
      <c r="R164" s="12"/>
      <c r="S164" s="12"/>
      <c r="T164" s="12"/>
      <c r="U164" s="12"/>
      <c r="V164" s="12"/>
      <c r="W164" s="12"/>
      <c r="X164" s="12"/>
      <c r="Y164" s="12"/>
      <c r="Z164" s="12"/>
    </row>
    <row r="165" spans="1:26" ht="22.5" hidden="1" customHeight="1" x14ac:dyDescent="0.2">
      <c r="A165" s="12"/>
      <c r="B165" s="12"/>
      <c r="C165" s="12"/>
      <c r="D165" s="12"/>
      <c r="E165" s="41"/>
      <c r="F165" s="12"/>
      <c r="G165" s="12"/>
      <c r="H165" s="12"/>
      <c r="I165" s="41"/>
      <c r="J165" s="12"/>
      <c r="K165" s="12"/>
      <c r="L165" s="33"/>
      <c r="M165" s="33"/>
      <c r="N165" s="42"/>
      <c r="O165" s="42"/>
      <c r="P165" s="12"/>
      <c r="Q165" s="12"/>
      <c r="R165" s="12"/>
      <c r="S165" s="12"/>
      <c r="T165" s="12"/>
      <c r="U165" s="12"/>
      <c r="V165" s="12"/>
      <c r="W165" s="12"/>
      <c r="X165" s="12"/>
      <c r="Y165" s="12"/>
      <c r="Z165" s="12"/>
    </row>
    <row r="166" spans="1:26" ht="22.5" hidden="1" customHeight="1" x14ac:dyDescent="0.2">
      <c r="A166" s="12"/>
      <c r="B166" s="12"/>
      <c r="C166" s="12"/>
      <c r="D166" s="12"/>
      <c r="E166" s="41"/>
      <c r="F166" s="12"/>
      <c r="G166" s="12"/>
      <c r="H166" s="12"/>
      <c r="I166" s="41"/>
      <c r="J166" s="12"/>
      <c r="K166" s="12"/>
      <c r="L166" s="33"/>
      <c r="M166" s="33"/>
      <c r="N166" s="42"/>
      <c r="O166" s="42"/>
      <c r="P166" s="12"/>
      <c r="Q166" s="12"/>
      <c r="R166" s="12"/>
      <c r="S166" s="12"/>
      <c r="T166" s="12"/>
      <c r="U166" s="12"/>
      <c r="V166" s="12"/>
      <c r="W166" s="12"/>
      <c r="X166" s="12"/>
      <c r="Y166" s="12"/>
      <c r="Z166" s="12"/>
    </row>
    <row r="167" spans="1:26" ht="22.5" hidden="1" customHeight="1" x14ac:dyDescent="0.2">
      <c r="A167" s="12"/>
      <c r="B167" s="12"/>
      <c r="C167" s="12"/>
      <c r="D167" s="12"/>
      <c r="E167" s="41"/>
      <c r="F167" s="12"/>
      <c r="G167" s="12"/>
      <c r="H167" s="12"/>
      <c r="I167" s="41"/>
      <c r="J167" s="12"/>
      <c r="K167" s="12"/>
      <c r="L167" s="33"/>
      <c r="M167" s="33"/>
      <c r="N167" s="42"/>
      <c r="O167" s="42"/>
      <c r="P167" s="12"/>
      <c r="Q167" s="12"/>
      <c r="R167" s="12"/>
      <c r="S167" s="12"/>
      <c r="T167" s="12"/>
      <c r="U167" s="12"/>
      <c r="V167" s="12"/>
      <c r="W167" s="12"/>
      <c r="X167" s="12"/>
      <c r="Y167" s="12"/>
      <c r="Z167" s="12"/>
    </row>
    <row r="168" spans="1:26" ht="22.5" hidden="1" customHeight="1" x14ac:dyDescent="0.2">
      <c r="A168" s="12"/>
      <c r="B168" s="12"/>
      <c r="C168" s="12"/>
      <c r="D168" s="12"/>
      <c r="E168" s="41"/>
      <c r="F168" s="12"/>
      <c r="G168" s="12"/>
      <c r="H168" s="12"/>
      <c r="I168" s="41"/>
      <c r="J168" s="12"/>
      <c r="K168" s="12"/>
      <c r="L168" s="33"/>
      <c r="M168" s="33"/>
      <c r="N168" s="42"/>
      <c r="O168" s="42"/>
      <c r="P168" s="12"/>
      <c r="Q168" s="12"/>
      <c r="R168" s="12"/>
      <c r="S168" s="12"/>
      <c r="T168" s="12"/>
      <c r="U168" s="12"/>
      <c r="V168" s="12"/>
      <c r="W168" s="12"/>
      <c r="X168" s="12"/>
      <c r="Y168" s="12"/>
      <c r="Z168" s="12"/>
    </row>
    <row r="169" spans="1:26" ht="22.5" hidden="1" customHeight="1" x14ac:dyDescent="0.2">
      <c r="A169" s="12"/>
      <c r="B169" s="12"/>
      <c r="C169" s="12"/>
      <c r="D169" s="12"/>
      <c r="E169" s="41"/>
      <c r="F169" s="12"/>
      <c r="G169" s="12"/>
      <c r="H169" s="12"/>
      <c r="I169" s="41"/>
      <c r="J169" s="12"/>
      <c r="K169" s="12"/>
      <c r="L169" s="33"/>
      <c r="M169" s="33"/>
      <c r="N169" s="42"/>
      <c r="O169" s="42"/>
      <c r="P169" s="12"/>
      <c r="Q169" s="12"/>
      <c r="R169" s="12"/>
      <c r="S169" s="12"/>
      <c r="T169" s="12"/>
      <c r="U169" s="12"/>
      <c r="V169" s="12"/>
      <c r="W169" s="12"/>
      <c r="X169" s="12"/>
      <c r="Y169" s="12"/>
      <c r="Z169" s="12"/>
    </row>
    <row r="170" spans="1:26" ht="22.5" hidden="1" customHeight="1" x14ac:dyDescent="0.2">
      <c r="A170" s="12"/>
      <c r="B170" s="12"/>
      <c r="C170" s="12"/>
      <c r="D170" s="12"/>
      <c r="E170" s="41"/>
      <c r="F170" s="12"/>
      <c r="G170" s="12"/>
      <c r="H170" s="12"/>
      <c r="I170" s="41"/>
      <c r="J170" s="12"/>
      <c r="K170" s="12"/>
      <c r="L170" s="33"/>
      <c r="M170" s="33"/>
      <c r="N170" s="42"/>
      <c r="O170" s="42"/>
      <c r="P170" s="12"/>
      <c r="Q170" s="12"/>
      <c r="R170" s="12"/>
      <c r="S170" s="12"/>
      <c r="T170" s="12"/>
      <c r="U170" s="12"/>
      <c r="V170" s="12"/>
      <c r="W170" s="12"/>
      <c r="X170" s="12"/>
      <c r="Y170" s="12"/>
      <c r="Z170" s="12"/>
    </row>
    <row r="171" spans="1:26" ht="22.5" hidden="1" customHeight="1" x14ac:dyDescent="0.2">
      <c r="A171" s="12"/>
      <c r="B171" s="12"/>
      <c r="C171" s="12"/>
      <c r="D171" s="12"/>
      <c r="E171" s="41"/>
      <c r="F171" s="12"/>
      <c r="G171" s="12"/>
      <c r="H171" s="12"/>
      <c r="I171" s="41"/>
      <c r="J171" s="12"/>
      <c r="K171" s="12"/>
      <c r="L171" s="33"/>
      <c r="M171" s="33"/>
      <c r="N171" s="42"/>
      <c r="O171" s="42"/>
      <c r="P171" s="12"/>
      <c r="Q171" s="12"/>
      <c r="R171" s="12"/>
      <c r="S171" s="12"/>
      <c r="T171" s="12"/>
      <c r="U171" s="12"/>
      <c r="V171" s="12"/>
      <c r="W171" s="12"/>
      <c r="X171" s="12"/>
      <c r="Y171" s="12"/>
      <c r="Z171" s="12"/>
    </row>
    <row r="172" spans="1:26" ht="22.5" hidden="1" customHeight="1" x14ac:dyDescent="0.2">
      <c r="A172" s="12"/>
      <c r="B172" s="12"/>
      <c r="C172" s="12"/>
      <c r="D172" s="12"/>
      <c r="E172" s="41"/>
      <c r="F172" s="12"/>
      <c r="G172" s="12"/>
      <c r="H172" s="12"/>
      <c r="I172" s="41"/>
      <c r="J172" s="12"/>
      <c r="K172" s="12"/>
      <c r="L172" s="33"/>
      <c r="M172" s="33"/>
      <c r="N172" s="42"/>
      <c r="O172" s="42"/>
      <c r="P172" s="12"/>
      <c r="Q172" s="12"/>
      <c r="R172" s="12"/>
      <c r="S172" s="12"/>
      <c r="T172" s="12"/>
      <c r="U172" s="12"/>
      <c r="V172" s="12"/>
      <c r="W172" s="12"/>
      <c r="X172" s="12"/>
      <c r="Y172" s="12"/>
      <c r="Z172" s="12"/>
    </row>
    <row r="173" spans="1:26" ht="22.5" hidden="1" customHeight="1" x14ac:dyDescent="0.2">
      <c r="A173" s="12"/>
      <c r="B173" s="12"/>
      <c r="C173" s="12"/>
      <c r="D173" s="12"/>
      <c r="E173" s="41"/>
      <c r="F173" s="12"/>
      <c r="G173" s="12"/>
      <c r="H173" s="12"/>
      <c r="I173" s="41"/>
      <c r="J173" s="12"/>
      <c r="K173" s="12"/>
      <c r="L173" s="33"/>
      <c r="M173" s="33"/>
      <c r="N173" s="42"/>
      <c r="O173" s="42"/>
      <c r="P173" s="12"/>
      <c r="Q173" s="12"/>
      <c r="R173" s="12"/>
      <c r="S173" s="12"/>
      <c r="T173" s="12"/>
      <c r="U173" s="12"/>
      <c r="V173" s="12"/>
      <c r="W173" s="12"/>
      <c r="X173" s="12"/>
      <c r="Y173" s="12"/>
      <c r="Z173" s="12"/>
    </row>
    <row r="174" spans="1:26" ht="22.5" hidden="1" customHeight="1" x14ac:dyDescent="0.2">
      <c r="A174" s="12"/>
      <c r="B174" s="12"/>
      <c r="C174" s="12"/>
      <c r="D174" s="12"/>
      <c r="E174" s="41"/>
      <c r="F174" s="12"/>
      <c r="G174" s="12"/>
      <c r="H174" s="12"/>
      <c r="I174" s="41"/>
      <c r="J174" s="12"/>
      <c r="K174" s="12"/>
      <c r="L174" s="33"/>
      <c r="M174" s="33"/>
      <c r="N174" s="42"/>
      <c r="O174" s="42"/>
      <c r="P174" s="12"/>
      <c r="Q174" s="12"/>
      <c r="R174" s="12"/>
      <c r="S174" s="12"/>
      <c r="T174" s="12"/>
      <c r="U174" s="12"/>
      <c r="V174" s="12"/>
      <c r="W174" s="12"/>
      <c r="X174" s="12"/>
      <c r="Y174" s="12"/>
      <c r="Z174" s="12"/>
    </row>
    <row r="175" spans="1:26" ht="22.5" hidden="1" customHeight="1" x14ac:dyDescent="0.2">
      <c r="A175" s="12"/>
      <c r="B175" s="12"/>
      <c r="C175" s="12"/>
      <c r="D175" s="12"/>
      <c r="E175" s="41"/>
      <c r="F175" s="12"/>
      <c r="G175" s="12"/>
      <c r="H175" s="12"/>
      <c r="I175" s="41"/>
      <c r="J175" s="12"/>
      <c r="K175" s="12"/>
      <c r="L175" s="33"/>
      <c r="M175" s="33"/>
      <c r="N175" s="42"/>
      <c r="O175" s="42"/>
      <c r="P175" s="12"/>
      <c r="Q175" s="12"/>
      <c r="R175" s="12"/>
      <c r="S175" s="12"/>
      <c r="T175" s="12"/>
      <c r="U175" s="12"/>
      <c r="V175" s="12"/>
      <c r="W175" s="12"/>
      <c r="X175" s="12"/>
      <c r="Y175" s="12"/>
      <c r="Z175" s="12"/>
    </row>
    <row r="176" spans="1:26" ht="22.5" hidden="1" customHeight="1" x14ac:dyDescent="0.2">
      <c r="A176" s="12"/>
      <c r="B176" s="12"/>
      <c r="C176" s="12"/>
      <c r="D176" s="12"/>
      <c r="E176" s="41"/>
      <c r="F176" s="12"/>
      <c r="G176" s="12"/>
      <c r="H176" s="12"/>
      <c r="I176" s="41"/>
      <c r="J176" s="12"/>
      <c r="K176" s="12"/>
      <c r="L176" s="33"/>
      <c r="M176" s="33"/>
      <c r="N176" s="42"/>
      <c r="O176" s="42"/>
      <c r="P176" s="12"/>
      <c r="Q176" s="12"/>
      <c r="R176" s="12"/>
      <c r="S176" s="12"/>
      <c r="T176" s="12"/>
      <c r="U176" s="12"/>
      <c r="V176" s="12"/>
      <c r="W176" s="12"/>
      <c r="X176" s="12"/>
      <c r="Y176" s="12"/>
      <c r="Z176" s="12"/>
    </row>
    <row r="177" spans="1:26" ht="22.5" hidden="1" customHeight="1" x14ac:dyDescent="0.2">
      <c r="A177" s="12"/>
      <c r="B177" s="12"/>
      <c r="C177" s="12"/>
      <c r="D177" s="12"/>
      <c r="E177" s="41"/>
      <c r="F177" s="12"/>
      <c r="G177" s="12"/>
      <c r="H177" s="12"/>
      <c r="I177" s="41"/>
      <c r="J177" s="12"/>
      <c r="K177" s="12"/>
      <c r="L177" s="33"/>
      <c r="M177" s="33"/>
      <c r="N177" s="42"/>
      <c r="O177" s="42"/>
      <c r="P177" s="12"/>
      <c r="Q177" s="12"/>
      <c r="R177" s="12"/>
      <c r="S177" s="12"/>
      <c r="T177" s="12"/>
      <c r="U177" s="12"/>
      <c r="V177" s="12"/>
      <c r="W177" s="12"/>
      <c r="X177" s="12"/>
      <c r="Y177" s="12"/>
      <c r="Z177" s="12"/>
    </row>
    <row r="178" spans="1:26" ht="22.5" hidden="1" customHeight="1" x14ac:dyDescent="0.2">
      <c r="A178" s="12"/>
      <c r="B178" s="12"/>
      <c r="C178" s="12"/>
      <c r="D178" s="12"/>
      <c r="E178" s="41"/>
      <c r="F178" s="12"/>
      <c r="G178" s="12"/>
      <c r="H178" s="12"/>
      <c r="I178" s="41"/>
      <c r="J178" s="12"/>
      <c r="K178" s="12"/>
      <c r="L178" s="33"/>
      <c r="M178" s="33"/>
      <c r="N178" s="42"/>
      <c r="O178" s="42"/>
      <c r="P178" s="12"/>
      <c r="Q178" s="12"/>
      <c r="R178" s="12"/>
      <c r="S178" s="12"/>
      <c r="T178" s="12"/>
      <c r="U178" s="12"/>
      <c r="V178" s="12"/>
      <c r="W178" s="12"/>
      <c r="X178" s="12"/>
      <c r="Y178" s="12"/>
      <c r="Z178" s="12"/>
    </row>
    <row r="179" spans="1:26" ht="22.5" hidden="1" customHeight="1" x14ac:dyDescent="0.2">
      <c r="A179" s="12"/>
      <c r="B179" s="12"/>
      <c r="C179" s="12"/>
      <c r="D179" s="12"/>
      <c r="E179" s="41"/>
      <c r="F179" s="12"/>
      <c r="G179" s="12"/>
      <c r="H179" s="12"/>
      <c r="I179" s="41"/>
      <c r="J179" s="12"/>
      <c r="K179" s="12"/>
      <c r="L179" s="33"/>
      <c r="M179" s="33"/>
      <c r="N179" s="42"/>
      <c r="O179" s="42"/>
      <c r="P179" s="12"/>
      <c r="Q179" s="12"/>
      <c r="R179" s="12"/>
      <c r="S179" s="12"/>
      <c r="T179" s="12"/>
      <c r="U179" s="12"/>
      <c r="V179" s="12"/>
      <c r="W179" s="12"/>
      <c r="X179" s="12"/>
      <c r="Y179" s="12"/>
      <c r="Z179" s="12"/>
    </row>
    <row r="180" spans="1:26" ht="22.5" hidden="1" customHeight="1" x14ac:dyDescent="0.2">
      <c r="A180" s="12"/>
      <c r="B180" s="12"/>
      <c r="C180" s="12"/>
      <c r="D180" s="12"/>
      <c r="E180" s="41"/>
      <c r="F180" s="12"/>
      <c r="G180" s="12"/>
      <c r="H180" s="12"/>
      <c r="I180" s="41"/>
      <c r="J180" s="12"/>
      <c r="K180" s="12"/>
      <c r="L180" s="33"/>
      <c r="M180" s="33"/>
      <c r="N180" s="42"/>
      <c r="O180" s="42"/>
      <c r="P180" s="12"/>
      <c r="Q180" s="12"/>
      <c r="R180" s="12"/>
      <c r="S180" s="12"/>
      <c r="T180" s="12"/>
      <c r="U180" s="12"/>
      <c r="V180" s="12"/>
      <c r="W180" s="12"/>
      <c r="X180" s="12"/>
      <c r="Y180" s="12"/>
      <c r="Z180" s="12"/>
    </row>
    <row r="181" spans="1:26" ht="22.5" hidden="1" customHeight="1" x14ac:dyDescent="0.2">
      <c r="A181" s="12"/>
      <c r="B181" s="12"/>
      <c r="C181" s="12"/>
      <c r="D181" s="12"/>
      <c r="E181" s="41"/>
      <c r="F181" s="12"/>
      <c r="G181" s="12"/>
      <c r="H181" s="12"/>
      <c r="I181" s="41"/>
      <c r="J181" s="12"/>
      <c r="K181" s="12"/>
      <c r="L181" s="33"/>
      <c r="M181" s="33"/>
      <c r="N181" s="42"/>
      <c r="O181" s="42"/>
      <c r="P181" s="12"/>
      <c r="Q181" s="12"/>
      <c r="R181" s="12"/>
      <c r="S181" s="12"/>
      <c r="T181" s="12"/>
      <c r="U181" s="12"/>
      <c r="V181" s="12"/>
      <c r="W181" s="12"/>
      <c r="X181" s="12"/>
      <c r="Y181" s="12"/>
      <c r="Z181" s="12"/>
    </row>
    <row r="182" spans="1:26" ht="22.5" hidden="1" customHeight="1" x14ac:dyDescent="0.2">
      <c r="A182" s="12"/>
      <c r="B182" s="12"/>
      <c r="C182" s="12"/>
      <c r="D182" s="12"/>
      <c r="E182" s="41"/>
      <c r="F182" s="12"/>
      <c r="G182" s="12"/>
      <c r="H182" s="12"/>
      <c r="I182" s="41"/>
      <c r="J182" s="12"/>
      <c r="K182" s="12"/>
      <c r="L182" s="33"/>
      <c r="M182" s="33"/>
      <c r="N182" s="42"/>
      <c r="O182" s="42"/>
      <c r="P182" s="12"/>
      <c r="Q182" s="12"/>
      <c r="R182" s="12"/>
      <c r="S182" s="12"/>
      <c r="T182" s="12"/>
      <c r="U182" s="12"/>
      <c r="V182" s="12"/>
      <c r="W182" s="12"/>
      <c r="X182" s="12"/>
      <c r="Y182" s="12"/>
      <c r="Z182" s="12"/>
    </row>
    <row r="183" spans="1:26" ht="22.5" hidden="1" customHeight="1" x14ac:dyDescent="0.2">
      <c r="A183" s="12"/>
      <c r="B183" s="12"/>
      <c r="C183" s="12"/>
      <c r="D183" s="12"/>
      <c r="E183" s="41"/>
      <c r="F183" s="12"/>
      <c r="G183" s="12"/>
      <c r="H183" s="12"/>
      <c r="I183" s="41"/>
      <c r="J183" s="12"/>
      <c r="K183" s="12"/>
      <c r="L183" s="33"/>
      <c r="M183" s="33"/>
      <c r="N183" s="42"/>
      <c r="O183" s="42"/>
      <c r="P183" s="12"/>
      <c r="Q183" s="12"/>
      <c r="R183" s="12"/>
      <c r="S183" s="12"/>
      <c r="T183" s="12"/>
      <c r="U183" s="12"/>
      <c r="V183" s="12"/>
      <c r="W183" s="12"/>
      <c r="X183" s="12"/>
      <c r="Y183" s="12"/>
      <c r="Z183" s="12"/>
    </row>
    <row r="184" spans="1:26" ht="22.5" hidden="1" customHeight="1" x14ac:dyDescent="0.2">
      <c r="A184" s="12"/>
      <c r="B184" s="12"/>
      <c r="C184" s="12"/>
      <c r="D184" s="12"/>
      <c r="E184" s="41"/>
      <c r="F184" s="12"/>
      <c r="G184" s="12"/>
      <c r="H184" s="12"/>
      <c r="I184" s="41"/>
      <c r="J184" s="12"/>
      <c r="K184" s="12"/>
      <c r="L184" s="33"/>
      <c r="M184" s="33"/>
      <c r="N184" s="42"/>
      <c r="O184" s="42"/>
      <c r="P184" s="12"/>
      <c r="Q184" s="12"/>
      <c r="R184" s="12"/>
      <c r="S184" s="12"/>
      <c r="T184" s="12"/>
      <c r="U184" s="12"/>
      <c r="V184" s="12"/>
      <c r="W184" s="12"/>
      <c r="X184" s="12"/>
      <c r="Y184" s="12"/>
      <c r="Z184" s="12"/>
    </row>
    <row r="185" spans="1:26" ht="22.5" hidden="1" customHeight="1" x14ac:dyDescent="0.2">
      <c r="A185" s="12"/>
      <c r="B185" s="12"/>
      <c r="C185" s="12"/>
      <c r="D185" s="12"/>
      <c r="E185" s="41"/>
      <c r="F185" s="12"/>
      <c r="G185" s="12"/>
      <c r="H185" s="12"/>
      <c r="I185" s="41"/>
      <c r="J185" s="12"/>
      <c r="K185" s="12"/>
      <c r="L185" s="33"/>
      <c r="M185" s="33"/>
      <c r="N185" s="42"/>
      <c r="O185" s="42"/>
      <c r="P185" s="12"/>
      <c r="Q185" s="12"/>
      <c r="R185" s="12"/>
      <c r="S185" s="12"/>
      <c r="T185" s="12"/>
      <c r="U185" s="12"/>
      <c r="V185" s="12"/>
      <c r="W185" s="12"/>
      <c r="X185" s="12"/>
      <c r="Y185" s="12"/>
      <c r="Z185" s="12"/>
    </row>
    <row r="186" spans="1:26" ht="22.5" hidden="1" customHeight="1" x14ac:dyDescent="0.2">
      <c r="A186" s="12"/>
      <c r="B186" s="12"/>
      <c r="C186" s="12"/>
      <c r="D186" s="12"/>
      <c r="E186" s="41"/>
      <c r="F186" s="12"/>
      <c r="G186" s="12"/>
      <c r="H186" s="12"/>
      <c r="I186" s="41"/>
      <c r="J186" s="12"/>
      <c r="K186" s="12"/>
      <c r="L186" s="33"/>
      <c r="M186" s="33"/>
      <c r="N186" s="42"/>
      <c r="O186" s="42"/>
      <c r="P186" s="12"/>
      <c r="Q186" s="12"/>
      <c r="R186" s="12"/>
      <c r="S186" s="12"/>
      <c r="T186" s="12"/>
      <c r="U186" s="12"/>
      <c r="V186" s="12"/>
      <c r="W186" s="12"/>
      <c r="X186" s="12"/>
      <c r="Y186" s="12"/>
      <c r="Z186" s="12"/>
    </row>
    <row r="187" spans="1:26" ht="22.5" hidden="1" customHeight="1" x14ac:dyDescent="0.2">
      <c r="A187" s="12"/>
      <c r="B187" s="12"/>
      <c r="C187" s="12"/>
      <c r="D187" s="12"/>
      <c r="E187" s="41"/>
      <c r="F187" s="12"/>
      <c r="G187" s="12"/>
      <c r="H187" s="12"/>
      <c r="I187" s="41"/>
      <c r="J187" s="12"/>
      <c r="K187" s="12"/>
      <c r="L187" s="33"/>
      <c r="M187" s="33"/>
      <c r="N187" s="42"/>
      <c r="O187" s="42"/>
      <c r="P187" s="12"/>
      <c r="Q187" s="12"/>
      <c r="R187" s="12"/>
      <c r="S187" s="12"/>
      <c r="T187" s="12"/>
      <c r="U187" s="12"/>
      <c r="V187" s="12"/>
      <c r="W187" s="12"/>
      <c r="X187" s="12"/>
      <c r="Y187" s="12"/>
      <c r="Z187" s="12"/>
    </row>
    <row r="188" spans="1:26" ht="22.5" hidden="1" customHeight="1" x14ac:dyDescent="0.2">
      <c r="A188" s="12"/>
      <c r="B188" s="12"/>
      <c r="C188" s="12"/>
      <c r="D188" s="12"/>
      <c r="E188" s="41"/>
      <c r="F188" s="12"/>
      <c r="G188" s="12"/>
      <c r="H188" s="12"/>
      <c r="I188" s="41"/>
      <c r="J188" s="12"/>
      <c r="K188" s="12"/>
      <c r="L188" s="33"/>
      <c r="M188" s="33"/>
      <c r="N188" s="42"/>
      <c r="O188" s="42"/>
      <c r="P188" s="12"/>
      <c r="Q188" s="12"/>
      <c r="R188" s="12"/>
      <c r="S188" s="12"/>
      <c r="T188" s="12"/>
      <c r="U188" s="12"/>
      <c r="V188" s="12"/>
      <c r="W188" s="12"/>
      <c r="X188" s="12"/>
      <c r="Y188" s="12"/>
      <c r="Z188" s="12"/>
    </row>
    <row r="189" spans="1:26" ht="22.5" hidden="1" customHeight="1" x14ac:dyDescent="0.2">
      <c r="A189" s="12"/>
      <c r="B189" s="12"/>
      <c r="C189" s="12"/>
      <c r="D189" s="12"/>
      <c r="E189" s="41"/>
      <c r="F189" s="12"/>
      <c r="G189" s="12"/>
      <c r="H189" s="12"/>
      <c r="I189" s="41"/>
      <c r="J189" s="12"/>
      <c r="K189" s="12"/>
      <c r="L189" s="33"/>
      <c r="M189" s="33"/>
      <c r="N189" s="42"/>
      <c r="O189" s="42"/>
      <c r="P189" s="12"/>
      <c r="Q189" s="12"/>
      <c r="R189" s="12"/>
      <c r="S189" s="12"/>
      <c r="T189" s="12"/>
      <c r="U189" s="12"/>
      <c r="V189" s="12"/>
      <c r="W189" s="12"/>
      <c r="X189" s="12"/>
      <c r="Y189" s="12"/>
      <c r="Z189" s="12"/>
    </row>
    <row r="190" spans="1:26" ht="22.5" hidden="1" customHeight="1" x14ac:dyDescent="0.2">
      <c r="A190" s="12"/>
      <c r="B190" s="12"/>
      <c r="C190" s="12"/>
      <c r="D190" s="12"/>
      <c r="E190" s="41"/>
      <c r="F190" s="12"/>
      <c r="G190" s="12"/>
      <c r="H190" s="12"/>
      <c r="I190" s="41"/>
      <c r="J190" s="12"/>
      <c r="K190" s="12"/>
      <c r="L190" s="33"/>
      <c r="M190" s="33"/>
      <c r="N190" s="42"/>
      <c r="O190" s="42"/>
      <c r="P190" s="12"/>
      <c r="Q190" s="12"/>
      <c r="R190" s="12"/>
      <c r="S190" s="12"/>
      <c r="T190" s="12"/>
      <c r="U190" s="12"/>
      <c r="V190" s="12"/>
      <c r="W190" s="12"/>
      <c r="X190" s="12"/>
      <c r="Y190" s="12"/>
      <c r="Z190" s="12"/>
    </row>
    <row r="191" spans="1:26" ht="22.5" hidden="1" customHeight="1" x14ac:dyDescent="0.2">
      <c r="A191" s="12"/>
      <c r="B191" s="12"/>
      <c r="C191" s="12"/>
      <c r="D191" s="12"/>
      <c r="E191" s="41"/>
      <c r="F191" s="12"/>
      <c r="G191" s="12"/>
      <c r="H191" s="12"/>
      <c r="I191" s="41"/>
      <c r="J191" s="12"/>
      <c r="K191" s="12"/>
      <c r="L191" s="33"/>
      <c r="M191" s="33"/>
      <c r="N191" s="42"/>
      <c r="O191" s="42"/>
      <c r="P191" s="12"/>
      <c r="Q191" s="12"/>
      <c r="R191" s="12"/>
      <c r="S191" s="12"/>
      <c r="T191" s="12"/>
      <c r="U191" s="12"/>
      <c r="V191" s="12"/>
      <c r="W191" s="12"/>
      <c r="X191" s="12"/>
      <c r="Y191" s="12"/>
      <c r="Z191" s="12"/>
    </row>
    <row r="192" spans="1:26" ht="22.5" hidden="1" customHeight="1" x14ac:dyDescent="0.2">
      <c r="A192" s="12"/>
      <c r="B192" s="12"/>
      <c r="C192" s="12"/>
      <c r="D192" s="12"/>
      <c r="E192" s="41"/>
      <c r="F192" s="12"/>
      <c r="G192" s="12"/>
      <c r="H192" s="12"/>
      <c r="I192" s="41"/>
      <c r="J192" s="12"/>
      <c r="K192" s="12"/>
      <c r="L192" s="33"/>
      <c r="M192" s="33"/>
      <c r="N192" s="42"/>
      <c r="O192" s="42"/>
      <c r="P192" s="12"/>
      <c r="Q192" s="12"/>
      <c r="R192" s="12"/>
      <c r="S192" s="12"/>
      <c r="T192" s="12"/>
      <c r="U192" s="12"/>
      <c r="V192" s="12"/>
      <c r="W192" s="12"/>
      <c r="X192" s="12"/>
      <c r="Y192" s="12"/>
      <c r="Z192" s="12"/>
    </row>
    <row r="193" spans="1:26" ht="22.5" hidden="1" customHeight="1" x14ac:dyDescent="0.2">
      <c r="A193" s="12"/>
      <c r="B193" s="12"/>
      <c r="C193" s="12"/>
      <c r="D193" s="12"/>
      <c r="E193" s="41"/>
      <c r="F193" s="12"/>
      <c r="G193" s="12"/>
      <c r="H193" s="12"/>
      <c r="I193" s="41"/>
      <c r="J193" s="12"/>
      <c r="K193" s="12"/>
      <c r="L193" s="33"/>
      <c r="M193" s="33"/>
      <c r="N193" s="42"/>
      <c r="O193" s="42"/>
      <c r="P193" s="12"/>
      <c r="Q193" s="12"/>
      <c r="R193" s="12"/>
      <c r="S193" s="12"/>
      <c r="T193" s="12"/>
      <c r="U193" s="12"/>
      <c r="V193" s="12"/>
      <c r="W193" s="12"/>
      <c r="X193" s="12"/>
      <c r="Y193" s="12"/>
      <c r="Z193" s="12"/>
    </row>
    <row r="194" spans="1:26" ht="22.5" hidden="1" customHeight="1" x14ac:dyDescent="0.2">
      <c r="A194" s="12"/>
      <c r="B194" s="12"/>
      <c r="C194" s="12"/>
      <c r="D194" s="12"/>
      <c r="E194" s="41"/>
      <c r="F194" s="12"/>
      <c r="G194" s="12"/>
      <c r="H194" s="12"/>
      <c r="I194" s="41"/>
      <c r="J194" s="12"/>
      <c r="K194" s="12"/>
      <c r="L194" s="33"/>
      <c r="M194" s="33"/>
      <c r="N194" s="42"/>
      <c r="O194" s="42"/>
      <c r="P194" s="12"/>
      <c r="Q194" s="12"/>
      <c r="R194" s="12"/>
      <c r="S194" s="12"/>
      <c r="T194" s="12"/>
      <c r="U194" s="12"/>
      <c r="V194" s="12"/>
      <c r="W194" s="12"/>
      <c r="X194" s="12"/>
      <c r="Y194" s="12"/>
      <c r="Z194" s="12"/>
    </row>
    <row r="195" spans="1:26" ht="22.5" hidden="1" customHeight="1" x14ac:dyDescent="0.2">
      <c r="A195" s="12"/>
      <c r="B195" s="12"/>
      <c r="C195" s="12"/>
      <c r="D195" s="12"/>
      <c r="E195" s="41"/>
      <c r="F195" s="12"/>
      <c r="G195" s="12"/>
      <c r="H195" s="12"/>
      <c r="I195" s="41"/>
      <c r="J195" s="12"/>
      <c r="K195" s="12"/>
      <c r="L195" s="33"/>
      <c r="M195" s="33"/>
      <c r="N195" s="42"/>
      <c r="O195" s="42"/>
      <c r="P195" s="12"/>
      <c r="Q195" s="12"/>
      <c r="R195" s="12"/>
      <c r="S195" s="12"/>
      <c r="T195" s="12"/>
      <c r="U195" s="12"/>
      <c r="V195" s="12"/>
      <c r="W195" s="12"/>
      <c r="X195" s="12"/>
      <c r="Y195" s="12"/>
      <c r="Z195" s="12"/>
    </row>
    <row r="196" spans="1:26" ht="22.5" hidden="1" customHeight="1" x14ac:dyDescent="0.2">
      <c r="A196" s="12"/>
      <c r="B196" s="12"/>
      <c r="C196" s="12"/>
      <c r="D196" s="12"/>
      <c r="E196" s="41"/>
      <c r="F196" s="12"/>
      <c r="G196" s="12"/>
      <c r="H196" s="12"/>
      <c r="I196" s="41"/>
      <c r="J196" s="12"/>
      <c r="K196" s="12"/>
      <c r="L196" s="33"/>
      <c r="M196" s="33"/>
      <c r="N196" s="42"/>
      <c r="O196" s="42"/>
      <c r="P196" s="12"/>
      <c r="Q196" s="12"/>
      <c r="R196" s="12"/>
      <c r="S196" s="12"/>
      <c r="T196" s="12"/>
      <c r="U196" s="12"/>
      <c r="V196" s="12"/>
      <c r="W196" s="12"/>
      <c r="X196" s="12"/>
      <c r="Y196" s="12"/>
      <c r="Z196" s="12"/>
    </row>
    <row r="197" spans="1:26" ht="22.5" hidden="1" customHeight="1" x14ac:dyDescent="0.2">
      <c r="A197" s="12"/>
      <c r="B197" s="12"/>
      <c r="C197" s="12"/>
      <c r="D197" s="12"/>
      <c r="E197" s="41"/>
      <c r="F197" s="12"/>
      <c r="G197" s="12"/>
      <c r="H197" s="12"/>
      <c r="I197" s="41"/>
      <c r="J197" s="12"/>
      <c r="K197" s="12"/>
      <c r="L197" s="33"/>
      <c r="M197" s="33"/>
      <c r="N197" s="42"/>
      <c r="O197" s="42"/>
      <c r="P197" s="12"/>
      <c r="Q197" s="12"/>
      <c r="R197" s="12"/>
      <c r="S197" s="12"/>
      <c r="T197" s="12"/>
      <c r="U197" s="12"/>
      <c r="V197" s="12"/>
      <c r="W197" s="12"/>
      <c r="X197" s="12"/>
      <c r="Y197" s="12"/>
      <c r="Z197" s="12"/>
    </row>
    <row r="198" spans="1:26" ht="22.5" hidden="1" customHeight="1" x14ac:dyDescent="0.2">
      <c r="A198" s="12"/>
      <c r="B198" s="12"/>
      <c r="C198" s="12"/>
      <c r="D198" s="12"/>
      <c r="E198" s="41"/>
      <c r="F198" s="12"/>
      <c r="G198" s="12"/>
      <c r="H198" s="12"/>
      <c r="I198" s="41"/>
      <c r="J198" s="12"/>
      <c r="K198" s="12"/>
      <c r="L198" s="33"/>
      <c r="M198" s="33"/>
      <c r="N198" s="42"/>
      <c r="O198" s="42"/>
      <c r="P198" s="12"/>
      <c r="Q198" s="12"/>
      <c r="R198" s="12"/>
      <c r="S198" s="12"/>
      <c r="T198" s="12"/>
      <c r="U198" s="12"/>
      <c r="V198" s="12"/>
      <c r="W198" s="12"/>
      <c r="X198" s="12"/>
      <c r="Y198" s="12"/>
      <c r="Z198" s="12"/>
    </row>
    <row r="199" spans="1:26" ht="22.5" hidden="1" customHeight="1" x14ac:dyDescent="0.2">
      <c r="A199" s="12"/>
      <c r="B199" s="12"/>
      <c r="C199" s="12"/>
      <c r="D199" s="12"/>
      <c r="E199" s="41"/>
      <c r="F199" s="12"/>
      <c r="G199" s="12"/>
      <c r="H199" s="12"/>
      <c r="I199" s="41"/>
      <c r="J199" s="12"/>
      <c r="K199" s="12"/>
      <c r="L199" s="33"/>
      <c r="M199" s="33"/>
      <c r="N199" s="42"/>
      <c r="O199" s="42"/>
      <c r="P199" s="12"/>
      <c r="Q199" s="12"/>
      <c r="R199" s="12"/>
      <c r="S199" s="12"/>
      <c r="T199" s="12"/>
      <c r="U199" s="12"/>
      <c r="V199" s="12"/>
      <c r="W199" s="12"/>
      <c r="X199" s="12"/>
      <c r="Y199" s="12"/>
      <c r="Z199" s="12"/>
    </row>
    <row r="200" spans="1:26" ht="22.5" hidden="1" customHeight="1" x14ac:dyDescent="0.2">
      <c r="A200" s="12"/>
      <c r="B200" s="12"/>
      <c r="C200" s="12"/>
      <c r="D200" s="12"/>
      <c r="E200" s="41"/>
      <c r="F200" s="12"/>
      <c r="G200" s="12"/>
      <c r="H200" s="12"/>
      <c r="I200" s="41"/>
      <c r="J200" s="12"/>
      <c r="K200" s="12"/>
      <c r="L200" s="33"/>
      <c r="M200" s="33"/>
      <c r="N200" s="42"/>
      <c r="O200" s="42"/>
      <c r="P200" s="12"/>
      <c r="Q200" s="12"/>
      <c r="R200" s="12"/>
      <c r="S200" s="12"/>
      <c r="T200" s="12"/>
      <c r="U200" s="12"/>
      <c r="V200" s="12"/>
      <c r="W200" s="12"/>
      <c r="X200" s="12"/>
      <c r="Y200" s="12"/>
      <c r="Z200" s="12"/>
    </row>
    <row r="201" spans="1:26" ht="22.5" hidden="1" customHeight="1" x14ac:dyDescent="0.2">
      <c r="A201" s="12"/>
      <c r="B201" s="12"/>
      <c r="C201" s="12"/>
      <c r="D201" s="12"/>
      <c r="E201" s="41"/>
      <c r="F201" s="12"/>
      <c r="G201" s="12"/>
      <c r="H201" s="12"/>
      <c r="I201" s="41"/>
      <c r="J201" s="12"/>
      <c r="K201" s="12"/>
      <c r="L201" s="33"/>
      <c r="M201" s="33"/>
      <c r="N201" s="42"/>
      <c r="O201" s="42"/>
      <c r="P201" s="12"/>
      <c r="Q201" s="12"/>
      <c r="R201" s="12"/>
      <c r="S201" s="12"/>
      <c r="T201" s="12"/>
      <c r="U201" s="12"/>
      <c r="V201" s="12"/>
      <c r="W201" s="12"/>
      <c r="X201" s="12"/>
      <c r="Y201" s="12"/>
      <c r="Z201" s="12"/>
    </row>
    <row r="202" spans="1:26" ht="22.5" hidden="1" customHeight="1" x14ac:dyDescent="0.2">
      <c r="A202" s="12"/>
      <c r="B202" s="12"/>
      <c r="C202" s="12"/>
      <c r="D202" s="12"/>
      <c r="E202" s="41"/>
      <c r="F202" s="12"/>
      <c r="G202" s="12"/>
      <c r="H202" s="12"/>
      <c r="I202" s="41"/>
      <c r="J202" s="12"/>
      <c r="K202" s="12"/>
      <c r="L202" s="33"/>
      <c r="M202" s="33"/>
      <c r="N202" s="42"/>
      <c r="O202" s="42"/>
      <c r="P202" s="12"/>
      <c r="Q202" s="12"/>
      <c r="R202" s="12"/>
      <c r="S202" s="12"/>
      <c r="T202" s="12"/>
      <c r="U202" s="12"/>
      <c r="V202" s="12"/>
      <c r="W202" s="12"/>
      <c r="X202" s="12"/>
      <c r="Y202" s="12"/>
      <c r="Z202" s="12"/>
    </row>
    <row r="203" spans="1:26" ht="22.5" hidden="1" customHeight="1" x14ac:dyDescent="0.2">
      <c r="A203" s="12"/>
      <c r="B203" s="12"/>
      <c r="C203" s="12"/>
      <c r="D203" s="12"/>
      <c r="E203" s="41"/>
      <c r="F203" s="12"/>
      <c r="G203" s="12"/>
      <c r="H203" s="12"/>
      <c r="I203" s="41"/>
      <c r="J203" s="12"/>
      <c r="K203" s="12"/>
      <c r="L203" s="33"/>
      <c r="M203" s="33"/>
      <c r="N203" s="42"/>
      <c r="O203" s="42"/>
      <c r="P203" s="12"/>
      <c r="Q203" s="12"/>
      <c r="R203" s="12"/>
      <c r="S203" s="12"/>
      <c r="T203" s="12"/>
      <c r="U203" s="12"/>
      <c r="V203" s="12"/>
      <c r="W203" s="12"/>
      <c r="X203" s="12"/>
      <c r="Y203" s="12"/>
      <c r="Z203" s="12"/>
    </row>
    <row r="204" spans="1:26" ht="22.5" hidden="1" customHeight="1" x14ac:dyDescent="0.2">
      <c r="A204" s="12"/>
      <c r="B204" s="12"/>
      <c r="C204" s="12"/>
      <c r="D204" s="12"/>
      <c r="E204" s="41"/>
      <c r="F204" s="12"/>
      <c r="G204" s="12"/>
      <c r="H204" s="12"/>
      <c r="I204" s="41"/>
      <c r="J204" s="12"/>
      <c r="K204" s="12"/>
      <c r="L204" s="33"/>
      <c r="M204" s="33"/>
      <c r="N204" s="42"/>
      <c r="O204" s="42"/>
      <c r="P204" s="12"/>
      <c r="Q204" s="12"/>
      <c r="R204" s="12"/>
      <c r="S204" s="12"/>
      <c r="T204" s="12"/>
      <c r="U204" s="12"/>
      <c r="V204" s="12"/>
      <c r="W204" s="12"/>
      <c r="X204" s="12"/>
      <c r="Y204" s="12"/>
      <c r="Z204" s="12"/>
    </row>
    <row r="205" spans="1:26" ht="22.5" hidden="1" customHeight="1" x14ac:dyDescent="0.2">
      <c r="A205" s="12"/>
      <c r="B205" s="12"/>
      <c r="C205" s="12"/>
      <c r="D205" s="12"/>
      <c r="E205" s="41"/>
      <c r="F205" s="12"/>
      <c r="G205" s="12"/>
      <c r="H205" s="12"/>
      <c r="I205" s="41"/>
      <c r="J205" s="12"/>
      <c r="K205" s="12"/>
      <c r="L205" s="33"/>
      <c r="M205" s="33"/>
      <c r="N205" s="42"/>
      <c r="O205" s="42"/>
      <c r="P205" s="12"/>
      <c r="Q205" s="12"/>
      <c r="R205" s="12"/>
      <c r="S205" s="12"/>
      <c r="T205" s="12"/>
      <c r="U205" s="12"/>
      <c r="V205" s="12"/>
      <c r="W205" s="12"/>
      <c r="X205" s="12"/>
      <c r="Y205" s="12"/>
      <c r="Z205" s="12"/>
    </row>
    <row r="206" spans="1:26" ht="22.5" hidden="1" customHeight="1" x14ac:dyDescent="0.2">
      <c r="A206" s="12"/>
      <c r="B206" s="12"/>
      <c r="C206" s="12"/>
      <c r="D206" s="12"/>
      <c r="E206" s="41"/>
      <c r="F206" s="12"/>
      <c r="G206" s="12"/>
      <c r="H206" s="12"/>
      <c r="I206" s="41"/>
      <c r="J206" s="12"/>
      <c r="K206" s="12"/>
      <c r="L206" s="33"/>
      <c r="M206" s="33"/>
      <c r="N206" s="42"/>
      <c r="O206" s="42"/>
      <c r="P206" s="12"/>
      <c r="Q206" s="12"/>
      <c r="R206" s="12"/>
      <c r="S206" s="12"/>
      <c r="T206" s="12"/>
      <c r="U206" s="12"/>
      <c r="V206" s="12"/>
      <c r="W206" s="12"/>
      <c r="X206" s="12"/>
      <c r="Y206" s="12"/>
      <c r="Z206" s="12"/>
    </row>
    <row r="207" spans="1:26" ht="22.5" hidden="1" customHeight="1" x14ac:dyDescent="0.2">
      <c r="A207" s="12"/>
      <c r="B207" s="12"/>
      <c r="C207" s="12"/>
      <c r="D207" s="12"/>
      <c r="E207" s="41"/>
      <c r="F207" s="12"/>
      <c r="G207" s="12"/>
      <c r="H207" s="12"/>
      <c r="I207" s="41"/>
      <c r="J207" s="12"/>
      <c r="K207" s="12"/>
      <c r="L207" s="33"/>
      <c r="M207" s="33"/>
      <c r="N207" s="42"/>
      <c r="O207" s="42"/>
      <c r="P207" s="12"/>
      <c r="Q207" s="12"/>
      <c r="R207" s="12"/>
      <c r="S207" s="12"/>
      <c r="T207" s="12"/>
      <c r="U207" s="12"/>
      <c r="V207" s="12"/>
      <c r="W207" s="12"/>
      <c r="X207" s="12"/>
      <c r="Y207" s="12"/>
      <c r="Z207" s="12"/>
    </row>
    <row r="208" spans="1:26" ht="22.5" hidden="1" customHeight="1" x14ac:dyDescent="0.2">
      <c r="A208" s="12"/>
      <c r="B208" s="12"/>
      <c r="C208" s="12"/>
      <c r="D208" s="12"/>
      <c r="E208" s="41"/>
      <c r="F208" s="12"/>
      <c r="G208" s="12"/>
      <c r="H208" s="12"/>
      <c r="I208" s="41"/>
      <c r="J208" s="12"/>
      <c r="K208" s="12"/>
      <c r="L208" s="33"/>
      <c r="M208" s="33"/>
      <c r="N208" s="42"/>
      <c r="O208" s="42"/>
      <c r="P208" s="12"/>
      <c r="Q208" s="12"/>
      <c r="R208" s="12"/>
      <c r="S208" s="12"/>
      <c r="T208" s="12"/>
      <c r="U208" s="12"/>
      <c r="V208" s="12"/>
      <c r="W208" s="12"/>
      <c r="X208" s="12"/>
      <c r="Y208" s="12"/>
      <c r="Z208" s="12"/>
    </row>
    <row r="209" spans="1:26" ht="22.5" hidden="1" customHeight="1" x14ac:dyDescent="0.2">
      <c r="A209" s="12"/>
      <c r="B209" s="12"/>
      <c r="C209" s="12"/>
      <c r="D209" s="12"/>
      <c r="E209" s="41"/>
      <c r="F209" s="12"/>
      <c r="G209" s="12"/>
      <c r="H209" s="12"/>
      <c r="I209" s="41"/>
      <c r="J209" s="12"/>
      <c r="K209" s="12"/>
      <c r="L209" s="33"/>
      <c r="M209" s="33"/>
      <c r="N209" s="42"/>
      <c r="O209" s="42"/>
      <c r="P209" s="12"/>
      <c r="Q209" s="12"/>
      <c r="R209" s="12"/>
      <c r="S209" s="12"/>
      <c r="T209" s="12"/>
      <c r="U209" s="12"/>
      <c r="V209" s="12"/>
      <c r="W209" s="12"/>
      <c r="X209" s="12"/>
      <c r="Y209" s="12"/>
      <c r="Z209" s="12"/>
    </row>
    <row r="210" spans="1:26" ht="22.5" hidden="1" customHeight="1" x14ac:dyDescent="0.2">
      <c r="A210" s="12"/>
      <c r="B210" s="12"/>
      <c r="C210" s="12"/>
      <c r="D210" s="12"/>
      <c r="E210" s="41"/>
      <c r="F210" s="12"/>
      <c r="G210" s="12"/>
      <c r="H210" s="12"/>
      <c r="I210" s="41"/>
      <c r="J210" s="12"/>
      <c r="K210" s="12"/>
      <c r="L210" s="33"/>
      <c r="M210" s="33"/>
      <c r="N210" s="42"/>
      <c r="O210" s="42"/>
      <c r="P210" s="12"/>
      <c r="Q210" s="12"/>
      <c r="R210" s="12"/>
      <c r="S210" s="12"/>
      <c r="T210" s="12"/>
      <c r="U210" s="12"/>
      <c r="V210" s="12"/>
      <c r="W210" s="12"/>
      <c r="X210" s="12"/>
      <c r="Y210" s="12"/>
      <c r="Z210" s="12"/>
    </row>
    <row r="211" spans="1:26" ht="22.5" hidden="1" customHeight="1" x14ac:dyDescent="0.2">
      <c r="A211" s="12"/>
      <c r="B211" s="12"/>
      <c r="C211" s="12"/>
      <c r="D211" s="12"/>
      <c r="E211" s="41"/>
      <c r="F211" s="12"/>
      <c r="G211" s="12"/>
      <c r="H211" s="12"/>
      <c r="I211" s="41"/>
      <c r="J211" s="12"/>
      <c r="K211" s="12"/>
      <c r="L211" s="33"/>
      <c r="M211" s="33"/>
      <c r="N211" s="42"/>
      <c r="O211" s="42"/>
      <c r="P211" s="12"/>
      <c r="Q211" s="12"/>
      <c r="R211" s="12"/>
      <c r="S211" s="12"/>
      <c r="T211" s="12"/>
      <c r="U211" s="12"/>
      <c r="V211" s="12"/>
      <c r="W211" s="12"/>
      <c r="X211" s="12"/>
      <c r="Y211" s="12"/>
      <c r="Z211" s="12"/>
    </row>
    <row r="212" spans="1:26" ht="22.5" hidden="1" customHeight="1" x14ac:dyDescent="0.2">
      <c r="A212" s="12"/>
      <c r="B212" s="12"/>
      <c r="C212" s="12"/>
      <c r="D212" s="12"/>
      <c r="E212" s="41"/>
      <c r="F212" s="12"/>
      <c r="G212" s="12"/>
      <c r="H212" s="12"/>
      <c r="I212" s="41"/>
      <c r="J212" s="12"/>
      <c r="K212" s="12"/>
      <c r="L212" s="33"/>
      <c r="M212" s="33"/>
      <c r="N212" s="42"/>
      <c r="O212" s="42"/>
      <c r="P212" s="12"/>
      <c r="Q212" s="12"/>
      <c r="R212" s="12"/>
      <c r="S212" s="12"/>
      <c r="T212" s="12"/>
      <c r="U212" s="12"/>
      <c r="V212" s="12"/>
      <c r="W212" s="12"/>
      <c r="X212" s="12"/>
      <c r="Y212" s="12"/>
      <c r="Z212" s="12"/>
    </row>
    <row r="213" spans="1:26" ht="22.5" hidden="1" customHeight="1" x14ac:dyDescent="0.2">
      <c r="A213" s="12"/>
      <c r="B213" s="12"/>
      <c r="C213" s="12"/>
      <c r="D213" s="12"/>
      <c r="E213" s="41"/>
      <c r="F213" s="12"/>
      <c r="G213" s="12"/>
      <c r="H213" s="12"/>
      <c r="I213" s="41"/>
      <c r="J213" s="12"/>
      <c r="K213" s="12"/>
      <c r="L213" s="33"/>
      <c r="M213" s="33"/>
      <c r="N213" s="42"/>
      <c r="O213" s="42"/>
      <c r="P213" s="12"/>
      <c r="Q213" s="12"/>
      <c r="R213" s="12"/>
      <c r="S213" s="12"/>
      <c r="T213" s="12"/>
      <c r="U213" s="12"/>
      <c r="V213" s="12"/>
      <c r="W213" s="12"/>
      <c r="X213" s="12"/>
      <c r="Y213" s="12"/>
      <c r="Z213" s="12"/>
    </row>
    <row r="214" spans="1:26" ht="22.5" hidden="1" customHeight="1" x14ac:dyDescent="0.2">
      <c r="A214" s="12"/>
      <c r="B214" s="12"/>
      <c r="C214" s="12"/>
      <c r="D214" s="12"/>
      <c r="E214" s="41"/>
      <c r="F214" s="12"/>
      <c r="G214" s="12"/>
      <c r="H214" s="12"/>
      <c r="I214" s="41"/>
      <c r="J214" s="12"/>
      <c r="K214" s="12"/>
      <c r="L214" s="33"/>
      <c r="M214" s="33"/>
      <c r="N214" s="42"/>
      <c r="O214" s="42"/>
      <c r="P214" s="12"/>
      <c r="Q214" s="12"/>
      <c r="R214" s="12"/>
      <c r="S214" s="12"/>
      <c r="T214" s="12"/>
      <c r="U214" s="12"/>
      <c r="V214" s="12"/>
      <c r="W214" s="12"/>
      <c r="X214" s="12"/>
      <c r="Y214" s="12"/>
      <c r="Z214" s="12"/>
    </row>
    <row r="215" spans="1:26" ht="22.5" hidden="1" customHeight="1" x14ac:dyDescent="0.2">
      <c r="A215" s="12"/>
      <c r="B215" s="12"/>
      <c r="C215" s="12"/>
      <c r="D215" s="12"/>
      <c r="E215" s="41"/>
      <c r="F215" s="12"/>
      <c r="G215" s="12"/>
      <c r="H215" s="12"/>
      <c r="I215" s="41"/>
      <c r="J215" s="12"/>
      <c r="K215" s="12"/>
      <c r="L215" s="33"/>
      <c r="M215" s="33"/>
      <c r="N215" s="42"/>
      <c r="O215" s="42"/>
      <c r="P215" s="12"/>
      <c r="Q215" s="12"/>
      <c r="R215" s="12"/>
      <c r="S215" s="12"/>
      <c r="T215" s="12"/>
      <c r="U215" s="12"/>
      <c r="V215" s="12"/>
      <c r="W215" s="12"/>
      <c r="X215" s="12"/>
      <c r="Y215" s="12"/>
      <c r="Z215" s="12"/>
    </row>
    <row r="216" spans="1:26" ht="22.5" hidden="1" customHeight="1" x14ac:dyDescent="0.2">
      <c r="A216" s="12"/>
      <c r="B216" s="12"/>
      <c r="C216" s="12"/>
      <c r="D216" s="12"/>
      <c r="E216" s="41"/>
      <c r="F216" s="12"/>
      <c r="G216" s="12"/>
      <c r="H216" s="12"/>
      <c r="I216" s="41"/>
      <c r="J216" s="12"/>
      <c r="K216" s="12"/>
      <c r="L216" s="33"/>
      <c r="M216" s="33"/>
      <c r="N216" s="42"/>
      <c r="O216" s="42"/>
      <c r="P216" s="12"/>
      <c r="Q216" s="12"/>
      <c r="R216" s="12"/>
      <c r="S216" s="12"/>
      <c r="T216" s="12"/>
      <c r="U216" s="12"/>
      <c r="V216" s="12"/>
      <c r="W216" s="12"/>
      <c r="X216" s="12"/>
      <c r="Y216" s="12"/>
      <c r="Z216" s="12"/>
    </row>
    <row r="217" spans="1:26" ht="22.5" hidden="1" customHeight="1" x14ac:dyDescent="0.2">
      <c r="A217" s="12"/>
      <c r="B217" s="12"/>
      <c r="C217" s="12"/>
      <c r="D217" s="12"/>
      <c r="E217" s="41"/>
      <c r="F217" s="12"/>
      <c r="G217" s="12"/>
      <c r="H217" s="12"/>
      <c r="I217" s="41"/>
      <c r="J217" s="12"/>
      <c r="K217" s="12"/>
      <c r="L217" s="33"/>
      <c r="M217" s="33"/>
      <c r="N217" s="42"/>
      <c r="O217" s="42"/>
      <c r="P217" s="12"/>
      <c r="Q217" s="12"/>
      <c r="R217" s="12"/>
      <c r="S217" s="12"/>
      <c r="T217" s="12"/>
      <c r="U217" s="12"/>
      <c r="V217" s="12"/>
      <c r="W217" s="12"/>
      <c r="X217" s="12"/>
      <c r="Y217" s="12"/>
      <c r="Z217" s="12"/>
    </row>
    <row r="218" spans="1:26" ht="22.5" hidden="1" customHeight="1" x14ac:dyDescent="0.2">
      <c r="A218" s="12"/>
      <c r="B218" s="12"/>
      <c r="C218" s="12"/>
      <c r="D218" s="12"/>
      <c r="E218" s="41"/>
      <c r="F218" s="12"/>
      <c r="G218" s="12"/>
      <c r="H218" s="12"/>
      <c r="I218" s="41"/>
      <c r="J218" s="12"/>
      <c r="K218" s="12"/>
      <c r="L218" s="33"/>
      <c r="M218" s="33"/>
      <c r="N218" s="42"/>
      <c r="O218" s="42"/>
      <c r="P218" s="12"/>
      <c r="Q218" s="12"/>
      <c r="R218" s="12"/>
      <c r="S218" s="12"/>
      <c r="T218" s="12"/>
      <c r="U218" s="12"/>
      <c r="V218" s="12"/>
      <c r="W218" s="12"/>
      <c r="X218" s="12"/>
      <c r="Y218" s="12"/>
      <c r="Z218" s="12"/>
    </row>
    <row r="219" spans="1:26" ht="22.5" hidden="1" customHeight="1" x14ac:dyDescent="0.2">
      <c r="A219" s="12"/>
      <c r="B219" s="12"/>
      <c r="C219" s="12"/>
      <c r="D219" s="12"/>
      <c r="E219" s="41"/>
      <c r="F219" s="12"/>
      <c r="G219" s="12"/>
      <c r="H219" s="12"/>
      <c r="I219" s="41"/>
      <c r="J219" s="12"/>
      <c r="K219" s="12"/>
      <c r="L219" s="33"/>
      <c r="M219" s="33"/>
      <c r="N219" s="42"/>
      <c r="O219" s="42"/>
      <c r="P219" s="12"/>
      <c r="Q219" s="12"/>
      <c r="R219" s="12"/>
      <c r="S219" s="12"/>
      <c r="T219" s="12"/>
      <c r="U219" s="12"/>
      <c r="V219" s="12"/>
      <c r="W219" s="12"/>
      <c r="X219" s="12"/>
      <c r="Y219" s="12"/>
      <c r="Z219" s="12"/>
    </row>
    <row r="220" spans="1:26" ht="22.5" hidden="1" customHeight="1" x14ac:dyDescent="0.2">
      <c r="A220" s="12"/>
      <c r="B220" s="12"/>
      <c r="C220" s="12"/>
      <c r="D220" s="12"/>
      <c r="E220" s="41"/>
      <c r="F220" s="12"/>
      <c r="G220" s="12"/>
      <c r="H220" s="12"/>
      <c r="I220" s="41"/>
      <c r="J220" s="12"/>
      <c r="K220" s="12"/>
      <c r="L220" s="33"/>
      <c r="M220" s="33"/>
      <c r="N220" s="42"/>
      <c r="O220" s="42"/>
      <c r="P220" s="12"/>
      <c r="Q220" s="12"/>
      <c r="R220" s="12"/>
      <c r="S220" s="12"/>
      <c r="T220" s="12"/>
      <c r="U220" s="12"/>
      <c r="V220" s="12"/>
      <c r="W220" s="12"/>
      <c r="X220" s="12"/>
      <c r="Y220" s="12"/>
      <c r="Z220" s="12"/>
    </row>
    <row r="221" spans="1:26" ht="22.5" hidden="1" customHeight="1" x14ac:dyDescent="0.2">
      <c r="A221" s="12"/>
      <c r="B221" s="12"/>
      <c r="C221" s="12"/>
      <c r="D221" s="12"/>
      <c r="E221" s="41"/>
      <c r="F221" s="12"/>
      <c r="G221" s="12"/>
      <c r="H221" s="12"/>
      <c r="I221" s="41"/>
      <c r="J221" s="12"/>
      <c r="K221" s="12"/>
      <c r="L221" s="33"/>
      <c r="M221" s="33"/>
      <c r="N221" s="42"/>
      <c r="O221" s="42"/>
      <c r="P221" s="12"/>
      <c r="Q221" s="12"/>
      <c r="R221" s="12"/>
      <c r="S221" s="12"/>
      <c r="T221" s="12"/>
      <c r="U221" s="12"/>
      <c r="V221" s="12"/>
      <c r="W221" s="12"/>
      <c r="X221" s="12"/>
      <c r="Y221" s="12"/>
      <c r="Z221" s="12"/>
    </row>
    <row r="222" spans="1:26" ht="22.5" hidden="1" customHeight="1" x14ac:dyDescent="0.2">
      <c r="A222" s="12"/>
      <c r="B222" s="12"/>
      <c r="C222" s="12"/>
      <c r="D222" s="12"/>
      <c r="E222" s="41"/>
      <c r="F222" s="12"/>
      <c r="G222" s="12"/>
      <c r="H222" s="12"/>
      <c r="I222" s="41"/>
      <c r="J222" s="12"/>
      <c r="K222" s="12"/>
      <c r="L222" s="33"/>
      <c r="M222" s="33"/>
      <c r="N222" s="42"/>
      <c r="O222" s="42"/>
      <c r="P222" s="12"/>
      <c r="Q222" s="12"/>
      <c r="R222" s="12"/>
      <c r="S222" s="12"/>
      <c r="T222" s="12"/>
      <c r="U222" s="12"/>
      <c r="V222" s="12"/>
      <c r="W222" s="12"/>
      <c r="X222" s="12"/>
      <c r="Y222" s="12"/>
      <c r="Z222" s="12"/>
    </row>
    <row r="223" spans="1:26" ht="22.5" hidden="1" customHeight="1" x14ac:dyDescent="0.2">
      <c r="A223" s="12"/>
      <c r="B223" s="12"/>
      <c r="C223" s="12"/>
      <c r="D223" s="12"/>
      <c r="E223" s="41"/>
      <c r="F223" s="12"/>
      <c r="G223" s="12"/>
      <c r="H223" s="12"/>
      <c r="I223" s="41"/>
      <c r="J223" s="12"/>
      <c r="K223" s="12"/>
      <c r="L223" s="33"/>
      <c r="M223" s="33"/>
      <c r="N223" s="42"/>
      <c r="O223" s="42"/>
      <c r="P223" s="12"/>
      <c r="Q223" s="12"/>
      <c r="R223" s="12"/>
      <c r="S223" s="12"/>
      <c r="T223" s="12"/>
      <c r="U223" s="12"/>
      <c r="V223" s="12"/>
      <c r="W223" s="12"/>
      <c r="X223" s="12"/>
      <c r="Y223" s="12"/>
      <c r="Z223" s="12"/>
    </row>
    <row r="224" spans="1:26" ht="22.5" hidden="1" customHeight="1" x14ac:dyDescent="0.2">
      <c r="A224" s="12"/>
      <c r="B224" s="12"/>
      <c r="C224" s="12"/>
      <c r="D224" s="12"/>
      <c r="E224" s="41"/>
      <c r="F224" s="12"/>
      <c r="G224" s="12"/>
      <c r="H224" s="12"/>
      <c r="I224" s="41"/>
      <c r="J224" s="12"/>
      <c r="K224" s="12"/>
      <c r="L224" s="33"/>
      <c r="M224" s="33"/>
      <c r="N224" s="42"/>
      <c r="O224" s="42"/>
      <c r="P224" s="12"/>
      <c r="Q224" s="12"/>
      <c r="R224" s="12"/>
      <c r="S224" s="12"/>
      <c r="T224" s="12"/>
      <c r="U224" s="12"/>
      <c r="V224" s="12"/>
      <c r="W224" s="12"/>
      <c r="X224" s="12"/>
      <c r="Y224" s="12"/>
      <c r="Z224" s="12"/>
    </row>
    <row r="225" spans="1:26" ht="22.5" hidden="1" customHeight="1" x14ac:dyDescent="0.2">
      <c r="A225" s="12"/>
      <c r="B225" s="12"/>
      <c r="C225" s="12"/>
      <c r="D225" s="12"/>
      <c r="E225" s="41"/>
      <c r="F225" s="12"/>
      <c r="G225" s="12"/>
      <c r="H225" s="12"/>
      <c r="I225" s="41"/>
      <c r="J225" s="12"/>
      <c r="K225" s="12"/>
      <c r="L225" s="33"/>
      <c r="M225" s="33"/>
      <c r="N225" s="42"/>
      <c r="O225" s="42"/>
      <c r="P225" s="12"/>
      <c r="Q225" s="12"/>
      <c r="R225" s="12"/>
      <c r="S225" s="12"/>
      <c r="T225" s="12"/>
      <c r="U225" s="12"/>
      <c r="V225" s="12"/>
      <c r="W225" s="12"/>
      <c r="X225" s="12"/>
      <c r="Y225" s="12"/>
      <c r="Z225" s="12"/>
    </row>
    <row r="226" spans="1:26" ht="22.5" hidden="1" customHeight="1" x14ac:dyDescent="0.2">
      <c r="A226" s="12"/>
      <c r="B226" s="12"/>
      <c r="C226" s="12"/>
      <c r="D226" s="12"/>
      <c r="E226" s="41"/>
      <c r="F226" s="12"/>
      <c r="G226" s="12"/>
      <c r="H226" s="12"/>
      <c r="I226" s="41"/>
      <c r="J226" s="12"/>
      <c r="K226" s="12"/>
      <c r="L226" s="33"/>
      <c r="M226" s="33"/>
      <c r="N226" s="42"/>
      <c r="O226" s="42"/>
      <c r="P226" s="12"/>
      <c r="Q226" s="12"/>
      <c r="R226" s="12"/>
      <c r="S226" s="12"/>
      <c r="T226" s="12"/>
      <c r="U226" s="12"/>
      <c r="V226" s="12"/>
      <c r="W226" s="12"/>
      <c r="X226" s="12"/>
      <c r="Y226" s="12"/>
      <c r="Z226" s="12"/>
    </row>
    <row r="227" spans="1:26" ht="22.5" hidden="1" customHeight="1" x14ac:dyDescent="0.2">
      <c r="A227" s="12"/>
      <c r="B227" s="12"/>
      <c r="C227" s="12"/>
      <c r="D227" s="12"/>
      <c r="E227" s="41"/>
      <c r="F227" s="12"/>
      <c r="G227" s="12"/>
      <c r="H227" s="12"/>
      <c r="I227" s="41"/>
      <c r="J227" s="12"/>
      <c r="K227" s="12"/>
      <c r="L227" s="33"/>
      <c r="M227" s="33"/>
      <c r="N227" s="42"/>
      <c r="O227" s="42"/>
      <c r="P227" s="12"/>
      <c r="Q227" s="12"/>
      <c r="R227" s="12"/>
      <c r="S227" s="12"/>
      <c r="T227" s="12"/>
      <c r="U227" s="12"/>
      <c r="V227" s="12"/>
      <c r="W227" s="12"/>
      <c r="X227" s="12"/>
      <c r="Y227" s="12"/>
      <c r="Z227" s="12"/>
    </row>
    <row r="228" spans="1:26" ht="22.5" hidden="1" customHeight="1" x14ac:dyDescent="0.2">
      <c r="A228" s="12"/>
      <c r="B228" s="12"/>
      <c r="C228" s="12"/>
      <c r="D228" s="12"/>
      <c r="E228" s="41"/>
      <c r="F228" s="12"/>
      <c r="G228" s="12"/>
      <c r="H228" s="12"/>
      <c r="I228" s="41"/>
      <c r="J228" s="12"/>
      <c r="K228" s="12"/>
      <c r="L228" s="33"/>
      <c r="M228" s="33"/>
      <c r="N228" s="42"/>
      <c r="O228" s="42"/>
      <c r="P228" s="12"/>
      <c r="Q228" s="12"/>
      <c r="R228" s="12"/>
      <c r="S228" s="12"/>
      <c r="T228" s="12"/>
      <c r="U228" s="12"/>
      <c r="V228" s="12"/>
      <c r="W228" s="12"/>
      <c r="X228" s="12"/>
      <c r="Y228" s="12"/>
      <c r="Z228" s="12"/>
    </row>
    <row r="229" spans="1:26" ht="22.5" hidden="1" customHeight="1" x14ac:dyDescent="0.2">
      <c r="A229" s="12"/>
      <c r="B229" s="12"/>
      <c r="C229" s="12"/>
      <c r="D229" s="12"/>
      <c r="E229" s="41"/>
      <c r="F229" s="12"/>
      <c r="G229" s="12"/>
      <c r="H229" s="12"/>
      <c r="I229" s="41"/>
      <c r="J229" s="12"/>
      <c r="K229" s="12"/>
      <c r="L229" s="33"/>
      <c r="M229" s="33"/>
      <c r="N229" s="42"/>
      <c r="O229" s="42"/>
      <c r="P229" s="12"/>
      <c r="Q229" s="12"/>
      <c r="R229" s="12"/>
      <c r="S229" s="12"/>
      <c r="T229" s="12"/>
      <c r="U229" s="12"/>
      <c r="V229" s="12"/>
      <c r="W229" s="12"/>
      <c r="X229" s="12"/>
      <c r="Y229" s="12"/>
      <c r="Z229" s="12"/>
    </row>
    <row r="230" spans="1:26" ht="22.5" hidden="1" customHeight="1" x14ac:dyDescent="0.2">
      <c r="A230" s="12"/>
      <c r="B230" s="12"/>
      <c r="C230" s="12"/>
      <c r="D230" s="12"/>
      <c r="E230" s="41"/>
      <c r="F230" s="12"/>
      <c r="G230" s="12"/>
      <c r="H230" s="12"/>
      <c r="I230" s="41"/>
      <c r="J230" s="12"/>
      <c r="K230" s="12"/>
      <c r="L230" s="33"/>
      <c r="M230" s="33"/>
      <c r="N230" s="42"/>
      <c r="O230" s="42"/>
      <c r="P230" s="12"/>
      <c r="Q230" s="12"/>
      <c r="R230" s="12"/>
      <c r="S230" s="12"/>
      <c r="T230" s="12"/>
      <c r="U230" s="12"/>
      <c r="V230" s="12"/>
      <c r="W230" s="12"/>
      <c r="X230" s="12"/>
      <c r="Y230" s="12"/>
      <c r="Z230" s="12"/>
    </row>
    <row r="231" spans="1:26" ht="22.5" hidden="1" customHeight="1" x14ac:dyDescent="0.2">
      <c r="A231" s="12"/>
      <c r="B231" s="12"/>
      <c r="C231" s="12"/>
      <c r="D231" s="12"/>
      <c r="E231" s="41"/>
      <c r="F231" s="12"/>
      <c r="G231" s="12"/>
      <c r="H231" s="12"/>
      <c r="I231" s="41"/>
      <c r="J231" s="12"/>
      <c r="K231" s="12"/>
      <c r="L231" s="33"/>
      <c r="M231" s="33"/>
      <c r="N231" s="42"/>
      <c r="O231" s="42"/>
      <c r="P231" s="12"/>
      <c r="Q231" s="12"/>
      <c r="R231" s="12"/>
      <c r="S231" s="12"/>
      <c r="T231" s="12"/>
      <c r="U231" s="12"/>
      <c r="V231" s="12"/>
      <c r="W231" s="12"/>
      <c r="X231" s="12"/>
      <c r="Y231" s="12"/>
      <c r="Z231" s="12"/>
    </row>
    <row r="232" spans="1:26" ht="22.5" hidden="1" customHeight="1" x14ac:dyDescent="0.2">
      <c r="A232" s="12"/>
      <c r="B232" s="12"/>
      <c r="C232" s="12"/>
      <c r="D232" s="12"/>
      <c r="E232" s="41"/>
      <c r="F232" s="12"/>
      <c r="G232" s="12"/>
      <c r="H232" s="12"/>
      <c r="I232" s="41"/>
      <c r="J232" s="12"/>
      <c r="K232" s="12"/>
      <c r="L232" s="33"/>
      <c r="M232" s="33"/>
      <c r="N232" s="42"/>
      <c r="O232" s="42"/>
      <c r="P232" s="12"/>
      <c r="Q232" s="12"/>
      <c r="R232" s="12"/>
      <c r="S232" s="12"/>
      <c r="T232" s="12"/>
      <c r="U232" s="12"/>
      <c r="V232" s="12"/>
      <c r="W232" s="12"/>
      <c r="X232" s="12"/>
      <c r="Y232" s="12"/>
      <c r="Z232" s="12"/>
    </row>
    <row r="233" spans="1:26" ht="22.5" hidden="1" customHeight="1" x14ac:dyDescent="0.2">
      <c r="A233" s="12"/>
      <c r="B233" s="12"/>
      <c r="C233" s="12"/>
      <c r="D233" s="12"/>
      <c r="E233" s="41"/>
      <c r="F233" s="12"/>
      <c r="G233" s="12"/>
      <c r="H233" s="12"/>
      <c r="I233" s="41"/>
      <c r="J233" s="12"/>
      <c r="K233" s="12"/>
      <c r="L233" s="33"/>
      <c r="M233" s="33"/>
      <c r="N233" s="42"/>
      <c r="O233" s="42"/>
      <c r="P233" s="12"/>
      <c r="Q233" s="12"/>
      <c r="R233" s="12"/>
      <c r="S233" s="12"/>
      <c r="T233" s="12"/>
      <c r="U233" s="12"/>
      <c r="V233" s="12"/>
      <c r="W233" s="12"/>
      <c r="X233" s="12"/>
      <c r="Y233" s="12"/>
      <c r="Z233" s="12"/>
    </row>
    <row r="234" spans="1:26" ht="22.5" hidden="1" customHeight="1" x14ac:dyDescent="0.2">
      <c r="A234" s="12"/>
      <c r="B234" s="12"/>
      <c r="C234" s="12"/>
      <c r="D234" s="12"/>
      <c r="E234" s="41"/>
      <c r="F234" s="12"/>
      <c r="G234" s="12"/>
      <c r="H234" s="12"/>
      <c r="I234" s="41"/>
      <c r="J234" s="12"/>
      <c r="K234" s="12"/>
      <c r="L234" s="33"/>
      <c r="M234" s="33"/>
      <c r="N234" s="42"/>
      <c r="O234" s="42"/>
      <c r="P234" s="12"/>
      <c r="Q234" s="12"/>
      <c r="R234" s="12"/>
      <c r="S234" s="12"/>
      <c r="T234" s="12"/>
      <c r="U234" s="12"/>
      <c r="V234" s="12"/>
      <c r="W234" s="12"/>
      <c r="X234" s="12"/>
      <c r="Y234" s="12"/>
      <c r="Z234" s="12"/>
    </row>
    <row r="235" spans="1:26" ht="22.5" hidden="1" customHeight="1" x14ac:dyDescent="0.2">
      <c r="A235" s="12"/>
      <c r="B235" s="12"/>
      <c r="C235" s="12"/>
      <c r="D235" s="12"/>
      <c r="E235" s="41"/>
      <c r="F235" s="12"/>
      <c r="G235" s="12"/>
      <c r="H235" s="12"/>
      <c r="I235" s="41"/>
      <c r="J235" s="12"/>
      <c r="K235" s="12"/>
      <c r="L235" s="33"/>
      <c r="M235" s="33"/>
      <c r="N235" s="42"/>
      <c r="O235" s="42"/>
      <c r="P235" s="12"/>
      <c r="Q235" s="12"/>
      <c r="R235" s="12"/>
      <c r="S235" s="12"/>
      <c r="T235" s="12"/>
      <c r="U235" s="12"/>
      <c r="V235" s="12"/>
      <c r="W235" s="12"/>
      <c r="X235" s="12"/>
      <c r="Y235" s="12"/>
      <c r="Z235" s="12"/>
    </row>
    <row r="236" spans="1:26" ht="22.5" hidden="1" customHeight="1" x14ac:dyDescent="0.2">
      <c r="A236" s="12"/>
      <c r="B236" s="12"/>
      <c r="C236" s="12"/>
      <c r="D236" s="12"/>
      <c r="E236" s="41"/>
      <c r="F236" s="12"/>
      <c r="G236" s="12"/>
      <c r="H236" s="12"/>
      <c r="I236" s="41"/>
      <c r="J236" s="12"/>
      <c r="K236" s="12"/>
      <c r="L236" s="33"/>
      <c r="M236" s="33"/>
      <c r="N236" s="42"/>
      <c r="O236" s="42"/>
      <c r="P236" s="12"/>
      <c r="Q236" s="12"/>
      <c r="R236" s="12"/>
      <c r="S236" s="12"/>
      <c r="T236" s="12"/>
      <c r="U236" s="12"/>
      <c r="V236" s="12"/>
      <c r="W236" s="12"/>
      <c r="X236" s="12"/>
      <c r="Y236" s="12"/>
      <c r="Z236" s="12"/>
    </row>
    <row r="237" spans="1:26" ht="22.5" hidden="1" customHeight="1" x14ac:dyDescent="0.2">
      <c r="A237" s="12"/>
      <c r="B237" s="12"/>
      <c r="C237" s="12"/>
      <c r="D237" s="12"/>
      <c r="E237" s="41"/>
      <c r="F237" s="12"/>
      <c r="G237" s="12"/>
      <c r="H237" s="12"/>
      <c r="I237" s="41"/>
      <c r="J237" s="12"/>
      <c r="K237" s="12"/>
      <c r="L237" s="33"/>
      <c r="M237" s="33"/>
      <c r="N237" s="42"/>
      <c r="O237" s="42"/>
      <c r="P237" s="12"/>
      <c r="Q237" s="12"/>
      <c r="R237" s="12"/>
      <c r="S237" s="12"/>
      <c r="T237" s="12"/>
      <c r="U237" s="12"/>
      <c r="V237" s="12"/>
      <c r="W237" s="12"/>
      <c r="X237" s="12"/>
      <c r="Y237" s="12"/>
      <c r="Z237" s="12"/>
    </row>
    <row r="238" spans="1:26" ht="22.5" hidden="1" customHeight="1" x14ac:dyDescent="0.2">
      <c r="A238" s="12"/>
      <c r="B238" s="12"/>
      <c r="C238" s="12"/>
      <c r="D238" s="12"/>
      <c r="E238" s="41"/>
      <c r="F238" s="12"/>
      <c r="G238" s="12"/>
      <c r="H238" s="12"/>
      <c r="I238" s="41"/>
      <c r="J238" s="12"/>
      <c r="K238" s="12"/>
      <c r="L238" s="33"/>
      <c r="M238" s="33"/>
      <c r="N238" s="42"/>
      <c r="O238" s="42"/>
      <c r="P238" s="12"/>
      <c r="Q238" s="12"/>
      <c r="R238" s="12"/>
      <c r="S238" s="12"/>
      <c r="T238" s="12"/>
      <c r="U238" s="12"/>
      <c r="V238" s="12"/>
      <c r="W238" s="12"/>
      <c r="X238" s="12"/>
      <c r="Y238" s="12"/>
      <c r="Z238" s="12"/>
    </row>
    <row r="239" spans="1:26" ht="22.5" hidden="1" customHeight="1" x14ac:dyDescent="0.2">
      <c r="A239" s="12"/>
      <c r="B239" s="12"/>
      <c r="C239" s="12"/>
      <c r="D239" s="12"/>
      <c r="E239" s="41"/>
      <c r="F239" s="12"/>
      <c r="G239" s="12"/>
      <c r="H239" s="12"/>
      <c r="I239" s="41"/>
      <c r="J239" s="12"/>
      <c r="K239" s="12"/>
      <c r="L239" s="33"/>
      <c r="M239" s="33"/>
      <c r="N239" s="42"/>
      <c r="O239" s="42"/>
      <c r="P239" s="12"/>
      <c r="Q239" s="12"/>
      <c r="R239" s="12"/>
      <c r="S239" s="12"/>
      <c r="T239" s="12"/>
      <c r="U239" s="12"/>
      <c r="V239" s="12"/>
      <c r="W239" s="12"/>
      <c r="X239" s="12"/>
      <c r="Y239" s="12"/>
      <c r="Z239" s="12"/>
    </row>
    <row r="240" spans="1:26" ht="22.5" hidden="1" customHeight="1" x14ac:dyDescent="0.2">
      <c r="A240" s="12"/>
      <c r="B240" s="12"/>
      <c r="C240" s="12"/>
      <c r="D240" s="12"/>
      <c r="E240" s="41"/>
      <c r="F240" s="12"/>
      <c r="G240" s="12"/>
      <c r="H240" s="12"/>
      <c r="I240" s="41"/>
      <c r="J240" s="12"/>
      <c r="K240" s="12"/>
      <c r="L240" s="33"/>
      <c r="M240" s="33"/>
      <c r="N240" s="42"/>
      <c r="O240" s="42"/>
      <c r="P240" s="12"/>
      <c r="Q240" s="12"/>
      <c r="R240" s="12"/>
      <c r="S240" s="12"/>
      <c r="T240" s="12"/>
      <c r="U240" s="12"/>
      <c r="V240" s="12"/>
      <c r="W240" s="12"/>
      <c r="X240" s="12"/>
      <c r="Y240" s="12"/>
      <c r="Z240" s="12"/>
    </row>
    <row r="241" spans="1:26" ht="22.5" hidden="1" customHeight="1" x14ac:dyDescent="0.2">
      <c r="A241" s="12"/>
      <c r="B241" s="12"/>
      <c r="C241" s="12"/>
      <c r="D241" s="12"/>
      <c r="E241" s="41"/>
      <c r="F241" s="12"/>
      <c r="G241" s="12"/>
      <c r="H241" s="12"/>
      <c r="I241" s="41"/>
      <c r="J241" s="12"/>
      <c r="K241" s="12"/>
      <c r="L241" s="33"/>
      <c r="M241" s="33"/>
      <c r="N241" s="42"/>
      <c r="O241" s="42"/>
      <c r="P241" s="12"/>
      <c r="Q241" s="12"/>
      <c r="R241" s="12"/>
      <c r="S241" s="12"/>
      <c r="T241" s="12"/>
      <c r="U241" s="12"/>
      <c r="V241" s="12"/>
      <c r="W241" s="12"/>
      <c r="X241" s="12"/>
      <c r="Y241" s="12"/>
      <c r="Z241" s="12"/>
    </row>
    <row r="242" spans="1:26" ht="22.5" hidden="1" customHeight="1" x14ac:dyDescent="0.2">
      <c r="A242" s="12"/>
      <c r="B242" s="12"/>
      <c r="C242" s="12"/>
      <c r="D242" s="12"/>
      <c r="E242" s="41"/>
      <c r="F242" s="12"/>
      <c r="G242" s="12"/>
      <c r="H242" s="12"/>
      <c r="I242" s="41"/>
      <c r="J242" s="12"/>
      <c r="K242" s="12"/>
      <c r="L242" s="33"/>
      <c r="M242" s="33"/>
      <c r="N242" s="42"/>
      <c r="O242" s="42"/>
      <c r="P242" s="12"/>
      <c r="Q242" s="12"/>
      <c r="R242" s="12"/>
      <c r="S242" s="12"/>
      <c r="T242" s="12"/>
      <c r="U242" s="12"/>
      <c r="V242" s="12"/>
      <c r="W242" s="12"/>
      <c r="X242" s="12"/>
      <c r="Y242" s="12"/>
      <c r="Z242" s="12"/>
    </row>
    <row r="243" spans="1:26" ht="22.5" hidden="1" customHeight="1" x14ac:dyDescent="0.2">
      <c r="A243" s="12"/>
      <c r="B243" s="12"/>
      <c r="C243" s="12"/>
      <c r="D243" s="12"/>
      <c r="E243" s="41"/>
      <c r="F243" s="12"/>
      <c r="G243" s="12"/>
      <c r="H243" s="12"/>
      <c r="I243" s="41"/>
      <c r="J243" s="12"/>
      <c r="K243" s="12"/>
      <c r="L243" s="33"/>
      <c r="M243" s="33"/>
      <c r="N243" s="42"/>
      <c r="O243" s="42"/>
      <c r="P243" s="12"/>
      <c r="Q243" s="12"/>
      <c r="R243" s="12"/>
      <c r="S243" s="12"/>
      <c r="T243" s="12"/>
      <c r="U243" s="12"/>
      <c r="V243" s="12"/>
      <c r="W243" s="12"/>
      <c r="X243" s="12"/>
      <c r="Y243" s="12"/>
      <c r="Z243" s="12"/>
    </row>
    <row r="244" spans="1:26" ht="22.5" hidden="1" customHeight="1" x14ac:dyDescent="0.2">
      <c r="A244" s="12"/>
      <c r="B244" s="12"/>
      <c r="C244" s="12"/>
      <c r="D244" s="12"/>
      <c r="E244" s="41"/>
      <c r="F244" s="12"/>
      <c r="G244" s="12"/>
      <c r="H244" s="12"/>
      <c r="I244" s="41"/>
      <c r="J244" s="12"/>
      <c r="K244" s="12"/>
      <c r="L244" s="33"/>
      <c r="M244" s="33"/>
      <c r="N244" s="42"/>
      <c r="O244" s="42"/>
      <c r="P244" s="12"/>
      <c r="Q244" s="12"/>
      <c r="R244" s="12"/>
      <c r="S244" s="12"/>
      <c r="T244" s="12"/>
      <c r="U244" s="12"/>
      <c r="V244" s="12"/>
      <c r="W244" s="12"/>
      <c r="X244" s="12"/>
      <c r="Y244" s="12"/>
      <c r="Z244" s="12"/>
    </row>
    <row r="245" spans="1:26" ht="22.5" hidden="1" customHeight="1" x14ac:dyDescent="0.2">
      <c r="A245" s="12"/>
      <c r="B245" s="12"/>
      <c r="C245" s="12"/>
      <c r="D245" s="12"/>
      <c r="E245" s="41"/>
      <c r="F245" s="12"/>
      <c r="G245" s="12"/>
      <c r="H245" s="12"/>
      <c r="I245" s="41"/>
      <c r="J245" s="12"/>
      <c r="K245" s="12"/>
      <c r="L245" s="33"/>
      <c r="M245" s="33"/>
      <c r="N245" s="42"/>
      <c r="O245" s="42"/>
      <c r="P245" s="12"/>
      <c r="Q245" s="12"/>
      <c r="R245" s="12"/>
      <c r="S245" s="12"/>
      <c r="T245" s="12"/>
      <c r="U245" s="12"/>
      <c r="V245" s="12"/>
      <c r="W245" s="12"/>
      <c r="X245" s="12"/>
      <c r="Y245" s="12"/>
      <c r="Z245" s="12"/>
    </row>
    <row r="246" spans="1:26" ht="22.5" hidden="1" customHeight="1" x14ac:dyDescent="0.2">
      <c r="A246" s="12"/>
      <c r="B246" s="12"/>
      <c r="C246" s="12"/>
      <c r="D246" s="12"/>
      <c r="E246" s="41"/>
      <c r="F246" s="12"/>
      <c r="G246" s="12"/>
      <c r="H246" s="12"/>
      <c r="I246" s="41"/>
      <c r="J246" s="12"/>
      <c r="K246" s="12"/>
      <c r="L246" s="33"/>
      <c r="M246" s="33"/>
      <c r="N246" s="42"/>
      <c r="O246" s="42"/>
      <c r="P246" s="12"/>
      <c r="Q246" s="12"/>
      <c r="R246" s="12"/>
      <c r="S246" s="12"/>
      <c r="T246" s="12"/>
      <c r="U246" s="12"/>
      <c r="V246" s="12"/>
      <c r="W246" s="12"/>
      <c r="X246" s="12"/>
      <c r="Y246" s="12"/>
      <c r="Z246" s="12"/>
    </row>
    <row r="247" spans="1:26" ht="22.5" hidden="1" customHeight="1" x14ac:dyDescent="0.2">
      <c r="A247" s="12"/>
      <c r="B247" s="12"/>
      <c r="C247" s="12"/>
      <c r="D247" s="12"/>
      <c r="E247" s="41"/>
      <c r="F247" s="12"/>
      <c r="G247" s="12"/>
      <c r="H247" s="12"/>
      <c r="I247" s="41"/>
      <c r="J247" s="12"/>
      <c r="K247" s="12"/>
      <c r="L247" s="33"/>
      <c r="M247" s="33"/>
      <c r="N247" s="42"/>
      <c r="O247" s="42"/>
      <c r="P247" s="12"/>
      <c r="Q247" s="12"/>
      <c r="R247" s="12"/>
      <c r="S247" s="12"/>
      <c r="T247" s="12"/>
      <c r="U247" s="12"/>
      <c r="V247" s="12"/>
      <c r="W247" s="12"/>
      <c r="X247" s="12"/>
      <c r="Y247" s="12"/>
      <c r="Z247" s="12"/>
    </row>
    <row r="248" spans="1:26" ht="22.5" hidden="1" customHeight="1" x14ac:dyDescent="0.2">
      <c r="A248" s="12"/>
      <c r="B248" s="12"/>
      <c r="C248" s="12"/>
      <c r="D248" s="12"/>
      <c r="E248" s="41"/>
      <c r="F248" s="12"/>
      <c r="G248" s="12"/>
      <c r="H248" s="12"/>
      <c r="I248" s="41"/>
      <c r="J248" s="12"/>
      <c r="K248" s="12"/>
      <c r="L248" s="33"/>
      <c r="M248" s="33"/>
      <c r="N248" s="42"/>
      <c r="O248" s="42"/>
      <c r="P248" s="12"/>
      <c r="Q248" s="12"/>
      <c r="R248" s="12"/>
      <c r="S248" s="12"/>
      <c r="T248" s="12"/>
      <c r="U248" s="12"/>
      <c r="V248" s="12"/>
      <c r="W248" s="12"/>
      <c r="X248" s="12"/>
      <c r="Y248" s="12"/>
      <c r="Z248" s="12"/>
    </row>
    <row r="249" spans="1:26" ht="22.5" hidden="1" customHeight="1" x14ac:dyDescent="0.2">
      <c r="A249" s="12"/>
      <c r="B249" s="12"/>
      <c r="C249" s="12"/>
      <c r="D249" s="12"/>
      <c r="E249" s="41"/>
      <c r="F249" s="12"/>
      <c r="G249" s="12"/>
      <c r="H249" s="12"/>
      <c r="I249" s="41"/>
      <c r="J249" s="12"/>
      <c r="K249" s="12"/>
      <c r="L249" s="33"/>
      <c r="M249" s="33"/>
      <c r="N249" s="42"/>
      <c r="O249" s="42"/>
      <c r="P249" s="12"/>
      <c r="Q249" s="12"/>
      <c r="R249" s="12"/>
      <c r="S249" s="12"/>
      <c r="T249" s="12"/>
      <c r="U249" s="12"/>
      <c r="V249" s="12"/>
      <c r="W249" s="12"/>
      <c r="X249" s="12"/>
      <c r="Y249" s="12"/>
      <c r="Z249" s="12"/>
    </row>
    <row r="250" spans="1:26" ht="22.5" hidden="1" customHeight="1" x14ac:dyDescent="0.2">
      <c r="A250" s="12"/>
      <c r="B250" s="12"/>
      <c r="C250" s="12"/>
      <c r="D250" s="12"/>
      <c r="E250" s="41"/>
      <c r="F250" s="12"/>
      <c r="G250" s="12"/>
      <c r="H250" s="12"/>
      <c r="I250" s="41"/>
      <c r="J250" s="12"/>
      <c r="K250" s="12"/>
      <c r="L250" s="33"/>
      <c r="M250" s="33"/>
      <c r="N250" s="42"/>
      <c r="O250" s="42"/>
      <c r="P250" s="12"/>
      <c r="Q250" s="12"/>
      <c r="R250" s="12"/>
      <c r="S250" s="12"/>
      <c r="T250" s="12"/>
      <c r="U250" s="12"/>
      <c r="V250" s="12"/>
      <c r="W250" s="12"/>
      <c r="X250" s="12"/>
      <c r="Y250" s="12"/>
      <c r="Z250" s="12"/>
    </row>
    <row r="251" spans="1:26" ht="22.5" hidden="1" customHeight="1" x14ac:dyDescent="0.2">
      <c r="A251" s="12"/>
      <c r="B251" s="12"/>
      <c r="C251" s="12"/>
      <c r="D251" s="12"/>
      <c r="E251" s="41"/>
      <c r="F251" s="12"/>
      <c r="G251" s="12"/>
      <c r="H251" s="12"/>
      <c r="I251" s="41"/>
      <c r="J251" s="12"/>
      <c r="K251" s="12"/>
      <c r="L251" s="33"/>
      <c r="M251" s="33"/>
      <c r="N251" s="42"/>
      <c r="O251" s="42"/>
      <c r="P251" s="12"/>
      <c r="Q251" s="12"/>
      <c r="R251" s="12"/>
      <c r="S251" s="12"/>
      <c r="T251" s="12"/>
      <c r="U251" s="12"/>
      <c r="V251" s="12"/>
      <c r="W251" s="12"/>
      <c r="X251" s="12"/>
      <c r="Y251" s="12"/>
      <c r="Z251" s="12"/>
    </row>
    <row r="252" spans="1:26" ht="22.5" hidden="1" customHeight="1" x14ac:dyDescent="0.2">
      <c r="A252" s="12"/>
      <c r="B252" s="12"/>
      <c r="C252" s="12"/>
      <c r="D252" s="12"/>
      <c r="E252" s="41"/>
      <c r="F252" s="12"/>
      <c r="G252" s="12"/>
      <c r="H252" s="12"/>
      <c r="I252" s="41"/>
      <c r="J252" s="12"/>
      <c r="K252" s="12"/>
      <c r="L252" s="33"/>
      <c r="M252" s="33"/>
      <c r="N252" s="42"/>
      <c r="O252" s="42"/>
      <c r="P252" s="12"/>
      <c r="Q252" s="12"/>
      <c r="R252" s="12"/>
      <c r="S252" s="12"/>
      <c r="T252" s="12"/>
      <c r="U252" s="12"/>
      <c r="V252" s="12"/>
      <c r="W252" s="12"/>
      <c r="X252" s="12"/>
      <c r="Y252" s="12"/>
      <c r="Z252" s="12"/>
    </row>
    <row r="253" spans="1:26" ht="22.5" hidden="1" customHeight="1" x14ac:dyDescent="0.2">
      <c r="A253" s="12"/>
      <c r="B253" s="12"/>
      <c r="C253" s="12"/>
      <c r="D253" s="12"/>
      <c r="E253" s="41"/>
      <c r="F253" s="12"/>
      <c r="G253" s="12"/>
      <c r="H253" s="12"/>
      <c r="I253" s="41"/>
      <c r="J253" s="12"/>
      <c r="K253" s="12"/>
      <c r="L253" s="33"/>
      <c r="M253" s="33"/>
      <c r="N253" s="42"/>
      <c r="O253" s="42"/>
      <c r="P253" s="12"/>
      <c r="Q253" s="12"/>
      <c r="R253" s="12"/>
      <c r="S253" s="12"/>
      <c r="T253" s="12"/>
      <c r="U253" s="12"/>
      <c r="V253" s="12"/>
      <c r="W253" s="12"/>
      <c r="X253" s="12"/>
      <c r="Y253" s="12"/>
      <c r="Z253" s="12"/>
    </row>
    <row r="254" spans="1:26" ht="22.5" hidden="1" customHeight="1" x14ac:dyDescent="0.2">
      <c r="A254" s="12"/>
      <c r="B254" s="12"/>
      <c r="C254" s="12"/>
      <c r="D254" s="12"/>
      <c r="E254" s="41"/>
      <c r="F254" s="12"/>
      <c r="G254" s="12"/>
      <c r="H254" s="12"/>
      <c r="I254" s="41"/>
      <c r="J254" s="12"/>
      <c r="K254" s="12"/>
      <c r="L254" s="33"/>
      <c r="M254" s="33"/>
      <c r="N254" s="42"/>
      <c r="O254" s="42"/>
      <c r="P254" s="12"/>
      <c r="Q254" s="12"/>
      <c r="R254" s="12"/>
      <c r="S254" s="12"/>
      <c r="T254" s="12"/>
      <c r="U254" s="12"/>
      <c r="V254" s="12"/>
      <c r="W254" s="12"/>
      <c r="X254" s="12"/>
      <c r="Y254" s="12"/>
      <c r="Z254" s="12"/>
    </row>
    <row r="255" spans="1:26" ht="22.5" hidden="1" customHeight="1" x14ac:dyDescent="0.2">
      <c r="A255" s="12"/>
      <c r="B255" s="12"/>
      <c r="C255" s="12"/>
      <c r="D255" s="12"/>
      <c r="E255" s="41"/>
      <c r="F255" s="12"/>
      <c r="G255" s="12"/>
      <c r="H255" s="12"/>
      <c r="I255" s="41"/>
      <c r="J255" s="12"/>
      <c r="K255" s="12"/>
      <c r="L255" s="33"/>
      <c r="M255" s="33"/>
      <c r="N255" s="42"/>
      <c r="O255" s="42"/>
      <c r="P255" s="12"/>
      <c r="Q255" s="12"/>
      <c r="R255" s="12"/>
      <c r="S255" s="12"/>
      <c r="T255" s="12"/>
      <c r="U255" s="12"/>
      <c r="V255" s="12"/>
      <c r="W255" s="12"/>
      <c r="X255" s="12"/>
      <c r="Y255" s="12"/>
      <c r="Z255" s="12"/>
    </row>
    <row r="256" spans="1:26" ht="22.5" hidden="1" customHeight="1" x14ac:dyDescent="0.2">
      <c r="A256" s="12"/>
      <c r="B256" s="12"/>
      <c r="C256" s="12"/>
      <c r="D256" s="12"/>
      <c r="E256" s="41"/>
      <c r="F256" s="12"/>
      <c r="G256" s="12"/>
      <c r="H256" s="12"/>
      <c r="I256" s="41"/>
      <c r="J256" s="12"/>
      <c r="K256" s="12"/>
      <c r="L256" s="33"/>
      <c r="M256" s="33"/>
      <c r="N256" s="42"/>
      <c r="O256" s="42"/>
      <c r="P256" s="12"/>
      <c r="Q256" s="12"/>
      <c r="R256" s="12"/>
      <c r="S256" s="12"/>
      <c r="T256" s="12"/>
      <c r="U256" s="12"/>
      <c r="V256" s="12"/>
      <c r="W256" s="12"/>
      <c r="X256" s="12"/>
      <c r="Y256" s="12"/>
      <c r="Z256" s="12"/>
    </row>
    <row r="257" spans="1:26" ht="22.5" hidden="1" customHeight="1" x14ac:dyDescent="0.2">
      <c r="A257" s="12"/>
      <c r="B257" s="12"/>
      <c r="C257" s="12"/>
      <c r="D257" s="12"/>
      <c r="E257" s="41"/>
      <c r="F257" s="12"/>
      <c r="G257" s="12"/>
      <c r="H257" s="12"/>
      <c r="I257" s="41"/>
      <c r="J257" s="12"/>
      <c r="K257" s="12"/>
      <c r="L257" s="33"/>
      <c r="M257" s="33"/>
      <c r="N257" s="42"/>
      <c r="O257" s="42"/>
      <c r="P257" s="12"/>
      <c r="Q257" s="12"/>
      <c r="R257" s="12"/>
      <c r="S257" s="12"/>
      <c r="T257" s="12"/>
      <c r="U257" s="12"/>
      <c r="V257" s="12"/>
      <c r="W257" s="12"/>
      <c r="X257" s="12"/>
      <c r="Y257" s="12"/>
      <c r="Z257" s="12"/>
    </row>
    <row r="258" spans="1:26" ht="22.5" hidden="1" customHeight="1" x14ac:dyDescent="0.2">
      <c r="A258" s="12"/>
      <c r="B258" s="12"/>
      <c r="C258" s="12"/>
      <c r="D258" s="12"/>
      <c r="E258" s="41"/>
      <c r="F258" s="12"/>
      <c r="G258" s="12"/>
      <c r="H258" s="12"/>
      <c r="I258" s="41"/>
      <c r="J258" s="12"/>
      <c r="K258" s="12"/>
      <c r="L258" s="33"/>
      <c r="M258" s="33"/>
      <c r="N258" s="42"/>
      <c r="O258" s="42"/>
      <c r="P258" s="12"/>
      <c r="Q258" s="12"/>
      <c r="R258" s="12"/>
      <c r="S258" s="12"/>
      <c r="T258" s="12"/>
      <c r="U258" s="12"/>
      <c r="V258" s="12"/>
      <c r="W258" s="12"/>
      <c r="X258" s="12"/>
      <c r="Y258" s="12"/>
      <c r="Z258" s="12"/>
    </row>
    <row r="259" spans="1:26" ht="22.5" hidden="1" customHeight="1" x14ac:dyDescent="0.2">
      <c r="A259" s="12"/>
      <c r="B259" s="12"/>
      <c r="C259" s="12"/>
      <c r="D259" s="12"/>
      <c r="E259" s="41"/>
      <c r="F259" s="12"/>
      <c r="G259" s="12"/>
      <c r="H259" s="12"/>
      <c r="I259" s="41"/>
      <c r="J259" s="12"/>
      <c r="K259" s="12"/>
      <c r="L259" s="33"/>
      <c r="M259" s="33"/>
      <c r="N259" s="42"/>
      <c r="O259" s="42"/>
      <c r="P259" s="12"/>
      <c r="Q259" s="12"/>
      <c r="R259" s="12"/>
      <c r="S259" s="12"/>
      <c r="T259" s="12"/>
      <c r="U259" s="12"/>
      <c r="V259" s="12"/>
      <c r="W259" s="12"/>
      <c r="X259" s="12"/>
      <c r="Y259" s="12"/>
      <c r="Z259" s="12"/>
    </row>
    <row r="260" spans="1:26" ht="22.5" hidden="1" customHeight="1" x14ac:dyDescent="0.2">
      <c r="A260" s="12"/>
      <c r="B260" s="12"/>
      <c r="C260" s="12"/>
      <c r="D260" s="12"/>
      <c r="E260" s="41"/>
      <c r="F260" s="12"/>
      <c r="G260" s="12"/>
      <c r="H260" s="12"/>
      <c r="I260" s="41"/>
      <c r="J260" s="12"/>
      <c r="K260" s="12"/>
      <c r="L260" s="33"/>
      <c r="M260" s="33"/>
      <c r="N260" s="42"/>
      <c r="O260" s="42"/>
      <c r="P260" s="12"/>
      <c r="Q260" s="12"/>
      <c r="R260" s="12"/>
      <c r="S260" s="12"/>
      <c r="T260" s="12"/>
      <c r="U260" s="12"/>
      <c r="V260" s="12"/>
      <c r="W260" s="12"/>
      <c r="X260" s="12"/>
      <c r="Y260" s="12"/>
      <c r="Z260" s="12"/>
    </row>
    <row r="261" spans="1:26" ht="22.5" hidden="1" customHeight="1" x14ac:dyDescent="0.2">
      <c r="A261" s="12"/>
      <c r="B261" s="12"/>
      <c r="C261" s="12"/>
      <c r="D261" s="12"/>
      <c r="E261" s="41"/>
      <c r="F261" s="12"/>
      <c r="G261" s="12"/>
      <c r="H261" s="12"/>
      <c r="I261" s="41"/>
      <c r="J261" s="12"/>
      <c r="K261" s="12"/>
      <c r="L261" s="33"/>
      <c r="M261" s="33"/>
      <c r="N261" s="42"/>
      <c r="O261" s="42"/>
      <c r="P261" s="12"/>
      <c r="Q261" s="12"/>
      <c r="R261" s="12"/>
      <c r="S261" s="12"/>
      <c r="T261" s="12"/>
      <c r="U261" s="12"/>
      <c r="V261" s="12"/>
      <c r="W261" s="12"/>
      <c r="X261" s="12"/>
      <c r="Y261" s="12"/>
      <c r="Z261" s="12"/>
    </row>
    <row r="262" spans="1:26" ht="22.5" hidden="1" customHeight="1" x14ac:dyDescent="0.2">
      <c r="A262" s="12"/>
      <c r="B262" s="12"/>
      <c r="C262" s="12"/>
      <c r="D262" s="12"/>
      <c r="E262" s="41"/>
      <c r="F262" s="12"/>
      <c r="G262" s="12"/>
      <c r="H262" s="12"/>
      <c r="I262" s="41"/>
      <c r="J262" s="12"/>
      <c r="K262" s="12"/>
      <c r="L262" s="33"/>
      <c r="M262" s="33"/>
      <c r="N262" s="42"/>
      <c r="O262" s="42"/>
      <c r="P262" s="12"/>
      <c r="Q262" s="12"/>
      <c r="R262" s="12"/>
      <c r="S262" s="12"/>
      <c r="T262" s="12"/>
      <c r="U262" s="12"/>
      <c r="V262" s="12"/>
      <c r="W262" s="12"/>
      <c r="X262" s="12"/>
      <c r="Y262" s="12"/>
      <c r="Z262" s="12"/>
    </row>
    <row r="263" spans="1:26" ht="22.5" hidden="1" customHeight="1" x14ac:dyDescent="0.2">
      <c r="A263" s="12"/>
      <c r="B263" s="12"/>
      <c r="C263" s="12"/>
      <c r="D263" s="12"/>
      <c r="E263" s="41"/>
      <c r="F263" s="12"/>
      <c r="G263" s="12"/>
      <c r="H263" s="12"/>
      <c r="I263" s="41"/>
      <c r="J263" s="12"/>
      <c r="K263" s="12"/>
      <c r="L263" s="33"/>
      <c r="M263" s="33"/>
      <c r="N263" s="42"/>
      <c r="O263" s="42"/>
      <c r="P263" s="12"/>
      <c r="Q263" s="12"/>
      <c r="R263" s="12"/>
      <c r="S263" s="12"/>
      <c r="T263" s="12"/>
      <c r="U263" s="12"/>
      <c r="V263" s="12"/>
      <c r="W263" s="12"/>
      <c r="X263" s="12"/>
      <c r="Y263" s="12"/>
      <c r="Z263" s="12"/>
    </row>
    <row r="264" spans="1:26" ht="22.5" hidden="1" customHeight="1" x14ac:dyDescent="0.2">
      <c r="A264" s="12"/>
      <c r="B264" s="12"/>
      <c r="C264" s="12"/>
      <c r="D264" s="12"/>
      <c r="E264" s="41"/>
      <c r="F264" s="12"/>
      <c r="G264" s="12"/>
      <c r="H264" s="12"/>
      <c r="I264" s="41"/>
      <c r="J264" s="12"/>
      <c r="K264" s="12"/>
      <c r="L264" s="33"/>
      <c r="M264" s="33"/>
      <c r="N264" s="42"/>
      <c r="O264" s="42"/>
      <c r="P264" s="12"/>
      <c r="Q264" s="12"/>
      <c r="R264" s="12"/>
      <c r="S264" s="12"/>
      <c r="T264" s="12"/>
      <c r="U264" s="12"/>
      <c r="V264" s="12"/>
      <c r="W264" s="12"/>
      <c r="X264" s="12"/>
      <c r="Y264" s="12"/>
      <c r="Z264" s="12"/>
    </row>
    <row r="265" spans="1:26" ht="15.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51">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I16:I20"/>
    <mergeCell ref="J16:J20"/>
    <mergeCell ref="K16:K20"/>
    <mergeCell ref="L16:L20"/>
    <mergeCell ref="M16:M20"/>
    <mergeCell ref="N16:N20"/>
    <mergeCell ref="P16:P20"/>
    <mergeCell ref="B16:B20"/>
    <mergeCell ref="C16:C20"/>
    <mergeCell ref="D16:D20"/>
    <mergeCell ref="E16:E20"/>
    <mergeCell ref="F16:F20"/>
    <mergeCell ref="G16:G17"/>
    <mergeCell ref="H16:H17"/>
    <mergeCell ref="M21:M22"/>
    <mergeCell ref="N21:N22"/>
    <mergeCell ref="O21:O22"/>
    <mergeCell ref="P21:P22"/>
    <mergeCell ref="B21:B22"/>
    <mergeCell ref="C21:C22"/>
    <mergeCell ref="D21:D22"/>
    <mergeCell ref="E21:E22"/>
    <mergeCell ref="F21:F22"/>
    <mergeCell ref="I21:I22"/>
    <mergeCell ref="J21:J22"/>
    <mergeCell ref="B23:B25"/>
    <mergeCell ref="C23:C25"/>
    <mergeCell ref="D23:D25"/>
    <mergeCell ref="E23:E25"/>
    <mergeCell ref="F23:F25"/>
    <mergeCell ref="I23:I25"/>
    <mergeCell ref="J23:J25"/>
    <mergeCell ref="K21:K22"/>
    <mergeCell ref="L21:L22"/>
    <mergeCell ref="N26:N28"/>
    <mergeCell ref="O26:O28"/>
    <mergeCell ref="P26:P28"/>
    <mergeCell ref="G24:G25"/>
    <mergeCell ref="H24:H25"/>
    <mergeCell ref="G26:I26"/>
    <mergeCell ref="J26:J28"/>
    <mergeCell ref="K26:K28"/>
    <mergeCell ref="L26:L28"/>
    <mergeCell ref="M26:M28"/>
    <mergeCell ref="I27:I28"/>
    <mergeCell ref="G27:G28"/>
    <mergeCell ref="H27:H28"/>
    <mergeCell ref="K23:K25"/>
    <mergeCell ref="L23:L25"/>
    <mergeCell ref="M23:M25"/>
    <mergeCell ref="N23:N25"/>
    <mergeCell ref="O23:O25"/>
    <mergeCell ref="P23:P25"/>
    <mergeCell ref="N29:N31"/>
    <mergeCell ref="O29:O31"/>
    <mergeCell ref="P29:P31"/>
    <mergeCell ref="B29:B31"/>
    <mergeCell ref="B32:B33"/>
    <mergeCell ref="C32:C33"/>
    <mergeCell ref="D32:D33"/>
    <mergeCell ref="E32:E33"/>
    <mergeCell ref="F32:F33"/>
    <mergeCell ref="I32:I33"/>
    <mergeCell ref="J32:J33"/>
    <mergeCell ref="K32:K33"/>
    <mergeCell ref="L32:L33"/>
    <mergeCell ref="M32:M33"/>
    <mergeCell ref="N32:N33"/>
    <mergeCell ref="O32:O33"/>
    <mergeCell ref="P32:P33"/>
    <mergeCell ref="I29:I31"/>
    <mergeCell ref="J29:J31"/>
    <mergeCell ref="K29:K31"/>
    <mergeCell ref="L29:L31"/>
    <mergeCell ref="M29:M31"/>
    <mergeCell ref="D29:D31"/>
    <mergeCell ref="E29:E31"/>
    <mergeCell ref="K40:K41"/>
    <mergeCell ref="L40:L41"/>
    <mergeCell ref="M40:M41"/>
    <mergeCell ref="N40:N41"/>
    <mergeCell ref="O40:O41"/>
    <mergeCell ref="P40:P41"/>
    <mergeCell ref="B40:B41"/>
    <mergeCell ref="C40:C41"/>
    <mergeCell ref="D40:D41"/>
    <mergeCell ref="E40:E41"/>
    <mergeCell ref="F40:F41"/>
    <mergeCell ref="I40:I41"/>
    <mergeCell ref="J40:J41"/>
    <mergeCell ref="B26:B28"/>
    <mergeCell ref="C26:C28"/>
    <mergeCell ref="D26:D28"/>
    <mergeCell ref="E26:E28"/>
    <mergeCell ref="F26:F28"/>
    <mergeCell ref="C29:C31"/>
    <mergeCell ref="F29:F31"/>
    <mergeCell ref="K34:K36"/>
    <mergeCell ref="L34:L36"/>
    <mergeCell ref="M34:M36"/>
    <mergeCell ref="N34:N36"/>
    <mergeCell ref="O34:O36"/>
    <mergeCell ref="P34:P36"/>
    <mergeCell ref="B34:B36"/>
    <mergeCell ref="C34:C36"/>
    <mergeCell ref="D34:D36"/>
    <mergeCell ref="E34:E36"/>
    <mergeCell ref="F34:F36"/>
    <mergeCell ref="I34:I36"/>
    <mergeCell ref="J34:J36"/>
    <mergeCell ref="K37:K39"/>
    <mergeCell ref="L37:L39"/>
    <mergeCell ref="M37:M39"/>
    <mergeCell ref="N37:N39"/>
    <mergeCell ref="O37:O39"/>
    <mergeCell ref="P37:P39"/>
    <mergeCell ref="B37:B39"/>
    <mergeCell ref="C37:C39"/>
    <mergeCell ref="D37:D39"/>
    <mergeCell ref="E37:E39"/>
    <mergeCell ref="F37:F39"/>
    <mergeCell ref="I37:I39"/>
    <mergeCell ref="J37:J39"/>
    <mergeCell ref="K42:K44"/>
    <mergeCell ref="L42:L44"/>
    <mergeCell ref="M42:M44"/>
    <mergeCell ref="N42:N44"/>
    <mergeCell ref="O42:O44"/>
    <mergeCell ref="P42:P44"/>
    <mergeCell ref="B42:B44"/>
    <mergeCell ref="B45:B46"/>
    <mergeCell ref="C45:C46"/>
    <mergeCell ref="D45:D46"/>
    <mergeCell ref="E45:E46"/>
    <mergeCell ref="F45:F46"/>
    <mergeCell ref="C42:C44"/>
    <mergeCell ref="D42:D44"/>
    <mergeCell ref="E42:E44"/>
    <mergeCell ref="F42:F44"/>
    <mergeCell ref="G42:I42"/>
    <mergeCell ref="J42:J44"/>
    <mergeCell ref="I43:I44"/>
    <mergeCell ref="N45:N46"/>
    <mergeCell ref="O45:O46"/>
    <mergeCell ref="P45:P46"/>
    <mergeCell ref="G43:G44"/>
    <mergeCell ref="H43:H44"/>
    <mergeCell ref="B47:B48"/>
    <mergeCell ref="C47:C48"/>
    <mergeCell ref="D47:D48"/>
    <mergeCell ref="B49:B50"/>
    <mergeCell ref="C49:C50"/>
    <mergeCell ref="D49:D50"/>
    <mergeCell ref="E49:E50"/>
    <mergeCell ref="F49:F50"/>
    <mergeCell ref="N56:N59"/>
    <mergeCell ref="B53:B55"/>
    <mergeCell ref="C53:C55"/>
    <mergeCell ref="D53:D55"/>
    <mergeCell ref="E53:E55"/>
    <mergeCell ref="F53:F55"/>
    <mergeCell ref="C56:C59"/>
    <mergeCell ref="K51:K52"/>
    <mergeCell ref="L51:L52"/>
    <mergeCell ref="M51:M52"/>
    <mergeCell ref="N51:N52"/>
    <mergeCell ref="I49:I50"/>
    <mergeCell ref="J49:J50"/>
    <mergeCell ref="K49:K50"/>
    <mergeCell ref="L49:L50"/>
    <mergeCell ref="M49:M50"/>
    <mergeCell ref="L61:L62"/>
    <mergeCell ref="M61:M62"/>
    <mergeCell ref="N61:N62"/>
    <mergeCell ref="O61:O62"/>
    <mergeCell ref="P61:P62"/>
    <mergeCell ref="B56:B59"/>
    <mergeCell ref="B61:B62"/>
    <mergeCell ref="C61:C62"/>
    <mergeCell ref="D61:D62"/>
    <mergeCell ref="E61:E62"/>
    <mergeCell ref="F61:F62"/>
    <mergeCell ref="I61:I62"/>
    <mergeCell ref="O56:O59"/>
    <mergeCell ref="P56:P59"/>
    <mergeCell ref="D56:D59"/>
    <mergeCell ref="E56:E59"/>
    <mergeCell ref="I56:I59"/>
    <mergeCell ref="J56:J59"/>
    <mergeCell ref="K56:K59"/>
    <mergeCell ref="L56:L59"/>
    <mergeCell ref="M56:M59"/>
    <mergeCell ref="F56:F59"/>
    <mergeCell ref="B51:B52"/>
    <mergeCell ref="C51:C52"/>
    <mergeCell ref="D51:D52"/>
    <mergeCell ref="E51:E52"/>
    <mergeCell ref="F51:F52"/>
    <mergeCell ref="I51:I52"/>
    <mergeCell ref="G53:I53"/>
    <mergeCell ref="J61:J62"/>
    <mergeCell ref="K61:K62"/>
    <mergeCell ref="I45:I46"/>
    <mergeCell ref="J45:J46"/>
    <mergeCell ref="K45:K46"/>
    <mergeCell ref="L45:L46"/>
    <mergeCell ref="M45:M46"/>
    <mergeCell ref="N47:N48"/>
    <mergeCell ref="O47:O48"/>
    <mergeCell ref="P47:P48"/>
    <mergeCell ref="E47:E48"/>
    <mergeCell ref="F47:F48"/>
    <mergeCell ref="I47:I48"/>
    <mergeCell ref="J47:J48"/>
    <mergeCell ref="K47:K48"/>
    <mergeCell ref="L47:L48"/>
    <mergeCell ref="M47:M48"/>
    <mergeCell ref="N49:N50"/>
    <mergeCell ref="O49:O50"/>
    <mergeCell ref="P49:P50"/>
    <mergeCell ref="J53:J55"/>
    <mergeCell ref="G54:G55"/>
    <mergeCell ref="H54:H55"/>
    <mergeCell ref="I54:I55"/>
    <mergeCell ref="J51:J52"/>
    <mergeCell ref="K53:K55"/>
    <mergeCell ref="L53:L55"/>
    <mergeCell ref="M53:M55"/>
    <mergeCell ref="N53:N55"/>
    <mergeCell ref="O53:O55"/>
    <mergeCell ref="P53:P55"/>
    <mergeCell ref="O51:O52"/>
    <mergeCell ref="P51:P52"/>
  </mergeCells>
  <dataValidations count="1">
    <dataValidation type="list" allowBlank="1" showErrorMessage="1" sqref="F16 J16 F21 J21 F23 J23 F29 J29 F32 J32 F34 J34 F37 J37 F40 J40 F45 J45 F47 J47 F49 J49 F51 J51 F56 J56 F60:F61 J60:J61 F63:F64 J63:J64" xr:uid="{00000000-0002-0000-0200-000000000000}">
      <formula1>"1.0,2.0,3.0"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DD4"/>
  </sheetPr>
  <dimension ref="A1:Z1000"/>
  <sheetViews>
    <sheetView showGridLines="0" workbookViewId="0"/>
  </sheetViews>
  <sheetFormatPr baseColWidth="10" defaultColWidth="12.5703125" defaultRowHeight="15" customHeight="1" x14ac:dyDescent="0.2"/>
  <cols>
    <col min="1" max="1" width="2.5703125" customWidth="1"/>
    <col min="2" max="2" width="5.7109375" customWidth="1"/>
    <col min="3" max="4" width="42.5703125" customWidth="1"/>
    <col min="5" max="5" width="38" customWidth="1"/>
    <col min="6" max="6" width="7.42578125" customWidth="1"/>
    <col min="7" max="7" width="3.5703125" customWidth="1"/>
    <col min="8" max="8" width="110.42578125" customWidth="1"/>
    <col min="9" max="9" width="39.140625" customWidth="1"/>
    <col min="10" max="10" width="7.42578125" customWidth="1"/>
    <col min="11" max="11" width="26" customWidth="1"/>
    <col min="12" max="13" width="8" hidden="1" customWidth="1"/>
    <col min="14" max="14" width="12" hidden="1" customWidth="1"/>
    <col min="15" max="26" width="3.140625" hidden="1" customWidth="1"/>
  </cols>
  <sheetData>
    <row r="1" spans="1:26" ht="9.75" customHeight="1" x14ac:dyDescent="0.2">
      <c r="A1" s="12"/>
      <c r="B1" s="12"/>
      <c r="C1" s="12"/>
      <c r="D1" s="12"/>
      <c r="E1" s="12"/>
      <c r="F1" s="12"/>
      <c r="G1" s="12"/>
      <c r="H1" s="12"/>
      <c r="I1" s="12"/>
      <c r="J1" s="12"/>
      <c r="K1" s="12"/>
      <c r="L1" s="33"/>
      <c r="M1" s="33"/>
      <c r="N1" s="33"/>
      <c r="O1" s="12"/>
      <c r="P1" s="12"/>
      <c r="Q1" s="12"/>
      <c r="R1" s="12"/>
      <c r="S1" s="12"/>
      <c r="T1" s="12"/>
      <c r="U1" s="12"/>
      <c r="V1" s="12"/>
      <c r="W1" s="12"/>
      <c r="X1" s="12"/>
      <c r="Y1" s="12"/>
      <c r="Z1" s="12"/>
    </row>
    <row r="2" spans="1:26" ht="9.75" customHeight="1" x14ac:dyDescent="0.2">
      <c r="A2" s="12"/>
      <c r="B2" s="12"/>
      <c r="C2" s="12"/>
      <c r="D2" s="12"/>
      <c r="E2" s="12"/>
      <c r="F2" s="12"/>
      <c r="G2" s="12"/>
      <c r="H2" s="12"/>
      <c r="I2" s="12"/>
      <c r="J2" s="12"/>
      <c r="K2" s="12"/>
      <c r="L2" s="33"/>
      <c r="M2" s="33"/>
      <c r="N2" s="33"/>
      <c r="O2" s="12"/>
      <c r="P2" s="12"/>
      <c r="Q2" s="12"/>
      <c r="R2" s="12"/>
      <c r="S2" s="12"/>
      <c r="T2" s="12"/>
      <c r="U2" s="12"/>
      <c r="V2" s="12"/>
      <c r="W2" s="12"/>
      <c r="X2" s="12"/>
      <c r="Y2" s="12"/>
      <c r="Z2" s="12"/>
    </row>
    <row r="3" spans="1:26" ht="9.75" customHeight="1" x14ac:dyDescent="0.2">
      <c r="A3" s="12"/>
      <c r="B3" s="12"/>
      <c r="C3" s="12"/>
      <c r="D3" s="12"/>
      <c r="E3" s="12"/>
      <c r="F3" s="12"/>
      <c r="G3" s="12"/>
      <c r="H3" s="12"/>
      <c r="I3" s="12"/>
      <c r="J3" s="12"/>
      <c r="K3" s="12"/>
      <c r="L3" s="33"/>
      <c r="M3" s="33"/>
      <c r="N3" s="33"/>
      <c r="O3" s="12"/>
      <c r="P3" s="12"/>
      <c r="Q3" s="12"/>
      <c r="R3" s="12"/>
      <c r="S3" s="12"/>
      <c r="T3" s="12"/>
      <c r="U3" s="12"/>
      <c r="V3" s="12"/>
      <c r="W3" s="12"/>
      <c r="X3" s="12"/>
      <c r="Y3" s="12"/>
      <c r="Z3" s="12"/>
    </row>
    <row r="4" spans="1:26" ht="9.75" customHeight="1" x14ac:dyDescent="0.2">
      <c r="A4" s="12"/>
      <c r="B4" s="12"/>
      <c r="C4" s="12"/>
      <c r="D4" s="12"/>
      <c r="E4" s="12"/>
      <c r="F4" s="12"/>
      <c r="G4" s="12"/>
      <c r="H4" s="12"/>
      <c r="I4" s="12"/>
      <c r="J4" s="12"/>
      <c r="K4" s="12"/>
      <c r="L4" s="33"/>
      <c r="M4" s="33"/>
      <c r="N4" s="33"/>
      <c r="O4" s="12"/>
      <c r="P4" s="12"/>
      <c r="Q4" s="12"/>
      <c r="R4" s="12"/>
      <c r="S4" s="12"/>
      <c r="T4" s="12"/>
      <c r="U4" s="12"/>
      <c r="V4" s="12"/>
      <c r="W4" s="12"/>
      <c r="X4" s="12"/>
      <c r="Y4" s="12"/>
      <c r="Z4" s="12"/>
    </row>
    <row r="5" spans="1:26" ht="9.75" customHeight="1" x14ac:dyDescent="0.2">
      <c r="A5" s="12"/>
      <c r="B5" s="12"/>
      <c r="C5" s="12"/>
      <c r="D5" s="12"/>
      <c r="E5" s="12"/>
      <c r="F5" s="12"/>
      <c r="G5" s="12"/>
      <c r="H5" s="12"/>
      <c r="I5" s="12"/>
      <c r="J5" s="12"/>
      <c r="K5" s="12"/>
      <c r="L5" s="33"/>
      <c r="M5" s="33"/>
      <c r="N5" s="33"/>
      <c r="O5" s="12"/>
      <c r="P5" s="12"/>
      <c r="Q5" s="12"/>
      <c r="R5" s="12"/>
      <c r="S5" s="12"/>
      <c r="T5" s="12"/>
      <c r="U5" s="12"/>
      <c r="V5" s="12"/>
      <c r="W5" s="12"/>
      <c r="X5" s="12"/>
      <c r="Y5" s="12"/>
      <c r="Z5" s="12"/>
    </row>
    <row r="6" spans="1:26" ht="9.75" customHeight="1" x14ac:dyDescent="0.2">
      <c r="A6" s="12"/>
      <c r="B6" s="12"/>
      <c r="C6" s="12"/>
      <c r="D6" s="12"/>
      <c r="E6" s="12"/>
      <c r="F6" s="12"/>
      <c r="G6" s="12"/>
      <c r="H6" s="12"/>
      <c r="I6" s="12"/>
      <c r="J6" s="12"/>
      <c r="K6" s="12"/>
      <c r="L6" s="33"/>
      <c r="M6" s="33"/>
      <c r="N6" s="33"/>
      <c r="O6" s="12"/>
      <c r="P6" s="12"/>
      <c r="Q6" s="12"/>
      <c r="R6" s="12"/>
      <c r="S6" s="12"/>
      <c r="T6" s="12"/>
      <c r="U6" s="12"/>
      <c r="V6" s="12"/>
      <c r="W6" s="12"/>
      <c r="X6" s="12"/>
      <c r="Y6" s="12"/>
      <c r="Z6" s="12"/>
    </row>
    <row r="7" spans="1:26" ht="9.75" customHeight="1" x14ac:dyDescent="0.2">
      <c r="A7" s="12"/>
      <c r="B7" s="12"/>
      <c r="C7" s="12"/>
      <c r="D7" s="12"/>
      <c r="E7" s="12"/>
      <c r="F7" s="12"/>
      <c r="G7" s="12"/>
      <c r="H7" s="12"/>
      <c r="I7" s="12"/>
      <c r="J7" s="12"/>
      <c r="K7" s="12"/>
      <c r="L7" s="33"/>
      <c r="M7" s="33"/>
      <c r="N7" s="33"/>
      <c r="O7" s="12"/>
      <c r="P7" s="12"/>
      <c r="Q7" s="12"/>
      <c r="R7" s="12"/>
      <c r="S7" s="12"/>
      <c r="T7" s="12"/>
      <c r="U7" s="12"/>
      <c r="V7" s="12"/>
      <c r="W7" s="12"/>
      <c r="X7" s="12"/>
      <c r="Y7" s="12"/>
      <c r="Z7" s="12"/>
    </row>
    <row r="8" spans="1:26" ht="9.75" customHeight="1" x14ac:dyDescent="0.2">
      <c r="A8" s="12"/>
      <c r="B8" s="12"/>
      <c r="C8" s="12"/>
      <c r="D8" s="12"/>
      <c r="E8" s="12"/>
      <c r="F8" s="12"/>
      <c r="G8" s="12"/>
      <c r="H8" s="12"/>
      <c r="I8" s="12"/>
      <c r="J8" s="12"/>
      <c r="K8" s="12"/>
      <c r="L8" s="33"/>
      <c r="M8" s="33"/>
      <c r="N8" s="33"/>
      <c r="O8" s="12"/>
      <c r="P8" s="12"/>
      <c r="Q8" s="12"/>
      <c r="R8" s="12"/>
      <c r="S8" s="12"/>
      <c r="T8" s="12"/>
      <c r="U8" s="12"/>
      <c r="V8" s="12"/>
      <c r="W8" s="12"/>
      <c r="X8" s="12"/>
      <c r="Y8" s="12"/>
      <c r="Z8" s="12"/>
    </row>
    <row r="9" spans="1:26" ht="9.75" customHeight="1" x14ac:dyDescent="0.2">
      <c r="A9" s="12"/>
      <c r="B9" s="12"/>
      <c r="C9" s="12"/>
      <c r="D9" s="12"/>
      <c r="E9" s="12"/>
      <c r="F9" s="12"/>
      <c r="G9" s="12"/>
      <c r="H9" s="12"/>
      <c r="I9" s="12"/>
      <c r="J9" s="12"/>
      <c r="K9" s="12"/>
      <c r="L9" s="33"/>
      <c r="M9" s="33"/>
      <c r="N9" s="33"/>
      <c r="O9" s="12"/>
      <c r="P9" s="12"/>
      <c r="Q9" s="12"/>
      <c r="R9" s="12"/>
      <c r="S9" s="12"/>
      <c r="T9" s="12"/>
      <c r="U9" s="12"/>
      <c r="V9" s="12"/>
      <c r="W9" s="12"/>
      <c r="X9" s="12"/>
      <c r="Y9" s="12"/>
      <c r="Z9" s="12"/>
    </row>
    <row r="10" spans="1:26" ht="9.75" customHeight="1" x14ac:dyDescent="0.2">
      <c r="A10" s="12"/>
      <c r="B10" s="12"/>
      <c r="C10" s="12"/>
      <c r="D10" s="12"/>
      <c r="E10" s="12"/>
      <c r="F10" s="12"/>
      <c r="G10" s="12"/>
      <c r="H10" s="12"/>
      <c r="I10" s="12"/>
      <c r="J10" s="12"/>
      <c r="K10" s="12"/>
      <c r="L10" s="33"/>
      <c r="M10" s="33"/>
      <c r="N10" s="33"/>
      <c r="O10" s="12"/>
      <c r="P10" s="12"/>
      <c r="Q10" s="12"/>
      <c r="R10" s="12"/>
      <c r="S10" s="12"/>
      <c r="T10" s="12"/>
      <c r="U10" s="12"/>
      <c r="V10" s="12"/>
      <c r="W10" s="12"/>
      <c r="X10" s="12"/>
      <c r="Y10" s="12"/>
      <c r="Z10" s="12"/>
    </row>
    <row r="11" spans="1:26" ht="9.75" customHeight="1" x14ac:dyDescent="0.2">
      <c r="A11" s="12"/>
      <c r="B11" s="12"/>
      <c r="C11" s="12"/>
      <c r="D11" s="12"/>
      <c r="E11" s="12"/>
      <c r="F11" s="12"/>
      <c r="G11" s="12"/>
      <c r="H11" s="12"/>
      <c r="I11" s="12"/>
      <c r="J11" s="12"/>
      <c r="K11" s="12"/>
      <c r="L11" s="33"/>
      <c r="M11" s="33"/>
      <c r="N11" s="33"/>
      <c r="O11" s="12"/>
      <c r="P11" s="12"/>
      <c r="Q11" s="12"/>
      <c r="R11" s="12"/>
      <c r="S11" s="12"/>
      <c r="T11" s="12"/>
      <c r="U11" s="12"/>
      <c r="V11" s="12"/>
      <c r="W11" s="12"/>
      <c r="X11" s="12"/>
      <c r="Y11" s="12"/>
      <c r="Z11" s="12"/>
    </row>
    <row r="12" spans="1:26" ht="31.5" customHeight="1" x14ac:dyDescent="0.2">
      <c r="A12" s="12"/>
      <c r="B12" s="12"/>
      <c r="C12" s="12"/>
      <c r="D12" s="12"/>
      <c r="E12" s="12"/>
      <c r="F12" s="12"/>
      <c r="G12" s="12"/>
      <c r="H12" s="12"/>
      <c r="I12" s="12"/>
      <c r="J12" s="12"/>
      <c r="K12" s="12"/>
      <c r="L12" s="33"/>
      <c r="M12" s="33"/>
      <c r="N12" s="33"/>
      <c r="O12" s="12"/>
      <c r="P12" s="12"/>
      <c r="Q12" s="12"/>
      <c r="R12" s="12"/>
      <c r="S12" s="12"/>
      <c r="T12" s="12"/>
      <c r="U12" s="12"/>
      <c r="V12" s="12"/>
      <c r="W12" s="12"/>
      <c r="X12" s="12"/>
      <c r="Y12" s="12"/>
      <c r="Z12" s="12"/>
    </row>
    <row r="13" spans="1:26" ht="24.75" customHeight="1" x14ac:dyDescent="0.2">
      <c r="A13" s="12"/>
      <c r="B13" s="12"/>
      <c r="C13" s="12"/>
      <c r="D13" s="12"/>
      <c r="E13" s="12"/>
      <c r="F13" s="12"/>
      <c r="G13" s="12"/>
      <c r="H13" s="12"/>
      <c r="I13" s="12"/>
      <c r="J13" s="12"/>
      <c r="K13" s="12"/>
      <c r="L13" s="33"/>
      <c r="M13" s="33"/>
      <c r="N13" s="33"/>
      <c r="O13" s="12"/>
      <c r="P13" s="12"/>
      <c r="Q13" s="12"/>
      <c r="R13" s="12"/>
      <c r="S13" s="12"/>
      <c r="T13" s="12"/>
      <c r="U13" s="12"/>
      <c r="V13" s="12"/>
      <c r="W13" s="12"/>
      <c r="X13" s="12"/>
      <c r="Y13" s="12"/>
      <c r="Z13" s="12"/>
    </row>
    <row r="14" spans="1:26" ht="20.25" customHeight="1" x14ac:dyDescent="0.2">
      <c r="A14" s="12"/>
      <c r="B14" s="12"/>
      <c r="C14" s="12"/>
      <c r="D14" s="12"/>
      <c r="E14" s="12"/>
      <c r="F14" s="12"/>
      <c r="G14" s="12"/>
      <c r="H14" s="12"/>
      <c r="I14" s="12"/>
      <c r="J14" s="12"/>
      <c r="K14" s="12"/>
      <c r="L14" s="33"/>
      <c r="M14" s="33"/>
      <c r="N14" s="33"/>
      <c r="O14" s="12"/>
      <c r="P14" s="12"/>
      <c r="Q14" s="12"/>
      <c r="R14" s="12"/>
      <c r="S14" s="12"/>
      <c r="T14" s="12"/>
      <c r="U14" s="12"/>
      <c r="V14" s="12"/>
      <c r="W14" s="12"/>
      <c r="X14" s="12"/>
      <c r="Y14" s="12"/>
      <c r="Z14" s="12"/>
    </row>
    <row r="15" spans="1:26" ht="19.5" customHeight="1" x14ac:dyDescent="0.2">
      <c r="A15" s="12"/>
      <c r="B15" s="12"/>
      <c r="C15" s="58" t="s">
        <v>282</v>
      </c>
      <c r="D15" s="58"/>
      <c r="E15" s="58"/>
      <c r="F15" s="58"/>
      <c r="G15" s="58"/>
      <c r="H15" s="58"/>
      <c r="I15" s="58"/>
      <c r="J15" s="58"/>
      <c r="K15" s="58"/>
      <c r="L15" s="33"/>
      <c r="M15" s="33"/>
      <c r="N15" s="33"/>
      <c r="O15" s="12"/>
      <c r="P15" s="12"/>
      <c r="Q15" s="12"/>
      <c r="R15" s="12"/>
      <c r="S15" s="12"/>
      <c r="T15" s="12"/>
      <c r="U15" s="12"/>
      <c r="V15" s="12"/>
      <c r="W15" s="12"/>
      <c r="X15" s="12"/>
      <c r="Y15" s="12"/>
      <c r="Z15" s="12"/>
    </row>
    <row r="16" spans="1:26" ht="37.5" customHeight="1" x14ac:dyDescent="0.2">
      <c r="A16" s="12"/>
      <c r="B16" s="12"/>
      <c r="C16" s="54" t="s">
        <v>283</v>
      </c>
      <c r="D16" s="54"/>
      <c r="E16" s="54"/>
      <c r="F16" s="54"/>
      <c r="G16" s="54"/>
      <c r="H16" s="54"/>
      <c r="I16" s="54"/>
      <c r="J16" s="54"/>
      <c r="K16" s="54"/>
      <c r="L16" s="33"/>
      <c r="M16" s="33"/>
      <c r="N16" s="33"/>
      <c r="O16" s="12"/>
      <c r="P16" s="12"/>
      <c r="Q16" s="12"/>
      <c r="R16" s="12"/>
      <c r="S16" s="12"/>
      <c r="T16" s="12"/>
      <c r="U16" s="12"/>
      <c r="V16" s="12"/>
      <c r="W16" s="12"/>
      <c r="X16" s="12"/>
      <c r="Y16" s="12"/>
      <c r="Z16" s="12"/>
    </row>
    <row r="17" spans="1:26" ht="9.75" customHeight="1" x14ac:dyDescent="0.2">
      <c r="A17" s="12"/>
      <c r="B17" s="12"/>
      <c r="C17" s="14"/>
      <c r="D17" s="14"/>
      <c r="E17" s="12"/>
      <c r="F17" s="15"/>
      <c r="G17" s="12"/>
      <c r="H17" s="12"/>
      <c r="I17" s="12"/>
      <c r="J17" s="12"/>
      <c r="K17" s="12"/>
      <c r="L17" s="33"/>
      <c r="M17" s="33"/>
      <c r="N17" s="33"/>
      <c r="O17" s="12"/>
      <c r="P17" s="12"/>
      <c r="Q17" s="12"/>
      <c r="R17" s="12"/>
      <c r="S17" s="12"/>
      <c r="T17" s="12"/>
      <c r="U17" s="12"/>
      <c r="V17" s="12"/>
      <c r="W17" s="12"/>
      <c r="X17" s="12"/>
      <c r="Y17" s="12"/>
      <c r="Z17" s="12"/>
    </row>
    <row r="18" spans="1:26" ht="36.75" customHeight="1" x14ac:dyDescent="0.2">
      <c r="A18" s="12"/>
      <c r="B18" s="345" t="s">
        <v>86</v>
      </c>
      <c r="C18" s="59" t="s">
        <v>284</v>
      </c>
      <c r="D18" s="343" t="s">
        <v>1</v>
      </c>
      <c r="E18" s="343" t="s">
        <v>285</v>
      </c>
      <c r="F18" s="337" t="s">
        <v>286</v>
      </c>
      <c r="G18" s="336" t="s">
        <v>91</v>
      </c>
      <c r="H18" s="260"/>
      <c r="I18" s="261"/>
      <c r="J18" s="337" t="s">
        <v>287</v>
      </c>
      <c r="K18" s="338" t="s">
        <v>123</v>
      </c>
      <c r="L18" s="318"/>
      <c r="M18" s="318"/>
      <c r="N18" s="318"/>
      <c r="O18" s="12"/>
      <c r="P18" s="12"/>
      <c r="Q18" s="12"/>
      <c r="R18" s="12"/>
      <c r="S18" s="12"/>
      <c r="T18" s="12"/>
      <c r="U18" s="12"/>
      <c r="V18" s="12"/>
      <c r="W18" s="12"/>
      <c r="X18" s="12"/>
      <c r="Y18" s="12"/>
      <c r="Z18" s="12"/>
    </row>
    <row r="19" spans="1:26" ht="29.25" customHeight="1" x14ac:dyDescent="0.2">
      <c r="A19" s="12"/>
      <c r="B19" s="346"/>
      <c r="C19" s="60"/>
      <c r="D19" s="221"/>
      <c r="E19" s="221"/>
      <c r="F19" s="221"/>
      <c r="G19" s="334" t="s">
        <v>2</v>
      </c>
      <c r="H19" s="333" t="s">
        <v>3</v>
      </c>
      <c r="I19" s="333" t="s">
        <v>94</v>
      </c>
      <c r="J19" s="221"/>
      <c r="K19" s="241"/>
      <c r="L19" s="312"/>
      <c r="M19" s="312"/>
      <c r="N19" s="312"/>
      <c r="O19" s="12"/>
      <c r="P19" s="12"/>
      <c r="Q19" s="12"/>
      <c r="R19" s="12"/>
      <c r="S19" s="12"/>
      <c r="T19" s="12"/>
      <c r="U19" s="12"/>
      <c r="V19" s="12"/>
      <c r="W19" s="12"/>
      <c r="X19" s="12"/>
      <c r="Y19" s="12"/>
      <c r="Z19" s="12"/>
    </row>
    <row r="20" spans="1:26" ht="65.25" customHeight="1" x14ac:dyDescent="0.2">
      <c r="A20" s="12"/>
      <c r="B20" s="347"/>
      <c r="C20" s="61"/>
      <c r="D20" s="254"/>
      <c r="E20" s="254"/>
      <c r="F20" s="254"/>
      <c r="G20" s="254"/>
      <c r="H20" s="254"/>
      <c r="I20" s="254"/>
      <c r="J20" s="254"/>
      <c r="K20" s="339"/>
      <c r="L20" s="312"/>
      <c r="M20" s="312"/>
      <c r="N20" s="312"/>
      <c r="O20" s="12"/>
      <c r="P20" s="12"/>
      <c r="Q20" s="12"/>
      <c r="R20" s="12"/>
      <c r="S20" s="12"/>
      <c r="T20" s="12"/>
      <c r="U20" s="12"/>
      <c r="V20" s="12"/>
      <c r="W20" s="12"/>
      <c r="X20" s="12"/>
      <c r="Y20" s="12"/>
      <c r="Z20" s="12"/>
    </row>
    <row r="21" spans="1:26" ht="110.25" x14ac:dyDescent="0.2">
      <c r="A21" s="12"/>
      <c r="B21" s="229" t="str">
        <f>+LEFT(C21,4)</f>
        <v>10.1</v>
      </c>
      <c r="C21" s="21" t="s">
        <v>288</v>
      </c>
      <c r="D21" s="280" t="s">
        <v>258</v>
      </c>
      <c r="E21" s="348" t="s">
        <v>289</v>
      </c>
      <c r="F21" s="335">
        <v>3</v>
      </c>
      <c r="G21" s="17">
        <v>1</v>
      </c>
      <c r="H21" s="451" t="s">
        <v>729</v>
      </c>
      <c r="I21" s="302" t="s">
        <v>290</v>
      </c>
      <c r="J21" s="335">
        <v>3</v>
      </c>
      <c r="K21" s="295"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23">
        <f>+IF(K21="",152,IF(K21="Deficiencia de control mayor (diseño y ejecución)",160,IF(K21="Deficiencia de control (diseño o ejecución)",180,IF(K21="Oportunidad de mejora",200,220))))</f>
        <v>220</v>
      </c>
      <c r="M21" s="313">
        <v>3.4569000000000001</v>
      </c>
      <c r="N21" s="313">
        <f>+L21+M21</f>
        <v>223.45689999999999</v>
      </c>
      <c r="O21" s="12"/>
      <c r="P21" s="12"/>
      <c r="Q21" s="12"/>
      <c r="R21" s="12"/>
      <c r="S21" s="12"/>
      <c r="T21" s="12"/>
      <c r="U21" s="12"/>
      <c r="V21" s="12"/>
      <c r="W21" s="12"/>
      <c r="X21" s="12"/>
      <c r="Y21" s="12"/>
      <c r="Z21" s="12"/>
    </row>
    <row r="22" spans="1:26" ht="141.75" x14ac:dyDescent="0.2">
      <c r="A22" s="12"/>
      <c r="B22" s="230"/>
      <c r="C22" s="16"/>
      <c r="D22" s="232"/>
      <c r="E22" s="232"/>
      <c r="F22" s="232"/>
      <c r="G22" s="19">
        <v>2</v>
      </c>
      <c r="H22" s="451" t="s">
        <v>731</v>
      </c>
      <c r="I22" s="232"/>
      <c r="J22" s="232"/>
      <c r="K22" s="271"/>
      <c r="L22" s="224"/>
      <c r="M22" s="312"/>
      <c r="N22" s="312"/>
      <c r="O22" s="12"/>
      <c r="P22" s="12"/>
      <c r="Q22" s="12"/>
      <c r="R22" s="12"/>
      <c r="S22" s="12"/>
      <c r="T22" s="12"/>
      <c r="U22" s="12"/>
      <c r="V22" s="12"/>
      <c r="W22" s="12"/>
      <c r="X22" s="12"/>
      <c r="Y22" s="12"/>
      <c r="Z22" s="12"/>
    </row>
    <row r="23" spans="1:26" ht="110.25" x14ac:dyDescent="0.2">
      <c r="A23" s="12"/>
      <c r="B23" s="238"/>
      <c r="C23" s="62"/>
      <c r="D23" s="239"/>
      <c r="E23" s="239"/>
      <c r="F23" s="239"/>
      <c r="G23" s="38">
        <v>3</v>
      </c>
      <c r="H23" s="25" t="s">
        <v>291</v>
      </c>
      <c r="I23" s="239"/>
      <c r="J23" s="239"/>
      <c r="K23" s="332"/>
      <c r="L23" s="225"/>
      <c r="M23" s="312"/>
      <c r="N23" s="312"/>
      <c r="O23" s="12"/>
      <c r="P23" s="12"/>
      <c r="Q23" s="12"/>
      <c r="R23" s="12"/>
      <c r="S23" s="12"/>
      <c r="T23" s="12"/>
      <c r="U23" s="12"/>
      <c r="V23" s="12"/>
      <c r="W23" s="12"/>
      <c r="X23" s="12"/>
      <c r="Y23" s="12"/>
      <c r="Z23" s="12"/>
    </row>
    <row r="24" spans="1:26" ht="48.75" customHeight="1" x14ac:dyDescent="0.2">
      <c r="A24" s="12"/>
      <c r="B24" s="229" t="str">
        <f>+LEFT(C24,4)</f>
        <v>10.2</v>
      </c>
      <c r="C24" s="21" t="s">
        <v>292</v>
      </c>
      <c r="D24" s="231" t="s">
        <v>258</v>
      </c>
      <c r="E24" s="237" t="s">
        <v>293</v>
      </c>
      <c r="F24" s="235">
        <v>3</v>
      </c>
      <c r="G24" s="23">
        <v>1</v>
      </c>
      <c r="H24" s="24" t="s">
        <v>294</v>
      </c>
      <c r="I24" s="236" t="s">
        <v>295</v>
      </c>
      <c r="J24" s="265">
        <v>3</v>
      </c>
      <c r="K24" s="27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23">
        <f>+IF(K24="",152,IF(K24="Deficiencia de control mayor (diseño y ejecución)",160,IF(K24="Deficiencia de control (diseño o ejecución)",180,IF(K24="Oportunidad de mejora",200,220))))</f>
        <v>220</v>
      </c>
      <c r="M24" s="313">
        <v>3.5478000000000001</v>
      </c>
      <c r="N24" s="313">
        <f>+L24+M24</f>
        <v>223.5478</v>
      </c>
      <c r="O24" s="12"/>
      <c r="P24" s="12"/>
      <c r="Q24" s="12"/>
      <c r="R24" s="12"/>
      <c r="S24" s="12"/>
      <c r="T24" s="12"/>
      <c r="U24" s="12"/>
      <c r="V24" s="12"/>
      <c r="W24" s="12"/>
      <c r="X24" s="12"/>
      <c r="Y24" s="12"/>
      <c r="Z24" s="12"/>
    </row>
    <row r="25" spans="1:26" ht="36" customHeight="1" x14ac:dyDescent="0.2">
      <c r="A25" s="12"/>
      <c r="B25" s="230"/>
      <c r="C25" s="63"/>
      <c r="D25" s="232"/>
      <c r="E25" s="232"/>
      <c r="F25" s="232"/>
      <c r="G25" s="19">
        <v>2</v>
      </c>
      <c r="H25" s="25" t="s">
        <v>296</v>
      </c>
      <c r="I25" s="232"/>
      <c r="J25" s="266"/>
      <c r="K25" s="271"/>
      <c r="L25" s="224"/>
      <c r="M25" s="312"/>
      <c r="N25" s="312"/>
      <c r="O25" s="12"/>
      <c r="P25" s="12"/>
      <c r="Q25" s="12"/>
      <c r="R25" s="12"/>
      <c r="S25" s="12"/>
      <c r="T25" s="12"/>
      <c r="U25" s="12"/>
      <c r="V25" s="12"/>
      <c r="W25" s="12"/>
      <c r="X25" s="12"/>
      <c r="Y25" s="12"/>
      <c r="Z25" s="12"/>
    </row>
    <row r="26" spans="1:26" ht="32.25" customHeight="1" x14ac:dyDescent="0.2">
      <c r="A26" s="12"/>
      <c r="B26" s="230"/>
      <c r="C26" s="63"/>
      <c r="D26" s="232"/>
      <c r="E26" s="232"/>
      <c r="F26" s="232"/>
      <c r="G26" s="19">
        <v>3</v>
      </c>
      <c r="H26" s="25" t="s">
        <v>297</v>
      </c>
      <c r="I26" s="232"/>
      <c r="J26" s="266"/>
      <c r="K26" s="271"/>
      <c r="L26" s="224"/>
      <c r="M26" s="312"/>
      <c r="N26" s="312"/>
      <c r="O26" s="12"/>
      <c r="P26" s="12"/>
      <c r="Q26" s="12"/>
      <c r="R26" s="12"/>
      <c r="S26" s="12"/>
      <c r="T26" s="12"/>
      <c r="U26" s="12"/>
      <c r="V26" s="12"/>
      <c r="W26" s="12"/>
      <c r="X26" s="12"/>
      <c r="Y26" s="12"/>
      <c r="Z26" s="12"/>
    </row>
    <row r="27" spans="1:26" ht="35.25" customHeight="1" x14ac:dyDescent="0.2">
      <c r="A27" s="12"/>
      <c r="B27" s="238"/>
      <c r="C27" s="64"/>
      <c r="D27" s="239"/>
      <c r="E27" s="239"/>
      <c r="F27" s="239"/>
      <c r="G27" s="38">
        <v>4</v>
      </c>
      <c r="H27" s="25" t="s">
        <v>298</v>
      </c>
      <c r="I27" s="239"/>
      <c r="J27" s="331"/>
      <c r="K27" s="332"/>
      <c r="L27" s="225"/>
      <c r="M27" s="312"/>
      <c r="N27" s="312"/>
      <c r="O27" s="12"/>
      <c r="P27" s="12"/>
      <c r="Q27" s="12"/>
      <c r="R27" s="12"/>
      <c r="S27" s="12"/>
      <c r="T27" s="12"/>
      <c r="U27" s="12"/>
      <c r="V27" s="12"/>
      <c r="W27" s="12"/>
      <c r="X27" s="12"/>
      <c r="Y27" s="12"/>
      <c r="Z27" s="12"/>
    </row>
    <row r="28" spans="1:26" ht="110.25" customHeight="1" x14ac:dyDescent="0.2">
      <c r="A28" s="12"/>
      <c r="B28" s="21" t="str">
        <f>+LEFT(C28,4)</f>
        <v>10.3</v>
      </c>
      <c r="C28" s="21" t="s">
        <v>299</v>
      </c>
      <c r="D28" s="22" t="s">
        <v>300</v>
      </c>
      <c r="E28" s="51" t="s">
        <v>301</v>
      </c>
      <c r="F28" s="29">
        <v>3</v>
      </c>
      <c r="G28" s="23">
        <v>1</v>
      </c>
      <c r="H28" s="24" t="s">
        <v>302</v>
      </c>
      <c r="I28" s="30" t="s">
        <v>303</v>
      </c>
      <c r="J28" s="65">
        <v>3</v>
      </c>
      <c r="K28" s="53"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54">
        <f>+IF(K28="",152,IF(K28="Deficiencia de control mayor (diseño y ejecución)",160,IF(K28="Deficiencia de control (diseño o ejecución)",180,IF(K28="Oportunidad de mejora",200,220))))</f>
        <v>220</v>
      </c>
      <c r="M28" s="45">
        <v>3.6457999999999999</v>
      </c>
      <c r="N28" s="45">
        <f>+L28+M28</f>
        <v>223.64580000000001</v>
      </c>
      <c r="O28" s="12"/>
      <c r="P28" s="12"/>
      <c r="Q28" s="12"/>
      <c r="R28" s="12"/>
      <c r="S28" s="12"/>
      <c r="T28" s="12"/>
      <c r="U28" s="12"/>
      <c r="V28" s="12"/>
      <c r="W28" s="12"/>
      <c r="X28" s="12"/>
      <c r="Y28" s="12"/>
      <c r="Z28" s="12"/>
    </row>
    <row r="29" spans="1:26" ht="27" customHeight="1" x14ac:dyDescent="0.2">
      <c r="A29" s="12"/>
      <c r="B29" s="349"/>
      <c r="C29" s="59" t="s">
        <v>304</v>
      </c>
      <c r="D29" s="343" t="s">
        <v>1</v>
      </c>
      <c r="E29" s="343" t="s">
        <v>305</v>
      </c>
      <c r="F29" s="337" t="s">
        <v>306</v>
      </c>
      <c r="G29" s="336" t="s">
        <v>91</v>
      </c>
      <c r="H29" s="260"/>
      <c r="I29" s="350"/>
      <c r="J29" s="337" t="s">
        <v>307</v>
      </c>
      <c r="K29" s="338" t="s">
        <v>123</v>
      </c>
      <c r="L29" s="318"/>
      <c r="M29" s="318"/>
      <c r="N29" s="318"/>
      <c r="O29" s="12"/>
      <c r="P29" s="12"/>
      <c r="Q29" s="12"/>
      <c r="R29" s="12"/>
      <c r="S29" s="12"/>
      <c r="T29" s="12"/>
      <c r="U29" s="12"/>
      <c r="V29" s="12"/>
      <c r="W29" s="12"/>
      <c r="X29" s="12"/>
      <c r="Y29" s="12"/>
      <c r="Z29" s="12"/>
    </row>
    <row r="30" spans="1:26" ht="33" customHeight="1" x14ac:dyDescent="0.2">
      <c r="A30" s="12"/>
      <c r="B30" s="346"/>
      <c r="C30" s="66"/>
      <c r="D30" s="221"/>
      <c r="E30" s="221"/>
      <c r="F30" s="221"/>
      <c r="G30" s="334" t="s">
        <v>2</v>
      </c>
      <c r="H30" s="333" t="s">
        <v>3</v>
      </c>
      <c r="I30" s="333" t="s">
        <v>94</v>
      </c>
      <c r="J30" s="221"/>
      <c r="K30" s="241"/>
      <c r="L30" s="312"/>
      <c r="M30" s="312"/>
      <c r="N30" s="312"/>
      <c r="O30" s="12"/>
      <c r="P30" s="12"/>
      <c r="Q30" s="12"/>
      <c r="R30" s="12"/>
      <c r="S30" s="12"/>
      <c r="T30" s="12"/>
      <c r="U30" s="12"/>
      <c r="V30" s="12"/>
      <c r="W30" s="12"/>
      <c r="X30" s="12"/>
      <c r="Y30" s="12"/>
      <c r="Z30" s="12"/>
    </row>
    <row r="31" spans="1:26" ht="75" customHeight="1" x14ac:dyDescent="0.2">
      <c r="A31" s="12"/>
      <c r="B31" s="347"/>
      <c r="C31" s="67"/>
      <c r="D31" s="254"/>
      <c r="E31" s="254"/>
      <c r="F31" s="254"/>
      <c r="G31" s="254"/>
      <c r="H31" s="254"/>
      <c r="I31" s="254"/>
      <c r="J31" s="254"/>
      <c r="K31" s="339"/>
      <c r="L31" s="312"/>
      <c r="M31" s="312"/>
      <c r="N31" s="312"/>
      <c r="O31" s="12"/>
      <c r="P31" s="12"/>
      <c r="Q31" s="12"/>
      <c r="R31" s="12"/>
      <c r="S31" s="12"/>
      <c r="T31" s="12"/>
      <c r="U31" s="12"/>
      <c r="V31" s="12"/>
      <c r="W31" s="12"/>
      <c r="X31" s="12"/>
      <c r="Y31" s="12"/>
      <c r="Z31" s="12"/>
    </row>
    <row r="32" spans="1:26" ht="47.25" customHeight="1" x14ac:dyDescent="0.2">
      <c r="A32" s="12"/>
      <c r="B32" s="229" t="str">
        <f>+LEFT(C32,4)</f>
        <v>11.1</v>
      </c>
      <c r="C32" s="21" t="s">
        <v>308</v>
      </c>
      <c r="D32" s="231" t="s">
        <v>309</v>
      </c>
      <c r="E32" s="237" t="s">
        <v>310</v>
      </c>
      <c r="F32" s="265">
        <v>3</v>
      </c>
      <c r="G32" s="23">
        <v>1</v>
      </c>
      <c r="H32" s="450" t="s">
        <v>666</v>
      </c>
      <c r="I32" s="236" t="s">
        <v>311</v>
      </c>
      <c r="J32" s="265">
        <v>3</v>
      </c>
      <c r="K32" s="27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23">
        <f>+IF(K32="",152,IF(K32="Deficiencia de control mayor (diseño y ejecución)",160,IF(K32="Deficiencia de control (diseño o ejecución)",180,IF(K32="Oportunidad de mejora",200,220))))</f>
        <v>220</v>
      </c>
      <c r="M32" s="313">
        <v>3.7896000000000001</v>
      </c>
      <c r="N32" s="313">
        <f>+L32+M32</f>
        <v>223.78960000000001</v>
      </c>
      <c r="O32" s="12"/>
      <c r="P32" s="12"/>
      <c r="Q32" s="12"/>
      <c r="R32" s="12"/>
      <c r="S32" s="12"/>
      <c r="T32" s="12"/>
      <c r="U32" s="12"/>
      <c r="V32" s="12"/>
      <c r="W32" s="12"/>
      <c r="X32" s="12"/>
      <c r="Y32" s="12"/>
      <c r="Z32" s="12"/>
    </row>
    <row r="33" spans="1:26" ht="63" x14ac:dyDescent="0.2">
      <c r="A33" s="12"/>
      <c r="B33" s="230"/>
      <c r="C33" s="63"/>
      <c r="D33" s="232"/>
      <c r="E33" s="232"/>
      <c r="F33" s="266"/>
      <c r="G33" s="68">
        <v>2</v>
      </c>
      <c r="H33" s="451" t="s">
        <v>732</v>
      </c>
      <c r="I33" s="232"/>
      <c r="J33" s="266"/>
      <c r="K33" s="271"/>
      <c r="L33" s="224"/>
      <c r="M33" s="312"/>
      <c r="N33" s="312"/>
      <c r="O33" s="12"/>
      <c r="P33" s="12"/>
      <c r="Q33" s="12"/>
      <c r="R33" s="12"/>
      <c r="S33" s="12"/>
      <c r="T33" s="12"/>
      <c r="U33" s="12"/>
      <c r="V33" s="12"/>
      <c r="W33" s="12"/>
      <c r="X33" s="12"/>
      <c r="Y33" s="12"/>
      <c r="Z33" s="12"/>
    </row>
    <row r="34" spans="1:26" ht="63" x14ac:dyDescent="0.2">
      <c r="A34" s="12"/>
      <c r="B34" s="230"/>
      <c r="C34" s="63"/>
      <c r="D34" s="232"/>
      <c r="E34" s="232"/>
      <c r="F34" s="266"/>
      <c r="G34" s="19">
        <v>3</v>
      </c>
      <c r="H34" s="451" t="s">
        <v>733</v>
      </c>
      <c r="I34" s="232"/>
      <c r="J34" s="266"/>
      <c r="K34" s="271"/>
      <c r="L34" s="224"/>
      <c r="M34" s="312"/>
      <c r="N34" s="312"/>
      <c r="O34" s="12"/>
      <c r="P34" s="12"/>
      <c r="Q34" s="12"/>
      <c r="R34" s="12"/>
      <c r="S34" s="12"/>
      <c r="T34" s="12"/>
      <c r="U34" s="12"/>
      <c r="V34" s="12"/>
      <c r="W34" s="12"/>
      <c r="X34" s="12"/>
      <c r="Y34" s="12"/>
      <c r="Z34" s="12"/>
    </row>
    <row r="35" spans="1:26" ht="47.25" x14ac:dyDescent="0.2">
      <c r="A35" s="12"/>
      <c r="B35" s="230"/>
      <c r="C35" s="63"/>
      <c r="D35" s="232"/>
      <c r="E35" s="232"/>
      <c r="F35" s="266"/>
      <c r="G35" s="19">
        <v>4</v>
      </c>
      <c r="H35" s="217" t="s">
        <v>667</v>
      </c>
      <c r="I35" s="232"/>
      <c r="J35" s="266"/>
      <c r="K35" s="271"/>
      <c r="L35" s="224"/>
      <c r="M35" s="312"/>
      <c r="N35" s="312"/>
      <c r="O35" s="12"/>
      <c r="P35" s="12"/>
      <c r="Q35" s="12"/>
      <c r="R35" s="12"/>
      <c r="S35" s="12"/>
      <c r="T35" s="12"/>
      <c r="U35" s="12"/>
      <c r="V35" s="12"/>
      <c r="W35" s="12"/>
      <c r="X35" s="12"/>
      <c r="Y35" s="12"/>
      <c r="Z35" s="12"/>
    </row>
    <row r="36" spans="1:26" ht="31.5" x14ac:dyDescent="0.2">
      <c r="A36" s="12"/>
      <c r="B36" s="230"/>
      <c r="C36" s="63"/>
      <c r="D36" s="232"/>
      <c r="E36" s="232"/>
      <c r="F36" s="266"/>
      <c r="G36" s="19">
        <v>5</v>
      </c>
      <c r="H36" s="217" t="s">
        <v>668</v>
      </c>
      <c r="I36" s="232"/>
      <c r="J36" s="266"/>
      <c r="K36" s="271"/>
      <c r="L36" s="224"/>
      <c r="M36" s="312"/>
      <c r="N36" s="312"/>
      <c r="O36" s="12"/>
      <c r="P36" s="12"/>
      <c r="Q36" s="12"/>
      <c r="R36" s="12"/>
      <c r="S36" s="12"/>
      <c r="T36" s="12"/>
      <c r="U36" s="12"/>
      <c r="V36" s="12"/>
      <c r="W36" s="12"/>
      <c r="X36" s="12"/>
      <c r="Y36" s="12"/>
      <c r="Z36" s="12"/>
    </row>
    <row r="37" spans="1:26" ht="90" customHeight="1" x14ac:dyDescent="0.2">
      <c r="A37" s="12"/>
      <c r="B37" s="230"/>
      <c r="C37" s="63"/>
      <c r="D37" s="232"/>
      <c r="E37" s="232"/>
      <c r="F37" s="266"/>
      <c r="G37" s="19">
        <v>6</v>
      </c>
      <c r="H37" s="451" t="s">
        <v>735</v>
      </c>
      <c r="I37" s="232"/>
      <c r="J37" s="266"/>
      <c r="K37" s="271"/>
      <c r="L37" s="224"/>
      <c r="M37" s="312"/>
      <c r="N37" s="312"/>
      <c r="O37" s="12"/>
      <c r="P37" s="12"/>
      <c r="Q37" s="12"/>
      <c r="R37" s="12"/>
      <c r="S37" s="12"/>
      <c r="T37" s="12"/>
      <c r="U37" s="12"/>
      <c r="V37" s="12"/>
      <c r="W37" s="12"/>
      <c r="X37" s="12"/>
      <c r="Y37" s="12"/>
      <c r="Z37" s="12"/>
    </row>
    <row r="38" spans="1:26" ht="47.25" x14ac:dyDescent="0.2">
      <c r="A38" s="12"/>
      <c r="B38" s="230"/>
      <c r="C38" s="63"/>
      <c r="D38" s="232"/>
      <c r="E38" s="232"/>
      <c r="F38" s="266"/>
      <c r="G38" s="68">
        <v>7</v>
      </c>
      <c r="H38" s="451" t="s">
        <v>734</v>
      </c>
      <c r="I38" s="232"/>
      <c r="J38" s="266"/>
      <c r="K38" s="271"/>
      <c r="L38" s="224"/>
      <c r="M38" s="312"/>
      <c r="N38" s="312"/>
      <c r="O38" s="12"/>
      <c r="P38" s="12"/>
      <c r="Q38" s="12"/>
      <c r="R38" s="12"/>
      <c r="S38" s="12"/>
      <c r="T38" s="12"/>
      <c r="U38" s="12"/>
      <c r="V38" s="12"/>
      <c r="W38" s="12"/>
      <c r="X38" s="12"/>
      <c r="Y38" s="12"/>
      <c r="Z38" s="12"/>
    </row>
    <row r="39" spans="1:26" ht="47.25" x14ac:dyDescent="0.2">
      <c r="A39" s="12"/>
      <c r="B39" s="230"/>
      <c r="C39" s="63"/>
      <c r="D39" s="232"/>
      <c r="E39" s="232"/>
      <c r="F39" s="266"/>
      <c r="G39" s="68">
        <v>8</v>
      </c>
      <c r="H39" s="451" t="s">
        <v>736</v>
      </c>
      <c r="I39" s="232"/>
      <c r="J39" s="266"/>
      <c r="K39" s="271"/>
      <c r="L39" s="224"/>
      <c r="M39" s="312"/>
      <c r="N39" s="312"/>
      <c r="O39" s="12"/>
      <c r="P39" s="12"/>
      <c r="Q39" s="12"/>
      <c r="R39" s="12"/>
      <c r="S39" s="12"/>
      <c r="T39" s="12"/>
      <c r="U39" s="12"/>
      <c r="V39" s="12"/>
      <c r="W39" s="12"/>
      <c r="X39" s="12"/>
      <c r="Y39" s="12"/>
      <c r="Z39" s="12"/>
    </row>
    <row r="40" spans="1:26" ht="63" x14ac:dyDescent="0.2">
      <c r="A40" s="12"/>
      <c r="B40" s="230"/>
      <c r="C40" s="63"/>
      <c r="D40" s="232"/>
      <c r="E40" s="232"/>
      <c r="F40" s="266"/>
      <c r="G40" s="19">
        <v>9</v>
      </c>
      <c r="H40" s="451" t="s">
        <v>737</v>
      </c>
      <c r="I40" s="232"/>
      <c r="J40" s="266"/>
      <c r="K40" s="271"/>
      <c r="L40" s="224"/>
      <c r="M40" s="312"/>
      <c r="N40" s="312"/>
      <c r="O40" s="12"/>
      <c r="P40" s="12"/>
      <c r="Q40" s="12"/>
      <c r="R40" s="12"/>
      <c r="S40" s="12"/>
      <c r="T40" s="12"/>
      <c r="U40" s="12"/>
      <c r="V40" s="12"/>
      <c r="W40" s="12"/>
      <c r="X40" s="12"/>
      <c r="Y40" s="12"/>
      <c r="Z40" s="12"/>
    </row>
    <row r="41" spans="1:26" ht="63" x14ac:dyDescent="0.2">
      <c r="A41" s="12"/>
      <c r="B41" s="238"/>
      <c r="C41" s="64"/>
      <c r="D41" s="239"/>
      <c r="E41" s="239"/>
      <c r="F41" s="331"/>
      <c r="G41" s="38">
        <v>10</v>
      </c>
      <c r="H41" s="451" t="s">
        <v>738</v>
      </c>
      <c r="I41" s="239"/>
      <c r="J41" s="331"/>
      <c r="K41" s="332"/>
      <c r="L41" s="225"/>
      <c r="M41" s="312"/>
      <c r="N41" s="312"/>
      <c r="O41" s="12"/>
      <c r="P41" s="12"/>
      <c r="Q41" s="12"/>
      <c r="R41" s="12"/>
      <c r="S41" s="12"/>
      <c r="T41" s="12"/>
      <c r="U41" s="12"/>
      <c r="V41" s="12"/>
      <c r="W41" s="12"/>
      <c r="X41" s="12"/>
      <c r="Y41" s="12"/>
      <c r="Z41" s="12"/>
    </row>
    <row r="42" spans="1:26" ht="63" x14ac:dyDescent="0.2">
      <c r="A42" s="12"/>
      <c r="B42" s="229" t="str">
        <f>+LEFT(C42,4)</f>
        <v>11.2</v>
      </c>
      <c r="C42" s="21" t="s">
        <v>312</v>
      </c>
      <c r="D42" s="231" t="s">
        <v>309</v>
      </c>
      <c r="E42" s="237" t="s">
        <v>313</v>
      </c>
      <c r="F42" s="265">
        <v>3</v>
      </c>
      <c r="G42" s="23">
        <v>1</v>
      </c>
      <c r="H42" s="463" t="s">
        <v>739</v>
      </c>
      <c r="I42" s="236" t="s">
        <v>314</v>
      </c>
      <c r="J42" s="265">
        <v>3</v>
      </c>
      <c r="K42" s="270"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23">
        <f>+IF(K42="",152,IF(K42="Deficiencia de control mayor (diseño y ejecución)",160,IF(K42="Deficiencia de control (diseño o ejecución)",180,IF(K42="Oportunidad de mejora",200,220))))</f>
        <v>220</v>
      </c>
      <c r="M42" s="313">
        <v>3.8456000000000001</v>
      </c>
      <c r="N42" s="313">
        <f>+L42+M42</f>
        <v>223.84559999999999</v>
      </c>
      <c r="O42" s="12"/>
      <c r="P42" s="12"/>
      <c r="Q42" s="12"/>
      <c r="R42" s="12"/>
      <c r="S42" s="12"/>
      <c r="T42" s="12"/>
      <c r="U42" s="12"/>
      <c r="V42" s="12"/>
      <c r="W42" s="12"/>
      <c r="X42" s="12"/>
      <c r="Y42" s="12"/>
      <c r="Z42" s="12"/>
    </row>
    <row r="43" spans="1:26" ht="49.5" customHeight="1" x14ac:dyDescent="0.2">
      <c r="A43" s="12"/>
      <c r="B43" s="230"/>
      <c r="C43" s="63"/>
      <c r="D43" s="232"/>
      <c r="E43" s="232"/>
      <c r="F43" s="266"/>
      <c r="G43" s="19">
        <v>2</v>
      </c>
      <c r="H43" s="25" t="s">
        <v>315</v>
      </c>
      <c r="I43" s="232"/>
      <c r="J43" s="266"/>
      <c r="K43" s="271"/>
      <c r="L43" s="224"/>
      <c r="M43" s="312"/>
      <c r="N43" s="312"/>
      <c r="O43" s="12"/>
      <c r="P43" s="12"/>
      <c r="Q43" s="12"/>
      <c r="R43" s="12"/>
      <c r="S43" s="12"/>
      <c r="T43" s="12"/>
      <c r="U43" s="12"/>
      <c r="V43" s="12"/>
      <c r="W43" s="12"/>
      <c r="X43" s="12"/>
      <c r="Y43" s="12"/>
      <c r="Z43" s="12"/>
    </row>
    <row r="44" spans="1:26" ht="51.75" customHeight="1" x14ac:dyDescent="0.2">
      <c r="A44" s="12"/>
      <c r="B44" s="238"/>
      <c r="C44" s="64"/>
      <c r="D44" s="239"/>
      <c r="E44" s="239"/>
      <c r="F44" s="331"/>
      <c r="G44" s="38">
        <v>3</v>
      </c>
      <c r="H44" s="25" t="s">
        <v>316</v>
      </c>
      <c r="I44" s="239"/>
      <c r="J44" s="331"/>
      <c r="K44" s="332"/>
      <c r="L44" s="225"/>
      <c r="M44" s="312"/>
      <c r="N44" s="312"/>
      <c r="O44" s="12"/>
      <c r="P44" s="12"/>
      <c r="Q44" s="12"/>
      <c r="R44" s="12"/>
      <c r="S44" s="12"/>
      <c r="T44" s="12"/>
      <c r="U44" s="12"/>
      <c r="V44" s="12"/>
      <c r="W44" s="12"/>
      <c r="X44" s="12"/>
      <c r="Y44" s="12"/>
      <c r="Z44" s="12"/>
    </row>
    <row r="45" spans="1:26" ht="95.25" customHeight="1" x14ac:dyDescent="0.2">
      <c r="A45" s="12"/>
      <c r="B45" s="229" t="str">
        <f>+LEFT(C45,4)</f>
        <v>11.3</v>
      </c>
      <c r="C45" s="21" t="s">
        <v>317</v>
      </c>
      <c r="D45" s="231" t="s">
        <v>318</v>
      </c>
      <c r="E45" s="237" t="s">
        <v>319</v>
      </c>
      <c r="F45" s="265">
        <v>3</v>
      </c>
      <c r="G45" s="23">
        <v>1</v>
      </c>
      <c r="H45" s="48" t="s">
        <v>320</v>
      </c>
      <c r="I45" s="236" t="s">
        <v>321</v>
      </c>
      <c r="J45" s="265">
        <v>3</v>
      </c>
      <c r="K45" s="27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23">
        <f>+IF(K45="",152,IF(K45="Deficiencia de control mayor (diseño y ejecución)",160,IF(K45="Deficiencia de control (diseño o ejecución)",180,IF(K45="Oportunidad de mejora",200,220))))</f>
        <v>220</v>
      </c>
      <c r="M45" s="313">
        <v>3.9653999999999998</v>
      </c>
      <c r="N45" s="313">
        <f>+L45+M45</f>
        <v>223.96539999999999</v>
      </c>
      <c r="O45" s="12"/>
      <c r="P45" s="12"/>
      <c r="Q45" s="12"/>
      <c r="R45" s="12"/>
      <c r="S45" s="12"/>
      <c r="T45" s="12"/>
      <c r="U45" s="12"/>
      <c r="V45" s="12"/>
      <c r="W45" s="12"/>
      <c r="X45" s="12"/>
      <c r="Y45" s="12"/>
      <c r="Z45" s="12"/>
    </row>
    <row r="46" spans="1:26" ht="63" x14ac:dyDescent="0.2">
      <c r="A46" s="12"/>
      <c r="B46" s="230"/>
      <c r="C46" s="63"/>
      <c r="D46" s="232"/>
      <c r="E46" s="234"/>
      <c r="F46" s="267"/>
      <c r="G46" s="19">
        <v>2</v>
      </c>
      <c r="H46" s="451" t="s">
        <v>732</v>
      </c>
      <c r="I46" s="234"/>
      <c r="J46" s="267"/>
      <c r="K46" s="272"/>
      <c r="L46" s="225"/>
      <c r="M46" s="312"/>
      <c r="N46" s="312"/>
      <c r="O46" s="12"/>
      <c r="P46" s="12"/>
      <c r="Q46" s="12"/>
      <c r="R46" s="12"/>
      <c r="S46" s="12"/>
      <c r="T46" s="12"/>
      <c r="U46" s="12"/>
      <c r="V46" s="12"/>
      <c r="W46" s="12"/>
      <c r="X46" s="12"/>
      <c r="Y46" s="12"/>
      <c r="Z46" s="12"/>
    </row>
    <row r="47" spans="1:26" ht="94.5" x14ac:dyDescent="0.2">
      <c r="A47" s="12"/>
      <c r="B47" s="229" t="str">
        <f>+LEFT(C47,4)</f>
        <v>11.4</v>
      </c>
      <c r="C47" s="21" t="s">
        <v>322</v>
      </c>
      <c r="D47" s="231" t="s">
        <v>323</v>
      </c>
      <c r="E47" s="464" t="s">
        <v>740</v>
      </c>
      <c r="F47" s="265">
        <v>3</v>
      </c>
      <c r="G47" s="23">
        <v>1</v>
      </c>
      <c r="H47" s="453" t="s">
        <v>714</v>
      </c>
      <c r="I47" s="236" t="s">
        <v>324</v>
      </c>
      <c r="J47" s="265">
        <v>3</v>
      </c>
      <c r="K47" s="270" t="str">
        <f>+IF(OR(ISBLANK(F47),ISBLANK(J47)),"",IF(OR(AND(F47=1,J47=1),AND(F47=1,J47=2),AND(F47=1,J47=3)),"Deficiencia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223">
        <f>+IF(K47="",152,IF(K47="Deficiencia de control mayor (diseño y ejecución)",160,IF(K47="Deficiencia de control (diseño o ejecución)",180,IF(K47="Oportunidad de mejora",200,220))))</f>
        <v>220</v>
      </c>
      <c r="M47" s="313">
        <v>4.0122999999999998</v>
      </c>
      <c r="N47" s="313">
        <f>+L47+M47</f>
        <v>224.01230000000001</v>
      </c>
      <c r="O47" s="12"/>
      <c r="P47" s="12"/>
      <c r="Q47" s="12"/>
      <c r="R47" s="12"/>
      <c r="S47" s="12"/>
      <c r="T47" s="12"/>
      <c r="U47" s="12"/>
      <c r="V47" s="12"/>
      <c r="W47" s="12"/>
      <c r="X47" s="12"/>
      <c r="Y47" s="12"/>
      <c r="Z47" s="12"/>
    </row>
    <row r="48" spans="1:26" ht="78.75" x14ac:dyDescent="0.2">
      <c r="A48" s="12"/>
      <c r="B48" s="230"/>
      <c r="C48" s="63"/>
      <c r="D48" s="232"/>
      <c r="E48" s="232"/>
      <c r="F48" s="266"/>
      <c r="G48" s="68">
        <v>2</v>
      </c>
      <c r="H48" s="451" t="s">
        <v>684</v>
      </c>
      <c r="I48" s="232"/>
      <c r="J48" s="266"/>
      <c r="K48" s="271"/>
      <c r="L48" s="224"/>
      <c r="M48" s="312"/>
      <c r="N48" s="312"/>
      <c r="O48" s="12"/>
      <c r="P48" s="12"/>
      <c r="Q48" s="12"/>
      <c r="R48" s="12"/>
      <c r="S48" s="12"/>
      <c r="T48" s="12"/>
      <c r="U48" s="12"/>
      <c r="V48" s="12"/>
      <c r="W48" s="12"/>
      <c r="X48" s="12"/>
      <c r="Y48" s="12"/>
      <c r="Z48" s="12"/>
    </row>
    <row r="49" spans="1:26" ht="45" customHeight="1" x14ac:dyDescent="0.2">
      <c r="A49" s="12"/>
      <c r="B49" s="230"/>
      <c r="C49" s="63"/>
      <c r="D49" s="232"/>
      <c r="E49" s="232"/>
      <c r="F49" s="266"/>
      <c r="G49" s="227">
        <v>3</v>
      </c>
      <c r="H49" s="454" t="s">
        <v>685</v>
      </c>
      <c r="I49" s="232"/>
      <c r="J49" s="266"/>
      <c r="K49" s="271"/>
      <c r="L49" s="224"/>
      <c r="M49" s="312"/>
      <c r="N49" s="312"/>
      <c r="O49" s="12"/>
      <c r="P49" s="12"/>
      <c r="Q49" s="12"/>
      <c r="R49" s="12"/>
      <c r="S49" s="12"/>
      <c r="T49" s="12"/>
      <c r="U49" s="12"/>
      <c r="V49" s="12"/>
      <c r="W49" s="12"/>
      <c r="X49" s="12"/>
      <c r="Y49" s="12"/>
      <c r="Z49" s="12"/>
    </row>
    <row r="50" spans="1:26" ht="409.5" customHeight="1" x14ac:dyDescent="0.2">
      <c r="A50" s="12"/>
      <c r="B50" s="230"/>
      <c r="C50" s="63"/>
      <c r="D50" s="232"/>
      <c r="E50" s="232"/>
      <c r="F50" s="266"/>
      <c r="G50" s="228"/>
      <c r="H50" s="228"/>
      <c r="I50" s="232"/>
      <c r="J50" s="266"/>
      <c r="K50" s="271"/>
      <c r="L50" s="224"/>
      <c r="M50" s="312"/>
      <c r="N50" s="312"/>
      <c r="O50" s="12"/>
      <c r="P50" s="12"/>
      <c r="Q50" s="12"/>
      <c r="R50" s="12"/>
      <c r="S50" s="12"/>
      <c r="T50" s="12"/>
      <c r="U50" s="12"/>
      <c r="V50" s="12"/>
      <c r="W50" s="12"/>
      <c r="X50" s="12"/>
      <c r="Y50" s="12"/>
      <c r="Z50" s="12"/>
    </row>
    <row r="51" spans="1:26" ht="189" x14ac:dyDescent="0.2">
      <c r="A51" s="12"/>
      <c r="B51" s="230"/>
      <c r="C51" s="63"/>
      <c r="D51" s="232"/>
      <c r="E51" s="234"/>
      <c r="F51" s="267"/>
      <c r="G51" s="19">
        <v>4</v>
      </c>
      <c r="H51" s="451" t="s">
        <v>675</v>
      </c>
      <c r="I51" s="234"/>
      <c r="J51" s="267"/>
      <c r="K51" s="272"/>
      <c r="L51" s="225"/>
      <c r="M51" s="312"/>
      <c r="N51" s="312"/>
      <c r="O51" s="12"/>
      <c r="P51" s="12"/>
      <c r="Q51" s="12"/>
      <c r="R51" s="12"/>
      <c r="S51" s="12"/>
      <c r="T51" s="12"/>
      <c r="U51" s="12"/>
      <c r="V51" s="12"/>
      <c r="W51" s="12"/>
      <c r="X51" s="12"/>
      <c r="Y51" s="12"/>
      <c r="Z51" s="12"/>
    </row>
    <row r="52" spans="1:26" ht="22.5" customHeight="1" x14ac:dyDescent="0.2">
      <c r="A52" s="12"/>
      <c r="B52" s="344"/>
      <c r="C52" s="69" t="s">
        <v>325</v>
      </c>
      <c r="D52" s="333" t="s">
        <v>1</v>
      </c>
      <c r="E52" s="343" t="s">
        <v>326</v>
      </c>
      <c r="F52" s="342" t="s">
        <v>327</v>
      </c>
      <c r="G52" s="341" t="s">
        <v>91</v>
      </c>
      <c r="H52" s="297"/>
      <c r="I52" s="323"/>
      <c r="J52" s="342" t="s">
        <v>328</v>
      </c>
      <c r="K52" s="342" t="s">
        <v>123</v>
      </c>
      <c r="L52" s="318"/>
      <c r="M52" s="318"/>
      <c r="N52" s="318"/>
      <c r="O52" s="12"/>
      <c r="P52" s="12"/>
      <c r="Q52" s="12"/>
      <c r="R52" s="12"/>
      <c r="S52" s="12"/>
      <c r="T52" s="12"/>
      <c r="U52" s="12"/>
      <c r="V52" s="12"/>
      <c r="W52" s="12"/>
      <c r="X52" s="12"/>
      <c r="Y52" s="12"/>
      <c r="Z52" s="12"/>
    </row>
    <row r="53" spans="1:26" ht="22.5" customHeight="1" x14ac:dyDescent="0.2">
      <c r="A53" s="12"/>
      <c r="B53" s="221"/>
      <c r="C53" s="70"/>
      <c r="D53" s="221"/>
      <c r="E53" s="221"/>
      <c r="F53" s="221"/>
      <c r="G53" s="334" t="s">
        <v>2</v>
      </c>
      <c r="H53" s="333" t="s">
        <v>3</v>
      </c>
      <c r="I53" s="333" t="s">
        <v>94</v>
      </c>
      <c r="J53" s="221"/>
      <c r="K53" s="221"/>
      <c r="L53" s="312"/>
      <c r="M53" s="312"/>
      <c r="N53" s="312"/>
      <c r="O53" s="12"/>
      <c r="P53" s="12"/>
      <c r="Q53" s="12"/>
      <c r="R53" s="12"/>
      <c r="S53" s="12"/>
      <c r="T53" s="12"/>
      <c r="U53" s="12"/>
      <c r="V53" s="12"/>
      <c r="W53" s="12"/>
      <c r="X53" s="12"/>
      <c r="Y53" s="12"/>
      <c r="Z53" s="12"/>
    </row>
    <row r="54" spans="1:26" ht="75" customHeight="1" x14ac:dyDescent="0.2">
      <c r="A54" s="12"/>
      <c r="B54" s="222"/>
      <c r="C54" s="71"/>
      <c r="D54" s="254"/>
      <c r="E54" s="254"/>
      <c r="F54" s="222"/>
      <c r="G54" s="222"/>
      <c r="H54" s="254"/>
      <c r="I54" s="254"/>
      <c r="J54" s="222"/>
      <c r="K54" s="222"/>
      <c r="L54" s="312"/>
      <c r="M54" s="312"/>
      <c r="N54" s="312"/>
      <c r="O54" s="12"/>
      <c r="P54" s="12"/>
      <c r="Q54" s="12"/>
      <c r="R54" s="12"/>
      <c r="S54" s="12"/>
      <c r="T54" s="12"/>
      <c r="U54" s="12"/>
      <c r="V54" s="12"/>
      <c r="W54" s="12"/>
      <c r="X54" s="12"/>
      <c r="Y54" s="12"/>
      <c r="Z54" s="12"/>
    </row>
    <row r="55" spans="1:26" ht="42" customHeight="1" x14ac:dyDescent="0.2">
      <c r="A55" s="12"/>
      <c r="B55" s="229" t="str">
        <f>+LEFT(C55,4)</f>
        <v>12.1</v>
      </c>
      <c r="C55" s="21" t="s">
        <v>329</v>
      </c>
      <c r="D55" s="231" t="s">
        <v>330</v>
      </c>
      <c r="E55" s="237" t="s">
        <v>331</v>
      </c>
      <c r="F55" s="265">
        <v>3</v>
      </c>
      <c r="G55" s="23">
        <v>1</v>
      </c>
      <c r="H55" s="48" t="s">
        <v>332</v>
      </c>
      <c r="I55" s="236" t="s">
        <v>333</v>
      </c>
      <c r="J55" s="265">
        <v>3</v>
      </c>
      <c r="K55" s="270"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223">
        <f>+IF(K55="",152,IF(K55="Deficiencia de control mayor (diseño y ejecución)",160,IF(K55="Deficiencia de control (diseño o ejecución)",180,IF(K55="Oportunidad de mejora",200,220))))</f>
        <v>220</v>
      </c>
      <c r="M55" s="313">
        <v>4.1235999999999997</v>
      </c>
      <c r="N55" s="313">
        <f>+L55+M55</f>
        <v>224.12360000000001</v>
      </c>
      <c r="O55" s="12"/>
      <c r="P55" s="12"/>
      <c r="Q55" s="12"/>
      <c r="R55" s="12"/>
      <c r="S55" s="12"/>
      <c r="T55" s="12"/>
      <c r="U55" s="12"/>
      <c r="V55" s="12"/>
      <c r="W55" s="12"/>
      <c r="X55" s="12"/>
      <c r="Y55" s="12"/>
      <c r="Z55" s="12"/>
    </row>
    <row r="56" spans="1:26" ht="85.5" customHeight="1" x14ac:dyDescent="0.2">
      <c r="A56" s="12"/>
      <c r="B56" s="230"/>
      <c r="C56" s="63"/>
      <c r="D56" s="232"/>
      <c r="E56" s="234"/>
      <c r="F56" s="267"/>
      <c r="G56" s="19">
        <v>2</v>
      </c>
      <c r="H56" s="25" t="s">
        <v>334</v>
      </c>
      <c r="I56" s="234"/>
      <c r="J56" s="267"/>
      <c r="K56" s="272"/>
      <c r="L56" s="225"/>
      <c r="M56" s="312"/>
      <c r="N56" s="312"/>
      <c r="O56" s="12"/>
      <c r="P56" s="12"/>
      <c r="Q56" s="12"/>
      <c r="R56" s="12"/>
      <c r="S56" s="12"/>
      <c r="T56" s="12"/>
      <c r="U56" s="12"/>
      <c r="V56" s="12"/>
      <c r="W56" s="12"/>
      <c r="X56" s="12"/>
      <c r="Y56" s="12"/>
      <c r="Z56" s="12"/>
    </row>
    <row r="57" spans="1:26" ht="78.75" x14ac:dyDescent="0.2">
      <c r="A57" s="12"/>
      <c r="B57" s="229" t="str">
        <f>+LEFT(C57,4)</f>
        <v>12.2</v>
      </c>
      <c r="C57" s="21" t="s">
        <v>335</v>
      </c>
      <c r="D57" s="231" t="s">
        <v>336</v>
      </c>
      <c r="E57" s="237" t="s">
        <v>337</v>
      </c>
      <c r="F57" s="265">
        <v>3</v>
      </c>
      <c r="G57" s="23">
        <v>1</v>
      </c>
      <c r="H57" s="451" t="s">
        <v>721</v>
      </c>
      <c r="I57" s="455" t="s">
        <v>724</v>
      </c>
      <c r="J57" s="265">
        <v>3</v>
      </c>
      <c r="K57" s="270"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223">
        <f>+IF(K57="",152,IF(K57="Deficiencia de control mayor (diseño y ejecución)",160,IF(K57="Deficiencia de control (diseño o ejecución)",180,IF(K57="Oportunidad de mejora",200,220))))</f>
        <v>220</v>
      </c>
      <c r="M57" s="313">
        <v>4.2365000000000004</v>
      </c>
      <c r="N57" s="340">
        <f>+L57+M57</f>
        <v>224.23650000000001</v>
      </c>
      <c r="O57" s="12"/>
      <c r="P57" s="12"/>
      <c r="Q57" s="12"/>
      <c r="R57" s="12"/>
      <c r="S57" s="12"/>
      <c r="T57" s="12"/>
      <c r="U57" s="12"/>
      <c r="V57" s="12"/>
      <c r="W57" s="12"/>
      <c r="X57" s="12"/>
      <c r="Y57" s="12"/>
      <c r="Z57" s="12"/>
    </row>
    <row r="58" spans="1:26" ht="78.75" x14ac:dyDescent="0.2">
      <c r="A58" s="12"/>
      <c r="B58" s="230"/>
      <c r="C58" s="16"/>
      <c r="D58" s="232"/>
      <c r="E58" s="232"/>
      <c r="F58" s="266"/>
      <c r="G58" s="17">
        <v>2</v>
      </c>
      <c r="H58" s="451" t="s">
        <v>722</v>
      </c>
      <c r="I58" s="232"/>
      <c r="J58" s="266"/>
      <c r="K58" s="271"/>
      <c r="L58" s="224"/>
      <c r="M58" s="312"/>
      <c r="N58" s="312"/>
      <c r="O58" s="12"/>
      <c r="P58" s="12"/>
      <c r="Q58" s="12"/>
      <c r="R58" s="12"/>
      <c r="S58" s="12"/>
      <c r="T58" s="12"/>
      <c r="U58" s="12"/>
      <c r="V58" s="12"/>
      <c r="W58" s="12"/>
      <c r="X58" s="12"/>
      <c r="Y58" s="12"/>
      <c r="Z58" s="12"/>
    </row>
    <row r="59" spans="1:26" ht="189" x14ac:dyDescent="0.2">
      <c r="A59" s="12"/>
      <c r="B59" s="230"/>
      <c r="C59" s="63"/>
      <c r="D59" s="232"/>
      <c r="E59" s="234"/>
      <c r="F59" s="267"/>
      <c r="G59" s="19">
        <v>3</v>
      </c>
      <c r="H59" s="451" t="s">
        <v>675</v>
      </c>
      <c r="I59" s="234"/>
      <c r="J59" s="267"/>
      <c r="K59" s="272"/>
      <c r="L59" s="225"/>
      <c r="M59" s="312"/>
      <c r="N59" s="312"/>
      <c r="O59" s="12"/>
      <c r="P59" s="12"/>
      <c r="Q59" s="12"/>
      <c r="R59" s="12"/>
      <c r="S59" s="12"/>
      <c r="T59" s="12"/>
      <c r="U59" s="12"/>
      <c r="V59" s="12"/>
      <c r="W59" s="12"/>
      <c r="X59" s="12"/>
      <c r="Y59" s="12"/>
      <c r="Z59" s="12"/>
    </row>
    <row r="60" spans="1:26" ht="63" x14ac:dyDescent="0.2">
      <c r="A60" s="12"/>
      <c r="B60" s="229" t="str">
        <f>+LEFT(C60,4)</f>
        <v>12.3</v>
      </c>
      <c r="C60" s="21" t="s">
        <v>338</v>
      </c>
      <c r="D60" s="231" t="s">
        <v>339</v>
      </c>
      <c r="E60" s="237" t="s">
        <v>340</v>
      </c>
      <c r="F60" s="265">
        <v>3</v>
      </c>
      <c r="G60" s="23">
        <v>1</v>
      </c>
      <c r="H60" s="24" t="s">
        <v>240</v>
      </c>
      <c r="I60" s="455" t="s">
        <v>724</v>
      </c>
      <c r="J60" s="265">
        <v>3</v>
      </c>
      <c r="K60" s="270" t="str">
        <f>+IF(OR(ISBLANK(F60),ISBLANK(J60)),"",IF(OR(AND(F60=1,J60=1),AND(F60=1,J60=2),AND(F60=1,J60=3)),"Deficiencia de control mayor (diseño y ejecución)",IF(OR(AND(F60=2,J60=2),AND(F60=3,J60=1),AND(F60=3,J60=2),AND(F60=2,J60=1)),"Deficiencia de control (diseño o ejecución)",IF(AND(F60=2,J60=3),"Oportunidad de mejora","Mantenimiento del control"))))</f>
        <v>Mantenimiento del control</v>
      </c>
      <c r="L60" s="223">
        <f>+IF(K60="",152,IF(K60="Deficiencia de control mayor (diseño y ejecución)",160,IF(K60="Deficiencia de control (diseño o ejecución)",180,IF(K60="Oportunidad de mejora",200,220))))</f>
        <v>220</v>
      </c>
      <c r="M60" s="313">
        <v>4.2365599999999999</v>
      </c>
      <c r="N60" s="340">
        <f>+L60+M60</f>
        <v>224.23656</v>
      </c>
      <c r="O60" s="12"/>
      <c r="P60" s="12"/>
      <c r="Q60" s="12"/>
      <c r="R60" s="12"/>
      <c r="S60" s="12"/>
      <c r="T60" s="12"/>
      <c r="U60" s="12"/>
      <c r="V60" s="12"/>
      <c r="W60" s="12"/>
      <c r="X60" s="12"/>
      <c r="Y60" s="12"/>
      <c r="Z60" s="12"/>
    </row>
    <row r="61" spans="1:26" ht="189" x14ac:dyDescent="0.2">
      <c r="A61" s="12"/>
      <c r="B61" s="230"/>
      <c r="C61" s="63"/>
      <c r="D61" s="232"/>
      <c r="E61" s="234"/>
      <c r="F61" s="267"/>
      <c r="G61" s="19">
        <v>2</v>
      </c>
      <c r="H61" s="451" t="s">
        <v>675</v>
      </c>
      <c r="I61" s="234"/>
      <c r="J61" s="267"/>
      <c r="K61" s="272"/>
      <c r="L61" s="225"/>
      <c r="M61" s="312"/>
      <c r="N61" s="312"/>
      <c r="O61" s="12"/>
      <c r="P61" s="12"/>
      <c r="Q61" s="12"/>
      <c r="R61" s="12"/>
      <c r="S61" s="12"/>
      <c r="T61" s="12"/>
      <c r="U61" s="12"/>
      <c r="V61" s="12"/>
      <c r="W61" s="12"/>
      <c r="X61" s="12"/>
      <c r="Y61" s="12"/>
      <c r="Z61" s="12"/>
    </row>
    <row r="62" spans="1:26" ht="63" customHeight="1" x14ac:dyDescent="0.2">
      <c r="A62" s="12"/>
      <c r="B62" s="229" t="str">
        <f>+LEFT(C62,4)</f>
        <v>12.4</v>
      </c>
      <c r="C62" s="21" t="s">
        <v>341</v>
      </c>
      <c r="D62" s="231" t="s">
        <v>342</v>
      </c>
      <c r="E62" s="237" t="s">
        <v>343</v>
      </c>
      <c r="F62" s="265">
        <v>3</v>
      </c>
      <c r="G62" s="23">
        <v>1</v>
      </c>
      <c r="H62" s="24" t="s">
        <v>240</v>
      </c>
      <c r="I62" s="455" t="s">
        <v>724</v>
      </c>
      <c r="J62" s="265">
        <v>3</v>
      </c>
      <c r="K62" s="270"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23">
        <f>+IF(K62="",152,IF(K62="Deficiencia de control mayor (diseño y ejecución)",160,IF(K62="Deficiencia de control (diseño o ejecución)",180,IF(K62="Oportunidad de mejora",200,220))))</f>
        <v>220</v>
      </c>
      <c r="M62" s="313">
        <v>4.2365680000000001</v>
      </c>
      <c r="N62" s="340">
        <f>+L62+M62</f>
        <v>224.23656800000001</v>
      </c>
      <c r="O62" s="12"/>
      <c r="P62" s="12"/>
      <c r="Q62" s="12"/>
      <c r="R62" s="12"/>
      <c r="S62" s="12"/>
      <c r="T62" s="12"/>
      <c r="U62" s="12"/>
      <c r="V62" s="12"/>
      <c r="W62" s="12"/>
      <c r="X62" s="12"/>
      <c r="Y62" s="12"/>
      <c r="Z62" s="12"/>
    </row>
    <row r="63" spans="1:26" ht="189" x14ac:dyDescent="0.2">
      <c r="A63" s="12"/>
      <c r="B63" s="230"/>
      <c r="C63" s="63"/>
      <c r="D63" s="232"/>
      <c r="E63" s="234"/>
      <c r="F63" s="267"/>
      <c r="G63" s="19">
        <v>2</v>
      </c>
      <c r="H63" s="451" t="s">
        <v>675</v>
      </c>
      <c r="I63" s="234"/>
      <c r="J63" s="267"/>
      <c r="K63" s="272"/>
      <c r="L63" s="225"/>
      <c r="M63" s="312"/>
      <c r="N63" s="312"/>
      <c r="O63" s="12"/>
      <c r="P63" s="12"/>
      <c r="Q63" s="12"/>
      <c r="R63" s="12"/>
      <c r="S63" s="12"/>
      <c r="T63" s="12"/>
      <c r="U63" s="12"/>
      <c r="V63" s="12"/>
      <c r="W63" s="12"/>
      <c r="X63" s="12"/>
      <c r="Y63" s="12"/>
      <c r="Z63" s="12"/>
    </row>
    <row r="64" spans="1:26" ht="63" customHeight="1" x14ac:dyDescent="0.2">
      <c r="A64" s="12"/>
      <c r="B64" s="243" t="str">
        <f>+LEFT(C64,4)</f>
        <v>12.5</v>
      </c>
      <c r="C64" s="21" t="s">
        <v>344</v>
      </c>
      <c r="D64" s="231" t="s">
        <v>345</v>
      </c>
      <c r="E64" s="237" t="s">
        <v>346</v>
      </c>
      <c r="F64" s="265">
        <v>3</v>
      </c>
      <c r="G64" s="23">
        <v>1</v>
      </c>
      <c r="H64" s="24" t="s">
        <v>240</v>
      </c>
      <c r="I64" s="455" t="s">
        <v>724</v>
      </c>
      <c r="J64" s="265">
        <v>3</v>
      </c>
      <c r="K64" s="270"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23">
        <f>+IF(K64="",152,IF(K64="Deficiencia de control mayor (diseño y ejecución)",160,IF(K64="Deficiencia de control (diseño o ejecución)",180,IF(K64="Oportunidad de mejora",200,220))))</f>
        <v>220</v>
      </c>
      <c r="M64" s="313">
        <v>4.3569000000000004</v>
      </c>
      <c r="N64" s="313">
        <f>+L64+M64</f>
        <v>224.3569</v>
      </c>
      <c r="O64" s="12"/>
      <c r="P64" s="12"/>
      <c r="Q64" s="12"/>
      <c r="R64" s="12"/>
      <c r="S64" s="12"/>
      <c r="T64" s="12"/>
      <c r="U64" s="12"/>
      <c r="V64" s="12"/>
      <c r="W64" s="12"/>
      <c r="X64" s="12"/>
      <c r="Y64" s="12"/>
      <c r="Z64" s="12"/>
    </row>
    <row r="65" spans="1:26" ht="189" x14ac:dyDescent="0.2">
      <c r="A65" s="12"/>
      <c r="B65" s="245"/>
      <c r="C65" s="63"/>
      <c r="D65" s="232"/>
      <c r="E65" s="234"/>
      <c r="F65" s="267"/>
      <c r="G65" s="19">
        <v>2</v>
      </c>
      <c r="H65" s="451" t="s">
        <v>675</v>
      </c>
      <c r="I65" s="234"/>
      <c r="J65" s="267"/>
      <c r="K65" s="272"/>
      <c r="L65" s="225"/>
      <c r="M65" s="312"/>
      <c r="N65" s="312"/>
      <c r="O65" s="12"/>
      <c r="P65" s="12"/>
      <c r="Q65" s="12"/>
      <c r="R65" s="12"/>
      <c r="S65" s="12"/>
      <c r="T65" s="12"/>
      <c r="U65" s="12"/>
      <c r="V65" s="12"/>
      <c r="W65" s="12"/>
      <c r="X65" s="12"/>
      <c r="Y65" s="12"/>
      <c r="Z65" s="12"/>
    </row>
    <row r="66" spans="1:26" ht="22.5" hidden="1" customHeight="1" x14ac:dyDescent="0.2">
      <c r="A66" s="12"/>
      <c r="B66" s="12"/>
      <c r="C66" s="40"/>
      <c r="D66" s="40"/>
      <c r="E66" s="40"/>
      <c r="F66" s="40"/>
      <c r="G66" s="40"/>
      <c r="H66" s="40"/>
      <c r="I66" s="40"/>
      <c r="J66" s="40"/>
      <c r="K66" s="40"/>
      <c r="L66" s="33"/>
      <c r="M66" s="33"/>
      <c r="N66" s="33"/>
      <c r="O66" s="12"/>
      <c r="P66" s="12"/>
      <c r="Q66" s="12"/>
      <c r="R66" s="12"/>
      <c r="S66" s="12"/>
      <c r="T66" s="12"/>
      <c r="U66" s="12"/>
      <c r="V66" s="12"/>
      <c r="W66" s="12"/>
      <c r="X66" s="12"/>
      <c r="Y66" s="12"/>
      <c r="Z66" s="12"/>
    </row>
    <row r="67" spans="1:26" ht="22.5" hidden="1" customHeight="1" x14ac:dyDescent="0.2">
      <c r="A67" s="12"/>
      <c r="B67" s="12"/>
      <c r="C67" s="12"/>
      <c r="D67" s="12"/>
      <c r="E67" s="12"/>
      <c r="F67" s="12"/>
      <c r="G67" s="12"/>
      <c r="H67" s="12"/>
      <c r="I67" s="12"/>
      <c r="J67" s="12"/>
      <c r="K67" s="12"/>
      <c r="L67" s="33"/>
      <c r="M67" s="33"/>
      <c r="N67" s="33"/>
      <c r="O67" s="12"/>
      <c r="P67" s="12"/>
      <c r="Q67" s="12"/>
      <c r="R67" s="12"/>
      <c r="S67" s="12"/>
      <c r="T67" s="12"/>
      <c r="U67" s="12"/>
      <c r="V67" s="12"/>
      <c r="W67" s="12"/>
      <c r="X67" s="12"/>
      <c r="Y67" s="12"/>
      <c r="Z67" s="12"/>
    </row>
    <row r="68" spans="1:26" ht="22.5" hidden="1" customHeight="1" x14ac:dyDescent="0.2">
      <c r="A68" s="12"/>
      <c r="B68" s="12"/>
      <c r="C68" s="12"/>
      <c r="D68" s="12"/>
      <c r="E68" s="12"/>
      <c r="F68" s="12"/>
      <c r="G68" s="12"/>
      <c r="H68" s="12"/>
      <c r="I68" s="12"/>
      <c r="J68" s="12"/>
      <c r="K68" s="12"/>
      <c r="L68" s="33"/>
      <c r="M68" s="33"/>
      <c r="N68" s="33"/>
      <c r="O68" s="12"/>
      <c r="P68" s="12"/>
      <c r="Q68" s="12"/>
      <c r="R68" s="12"/>
      <c r="S68" s="12"/>
      <c r="T68" s="12"/>
      <c r="U68" s="12"/>
      <c r="V68" s="12"/>
      <c r="W68" s="12"/>
      <c r="X68" s="12"/>
      <c r="Y68" s="12"/>
      <c r="Z68" s="12"/>
    </row>
    <row r="69" spans="1:26" ht="22.5" hidden="1" customHeight="1" x14ac:dyDescent="0.2">
      <c r="A69" s="12"/>
      <c r="B69" s="12"/>
      <c r="C69" s="12"/>
      <c r="D69" s="12"/>
      <c r="E69" s="12"/>
      <c r="F69" s="12"/>
      <c r="G69" s="12"/>
      <c r="H69" s="12"/>
      <c r="I69" s="12"/>
      <c r="J69" s="12"/>
      <c r="K69" s="12"/>
      <c r="L69" s="33"/>
      <c r="M69" s="33"/>
      <c r="N69" s="33"/>
      <c r="O69" s="12"/>
      <c r="P69" s="12"/>
      <c r="Q69" s="12"/>
      <c r="R69" s="12"/>
      <c r="S69" s="12"/>
      <c r="T69" s="12"/>
      <c r="U69" s="12"/>
      <c r="V69" s="12"/>
      <c r="W69" s="12"/>
      <c r="X69" s="12"/>
      <c r="Y69" s="12"/>
      <c r="Z69" s="12"/>
    </row>
    <row r="70" spans="1:26" ht="22.5" hidden="1" customHeight="1" x14ac:dyDescent="0.2">
      <c r="A70" s="12"/>
      <c r="B70" s="12"/>
      <c r="C70" s="12"/>
      <c r="D70" s="12"/>
      <c r="E70" s="12"/>
      <c r="F70" s="12"/>
      <c r="G70" s="12"/>
      <c r="H70" s="12"/>
      <c r="I70" s="12"/>
      <c r="J70" s="12"/>
      <c r="K70" s="12"/>
      <c r="L70" s="33"/>
      <c r="M70" s="33"/>
      <c r="N70" s="33"/>
      <c r="O70" s="12"/>
      <c r="P70" s="12"/>
      <c r="Q70" s="12"/>
      <c r="R70" s="12"/>
      <c r="S70" s="12"/>
      <c r="T70" s="12"/>
      <c r="U70" s="12"/>
      <c r="V70" s="12"/>
      <c r="W70" s="12"/>
      <c r="X70" s="12"/>
      <c r="Y70" s="12"/>
      <c r="Z70" s="12"/>
    </row>
    <row r="71" spans="1:26" ht="22.5" hidden="1" customHeight="1" x14ac:dyDescent="0.2">
      <c r="A71" s="12"/>
      <c r="B71" s="12"/>
      <c r="C71" s="12"/>
      <c r="D71" s="12"/>
      <c r="E71" s="12"/>
      <c r="F71" s="12"/>
      <c r="G71" s="12"/>
      <c r="H71" s="12"/>
      <c r="I71" s="12"/>
      <c r="J71" s="12"/>
      <c r="K71" s="12"/>
      <c r="L71" s="33"/>
      <c r="M71" s="33"/>
      <c r="N71" s="33"/>
      <c r="O71" s="12"/>
      <c r="P71" s="12"/>
      <c r="Q71" s="12"/>
      <c r="R71" s="12"/>
      <c r="S71" s="12"/>
      <c r="T71" s="12"/>
      <c r="U71" s="12"/>
      <c r="V71" s="12"/>
      <c r="W71" s="12"/>
      <c r="X71" s="12"/>
      <c r="Y71" s="12"/>
      <c r="Z71" s="12"/>
    </row>
    <row r="72" spans="1:26" ht="22.5" hidden="1" customHeight="1" x14ac:dyDescent="0.2">
      <c r="A72" s="12"/>
      <c r="B72" s="12"/>
      <c r="C72" s="12"/>
      <c r="D72" s="12"/>
      <c r="E72" s="12"/>
      <c r="F72" s="12"/>
      <c r="G72" s="12"/>
      <c r="H72" s="12"/>
      <c r="I72" s="12"/>
      <c r="J72" s="12"/>
      <c r="K72" s="12"/>
      <c r="L72" s="33"/>
      <c r="M72" s="33"/>
      <c r="N72" s="33"/>
      <c r="O72" s="12"/>
      <c r="P72" s="12"/>
      <c r="Q72" s="12"/>
      <c r="R72" s="12"/>
      <c r="S72" s="12"/>
      <c r="T72" s="12"/>
      <c r="U72" s="12"/>
      <c r="V72" s="12"/>
      <c r="W72" s="12"/>
      <c r="X72" s="12"/>
      <c r="Y72" s="12"/>
      <c r="Z72" s="12"/>
    </row>
    <row r="73" spans="1:26" ht="22.5" hidden="1" customHeight="1" x14ac:dyDescent="0.2">
      <c r="A73" s="12"/>
      <c r="B73" s="12"/>
      <c r="C73" s="12"/>
      <c r="D73" s="12"/>
      <c r="E73" s="12"/>
      <c r="F73" s="12"/>
      <c r="G73" s="12"/>
      <c r="H73" s="12"/>
      <c r="I73" s="12"/>
      <c r="J73" s="12"/>
      <c r="K73" s="12"/>
      <c r="L73" s="33"/>
      <c r="M73" s="33"/>
      <c r="N73" s="33"/>
      <c r="O73" s="12"/>
      <c r="P73" s="12"/>
      <c r="Q73" s="12"/>
      <c r="R73" s="12"/>
      <c r="S73" s="12"/>
      <c r="T73" s="12"/>
      <c r="U73" s="12"/>
      <c r="V73" s="12"/>
      <c r="W73" s="12"/>
      <c r="X73" s="12"/>
      <c r="Y73" s="12"/>
      <c r="Z73" s="12"/>
    </row>
    <row r="74" spans="1:26" ht="22.5" hidden="1" customHeight="1" x14ac:dyDescent="0.2">
      <c r="A74" s="12"/>
      <c r="B74" s="12"/>
      <c r="C74" s="12"/>
      <c r="D74" s="12"/>
      <c r="E74" s="12"/>
      <c r="F74" s="12"/>
      <c r="G74" s="12"/>
      <c r="H74" s="12"/>
      <c r="I74" s="12"/>
      <c r="J74" s="12"/>
      <c r="K74" s="12"/>
      <c r="L74" s="33"/>
      <c r="M74" s="33"/>
      <c r="N74" s="33"/>
      <c r="O74" s="12"/>
      <c r="P74" s="12"/>
      <c r="Q74" s="12"/>
      <c r="R74" s="12"/>
      <c r="S74" s="12"/>
      <c r="T74" s="12"/>
      <c r="U74" s="12"/>
      <c r="V74" s="12"/>
      <c r="W74" s="12"/>
      <c r="X74" s="12"/>
      <c r="Y74" s="12"/>
      <c r="Z74" s="12"/>
    </row>
    <row r="75" spans="1:26" ht="22.5" hidden="1" customHeight="1" x14ac:dyDescent="0.2">
      <c r="A75" s="12"/>
      <c r="B75" s="12"/>
      <c r="C75" s="12"/>
      <c r="D75" s="12"/>
      <c r="E75" s="12"/>
      <c r="F75" s="12"/>
      <c r="G75" s="12"/>
      <c r="H75" s="12"/>
      <c r="I75" s="12"/>
      <c r="J75" s="12"/>
      <c r="K75" s="12"/>
      <c r="L75" s="33"/>
      <c r="M75" s="33"/>
      <c r="N75" s="33"/>
      <c r="O75" s="12"/>
      <c r="P75" s="12"/>
      <c r="Q75" s="12"/>
      <c r="R75" s="12"/>
      <c r="S75" s="12"/>
      <c r="T75" s="12"/>
      <c r="U75" s="12"/>
      <c r="V75" s="12"/>
      <c r="W75" s="12"/>
      <c r="X75" s="12"/>
      <c r="Y75" s="12"/>
      <c r="Z75" s="12"/>
    </row>
    <row r="76" spans="1:26" ht="22.5" hidden="1" customHeight="1" x14ac:dyDescent="0.2">
      <c r="A76" s="12"/>
      <c r="B76" s="12"/>
      <c r="C76" s="12"/>
      <c r="D76" s="12"/>
      <c r="E76" s="12"/>
      <c r="F76" s="12"/>
      <c r="G76" s="12"/>
      <c r="H76" s="12"/>
      <c r="I76" s="12"/>
      <c r="J76" s="12"/>
      <c r="K76" s="12"/>
      <c r="L76" s="33"/>
      <c r="M76" s="33"/>
      <c r="N76" s="33"/>
      <c r="O76" s="12"/>
      <c r="P76" s="12"/>
      <c r="Q76" s="12"/>
      <c r="R76" s="12"/>
      <c r="S76" s="12"/>
      <c r="T76" s="12"/>
      <c r="U76" s="12"/>
      <c r="V76" s="12"/>
      <c r="W76" s="12"/>
      <c r="X76" s="12"/>
      <c r="Y76" s="12"/>
      <c r="Z76" s="12"/>
    </row>
    <row r="77" spans="1:26" ht="22.5" hidden="1" customHeight="1" x14ac:dyDescent="0.2">
      <c r="A77" s="12"/>
      <c r="B77" s="12"/>
      <c r="C77" s="12"/>
      <c r="D77" s="12"/>
      <c r="E77" s="12"/>
      <c r="F77" s="12"/>
      <c r="G77" s="12"/>
      <c r="H77" s="12"/>
      <c r="I77" s="12"/>
      <c r="J77" s="12"/>
      <c r="K77" s="12"/>
      <c r="L77" s="33"/>
      <c r="M77" s="33"/>
      <c r="N77" s="33"/>
      <c r="O77" s="12"/>
      <c r="P77" s="12"/>
      <c r="Q77" s="12"/>
      <c r="R77" s="12"/>
      <c r="S77" s="12"/>
      <c r="T77" s="12"/>
      <c r="U77" s="12"/>
      <c r="V77" s="12"/>
      <c r="W77" s="12"/>
      <c r="X77" s="12"/>
      <c r="Y77" s="12"/>
      <c r="Z77" s="12"/>
    </row>
    <row r="78" spans="1:26" ht="22.5" hidden="1" customHeight="1" x14ac:dyDescent="0.2">
      <c r="A78" s="12"/>
      <c r="B78" s="12"/>
      <c r="C78" s="12"/>
      <c r="D78" s="12"/>
      <c r="E78" s="12"/>
      <c r="F78" s="12"/>
      <c r="G78" s="12"/>
      <c r="H78" s="12"/>
      <c r="I78" s="12"/>
      <c r="J78" s="12"/>
      <c r="K78" s="12"/>
      <c r="L78" s="33"/>
      <c r="M78" s="33"/>
      <c r="N78" s="33"/>
      <c r="O78" s="12"/>
      <c r="P78" s="12"/>
      <c r="Q78" s="12"/>
      <c r="R78" s="12"/>
      <c r="S78" s="12"/>
      <c r="T78" s="12"/>
      <c r="U78" s="12"/>
      <c r="V78" s="12"/>
      <c r="W78" s="12"/>
      <c r="X78" s="12"/>
      <c r="Y78" s="12"/>
      <c r="Z78" s="12"/>
    </row>
    <row r="79" spans="1:26" ht="22.5" hidden="1" customHeight="1" x14ac:dyDescent="0.2">
      <c r="A79" s="12"/>
      <c r="B79" s="12"/>
      <c r="C79" s="12"/>
      <c r="D79" s="12"/>
      <c r="E79" s="12"/>
      <c r="F79" s="12"/>
      <c r="G79" s="12"/>
      <c r="H79" s="12"/>
      <c r="I79" s="12"/>
      <c r="J79" s="12"/>
      <c r="K79" s="12"/>
      <c r="L79" s="33"/>
      <c r="M79" s="33"/>
      <c r="N79" s="33"/>
      <c r="O79" s="12"/>
      <c r="P79" s="12"/>
      <c r="Q79" s="12"/>
      <c r="R79" s="12"/>
      <c r="S79" s="12"/>
      <c r="T79" s="12"/>
      <c r="U79" s="12"/>
      <c r="V79" s="12"/>
      <c r="W79" s="12"/>
      <c r="X79" s="12"/>
      <c r="Y79" s="12"/>
      <c r="Z79" s="12"/>
    </row>
    <row r="80" spans="1:26" ht="22.5" hidden="1" customHeight="1" x14ac:dyDescent="0.2">
      <c r="A80" s="12"/>
      <c r="B80" s="12"/>
      <c r="C80" s="12"/>
      <c r="D80" s="12"/>
      <c r="E80" s="12"/>
      <c r="F80" s="12"/>
      <c r="G80" s="12"/>
      <c r="H80" s="12"/>
      <c r="I80" s="12"/>
      <c r="J80" s="12"/>
      <c r="K80" s="12"/>
      <c r="L80" s="33"/>
      <c r="M80" s="33"/>
      <c r="N80" s="33"/>
      <c r="O80" s="12"/>
      <c r="P80" s="12"/>
      <c r="Q80" s="12"/>
      <c r="R80" s="12"/>
      <c r="S80" s="12"/>
      <c r="T80" s="12"/>
      <c r="U80" s="12"/>
      <c r="V80" s="12"/>
      <c r="W80" s="12"/>
      <c r="X80" s="12"/>
      <c r="Y80" s="12"/>
      <c r="Z80" s="12"/>
    </row>
    <row r="81" spans="1:26" ht="22.5" hidden="1" customHeight="1" x14ac:dyDescent="0.2">
      <c r="A81" s="12"/>
      <c r="B81" s="12"/>
      <c r="C81" s="12"/>
      <c r="D81" s="12"/>
      <c r="E81" s="12"/>
      <c r="F81" s="12"/>
      <c r="G81" s="12"/>
      <c r="H81" s="12"/>
      <c r="I81" s="12"/>
      <c r="J81" s="12"/>
      <c r="K81" s="12"/>
      <c r="L81" s="33"/>
      <c r="M81" s="33"/>
      <c r="N81" s="33"/>
      <c r="O81" s="12"/>
      <c r="P81" s="12"/>
      <c r="Q81" s="12"/>
      <c r="R81" s="12"/>
      <c r="S81" s="12"/>
      <c r="T81" s="12"/>
      <c r="U81" s="12"/>
      <c r="V81" s="12"/>
      <c r="W81" s="12"/>
      <c r="X81" s="12"/>
      <c r="Y81" s="12"/>
      <c r="Z81" s="12"/>
    </row>
    <row r="82" spans="1:26" ht="22.5" hidden="1" customHeight="1" x14ac:dyDescent="0.2">
      <c r="A82" s="12"/>
      <c r="B82" s="12"/>
      <c r="C82" s="12"/>
      <c r="D82" s="12"/>
      <c r="E82" s="12"/>
      <c r="F82" s="12"/>
      <c r="G82" s="12"/>
      <c r="H82" s="12"/>
      <c r="I82" s="12"/>
      <c r="J82" s="12"/>
      <c r="K82" s="12"/>
      <c r="L82" s="33"/>
      <c r="M82" s="33"/>
      <c r="N82" s="33"/>
      <c r="O82" s="12"/>
      <c r="P82" s="12"/>
      <c r="Q82" s="12"/>
      <c r="R82" s="12"/>
      <c r="S82" s="12"/>
      <c r="T82" s="12"/>
      <c r="U82" s="12"/>
      <c r="V82" s="12"/>
      <c r="W82" s="12"/>
      <c r="X82" s="12"/>
      <c r="Y82" s="12"/>
      <c r="Z82" s="12"/>
    </row>
    <row r="83" spans="1:26" ht="22.5" hidden="1" customHeight="1" x14ac:dyDescent="0.2">
      <c r="A83" s="12"/>
      <c r="B83" s="12"/>
      <c r="C83" s="12"/>
      <c r="D83" s="12"/>
      <c r="E83" s="12"/>
      <c r="F83" s="12"/>
      <c r="G83" s="12"/>
      <c r="H83" s="12"/>
      <c r="I83" s="12"/>
      <c r="J83" s="12"/>
      <c r="K83" s="12"/>
      <c r="L83" s="33"/>
      <c r="M83" s="33"/>
      <c r="N83" s="33"/>
      <c r="O83" s="12"/>
      <c r="P83" s="12"/>
      <c r="Q83" s="12"/>
      <c r="R83" s="12"/>
      <c r="S83" s="12"/>
      <c r="T83" s="12"/>
      <c r="U83" s="12"/>
      <c r="V83" s="12"/>
      <c r="W83" s="12"/>
      <c r="X83" s="12"/>
      <c r="Y83" s="12"/>
      <c r="Z83" s="12"/>
    </row>
    <row r="84" spans="1:26" ht="22.5" hidden="1" customHeight="1" x14ac:dyDescent="0.2">
      <c r="A84" s="12"/>
      <c r="B84" s="12"/>
      <c r="C84" s="12"/>
      <c r="D84" s="12"/>
      <c r="E84" s="12"/>
      <c r="F84" s="12"/>
      <c r="G84" s="12"/>
      <c r="H84" s="12"/>
      <c r="I84" s="12"/>
      <c r="J84" s="12"/>
      <c r="K84" s="12"/>
      <c r="L84" s="33"/>
      <c r="M84" s="33"/>
      <c r="N84" s="33"/>
      <c r="O84" s="12"/>
      <c r="P84" s="12"/>
      <c r="Q84" s="12"/>
      <c r="R84" s="12"/>
      <c r="S84" s="12"/>
      <c r="T84" s="12"/>
      <c r="U84" s="12"/>
      <c r="V84" s="12"/>
      <c r="W84" s="12"/>
      <c r="X84" s="12"/>
      <c r="Y84" s="12"/>
      <c r="Z84" s="12"/>
    </row>
    <row r="85" spans="1:26" ht="22.5" hidden="1" customHeight="1" x14ac:dyDescent="0.2">
      <c r="A85" s="12"/>
      <c r="B85" s="12"/>
      <c r="C85" s="12"/>
      <c r="D85" s="12"/>
      <c r="E85" s="12"/>
      <c r="F85" s="12"/>
      <c r="G85" s="12"/>
      <c r="H85" s="12"/>
      <c r="I85" s="12"/>
      <c r="J85" s="12"/>
      <c r="K85" s="12"/>
      <c r="L85" s="33"/>
      <c r="M85" s="33"/>
      <c r="N85" s="33"/>
      <c r="O85" s="12"/>
      <c r="P85" s="12"/>
      <c r="Q85" s="12"/>
      <c r="R85" s="12"/>
      <c r="S85" s="12"/>
      <c r="T85" s="12"/>
      <c r="U85" s="12"/>
      <c r="V85" s="12"/>
      <c r="W85" s="12"/>
      <c r="X85" s="12"/>
      <c r="Y85" s="12"/>
      <c r="Z85" s="12"/>
    </row>
    <row r="86" spans="1:26" ht="22.5" hidden="1" customHeight="1" x14ac:dyDescent="0.2">
      <c r="A86" s="12"/>
      <c r="B86" s="12"/>
      <c r="C86" s="12"/>
      <c r="D86" s="12"/>
      <c r="E86" s="12"/>
      <c r="F86" s="12"/>
      <c r="G86" s="12"/>
      <c r="H86" s="12"/>
      <c r="I86" s="12"/>
      <c r="J86" s="12"/>
      <c r="K86" s="12"/>
      <c r="L86" s="33"/>
      <c r="M86" s="33"/>
      <c r="N86" s="33"/>
      <c r="O86" s="12"/>
      <c r="P86" s="12"/>
      <c r="Q86" s="12"/>
      <c r="R86" s="12"/>
      <c r="S86" s="12"/>
      <c r="T86" s="12"/>
      <c r="U86" s="12"/>
      <c r="V86" s="12"/>
      <c r="W86" s="12"/>
      <c r="X86" s="12"/>
      <c r="Y86" s="12"/>
      <c r="Z86" s="12"/>
    </row>
    <row r="87" spans="1:26" ht="22.5" hidden="1" customHeight="1" x14ac:dyDescent="0.2">
      <c r="A87" s="12"/>
      <c r="B87" s="12"/>
      <c r="C87" s="12"/>
      <c r="D87" s="12"/>
      <c r="E87" s="12"/>
      <c r="F87" s="12"/>
      <c r="G87" s="12"/>
      <c r="H87" s="12"/>
      <c r="I87" s="12"/>
      <c r="J87" s="12"/>
      <c r="K87" s="12"/>
      <c r="L87" s="33"/>
      <c r="M87" s="33"/>
      <c r="N87" s="33"/>
      <c r="O87" s="12"/>
      <c r="P87" s="12"/>
      <c r="Q87" s="12"/>
      <c r="R87" s="12"/>
      <c r="S87" s="12"/>
      <c r="T87" s="12"/>
      <c r="U87" s="12"/>
      <c r="V87" s="12"/>
      <c r="W87" s="12"/>
      <c r="X87" s="12"/>
      <c r="Y87" s="12"/>
      <c r="Z87" s="12"/>
    </row>
    <row r="88" spans="1:26" ht="22.5" hidden="1" customHeight="1" x14ac:dyDescent="0.2">
      <c r="A88" s="12"/>
      <c r="B88" s="12"/>
      <c r="C88" s="12"/>
      <c r="D88" s="12"/>
      <c r="E88" s="12"/>
      <c r="F88" s="12"/>
      <c r="G88" s="12"/>
      <c r="H88" s="12"/>
      <c r="I88" s="12"/>
      <c r="J88" s="12"/>
      <c r="K88" s="12"/>
      <c r="L88" s="33"/>
      <c r="M88" s="33"/>
      <c r="N88" s="33"/>
      <c r="O88" s="12"/>
      <c r="P88" s="12"/>
      <c r="Q88" s="12"/>
      <c r="R88" s="12"/>
      <c r="S88" s="12"/>
      <c r="T88" s="12"/>
      <c r="U88" s="12"/>
      <c r="V88" s="12"/>
      <c r="W88" s="12"/>
      <c r="X88" s="12"/>
      <c r="Y88" s="12"/>
      <c r="Z88" s="12"/>
    </row>
    <row r="89" spans="1:26" ht="22.5" hidden="1" customHeight="1" x14ac:dyDescent="0.2">
      <c r="A89" s="12"/>
      <c r="B89" s="12"/>
      <c r="C89" s="12"/>
      <c r="D89" s="12"/>
      <c r="E89" s="12"/>
      <c r="F89" s="12"/>
      <c r="G89" s="12"/>
      <c r="H89" s="12"/>
      <c r="I89" s="12"/>
      <c r="J89" s="12"/>
      <c r="K89" s="12"/>
      <c r="L89" s="33"/>
      <c r="M89" s="33"/>
      <c r="N89" s="33"/>
      <c r="O89" s="12"/>
      <c r="P89" s="12"/>
      <c r="Q89" s="12"/>
      <c r="R89" s="12"/>
      <c r="S89" s="12"/>
      <c r="T89" s="12"/>
      <c r="U89" s="12"/>
      <c r="V89" s="12"/>
      <c r="W89" s="12"/>
      <c r="X89" s="12"/>
      <c r="Y89" s="12"/>
      <c r="Z89" s="12"/>
    </row>
    <row r="90" spans="1:26" ht="22.5" hidden="1" customHeight="1" x14ac:dyDescent="0.2">
      <c r="A90" s="12"/>
      <c r="B90" s="12"/>
      <c r="C90" s="12"/>
      <c r="D90" s="12"/>
      <c r="E90" s="12"/>
      <c r="F90" s="12"/>
      <c r="G90" s="12"/>
      <c r="H90" s="12"/>
      <c r="I90" s="12"/>
      <c r="J90" s="12"/>
      <c r="K90" s="12"/>
      <c r="L90" s="33"/>
      <c r="M90" s="33"/>
      <c r="N90" s="33"/>
      <c r="O90" s="12"/>
      <c r="P90" s="12"/>
      <c r="Q90" s="12"/>
      <c r="R90" s="12"/>
      <c r="S90" s="12"/>
      <c r="T90" s="12"/>
      <c r="U90" s="12"/>
      <c r="V90" s="12"/>
      <c r="W90" s="12"/>
      <c r="X90" s="12"/>
      <c r="Y90" s="12"/>
      <c r="Z90" s="12"/>
    </row>
    <row r="91" spans="1:26" ht="22.5" hidden="1" customHeight="1" x14ac:dyDescent="0.2">
      <c r="A91" s="12"/>
      <c r="B91" s="12"/>
      <c r="C91" s="12"/>
      <c r="D91" s="12"/>
      <c r="E91" s="12"/>
      <c r="F91" s="12"/>
      <c r="G91" s="12"/>
      <c r="H91" s="12"/>
      <c r="I91" s="12"/>
      <c r="J91" s="12"/>
      <c r="K91" s="12"/>
      <c r="L91" s="33"/>
      <c r="M91" s="33"/>
      <c r="N91" s="33"/>
      <c r="O91" s="12"/>
      <c r="P91" s="12"/>
      <c r="Q91" s="12"/>
      <c r="R91" s="12"/>
      <c r="S91" s="12"/>
      <c r="T91" s="12"/>
      <c r="U91" s="12"/>
      <c r="V91" s="12"/>
      <c r="W91" s="12"/>
      <c r="X91" s="12"/>
      <c r="Y91" s="12"/>
      <c r="Z91" s="12"/>
    </row>
    <row r="92" spans="1:26" ht="22.5" hidden="1" customHeight="1" x14ac:dyDescent="0.2">
      <c r="A92" s="12"/>
      <c r="B92" s="12"/>
      <c r="C92" s="12"/>
      <c r="D92" s="12"/>
      <c r="E92" s="12"/>
      <c r="F92" s="12"/>
      <c r="G92" s="12"/>
      <c r="H92" s="12"/>
      <c r="I92" s="12"/>
      <c r="J92" s="12"/>
      <c r="K92" s="12"/>
      <c r="L92" s="33"/>
      <c r="M92" s="33"/>
      <c r="N92" s="33"/>
      <c r="O92" s="12"/>
      <c r="P92" s="12"/>
      <c r="Q92" s="12"/>
      <c r="R92" s="12"/>
      <c r="S92" s="12"/>
      <c r="T92" s="12"/>
      <c r="U92" s="12"/>
      <c r="V92" s="12"/>
      <c r="W92" s="12"/>
      <c r="X92" s="12"/>
      <c r="Y92" s="12"/>
      <c r="Z92" s="12"/>
    </row>
    <row r="93" spans="1:26" ht="22.5" hidden="1" customHeight="1" x14ac:dyDescent="0.2">
      <c r="A93" s="12"/>
      <c r="B93" s="12"/>
      <c r="C93" s="12"/>
      <c r="D93" s="12"/>
      <c r="E93" s="12"/>
      <c r="F93" s="12"/>
      <c r="G93" s="12"/>
      <c r="H93" s="12"/>
      <c r="I93" s="12"/>
      <c r="J93" s="12"/>
      <c r="K93" s="12"/>
      <c r="L93" s="33"/>
      <c r="M93" s="33"/>
      <c r="N93" s="33"/>
      <c r="O93" s="12"/>
      <c r="P93" s="12"/>
      <c r="Q93" s="12"/>
      <c r="R93" s="12"/>
      <c r="S93" s="12"/>
      <c r="T93" s="12"/>
      <c r="U93" s="12"/>
      <c r="V93" s="12"/>
      <c r="W93" s="12"/>
      <c r="X93" s="12"/>
      <c r="Y93" s="12"/>
      <c r="Z93" s="12"/>
    </row>
    <row r="94" spans="1:26" ht="22.5" hidden="1" customHeight="1" x14ac:dyDescent="0.2">
      <c r="A94" s="12"/>
      <c r="B94" s="12"/>
      <c r="C94" s="12"/>
      <c r="D94" s="12"/>
      <c r="E94" s="12"/>
      <c r="F94" s="12"/>
      <c r="G94" s="12"/>
      <c r="H94" s="12"/>
      <c r="I94" s="12"/>
      <c r="J94" s="12"/>
      <c r="K94" s="12"/>
      <c r="L94" s="33"/>
      <c r="M94" s="33"/>
      <c r="N94" s="33"/>
      <c r="O94" s="12"/>
      <c r="P94" s="12"/>
      <c r="Q94" s="12"/>
      <c r="R94" s="12"/>
      <c r="S94" s="12"/>
      <c r="T94" s="12"/>
      <c r="U94" s="12"/>
      <c r="V94" s="12"/>
      <c r="W94" s="12"/>
      <c r="X94" s="12"/>
      <c r="Y94" s="12"/>
      <c r="Z94" s="12"/>
    </row>
    <row r="95" spans="1:26" ht="22.5" hidden="1" customHeight="1" x14ac:dyDescent="0.2">
      <c r="A95" s="12"/>
      <c r="B95" s="12"/>
      <c r="C95" s="12"/>
      <c r="D95" s="12"/>
      <c r="E95" s="12"/>
      <c r="F95" s="12"/>
      <c r="G95" s="12"/>
      <c r="H95" s="12"/>
      <c r="I95" s="12"/>
      <c r="J95" s="12"/>
      <c r="K95" s="12"/>
      <c r="L95" s="33"/>
      <c r="M95" s="33"/>
      <c r="N95" s="33"/>
      <c r="O95" s="12"/>
      <c r="P95" s="12"/>
      <c r="Q95" s="12"/>
      <c r="R95" s="12"/>
      <c r="S95" s="12"/>
      <c r="T95" s="12"/>
      <c r="U95" s="12"/>
      <c r="V95" s="12"/>
      <c r="W95" s="12"/>
      <c r="X95" s="12"/>
      <c r="Y95" s="12"/>
      <c r="Z95" s="12"/>
    </row>
    <row r="96" spans="1:26" ht="22.5" hidden="1" customHeight="1" x14ac:dyDescent="0.2">
      <c r="A96" s="12"/>
      <c r="B96" s="12"/>
      <c r="C96" s="12"/>
      <c r="D96" s="12"/>
      <c r="E96" s="12"/>
      <c r="F96" s="12"/>
      <c r="G96" s="12"/>
      <c r="H96" s="12"/>
      <c r="I96" s="12"/>
      <c r="J96" s="12"/>
      <c r="K96" s="12"/>
      <c r="L96" s="33"/>
      <c r="M96" s="33"/>
      <c r="N96" s="33"/>
      <c r="O96" s="12"/>
      <c r="P96" s="12"/>
      <c r="Q96" s="12"/>
      <c r="R96" s="12"/>
      <c r="S96" s="12"/>
      <c r="T96" s="12"/>
      <c r="U96" s="12"/>
      <c r="V96" s="12"/>
      <c r="W96" s="12"/>
      <c r="X96" s="12"/>
      <c r="Y96" s="12"/>
      <c r="Z96" s="12"/>
    </row>
    <row r="97" spans="1:26" ht="22.5" hidden="1" customHeight="1" x14ac:dyDescent="0.2">
      <c r="A97" s="12"/>
      <c r="B97" s="12"/>
      <c r="C97" s="12"/>
      <c r="D97" s="12"/>
      <c r="E97" s="12"/>
      <c r="F97" s="12"/>
      <c r="G97" s="12"/>
      <c r="H97" s="12"/>
      <c r="I97" s="12"/>
      <c r="J97" s="12"/>
      <c r="K97" s="12"/>
      <c r="L97" s="33"/>
      <c r="M97" s="33"/>
      <c r="N97" s="33"/>
      <c r="O97" s="12"/>
      <c r="P97" s="12"/>
      <c r="Q97" s="12"/>
      <c r="R97" s="12"/>
      <c r="S97" s="12"/>
      <c r="T97" s="12"/>
      <c r="U97" s="12"/>
      <c r="V97" s="12"/>
      <c r="W97" s="12"/>
      <c r="X97" s="12"/>
      <c r="Y97" s="12"/>
      <c r="Z97" s="12"/>
    </row>
    <row r="98" spans="1:26" ht="22.5" hidden="1" customHeight="1" x14ac:dyDescent="0.2">
      <c r="A98" s="12"/>
      <c r="B98" s="12"/>
      <c r="C98" s="12"/>
      <c r="D98" s="12"/>
      <c r="E98" s="12"/>
      <c r="F98" s="12"/>
      <c r="G98" s="12"/>
      <c r="H98" s="12"/>
      <c r="I98" s="12"/>
      <c r="J98" s="12"/>
      <c r="K98" s="12"/>
      <c r="L98" s="33"/>
      <c r="M98" s="33"/>
      <c r="N98" s="33"/>
      <c r="O98" s="12"/>
      <c r="P98" s="12"/>
      <c r="Q98" s="12"/>
      <c r="R98" s="12"/>
      <c r="S98" s="12"/>
      <c r="T98" s="12"/>
      <c r="U98" s="12"/>
      <c r="V98" s="12"/>
      <c r="W98" s="12"/>
      <c r="X98" s="12"/>
      <c r="Y98" s="12"/>
      <c r="Z98" s="12"/>
    </row>
    <row r="99" spans="1:26" ht="22.5" hidden="1" customHeight="1" x14ac:dyDescent="0.2">
      <c r="A99" s="12"/>
      <c r="B99" s="12"/>
      <c r="C99" s="12"/>
      <c r="D99" s="12"/>
      <c r="E99" s="12"/>
      <c r="F99" s="12"/>
      <c r="G99" s="12"/>
      <c r="H99" s="12"/>
      <c r="I99" s="12"/>
      <c r="J99" s="12"/>
      <c r="K99" s="12"/>
      <c r="L99" s="33"/>
      <c r="M99" s="33"/>
      <c r="N99" s="33"/>
      <c r="O99" s="12"/>
      <c r="P99" s="12"/>
      <c r="Q99" s="12"/>
      <c r="R99" s="12"/>
      <c r="S99" s="12"/>
      <c r="T99" s="12"/>
      <c r="U99" s="12"/>
      <c r="V99" s="12"/>
      <c r="W99" s="12"/>
      <c r="X99" s="12"/>
      <c r="Y99" s="12"/>
      <c r="Z99" s="12"/>
    </row>
    <row r="100" spans="1:26" ht="22.5" hidden="1" customHeight="1" x14ac:dyDescent="0.2">
      <c r="A100" s="12"/>
      <c r="B100" s="12"/>
      <c r="C100" s="12"/>
      <c r="D100" s="12"/>
      <c r="E100" s="12"/>
      <c r="F100" s="12"/>
      <c r="G100" s="12"/>
      <c r="H100" s="12"/>
      <c r="I100" s="12"/>
      <c r="J100" s="12"/>
      <c r="K100" s="12"/>
      <c r="L100" s="33"/>
      <c r="M100" s="33"/>
      <c r="N100" s="33"/>
      <c r="O100" s="12"/>
      <c r="P100" s="12"/>
      <c r="Q100" s="12"/>
      <c r="R100" s="12"/>
      <c r="S100" s="12"/>
      <c r="T100" s="12"/>
      <c r="U100" s="12"/>
      <c r="V100" s="12"/>
      <c r="W100" s="12"/>
      <c r="X100" s="12"/>
      <c r="Y100" s="12"/>
      <c r="Z100" s="12"/>
    </row>
    <row r="101" spans="1:26" ht="22.5" hidden="1" customHeight="1" x14ac:dyDescent="0.2">
      <c r="A101" s="12"/>
      <c r="B101" s="12"/>
      <c r="C101" s="12"/>
      <c r="D101" s="12"/>
      <c r="E101" s="12"/>
      <c r="F101" s="12"/>
      <c r="G101" s="12"/>
      <c r="H101" s="12"/>
      <c r="I101" s="12"/>
      <c r="J101" s="12"/>
      <c r="K101" s="12"/>
      <c r="L101" s="33"/>
      <c r="M101" s="33"/>
      <c r="N101" s="33"/>
      <c r="O101" s="12"/>
      <c r="P101" s="12"/>
      <c r="Q101" s="12"/>
      <c r="R101" s="12"/>
      <c r="S101" s="12"/>
      <c r="T101" s="12"/>
      <c r="U101" s="12"/>
      <c r="V101" s="12"/>
      <c r="W101" s="12"/>
      <c r="X101" s="12"/>
      <c r="Y101" s="12"/>
      <c r="Z101" s="12"/>
    </row>
    <row r="102" spans="1:26" ht="22.5" hidden="1" customHeight="1" x14ac:dyDescent="0.2">
      <c r="A102" s="12"/>
      <c r="B102" s="12"/>
      <c r="C102" s="12"/>
      <c r="D102" s="12"/>
      <c r="E102" s="12"/>
      <c r="F102" s="12"/>
      <c r="G102" s="12"/>
      <c r="H102" s="12"/>
      <c r="I102" s="12"/>
      <c r="J102" s="12"/>
      <c r="K102" s="12"/>
      <c r="L102" s="33"/>
      <c r="M102" s="33"/>
      <c r="N102" s="33"/>
      <c r="O102" s="12"/>
      <c r="P102" s="12"/>
      <c r="Q102" s="12"/>
      <c r="R102" s="12"/>
      <c r="S102" s="12"/>
      <c r="T102" s="12"/>
      <c r="U102" s="12"/>
      <c r="V102" s="12"/>
      <c r="W102" s="12"/>
      <c r="X102" s="12"/>
      <c r="Y102" s="12"/>
      <c r="Z102" s="12"/>
    </row>
    <row r="103" spans="1:26" ht="22.5" hidden="1" customHeight="1" x14ac:dyDescent="0.2">
      <c r="A103" s="12"/>
      <c r="B103" s="12"/>
      <c r="C103" s="12"/>
      <c r="D103" s="12"/>
      <c r="E103" s="12"/>
      <c r="F103" s="12"/>
      <c r="G103" s="12"/>
      <c r="H103" s="12"/>
      <c r="I103" s="12"/>
      <c r="J103" s="12"/>
      <c r="K103" s="12"/>
      <c r="L103" s="33"/>
      <c r="M103" s="33"/>
      <c r="N103" s="33"/>
      <c r="O103" s="12"/>
      <c r="P103" s="12"/>
      <c r="Q103" s="12"/>
      <c r="R103" s="12"/>
      <c r="S103" s="12"/>
      <c r="T103" s="12"/>
      <c r="U103" s="12"/>
      <c r="V103" s="12"/>
      <c r="W103" s="12"/>
      <c r="X103" s="12"/>
      <c r="Y103" s="12"/>
      <c r="Z103" s="12"/>
    </row>
    <row r="104" spans="1:26" ht="22.5" hidden="1" customHeight="1" x14ac:dyDescent="0.2">
      <c r="A104" s="12"/>
      <c r="B104" s="12"/>
      <c r="C104" s="12"/>
      <c r="D104" s="12"/>
      <c r="E104" s="12"/>
      <c r="F104" s="12"/>
      <c r="G104" s="12"/>
      <c r="H104" s="12"/>
      <c r="I104" s="12"/>
      <c r="J104" s="12"/>
      <c r="K104" s="12"/>
      <c r="L104" s="33"/>
      <c r="M104" s="33"/>
      <c r="N104" s="33"/>
      <c r="O104" s="12"/>
      <c r="P104" s="12"/>
      <c r="Q104" s="12"/>
      <c r="R104" s="12"/>
      <c r="S104" s="12"/>
      <c r="T104" s="12"/>
      <c r="U104" s="12"/>
      <c r="V104" s="12"/>
      <c r="W104" s="12"/>
      <c r="X104" s="12"/>
      <c r="Y104" s="12"/>
      <c r="Z104" s="12"/>
    </row>
    <row r="105" spans="1:26" ht="22.5" hidden="1" customHeight="1" x14ac:dyDescent="0.2">
      <c r="A105" s="12"/>
      <c r="B105" s="12"/>
      <c r="C105" s="12"/>
      <c r="D105" s="12"/>
      <c r="E105" s="12"/>
      <c r="F105" s="12"/>
      <c r="G105" s="12"/>
      <c r="H105" s="12"/>
      <c r="I105" s="12"/>
      <c r="J105" s="12"/>
      <c r="K105" s="12"/>
      <c r="L105" s="33"/>
      <c r="M105" s="33"/>
      <c r="N105" s="33"/>
      <c r="O105" s="12"/>
      <c r="P105" s="12"/>
      <c r="Q105" s="12"/>
      <c r="R105" s="12"/>
      <c r="S105" s="12"/>
      <c r="T105" s="12"/>
      <c r="U105" s="12"/>
      <c r="V105" s="12"/>
      <c r="W105" s="12"/>
      <c r="X105" s="12"/>
      <c r="Y105" s="12"/>
      <c r="Z105" s="12"/>
    </row>
    <row r="106" spans="1:26" ht="22.5" hidden="1" customHeight="1" x14ac:dyDescent="0.2">
      <c r="A106" s="12"/>
      <c r="B106" s="12"/>
      <c r="C106" s="12"/>
      <c r="D106" s="12"/>
      <c r="E106" s="12"/>
      <c r="F106" s="12"/>
      <c r="G106" s="12"/>
      <c r="H106" s="12"/>
      <c r="I106" s="12"/>
      <c r="J106" s="12"/>
      <c r="K106" s="12"/>
      <c r="L106" s="33"/>
      <c r="M106" s="33"/>
      <c r="N106" s="33"/>
      <c r="O106" s="12"/>
      <c r="P106" s="12"/>
      <c r="Q106" s="12"/>
      <c r="R106" s="12"/>
      <c r="S106" s="12"/>
      <c r="T106" s="12"/>
      <c r="U106" s="12"/>
      <c r="V106" s="12"/>
      <c r="W106" s="12"/>
      <c r="X106" s="12"/>
      <c r="Y106" s="12"/>
      <c r="Z106" s="12"/>
    </row>
    <row r="107" spans="1:26" ht="22.5" hidden="1" customHeight="1" x14ac:dyDescent="0.2">
      <c r="A107" s="12"/>
      <c r="B107" s="12"/>
      <c r="C107" s="12"/>
      <c r="D107" s="12"/>
      <c r="E107" s="12"/>
      <c r="F107" s="12"/>
      <c r="G107" s="12"/>
      <c r="H107" s="12"/>
      <c r="I107" s="12"/>
      <c r="J107" s="12"/>
      <c r="K107" s="12"/>
      <c r="L107" s="33"/>
      <c r="M107" s="33"/>
      <c r="N107" s="33"/>
      <c r="O107" s="12"/>
      <c r="P107" s="12"/>
      <c r="Q107" s="12"/>
      <c r="R107" s="12"/>
      <c r="S107" s="12"/>
      <c r="T107" s="12"/>
      <c r="U107" s="12"/>
      <c r="V107" s="12"/>
      <c r="W107" s="12"/>
      <c r="X107" s="12"/>
      <c r="Y107" s="12"/>
      <c r="Z107" s="12"/>
    </row>
    <row r="108" spans="1:26" ht="22.5" hidden="1" customHeight="1" x14ac:dyDescent="0.2">
      <c r="A108" s="12"/>
      <c r="B108" s="12"/>
      <c r="C108" s="12"/>
      <c r="D108" s="12"/>
      <c r="E108" s="12"/>
      <c r="F108" s="12"/>
      <c r="G108" s="12"/>
      <c r="H108" s="12"/>
      <c r="I108" s="12"/>
      <c r="J108" s="12"/>
      <c r="K108" s="12"/>
      <c r="L108" s="33"/>
      <c r="M108" s="33"/>
      <c r="N108" s="33"/>
      <c r="O108" s="12"/>
      <c r="P108" s="12"/>
      <c r="Q108" s="12"/>
      <c r="R108" s="12"/>
      <c r="S108" s="12"/>
      <c r="T108" s="12"/>
      <c r="U108" s="12"/>
      <c r="V108" s="12"/>
      <c r="W108" s="12"/>
      <c r="X108" s="12"/>
      <c r="Y108" s="12"/>
      <c r="Z108" s="12"/>
    </row>
    <row r="109" spans="1:26" ht="22.5" hidden="1" customHeight="1" x14ac:dyDescent="0.2">
      <c r="A109" s="12"/>
      <c r="B109" s="12"/>
      <c r="C109" s="12"/>
      <c r="D109" s="12"/>
      <c r="E109" s="12"/>
      <c r="F109" s="12"/>
      <c r="G109" s="12"/>
      <c r="H109" s="12"/>
      <c r="I109" s="12"/>
      <c r="J109" s="12"/>
      <c r="K109" s="12"/>
      <c r="L109" s="33"/>
      <c r="M109" s="33"/>
      <c r="N109" s="33"/>
      <c r="O109" s="12"/>
      <c r="P109" s="12"/>
      <c r="Q109" s="12"/>
      <c r="R109" s="12"/>
      <c r="S109" s="12"/>
      <c r="T109" s="12"/>
      <c r="U109" s="12"/>
      <c r="V109" s="12"/>
      <c r="W109" s="12"/>
      <c r="X109" s="12"/>
      <c r="Y109" s="12"/>
      <c r="Z109" s="12"/>
    </row>
    <row r="110" spans="1:26" ht="22.5" hidden="1" customHeight="1" x14ac:dyDescent="0.2">
      <c r="A110" s="12"/>
      <c r="B110" s="12"/>
      <c r="C110" s="12"/>
      <c r="D110" s="12"/>
      <c r="E110" s="12"/>
      <c r="F110" s="12"/>
      <c r="G110" s="12"/>
      <c r="H110" s="12"/>
      <c r="I110" s="12"/>
      <c r="J110" s="12"/>
      <c r="K110" s="12"/>
      <c r="L110" s="33"/>
      <c r="M110" s="33"/>
      <c r="N110" s="33"/>
      <c r="O110" s="12"/>
      <c r="P110" s="12"/>
      <c r="Q110" s="12"/>
      <c r="R110" s="12"/>
      <c r="S110" s="12"/>
      <c r="T110" s="12"/>
      <c r="U110" s="12"/>
      <c r="V110" s="12"/>
      <c r="W110" s="12"/>
      <c r="X110" s="12"/>
      <c r="Y110" s="12"/>
      <c r="Z110" s="12"/>
    </row>
    <row r="111" spans="1:26" ht="22.5" hidden="1" customHeight="1" x14ac:dyDescent="0.2">
      <c r="A111" s="12"/>
      <c r="B111" s="12"/>
      <c r="C111" s="12"/>
      <c r="D111" s="12"/>
      <c r="E111" s="12"/>
      <c r="F111" s="12"/>
      <c r="G111" s="12"/>
      <c r="H111" s="12"/>
      <c r="I111" s="12"/>
      <c r="J111" s="12"/>
      <c r="K111" s="12"/>
      <c r="L111" s="33"/>
      <c r="M111" s="33"/>
      <c r="N111" s="33"/>
      <c r="O111" s="12"/>
      <c r="P111" s="12"/>
      <c r="Q111" s="12"/>
      <c r="R111" s="12"/>
      <c r="S111" s="12"/>
      <c r="T111" s="12"/>
      <c r="U111" s="12"/>
      <c r="V111" s="12"/>
      <c r="W111" s="12"/>
      <c r="X111" s="12"/>
      <c r="Y111" s="12"/>
      <c r="Z111" s="12"/>
    </row>
    <row r="112" spans="1:26" ht="22.5" hidden="1" customHeight="1" x14ac:dyDescent="0.2">
      <c r="A112" s="12"/>
      <c r="B112" s="12"/>
      <c r="C112" s="12"/>
      <c r="D112" s="12"/>
      <c r="E112" s="12"/>
      <c r="F112" s="12"/>
      <c r="G112" s="12"/>
      <c r="H112" s="12"/>
      <c r="I112" s="12"/>
      <c r="J112" s="12"/>
      <c r="K112" s="12"/>
      <c r="L112" s="33"/>
      <c r="M112" s="33"/>
      <c r="N112" s="33"/>
      <c r="O112" s="12"/>
      <c r="P112" s="12"/>
      <c r="Q112" s="12"/>
      <c r="R112" s="12"/>
      <c r="S112" s="12"/>
      <c r="T112" s="12"/>
      <c r="U112" s="12"/>
      <c r="V112" s="12"/>
      <c r="W112" s="12"/>
      <c r="X112" s="12"/>
      <c r="Y112" s="12"/>
      <c r="Z112" s="12"/>
    </row>
    <row r="113" spans="1:26" ht="22.5" hidden="1" customHeight="1" x14ac:dyDescent="0.2">
      <c r="A113" s="12"/>
      <c r="B113" s="12"/>
      <c r="C113" s="12"/>
      <c r="D113" s="12"/>
      <c r="E113" s="12"/>
      <c r="F113" s="12"/>
      <c r="G113" s="12"/>
      <c r="H113" s="12"/>
      <c r="I113" s="12"/>
      <c r="J113" s="12"/>
      <c r="K113" s="12"/>
      <c r="L113" s="33"/>
      <c r="M113" s="33"/>
      <c r="N113" s="33"/>
      <c r="O113" s="12"/>
      <c r="P113" s="12"/>
      <c r="Q113" s="12"/>
      <c r="R113" s="12"/>
      <c r="S113" s="12"/>
      <c r="T113" s="12"/>
      <c r="U113" s="12"/>
      <c r="V113" s="12"/>
      <c r="W113" s="12"/>
      <c r="X113" s="12"/>
      <c r="Y113" s="12"/>
      <c r="Z113" s="12"/>
    </row>
    <row r="114" spans="1:26" ht="22.5" hidden="1" customHeight="1" x14ac:dyDescent="0.2">
      <c r="A114" s="12"/>
      <c r="B114" s="12"/>
      <c r="C114" s="12"/>
      <c r="D114" s="12"/>
      <c r="E114" s="12"/>
      <c r="F114" s="12"/>
      <c r="G114" s="12"/>
      <c r="H114" s="12"/>
      <c r="I114" s="12"/>
      <c r="J114" s="12"/>
      <c r="K114" s="12"/>
      <c r="L114" s="33"/>
      <c r="M114" s="33"/>
      <c r="N114" s="33"/>
      <c r="O114" s="12"/>
      <c r="P114" s="12"/>
      <c r="Q114" s="12"/>
      <c r="R114" s="12"/>
      <c r="S114" s="12"/>
      <c r="T114" s="12"/>
      <c r="U114" s="12"/>
      <c r="V114" s="12"/>
      <c r="W114" s="12"/>
      <c r="X114" s="12"/>
      <c r="Y114" s="12"/>
      <c r="Z114" s="12"/>
    </row>
    <row r="115" spans="1:26" ht="22.5" hidden="1" customHeight="1" x14ac:dyDescent="0.2">
      <c r="A115" s="12"/>
      <c r="B115" s="12"/>
      <c r="C115" s="12"/>
      <c r="D115" s="12"/>
      <c r="E115" s="12"/>
      <c r="F115" s="12"/>
      <c r="G115" s="12"/>
      <c r="H115" s="12"/>
      <c r="I115" s="12"/>
      <c r="J115" s="12"/>
      <c r="K115" s="12"/>
      <c r="L115" s="33"/>
      <c r="M115" s="33"/>
      <c r="N115" s="33"/>
      <c r="O115" s="12"/>
      <c r="P115" s="12"/>
      <c r="Q115" s="12"/>
      <c r="R115" s="12"/>
      <c r="S115" s="12"/>
      <c r="T115" s="12"/>
      <c r="U115" s="12"/>
      <c r="V115" s="12"/>
      <c r="W115" s="12"/>
      <c r="X115" s="12"/>
      <c r="Y115" s="12"/>
      <c r="Z115" s="12"/>
    </row>
    <row r="116" spans="1:26" ht="22.5" hidden="1" customHeight="1" x14ac:dyDescent="0.2">
      <c r="A116" s="12"/>
      <c r="B116" s="12"/>
      <c r="C116" s="12"/>
      <c r="D116" s="12"/>
      <c r="E116" s="12"/>
      <c r="F116" s="12"/>
      <c r="G116" s="12"/>
      <c r="H116" s="12"/>
      <c r="I116" s="12"/>
      <c r="J116" s="12"/>
      <c r="K116" s="12"/>
      <c r="L116" s="33"/>
      <c r="M116" s="33"/>
      <c r="N116" s="33"/>
      <c r="O116" s="12"/>
      <c r="P116" s="12"/>
      <c r="Q116" s="12"/>
      <c r="R116" s="12"/>
      <c r="S116" s="12"/>
      <c r="T116" s="12"/>
      <c r="U116" s="12"/>
      <c r="V116" s="12"/>
      <c r="W116" s="12"/>
      <c r="X116" s="12"/>
      <c r="Y116" s="12"/>
      <c r="Z116" s="12"/>
    </row>
    <row r="117" spans="1:26" ht="22.5" hidden="1" customHeight="1" x14ac:dyDescent="0.2">
      <c r="A117" s="12"/>
      <c r="B117" s="12"/>
      <c r="C117" s="12"/>
      <c r="D117" s="12"/>
      <c r="E117" s="12"/>
      <c r="F117" s="12"/>
      <c r="G117" s="12"/>
      <c r="H117" s="12"/>
      <c r="I117" s="12"/>
      <c r="J117" s="12"/>
      <c r="K117" s="12"/>
      <c r="L117" s="33"/>
      <c r="M117" s="33"/>
      <c r="N117" s="33"/>
      <c r="O117" s="12"/>
      <c r="P117" s="12"/>
      <c r="Q117" s="12"/>
      <c r="R117" s="12"/>
      <c r="S117" s="12"/>
      <c r="T117" s="12"/>
      <c r="U117" s="12"/>
      <c r="V117" s="12"/>
      <c r="W117" s="12"/>
      <c r="X117" s="12"/>
      <c r="Y117" s="12"/>
      <c r="Z117" s="12"/>
    </row>
    <row r="118" spans="1:26" ht="22.5" hidden="1" customHeight="1" x14ac:dyDescent="0.2">
      <c r="A118" s="12"/>
      <c r="B118" s="12"/>
      <c r="C118" s="12"/>
      <c r="D118" s="12"/>
      <c r="E118" s="12"/>
      <c r="F118" s="12"/>
      <c r="G118" s="12"/>
      <c r="H118" s="12"/>
      <c r="I118" s="12"/>
      <c r="J118" s="12"/>
      <c r="K118" s="12"/>
      <c r="L118" s="33"/>
      <c r="M118" s="33"/>
      <c r="N118" s="33"/>
      <c r="O118" s="12"/>
      <c r="P118" s="12"/>
      <c r="Q118" s="12"/>
      <c r="R118" s="12"/>
      <c r="S118" s="12"/>
      <c r="T118" s="12"/>
      <c r="U118" s="12"/>
      <c r="V118" s="12"/>
      <c r="W118" s="12"/>
      <c r="X118" s="12"/>
      <c r="Y118" s="12"/>
      <c r="Z118" s="12"/>
    </row>
    <row r="119" spans="1:26" ht="22.5" hidden="1" customHeight="1" x14ac:dyDescent="0.2">
      <c r="A119" s="12"/>
      <c r="B119" s="12"/>
      <c r="C119" s="12"/>
      <c r="D119" s="12"/>
      <c r="E119" s="12"/>
      <c r="F119" s="12"/>
      <c r="G119" s="12"/>
      <c r="H119" s="12"/>
      <c r="I119" s="12"/>
      <c r="J119" s="12"/>
      <c r="K119" s="12"/>
      <c r="L119" s="33"/>
      <c r="M119" s="33"/>
      <c r="N119" s="33"/>
      <c r="O119" s="12"/>
      <c r="P119" s="12"/>
      <c r="Q119" s="12"/>
      <c r="R119" s="12"/>
      <c r="S119" s="12"/>
      <c r="T119" s="12"/>
      <c r="U119" s="12"/>
      <c r="V119" s="12"/>
      <c r="W119" s="12"/>
      <c r="X119" s="12"/>
      <c r="Y119" s="12"/>
      <c r="Z119" s="12"/>
    </row>
    <row r="120" spans="1:26" ht="22.5" hidden="1" customHeight="1" x14ac:dyDescent="0.2">
      <c r="A120" s="12"/>
      <c r="B120" s="12"/>
      <c r="C120" s="12"/>
      <c r="D120" s="12"/>
      <c r="E120" s="12"/>
      <c r="F120" s="12"/>
      <c r="G120" s="12"/>
      <c r="H120" s="12"/>
      <c r="I120" s="12"/>
      <c r="J120" s="12"/>
      <c r="K120" s="12"/>
      <c r="L120" s="33"/>
      <c r="M120" s="33"/>
      <c r="N120" s="33"/>
      <c r="O120" s="12"/>
      <c r="P120" s="12"/>
      <c r="Q120" s="12"/>
      <c r="R120" s="12"/>
      <c r="S120" s="12"/>
      <c r="T120" s="12"/>
      <c r="U120" s="12"/>
      <c r="V120" s="12"/>
      <c r="W120" s="12"/>
      <c r="X120" s="12"/>
      <c r="Y120" s="12"/>
      <c r="Z120" s="12"/>
    </row>
    <row r="121" spans="1:26" ht="22.5" hidden="1" customHeight="1" x14ac:dyDescent="0.2">
      <c r="A121" s="12"/>
      <c r="B121" s="12"/>
      <c r="C121" s="12"/>
      <c r="D121" s="12"/>
      <c r="E121" s="12"/>
      <c r="F121" s="12"/>
      <c r="G121" s="12"/>
      <c r="H121" s="12"/>
      <c r="I121" s="12"/>
      <c r="J121" s="12"/>
      <c r="K121" s="12"/>
      <c r="L121" s="33"/>
      <c r="M121" s="33"/>
      <c r="N121" s="33"/>
      <c r="O121" s="12"/>
      <c r="P121" s="12"/>
      <c r="Q121" s="12"/>
      <c r="R121" s="12"/>
      <c r="S121" s="12"/>
      <c r="T121" s="12"/>
      <c r="U121" s="12"/>
      <c r="V121" s="12"/>
      <c r="W121" s="12"/>
      <c r="X121" s="12"/>
      <c r="Y121" s="12"/>
      <c r="Z121" s="12"/>
    </row>
    <row r="122" spans="1:26" ht="22.5" hidden="1" customHeight="1" x14ac:dyDescent="0.2">
      <c r="A122" s="12"/>
      <c r="B122" s="12"/>
      <c r="C122" s="12"/>
      <c r="D122" s="12"/>
      <c r="E122" s="12"/>
      <c r="F122" s="12"/>
      <c r="G122" s="12"/>
      <c r="H122" s="12"/>
      <c r="I122" s="12"/>
      <c r="J122" s="12"/>
      <c r="K122" s="12"/>
      <c r="L122" s="33"/>
      <c r="M122" s="33"/>
      <c r="N122" s="33"/>
      <c r="O122" s="12"/>
      <c r="P122" s="12"/>
      <c r="Q122" s="12"/>
      <c r="R122" s="12"/>
      <c r="S122" s="12"/>
      <c r="T122" s="12"/>
      <c r="U122" s="12"/>
      <c r="V122" s="12"/>
      <c r="W122" s="12"/>
      <c r="X122" s="12"/>
      <c r="Y122" s="12"/>
      <c r="Z122" s="12"/>
    </row>
    <row r="123" spans="1:26" ht="22.5" hidden="1" customHeight="1" x14ac:dyDescent="0.2">
      <c r="A123" s="12"/>
      <c r="B123" s="12"/>
      <c r="C123" s="12"/>
      <c r="D123" s="12"/>
      <c r="E123" s="12"/>
      <c r="F123" s="12"/>
      <c r="G123" s="12"/>
      <c r="H123" s="12"/>
      <c r="I123" s="12"/>
      <c r="J123" s="12"/>
      <c r="K123" s="12"/>
      <c r="L123" s="33"/>
      <c r="M123" s="33"/>
      <c r="N123" s="33"/>
      <c r="O123" s="12"/>
      <c r="P123" s="12"/>
      <c r="Q123" s="12"/>
      <c r="R123" s="12"/>
      <c r="S123" s="12"/>
      <c r="T123" s="12"/>
      <c r="U123" s="12"/>
      <c r="V123" s="12"/>
      <c r="W123" s="12"/>
      <c r="X123" s="12"/>
      <c r="Y123" s="12"/>
      <c r="Z123" s="12"/>
    </row>
    <row r="124" spans="1:26" ht="22.5" hidden="1" customHeight="1" x14ac:dyDescent="0.2">
      <c r="A124" s="12"/>
      <c r="B124" s="12"/>
      <c r="C124" s="12"/>
      <c r="D124" s="12"/>
      <c r="E124" s="12"/>
      <c r="F124" s="12"/>
      <c r="G124" s="12"/>
      <c r="H124" s="12"/>
      <c r="I124" s="12"/>
      <c r="J124" s="12"/>
      <c r="K124" s="12"/>
      <c r="L124" s="33"/>
      <c r="M124" s="33"/>
      <c r="N124" s="33"/>
      <c r="O124" s="12"/>
      <c r="P124" s="12"/>
      <c r="Q124" s="12"/>
      <c r="R124" s="12"/>
      <c r="S124" s="12"/>
      <c r="T124" s="12"/>
      <c r="U124" s="12"/>
      <c r="V124" s="12"/>
      <c r="W124" s="12"/>
      <c r="X124" s="12"/>
      <c r="Y124" s="12"/>
      <c r="Z124" s="12"/>
    </row>
    <row r="125" spans="1:26" ht="22.5" hidden="1" customHeight="1" x14ac:dyDescent="0.2">
      <c r="A125" s="12"/>
      <c r="B125" s="12"/>
      <c r="C125" s="12"/>
      <c r="D125" s="12"/>
      <c r="E125" s="12"/>
      <c r="F125" s="12"/>
      <c r="G125" s="12"/>
      <c r="H125" s="12"/>
      <c r="I125" s="12"/>
      <c r="J125" s="12"/>
      <c r="K125" s="12"/>
      <c r="L125" s="33"/>
      <c r="M125" s="33"/>
      <c r="N125" s="33"/>
      <c r="O125" s="12"/>
      <c r="P125" s="12"/>
      <c r="Q125" s="12"/>
      <c r="R125" s="12"/>
      <c r="S125" s="12"/>
      <c r="T125" s="12"/>
      <c r="U125" s="12"/>
      <c r="V125" s="12"/>
      <c r="W125" s="12"/>
      <c r="X125" s="12"/>
      <c r="Y125" s="12"/>
      <c r="Z125" s="12"/>
    </row>
    <row r="126" spans="1:26" ht="22.5" hidden="1" customHeight="1" x14ac:dyDescent="0.2">
      <c r="A126" s="12"/>
      <c r="B126" s="12"/>
      <c r="C126" s="12"/>
      <c r="D126" s="12"/>
      <c r="E126" s="12"/>
      <c r="F126" s="12"/>
      <c r="G126" s="12"/>
      <c r="H126" s="12"/>
      <c r="I126" s="12"/>
      <c r="J126" s="12"/>
      <c r="K126" s="12"/>
      <c r="L126" s="33"/>
      <c r="M126" s="33"/>
      <c r="N126" s="33"/>
      <c r="O126" s="12"/>
      <c r="P126" s="12"/>
      <c r="Q126" s="12"/>
      <c r="R126" s="12"/>
      <c r="S126" s="12"/>
      <c r="T126" s="12"/>
      <c r="U126" s="12"/>
      <c r="V126" s="12"/>
      <c r="W126" s="12"/>
      <c r="X126" s="12"/>
      <c r="Y126" s="12"/>
      <c r="Z126" s="12"/>
    </row>
    <row r="127" spans="1:26" ht="22.5" hidden="1" customHeight="1" x14ac:dyDescent="0.2">
      <c r="A127" s="12"/>
      <c r="B127" s="12"/>
      <c r="C127" s="12"/>
      <c r="D127" s="12"/>
      <c r="E127" s="12"/>
      <c r="F127" s="12"/>
      <c r="G127" s="12"/>
      <c r="H127" s="12"/>
      <c r="I127" s="12"/>
      <c r="J127" s="12"/>
      <c r="K127" s="12"/>
      <c r="L127" s="33"/>
      <c r="M127" s="33"/>
      <c r="N127" s="33"/>
      <c r="O127" s="12"/>
      <c r="P127" s="12"/>
      <c r="Q127" s="12"/>
      <c r="R127" s="12"/>
      <c r="S127" s="12"/>
      <c r="T127" s="12"/>
      <c r="U127" s="12"/>
      <c r="V127" s="12"/>
      <c r="W127" s="12"/>
      <c r="X127" s="12"/>
      <c r="Y127" s="12"/>
      <c r="Z127" s="12"/>
    </row>
    <row r="128" spans="1:26" ht="22.5" hidden="1" customHeight="1" x14ac:dyDescent="0.2">
      <c r="A128" s="12"/>
      <c r="B128" s="12"/>
      <c r="C128" s="12"/>
      <c r="D128" s="12"/>
      <c r="E128" s="12"/>
      <c r="F128" s="12"/>
      <c r="G128" s="12"/>
      <c r="H128" s="12"/>
      <c r="I128" s="12"/>
      <c r="J128" s="12"/>
      <c r="K128" s="12"/>
      <c r="L128" s="33"/>
      <c r="M128" s="33"/>
      <c r="N128" s="33"/>
      <c r="O128" s="12"/>
      <c r="P128" s="12"/>
      <c r="Q128" s="12"/>
      <c r="R128" s="12"/>
      <c r="S128" s="12"/>
      <c r="T128" s="12"/>
      <c r="U128" s="12"/>
      <c r="V128" s="12"/>
      <c r="W128" s="12"/>
      <c r="X128" s="12"/>
      <c r="Y128" s="12"/>
      <c r="Z128" s="12"/>
    </row>
    <row r="129" spans="1:26" ht="22.5" hidden="1" customHeight="1" x14ac:dyDescent="0.2">
      <c r="A129" s="12"/>
      <c r="B129" s="12"/>
      <c r="C129" s="12"/>
      <c r="D129" s="12"/>
      <c r="E129" s="12"/>
      <c r="F129" s="12"/>
      <c r="G129" s="12"/>
      <c r="H129" s="12"/>
      <c r="I129" s="12"/>
      <c r="J129" s="12"/>
      <c r="K129" s="12"/>
      <c r="L129" s="33"/>
      <c r="M129" s="33"/>
      <c r="N129" s="33"/>
      <c r="O129" s="12"/>
      <c r="P129" s="12"/>
      <c r="Q129" s="12"/>
      <c r="R129" s="12"/>
      <c r="S129" s="12"/>
      <c r="T129" s="12"/>
      <c r="U129" s="12"/>
      <c r="V129" s="12"/>
      <c r="W129" s="12"/>
      <c r="X129" s="12"/>
      <c r="Y129" s="12"/>
      <c r="Z129" s="12"/>
    </row>
    <row r="130" spans="1:26" ht="22.5" hidden="1" customHeight="1" x14ac:dyDescent="0.2">
      <c r="A130" s="12"/>
      <c r="B130" s="12"/>
      <c r="C130" s="12"/>
      <c r="D130" s="12"/>
      <c r="E130" s="12"/>
      <c r="F130" s="12"/>
      <c r="G130" s="12"/>
      <c r="H130" s="12"/>
      <c r="I130" s="12"/>
      <c r="J130" s="12"/>
      <c r="K130" s="12"/>
      <c r="L130" s="33"/>
      <c r="M130" s="33"/>
      <c r="N130" s="33"/>
      <c r="O130" s="12"/>
      <c r="P130" s="12"/>
      <c r="Q130" s="12"/>
      <c r="R130" s="12"/>
      <c r="S130" s="12"/>
      <c r="T130" s="12"/>
      <c r="U130" s="12"/>
      <c r="V130" s="12"/>
      <c r="W130" s="12"/>
      <c r="X130" s="12"/>
      <c r="Y130" s="12"/>
      <c r="Z130" s="12"/>
    </row>
    <row r="131" spans="1:26" ht="22.5" hidden="1" customHeight="1" x14ac:dyDescent="0.2">
      <c r="A131" s="12"/>
      <c r="B131" s="12"/>
      <c r="C131" s="12"/>
      <c r="D131" s="12"/>
      <c r="E131" s="12"/>
      <c r="F131" s="12"/>
      <c r="G131" s="12"/>
      <c r="H131" s="12"/>
      <c r="I131" s="12"/>
      <c r="J131" s="12"/>
      <c r="K131" s="12"/>
      <c r="L131" s="33"/>
      <c r="M131" s="33"/>
      <c r="N131" s="33"/>
      <c r="O131" s="12"/>
      <c r="P131" s="12"/>
      <c r="Q131" s="12"/>
      <c r="R131" s="12"/>
      <c r="S131" s="12"/>
      <c r="T131" s="12"/>
      <c r="U131" s="12"/>
      <c r="V131" s="12"/>
      <c r="W131" s="12"/>
      <c r="X131" s="12"/>
      <c r="Y131" s="12"/>
      <c r="Z131" s="12"/>
    </row>
    <row r="132" spans="1:26" ht="22.5" hidden="1" customHeight="1" x14ac:dyDescent="0.2">
      <c r="A132" s="12"/>
      <c r="B132" s="12"/>
      <c r="C132" s="12"/>
      <c r="D132" s="12"/>
      <c r="E132" s="12"/>
      <c r="F132" s="12"/>
      <c r="G132" s="12"/>
      <c r="H132" s="12"/>
      <c r="I132" s="12"/>
      <c r="J132" s="12"/>
      <c r="K132" s="12"/>
      <c r="L132" s="33"/>
      <c r="M132" s="33"/>
      <c r="N132" s="33"/>
      <c r="O132" s="12"/>
      <c r="P132" s="12"/>
      <c r="Q132" s="12"/>
      <c r="R132" s="12"/>
      <c r="S132" s="12"/>
      <c r="T132" s="12"/>
      <c r="U132" s="12"/>
      <c r="V132" s="12"/>
      <c r="W132" s="12"/>
      <c r="X132" s="12"/>
      <c r="Y132" s="12"/>
      <c r="Z132" s="12"/>
    </row>
    <row r="133" spans="1:26" ht="22.5" hidden="1" customHeight="1" x14ac:dyDescent="0.2">
      <c r="A133" s="12"/>
      <c r="B133" s="12"/>
      <c r="C133" s="12"/>
      <c r="D133" s="12"/>
      <c r="E133" s="12"/>
      <c r="F133" s="12"/>
      <c r="G133" s="12"/>
      <c r="H133" s="12"/>
      <c r="I133" s="12"/>
      <c r="J133" s="12"/>
      <c r="K133" s="12"/>
      <c r="L133" s="33"/>
      <c r="M133" s="33"/>
      <c r="N133" s="33"/>
      <c r="O133" s="12"/>
      <c r="P133" s="12"/>
      <c r="Q133" s="12"/>
      <c r="R133" s="12"/>
      <c r="S133" s="12"/>
      <c r="T133" s="12"/>
      <c r="U133" s="12"/>
      <c r="V133" s="12"/>
      <c r="W133" s="12"/>
      <c r="X133" s="12"/>
      <c r="Y133" s="12"/>
      <c r="Z133" s="12"/>
    </row>
    <row r="134" spans="1:26" ht="22.5" hidden="1" customHeight="1" x14ac:dyDescent="0.2">
      <c r="A134" s="12"/>
      <c r="B134" s="12"/>
      <c r="C134" s="12"/>
      <c r="D134" s="12"/>
      <c r="E134" s="12"/>
      <c r="F134" s="12"/>
      <c r="G134" s="12"/>
      <c r="H134" s="12"/>
      <c r="I134" s="12"/>
      <c r="J134" s="12"/>
      <c r="K134" s="12"/>
      <c r="L134" s="33"/>
      <c r="M134" s="33"/>
      <c r="N134" s="33"/>
      <c r="O134" s="12"/>
      <c r="P134" s="12"/>
      <c r="Q134" s="12"/>
      <c r="R134" s="12"/>
      <c r="S134" s="12"/>
      <c r="T134" s="12"/>
      <c r="U134" s="12"/>
      <c r="V134" s="12"/>
      <c r="W134" s="12"/>
      <c r="X134" s="12"/>
      <c r="Y134" s="12"/>
      <c r="Z134" s="12"/>
    </row>
    <row r="135" spans="1:26" ht="22.5" hidden="1" customHeight="1" x14ac:dyDescent="0.2">
      <c r="A135" s="12"/>
      <c r="B135" s="12"/>
      <c r="C135" s="12"/>
      <c r="D135" s="12"/>
      <c r="E135" s="12"/>
      <c r="F135" s="12"/>
      <c r="G135" s="12"/>
      <c r="H135" s="12"/>
      <c r="I135" s="12"/>
      <c r="J135" s="12"/>
      <c r="K135" s="12"/>
      <c r="L135" s="33"/>
      <c r="M135" s="33"/>
      <c r="N135" s="33"/>
      <c r="O135" s="12"/>
      <c r="P135" s="12"/>
      <c r="Q135" s="12"/>
      <c r="R135" s="12"/>
      <c r="S135" s="12"/>
      <c r="T135" s="12"/>
      <c r="U135" s="12"/>
      <c r="V135" s="12"/>
      <c r="W135" s="12"/>
      <c r="X135" s="12"/>
      <c r="Y135" s="12"/>
      <c r="Z135" s="12"/>
    </row>
    <row r="136" spans="1:26" ht="22.5" hidden="1" customHeight="1" x14ac:dyDescent="0.2">
      <c r="A136" s="12"/>
      <c r="B136" s="12"/>
      <c r="C136" s="12"/>
      <c r="D136" s="12"/>
      <c r="E136" s="12"/>
      <c r="F136" s="12"/>
      <c r="G136" s="12"/>
      <c r="H136" s="12"/>
      <c r="I136" s="12"/>
      <c r="J136" s="12"/>
      <c r="K136" s="12"/>
      <c r="L136" s="33"/>
      <c r="M136" s="33"/>
      <c r="N136" s="33"/>
      <c r="O136" s="12"/>
      <c r="P136" s="12"/>
      <c r="Q136" s="12"/>
      <c r="R136" s="12"/>
      <c r="S136" s="12"/>
      <c r="T136" s="12"/>
      <c r="U136" s="12"/>
      <c r="V136" s="12"/>
      <c r="W136" s="12"/>
      <c r="X136" s="12"/>
      <c r="Y136" s="12"/>
      <c r="Z136" s="12"/>
    </row>
    <row r="137" spans="1:26" ht="22.5" hidden="1" customHeight="1" x14ac:dyDescent="0.2">
      <c r="A137" s="12"/>
      <c r="B137" s="12"/>
      <c r="C137" s="12"/>
      <c r="D137" s="12"/>
      <c r="E137" s="12"/>
      <c r="F137" s="12"/>
      <c r="G137" s="12"/>
      <c r="H137" s="12"/>
      <c r="I137" s="12"/>
      <c r="J137" s="12"/>
      <c r="K137" s="12"/>
      <c r="L137" s="33"/>
      <c r="M137" s="33"/>
      <c r="N137" s="33"/>
      <c r="O137" s="12"/>
      <c r="P137" s="12"/>
      <c r="Q137" s="12"/>
      <c r="R137" s="12"/>
      <c r="S137" s="12"/>
      <c r="T137" s="12"/>
      <c r="U137" s="12"/>
      <c r="V137" s="12"/>
      <c r="W137" s="12"/>
      <c r="X137" s="12"/>
      <c r="Y137" s="12"/>
      <c r="Z137" s="12"/>
    </row>
    <row r="138" spans="1:26" ht="22.5" hidden="1" customHeight="1" x14ac:dyDescent="0.2">
      <c r="A138" s="12"/>
      <c r="B138" s="12"/>
      <c r="C138" s="12"/>
      <c r="D138" s="12"/>
      <c r="E138" s="12"/>
      <c r="F138" s="12"/>
      <c r="G138" s="12"/>
      <c r="H138" s="12"/>
      <c r="I138" s="12"/>
      <c r="J138" s="12"/>
      <c r="K138" s="12"/>
      <c r="L138" s="33"/>
      <c r="M138" s="33"/>
      <c r="N138" s="33"/>
      <c r="O138" s="12"/>
      <c r="P138" s="12"/>
      <c r="Q138" s="12"/>
      <c r="R138" s="12"/>
      <c r="S138" s="12"/>
      <c r="T138" s="12"/>
      <c r="U138" s="12"/>
      <c r="V138" s="12"/>
      <c r="W138" s="12"/>
      <c r="X138" s="12"/>
      <c r="Y138" s="12"/>
      <c r="Z138" s="12"/>
    </row>
    <row r="139" spans="1:26" ht="22.5" hidden="1" customHeight="1" x14ac:dyDescent="0.2">
      <c r="A139" s="12"/>
      <c r="B139" s="12"/>
      <c r="C139" s="12"/>
      <c r="D139" s="12"/>
      <c r="E139" s="12"/>
      <c r="F139" s="12"/>
      <c r="G139" s="12"/>
      <c r="H139" s="12"/>
      <c r="I139" s="12"/>
      <c r="J139" s="12"/>
      <c r="K139" s="12"/>
      <c r="L139" s="33"/>
      <c r="M139" s="33"/>
      <c r="N139" s="33"/>
      <c r="O139" s="12"/>
      <c r="P139" s="12"/>
      <c r="Q139" s="12"/>
      <c r="R139" s="12"/>
      <c r="S139" s="12"/>
      <c r="T139" s="12"/>
      <c r="U139" s="12"/>
      <c r="V139" s="12"/>
      <c r="W139" s="12"/>
      <c r="X139" s="12"/>
      <c r="Y139" s="12"/>
      <c r="Z139" s="12"/>
    </row>
    <row r="140" spans="1:26" ht="22.5" hidden="1" customHeight="1" x14ac:dyDescent="0.2">
      <c r="A140" s="12"/>
      <c r="B140" s="12"/>
      <c r="C140" s="12"/>
      <c r="D140" s="12"/>
      <c r="E140" s="12"/>
      <c r="F140" s="12"/>
      <c r="G140" s="12"/>
      <c r="H140" s="12"/>
      <c r="I140" s="12"/>
      <c r="J140" s="12"/>
      <c r="K140" s="12"/>
      <c r="L140" s="33"/>
      <c r="M140" s="33"/>
      <c r="N140" s="33"/>
      <c r="O140" s="12"/>
      <c r="P140" s="12"/>
      <c r="Q140" s="12"/>
      <c r="R140" s="12"/>
      <c r="S140" s="12"/>
      <c r="T140" s="12"/>
      <c r="U140" s="12"/>
      <c r="V140" s="12"/>
      <c r="W140" s="12"/>
      <c r="X140" s="12"/>
      <c r="Y140" s="12"/>
      <c r="Z140" s="12"/>
    </row>
    <row r="141" spans="1:26" ht="22.5" hidden="1" customHeight="1" x14ac:dyDescent="0.2">
      <c r="A141" s="12"/>
      <c r="B141" s="12"/>
      <c r="C141" s="12"/>
      <c r="D141" s="12"/>
      <c r="E141" s="12"/>
      <c r="F141" s="12"/>
      <c r="G141" s="12"/>
      <c r="H141" s="12"/>
      <c r="I141" s="12"/>
      <c r="J141" s="12"/>
      <c r="K141" s="12"/>
      <c r="L141" s="33"/>
      <c r="M141" s="33"/>
      <c r="N141" s="33"/>
      <c r="O141" s="12"/>
      <c r="P141" s="12"/>
      <c r="Q141" s="12"/>
      <c r="R141" s="12"/>
      <c r="S141" s="12"/>
      <c r="T141" s="12"/>
      <c r="U141" s="12"/>
      <c r="V141" s="12"/>
      <c r="W141" s="12"/>
      <c r="X141" s="12"/>
      <c r="Y141" s="12"/>
      <c r="Z141" s="12"/>
    </row>
    <row r="142" spans="1:26" ht="22.5" hidden="1" customHeight="1" x14ac:dyDescent="0.2">
      <c r="A142" s="12"/>
      <c r="B142" s="12"/>
      <c r="C142" s="12"/>
      <c r="D142" s="12"/>
      <c r="E142" s="12"/>
      <c r="F142" s="12"/>
      <c r="G142" s="12"/>
      <c r="H142" s="12"/>
      <c r="I142" s="12"/>
      <c r="J142" s="12"/>
      <c r="K142" s="12"/>
      <c r="L142" s="33"/>
      <c r="M142" s="33"/>
      <c r="N142" s="33"/>
      <c r="O142" s="12"/>
      <c r="P142" s="12"/>
      <c r="Q142" s="12"/>
      <c r="R142" s="12"/>
      <c r="S142" s="12"/>
      <c r="T142" s="12"/>
      <c r="U142" s="12"/>
      <c r="V142" s="12"/>
      <c r="W142" s="12"/>
      <c r="X142" s="12"/>
      <c r="Y142" s="12"/>
      <c r="Z142" s="12"/>
    </row>
    <row r="143" spans="1:26" ht="22.5" hidden="1" customHeight="1" x14ac:dyDescent="0.2">
      <c r="A143" s="12"/>
      <c r="B143" s="12"/>
      <c r="C143" s="12"/>
      <c r="D143" s="12"/>
      <c r="E143" s="12"/>
      <c r="F143" s="12"/>
      <c r="G143" s="12"/>
      <c r="H143" s="12"/>
      <c r="I143" s="12"/>
      <c r="J143" s="12"/>
      <c r="K143" s="12"/>
      <c r="L143" s="33"/>
      <c r="M143" s="33"/>
      <c r="N143" s="33"/>
      <c r="O143" s="12"/>
      <c r="P143" s="12"/>
      <c r="Q143" s="12"/>
      <c r="R143" s="12"/>
      <c r="S143" s="12"/>
      <c r="T143" s="12"/>
      <c r="U143" s="12"/>
      <c r="V143" s="12"/>
      <c r="W143" s="12"/>
      <c r="X143" s="12"/>
      <c r="Y143" s="12"/>
      <c r="Z143" s="12"/>
    </row>
    <row r="144" spans="1:26" ht="22.5" hidden="1" customHeight="1" x14ac:dyDescent="0.2">
      <c r="A144" s="12"/>
      <c r="B144" s="12"/>
      <c r="C144" s="12"/>
      <c r="D144" s="12"/>
      <c r="E144" s="12"/>
      <c r="F144" s="12"/>
      <c r="G144" s="12"/>
      <c r="H144" s="12"/>
      <c r="I144" s="12"/>
      <c r="J144" s="12"/>
      <c r="K144" s="12"/>
      <c r="L144" s="33"/>
      <c r="M144" s="33"/>
      <c r="N144" s="33"/>
      <c r="O144" s="12"/>
      <c r="P144" s="12"/>
      <c r="Q144" s="12"/>
      <c r="R144" s="12"/>
      <c r="S144" s="12"/>
      <c r="T144" s="12"/>
      <c r="U144" s="12"/>
      <c r="V144" s="12"/>
      <c r="W144" s="12"/>
      <c r="X144" s="12"/>
      <c r="Y144" s="12"/>
      <c r="Z144" s="12"/>
    </row>
    <row r="145" spans="1:26" ht="22.5" hidden="1" customHeight="1" x14ac:dyDescent="0.2">
      <c r="A145" s="12"/>
      <c r="B145" s="12"/>
      <c r="C145" s="12"/>
      <c r="D145" s="12"/>
      <c r="E145" s="12"/>
      <c r="F145" s="12"/>
      <c r="G145" s="12"/>
      <c r="H145" s="12"/>
      <c r="I145" s="12"/>
      <c r="J145" s="12"/>
      <c r="K145" s="12"/>
      <c r="L145" s="33"/>
      <c r="M145" s="33"/>
      <c r="N145" s="33"/>
      <c r="O145" s="12"/>
      <c r="P145" s="12"/>
      <c r="Q145" s="12"/>
      <c r="R145" s="12"/>
      <c r="S145" s="12"/>
      <c r="T145" s="12"/>
      <c r="U145" s="12"/>
      <c r="V145" s="12"/>
      <c r="W145" s="12"/>
      <c r="X145" s="12"/>
      <c r="Y145" s="12"/>
      <c r="Z145" s="12"/>
    </row>
    <row r="146" spans="1:26" ht="22.5" hidden="1" customHeight="1" x14ac:dyDescent="0.2">
      <c r="A146" s="12"/>
      <c r="B146" s="12"/>
      <c r="C146" s="12"/>
      <c r="D146" s="12"/>
      <c r="E146" s="12"/>
      <c r="F146" s="12"/>
      <c r="G146" s="12"/>
      <c r="H146" s="12"/>
      <c r="I146" s="12"/>
      <c r="J146" s="12"/>
      <c r="K146" s="12"/>
      <c r="L146" s="33"/>
      <c r="M146" s="33"/>
      <c r="N146" s="33"/>
      <c r="O146" s="12"/>
      <c r="P146" s="12"/>
      <c r="Q146" s="12"/>
      <c r="R146" s="12"/>
      <c r="S146" s="12"/>
      <c r="T146" s="12"/>
      <c r="U146" s="12"/>
      <c r="V146" s="12"/>
      <c r="W146" s="12"/>
      <c r="X146" s="12"/>
      <c r="Y146" s="12"/>
      <c r="Z146" s="12"/>
    </row>
    <row r="147" spans="1:26" ht="22.5" hidden="1" customHeight="1" x14ac:dyDescent="0.2">
      <c r="A147" s="12"/>
      <c r="B147" s="12"/>
      <c r="C147" s="12"/>
      <c r="D147" s="12"/>
      <c r="E147" s="12"/>
      <c r="F147" s="12"/>
      <c r="G147" s="12"/>
      <c r="H147" s="12"/>
      <c r="I147" s="12"/>
      <c r="J147" s="12"/>
      <c r="K147" s="12"/>
      <c r="L147" s="33"/>
      <c r="M147" s="33"/>
      <c r="N147" s="33"/>
      <c r="O147" s="12"/>
      <c r="P147" s="12"/>
      <c r="Q147" s="12"/>
      <c r="R147" s="12"/>
      <c r="S147" s="12"/>
      <c r="T147" s="12"/>
      <c r="U147" s="12"/>
      <c r="V147" s="12"/>
      <c r="W147" s="12"/>
      <c r="X147" s="12"/>
      <c r="Y147" s="12"/>
      <c r="Z147" s="12"/>
    </row>
    <row r="148" spans="1:26" ht="22.5" hidden="1" customHeight="1" x14ac:dyDescent="0.2">
      <c r="A148" s="12"/>
      <c r="B148" s="12"/>
      <c r="C148" s="12"/>
      <c r="D148" s="12"/>
      <c r="E148" s="12"/>
      <c r="F148" s="12"/>
      <c r="G148" s="12"/>
      <c r="H148" s="12"/>
      <c r="I148" s="12"/>
      <c r="J148" s="12"/>
      <c r="K148" s="12"/>
      <c r="L148" s="33"/>
      <c r="M148" s="33"/>
      <c r="N148" s="33"/>
      <c r="O148" s="12"/>
      <c r="P148" s="12"/>
      <c r="Q148" s="12"/>
      <c r="R148" s="12"/>
      <c r="S148" s="12"/>
      <c r="T148" s="12"/>
      <c r="U148" s="12"/>
      <c r="V148" s="12"/>
      <c r="W148" s="12"/>
      <c r="X148" s="12"/>
      <c r="Y148" s="12"/>
      <c r="Z148" s="12"/>
    </row>
    <row r="149" spans="1:26" ht="22.5" hidden="1" customHeight="1" x14ac:dyDescent="0.2">
      <c r="A149" s="12"/>
      <c r="B149" s="12"/>
      <c r="C149" s="12"/>
      <c r="D149" s="12"/>
      <c r="E149" s="12"/>
      <c r="F149" s="12"/>
      <c r="G149" s="12"/>
      <c r="H149" s="12"/>
      <c r="I149" s="12"/>
      <c r="J149" s="12"/>
      <c r="K149" s="12"/>
      <c r="L149" s="33"/>
      <c r="M149" s="33"/>
      <c r="N149" s="33"/>
      <c r="O149" s="12"/>
      <c r="P149" s="12"/>
      <c r="Q149" s="12"/>
      <c r="R149" s="12"/>
      <c r="S149" s="12"/>
      <c r="T149" s="12"/>
      <c r="U149" s="12"/>
      <c r="V149" s="12"/>
      <c r="W149" s="12"/>
      <c r="X149" s="12"/>
      <c r="Y149" s="12"/>
      <c r="Z149" s="12"/>
    </row>
    <row r="150" spans="1:26" ht="22.5" hidden="1" customHeight="1" x14ac:dyDescent="0.2">
      <c r="A150" s="12"/>
      <c r="B150" s="12"/>
      <c r="C150" s="12"/>
      <c r="D150" s="12"/>
      <c r="E150" s="12"/>
      <c r="F150" s="12"/>
      <c r="G150" s="12"/>
      <c r="H150" s="12"/>
      <c r="I150" s="12"/>
      <c r="J150" s="12"/>
      <c r="K150" s="12"/>
      <c r="L150" s="33"/>
      <c r="M150" s="33"/>
      <c r="N150" s="33"/>
      <c r="O150" s="12"/>
      <c r="P150" s="12"/>
      <c r="Q150" s="12"/>
      <c r="R150" s="12"/>
      <c r="S150" s="12"/>
      <c r="T150" s="12"/>
      <c r="U150" s="12"/>
      <c r="V150" s="12"/>
      <c r="W150" s="12"/>
      <c r="X150" s="12"/>
      <c r="Y150" s="12"/>
      <c r="Z150" s="12"/>
    </row>
    <row r="151" spans="1:26" ht="22.5" hidden="1" customHeight="1" x14ac:dyDescent="0.2">
      <c r="A151" s="12"/>
      <c r="B151" s="12"/>
      <c r="C151" s="12"/>
      <c r="D151" s="12"/>
      <c r="E151" s="12"/>
      <c r="F151" s="12"/>
      <c r="G151" s="12"/>
      <c r="H151" s="12"/>
      <c r="I151" s="12"/>
      <c r="J151" s="12"/>
      <c r="K151" s="12"/>
      <c r="L151" s="33"/>
      <c r="M151" s="33"/>
      <c r="N151" s="33"/>
      <c r="O151" s="12"/>
      <c r="P151" s="12"/>
      <c r="Q151" s="12"/>
      <c r="R151" s="12"/>
      <c r="S151" s="12"/>
      <c r="T151" s="12"/>
      <c r="U151" s="12"/>
      <c r="V151" s="12"/>
      <c r="W151" s="12"/>
      <c r="X151" s="12"/>
      <c r="Y151" s="12"/>
      <c r="Z151" s="12"/>
    </row>
    <row r="152" spans="1:26" ht="22.5" hidden="1" customHeight="1" x14ac:dyDescent="0.2">
      <c r="A152" s="12"/>
      <c r="B152" s="12"/>
      <c r="C152" s="12"/>
      <c r="D152" s="12"/>
      <c r="E152" s="12"/>
      <c r="F152" s="12"/>
      <c r="G152" s="12"/>
      <c r="H152" s="12"/>
      <c r="I152" s="12"/>
      <c r="J152" s="12"/>
      <c r="K152" s="12"/>
      <c r="L152" s="33"/>
      <c r="M152" s="33"/>
      <c r="N152" s="33"/>
      <c r="O152" s="12"/>
      <c r="P152" s="12"/>
      <c r="Q152" s="12"/>
      <c r="R152" s="12"/>
      <c r="S152" s="12"/>
      <c r="T152" s="12"/>
      <c r="U152" s="12"/>
      <c r="V152" s="12"/>
      <c r="W152" s="12"/>
      <c r="X152" s="12"/>
      <c r="Y152" s="12"/>
      <c r="Z152" s="12"/>
    </row>
    <row r="153" spans="1:26" ht="22.5" hidden="1" customHeight="1" x14ac:dyDescent="0.2">
      <c r="A153" s="12"/>
      <c r="B153" s="12"/>
      <c r="C153" s="12"/>
      <c r="D153" s="12"/>
      <c r="E153" s="12"/>
      <c r="F153" s="12"/>
      <c r="G153" s="12"/>
      <c r="H153" s="12"/>
      <c r="I153" s="12"/>
      <c r="J153" s="12"/>
      <c r="K153" s="12"/>
      <c r="L153" s="33"/>
      <c r="M153" s="33"/>
      <c r="N153" s="33"/>
      <c r="O153" s="12"/>
      <c r="P153" s="12"/>
      <c r="Q153" s="12"/>
      <c r="R153" s="12"/>
      <c r="S153" s="12"/>
      <c r="T153" s="12"/>
      <c r="U153" s="12"/>
      <c r="V153" s="12"/>
      <c r="W153" s="12"/>
      <c r="X153" s="12"/>
      <c r="Y153" s="12"/>
      <c r="Z153" s="12"/>
    </row>
    <row r="154" spans="1:26" ht="22.5" hidden="1" customHeight="1" x14ac:dyDescent="0.2">
      <c r="A154" s="12"/>
      <c r="B154" s="12"/>
      <c r="C154" s="12"/>
      <c r="D154" s="12"/>
      <c r="E154" s="12"/>
      <c r="F154" s="12"/>
      <c r="G154" s="12"/>
      <c r="H154" s="12"/>
      <c r="I154" s="12"/>
      <c r="J154" s="12"/>
      <c r="K154" s="12"/>
      <c r="L154" s="33"/>
      <c r="M154" s="33"/>
      <c r="N154" s="33"/>
      <c r="O154" s="12"/>
      <c r="P154" s="12"/>
      <c r="Q154" s="12"/>
      <c r="R154" s="12"/>
      <c r="S154" s="12"/>
      <c r="T154" s="12"/>
      <c r="U154" s="12"/>
      <c r="V154" s="12"/>
      <c r="W154" s="12"/>
      <c r="X154" s="12"/>
      <c r="Y154" s="12"/>
      <c r="Z154" s="12"/>
    </row>
    <row r="155" spans="1:26" ht="22.5" hidden="1" customHeight="1" x14ac:dyDescent="0.2">
      <c r="A155" s="12"/>
      <c r="B155" s="12"/>
      <c r="C155" s="12"/>
      <c r="D155" s="12"/>
      <c r="E155" s="12"/>
      <c r="F155" s="12"/>
      <c r="G155" s="12"/>
      <c r="H155" s="12"/>
      <c r="I155" s="12"/>
      <c r="J155" s="12"/>
      <c r="K155" s="12"/>
      <c r="L155" s="33"/>
      <c r="M155" s="33"/>
      <c r="N155" s="33"/>
      <c r="O155" s="12"/>
      <c r="P155" s="12"/>
      <c r="Q155" s="12"/>
      <c r="R155" s="12"/>
      <c r="S155" s="12"/>
      <c r="T155" s="12"/>
      <c r="U155" s="12"/>
      <c r="V155" s="12"/>
      <c r="W155" s="12"/>
      <c r="X155" s="12"/>
      <c r="Y155" s="12"/>
      <c r="Z155" s="12"/>
    </row>
    <row r="156" spans="1:26" ht="22.5" hidden="1" customHeight="1" x14ac:dyDescent="0.2">
      <c r="A156" s="12"/>
      <c r="B156" s="12"/>
      <c r="C156" s="12"/>
      <c r="D156" s="12"/>
      <c r="E156" s="12"/>
      <c r="F156" s="12"/>
      <c r="G156" s="12"/>
      <c r="H156" s="12"/>
      <c r="I156" s="12"/>
      <c r="J156" s="12"/>
      <c r="K156" s="12"/>
      <c r="L156" s="33"/>
      <c r="M156" s="33"/>
      <c r="N156" s="33"/>
      <c r="O156" s="12"/>
      <c r="P156" s="12"/>
      <c r="Q156" s="12"/>
      <c r="R156" s="12"/>
      <c r="S156" s="12"/>
      <c r="T156" s="12"/>
      <c r="U156" s="12"/>
      <c r="V156" s="12"/>
      <c r="W156" s="12"/>
      <c r="X156" s="12"/>
      <c r="Y156" s="12"/>
      <c r="Z156" s="12"/>
    </row>
    <row r="157" spans="1:26" ht="22.5" hidden="1" customHeight="1" x14ac:dyDescent="0.2">
      <c r="A157" s="12"/>
      <c r="B157" s="12"/>
      <c r="C157" s="12"/>
      <c r="D157" s="12"/>
      <c r="E157" s="12"/>
      <c r="F157" s="12"/>
      <c r="G157" s="12"/>
      <c r="H157" s="12"/>
      <c r="I157" s="12"/>
      <c r="J157" s="12"/>
      <c r="K157" s="12"/>
      <c r="L157" s="33"/>
      <c r="M157" s="33"/>
      <c r="N157" s="33"/>
      <c r="O157" s="12"/>
      <c r="P157" s="12"/>
      <c r="Q157" s="12"/>
      <c r="R157" s="12"/>
      <c r="S157" s="12"/>
      <c r="T157" s="12"/>
      <c r="U157" s="12"/>
      <c r="V157" s="12"/>
      <c r="W157" s="12"/>
      <c r="X157" s="12"/>
      <c r="Y157" s="12"/>
      <c r="Z157" s="12"/>
    </row>
    <row r="158" spans="1:26" ht="22.5" hidden="1" customHeight="1" x14ac:dyDescent="0.2">
      <c r="A158" s="12"/>
      <c r="B158" s="12"/>
      <c r="C158" s="12"/>
      <c r="D158" s="12"/>
      <c r="E158" s="12"/>
      <c r="F158" s="12"/>
      <c r="G158" s="12"/>
      <c r="H158" s="12"/>
      <c r="I158" s="12"/>
      <c r="J158" s="12"/>
      <c r="K158" s="12"/>
      <c r="L158" s="33"/>
      <c r="M158" s="33"/>
      <c r="N158" s="33"/>
      <c r="O158" s="12"/>
      <c r="P158" s="12"/>
      <c r="Q158" s="12"/>
      <c r="R158" s="12"/>
      <c r="S158" s="12"/>
      <c r="T158" s="12"/>
      <c r="U158" s="12"/>
      <c r="V158" s="12"/>
      <c r="W158" s="12"/>
      <c r="X158" s="12"/>
      <c r="Y158" s="12"/>
      <c r="Z158" s="12"/>
    </row>
    <row r="159" spans="1:26" ht="22.5" hidden="1" customHeight="1" x14ac:dyDescent="0.2">
      <c r="A159" s="12"/>
      <c r="B159" s="12"/>
      <c r="C159" s="12"/>
      <c r="D159" s="12"/>
      <c r="E159" s="12"/>
      <c r="F159" s="12"/>
      <c r="G159" s="12"/>
      <c r="H159" s="12"/>
      <c r="I159" s="12"/>
      <c r="J159" s="12"/>
      <c r="K159" s="12"/>
      <c r="L159" s="33"/>
      <c r="M159" s="33"/>
      <c r="N159" s="33"/>
      <c r="O159" s="12"/>
      <c r="P159" s="12"/>
      <c r="Q159" s="12"/>
      <c r="R159" s="12"/>
      <c r="S159" s="12"/>
      <c r="T159" s="12"/>
      <c r="U159" s="12"/>
      <c r="V159" s="12"/>
      <c r="W159" s="12"/>
      <c r="X159" s="12"/>
      <c r="Y159" s="12"/>
      <c r="Z159" s="12"/>
    </row>
    <row r="160" spans="1:26" ht="22.5" hidden="1" customHeight="1" x14ac:dyDescent="0.2">
      <c r="A160" s="12"/>
      <c r="B160" s="12"/>
      <c r="C160" s="12"/>
      <c r="D160" s="12"/>
      <c r="E160" s="12"/>
      <c r="F160" s="12"/>
      <c r="G160" s="12"/>
      <c r="H160" s="12"/>
      <c r="I160" s="12"/>
      <c r="J160" s="12"/>
      <c r="K160" s="12"/>
      <c r="L160" s="33"/>
      <c r="M160" s="33"/>
      <c r="N160" s="33"/>
      <c r="O160" s="12"/>
      <c r="P160" s="12"/>
      <c r="Q160" s="12"/>
      <c r="R160" s="12"/>
      <c r="S160" s="12"/>
      <c r="T160" s="12"/>
      <c r="U160" s="12"/>
      <c r="V160" s="12"/>
      <c r="W160" s="12"/>
      <c r="X160" s="12"/>
      <c r="Y160" s="12"/>
      <c r="Z160" s="12"/>
    </row>
    <row r="161" spans="1:26" ht="22.5" hidden="1" customHeight="1" x14ac:dyDescent="0.2">
      <c r="A161" s="12"/>
      <c r="B161" s="12"/>
      <c r="C161" s="12"/>
      <c r="D161" s="12"/>
      <c r="E161" s="12"/>
      <c r="F161" s="12"/>
      <c r="G161" s="12"/>
      <c r="H161" s="12"/>
      <c r="I161" s="12"/>
      <c r="J161" s="12"/>
      <c r="K161" s="12"/>
      <c r="L161" s="33"/>
      <c r="M161" s="33"/>
      <c r="N161" s="33"/>
      <c r="O161" s="12"/>
      <c r="P161" s="12"/>
      <c r="Q161" s="12"/>
      <c r="R161" s="12"/>
      <c r="S161" s="12"/>
      <c r="T161" s="12"/>
      <c r="U161" s="12"/>
      <c r="V161" s="12"/>
      <c r="W161" s="12"/>
      <c r="X161" s="12"/>
      <c r="Y161" s="12"/>
      <c r="Z161" s="12"/>
    </row>
    <row r="162" spans="1:26" ht="22.5" hidden="1" customHeight="1" x14ac:dyDescent="0.2">
      <c r="A162" s="12"/>
      <c r="B162" s="12"/>
      <c r="C162" s="12"/>
      <c r="D162" s="12"/>
      <c r="E162" s="12"/>
      <c r="F162" s="12"/>
      <c r="G162" s="12"/>
      <c r="H162" s="12"/>
      <c r="I162" s="12"/>
      <c r="J162" s="12"/>
      <c r="K162" s="12"/>
      <c r="L162" s="33"/>
      <c r="M162" s="33"/>
      <c r="N162" s="33"/>
      <c r="O162" s="12"/>
      <c r="P162" s="12"/>
      <c r="Q162" s="12"/>
      <c r="R162" s="12"/>
      <c r="S162" s="12"/>
      <c r="T162" s="12"/>
      <c r="U162" s="12"/>
      <c r="V162" s="12"/>
      <c r="W162" s="12"/>
      <c r="X162" s="12"/>
      <c r="Y162" s="12"/>
      <c r="Z162" s="12"/>
    </row>
    <row r="163" spans="1:26" ht="22.5" hidden="1" customHeight="1" x14ac:dyDescent="0.2">
      <c r="A163" s="12"/>
      <c r="B163" s="12"/>
      <c r="C163" s="12"/>
      <c r="D163" s="12"/>
      <c r="E163" s="12"/>
      <c r="F163" s="12"/>
      <c r="G163" s="12"/>
      <c r="H163" s="12"/>
      <c r="I163" s="12"/>
      <c r="J163" s="12"/>
      <c r="K163" s="12"/>
      <c r="L163" s="33"/>
      <c r="M163" s="33"/>
      <c r="N163" s="33"/>
      <c r="O163" s="12"/>
      <c r="P163" s="12"/>
      <c r="Q163" s="12"/>
      <c r="R163" s="12"/>
      <c r="S163" s="12"/>
      <c r="T163" s="12"/>
      <c r="U163" s="12"/>
      <c r="V163" s="12"/>
      <c r="W163" s="12"/>
      <c r="X163" s="12"/>
      <c r="Y163" s="12"/>
      <c r="Z163" s="12"/>
    </row>
    <row r="164" spans="1:26" ht="22.5" hidden="1" customHeight="1" x14ac:dyDescent="0.2">
      <c r="A164" s="12"/>
      <c r="B164" s="12"/>
      <c r="C164" s="12"/>
      <c r="D164" s="12"/>
      <c r="E164" s="12"/>
      <c r="F164" s="12"/>
      <c r="G164" s="12"/>
      <c r="H164" s="12"/>
      <c r="I164" s="12"/>
      <c r="J164" s="12"/>
      <c r="K164" s="12"/>
      <c r="L164" s="33"/>
      <c r="M164" s="33"/>
      <c r="N164" s="33"/>
      <c r="O164" s="12"/>
      <c r="P164" s="12"/>
      <c r="Q164" s="12"/>
      <c r="R164" s="12"/>
      <c r="S164" s="12"/>
      <c r="T164" s="12"/>
      <c r="U164" s="12"/>
      <c r="V164" s="12"/>
      <c r="W164" s="12"/>
      <c r="X164" s="12"/>
      <c r="Y164" s="12"/>
      <c r="Z164" s="12"/>
    </row>
    <row r="165" spans="1:26" ht="22.5" hidden="1" customHeight="1" x14ac:dyDescent="0.2">
      <c r="A165" s="12"/>
      <c r="B165" s="12"/>
      <c r="C165" s="12"/>
      <c r="D165" s="12"/>
      <c r="E165" s="12"/>
      <c r="F165" s="12"/>
      <c r="G165" s="12"/>
      <c r="H165" s="12"/>
      <c r="I165" s="12"/>
      <c r="J165" s="12"/>
      <c r="K165" s="12"/>
      <c r="L165" s="33"/>
      <c r="M165" s="33"/>
      <c r="N165" s="33"/>
      <c r="O165" s="12"/>
      <c r="P165" s="12"/>
      <c r="Q165" s="12"/>
      <c r="R165" s="12"/>
      <c r="S165" s="12"/>
      <c r="T165" s="12"/>
      <c r="U165" s="12"/>
      <c r="V165" s="12"/>
      <c r="W165" s="12"/>
      <c r="X165" s="12"/>
      <c r="Y165" s="12"/>
      <c r="Z165" s="12"/>
    </row>
    <row r="166" spans="1:26" ht="22.5" hidden="1" customHeight="1" x14ac:dyDescent="0.2">
      <c r="A166" s="12"/>
      <c r="B166" s="12"/>
      <c r="C166" s="12"/>
      <c r="D166" s="12"/>
      <c r="E166" s="12"/>
      <c r="F166" s="12"/>
      <c r="G166" s="12"/>
      <c r="H166" s="12"/>
      <c r="I166" s="12"/>
      <c r="J166" s="12"/>
      <c r="K166" s="12"/>
      <c r="L166" s="33"/>
      <c r="M166" s="33"/>
      <c r="N166" s="33"/>
      <c r="O166" s="12"/>
      <c r="P166" s="12"/>
      <c r="Q166" s="12"/>
      <c r="R166" s="12"/>
      <c r="S166" s="12"/>
      <c r="T166" s="12"/>
      <c r="U166" s="12"/>
      <c r="V166" s="12"/>
      <c r="W166" s="12"/>
      <c r="X166" s="12"/>
      <c r="Y166" s="12"/>
      <c r="Z166" s="12"/>
    </row>
    <row r="167" spans="1:26" ht="22.5" hidden="1" customHeight="1" x14ac:dyDescent="0.2">
      <c r="A167" s="12"/>
      <c r="B167" s="12"/>
      <c r="C167" s="12"/>
      <c r="D167" s="12"/>
      <c r="E167" s="12"/>
      <c r="F167" s="12"/>
      <c r="G167" s="12"/>
      <c r="H167" s="12"/>
      <c r="I167" s="12"/>
      <c r="J167" s="12"/>
      <c r="K167" s="12"/>
      <c r="L167" s="33"/>
      <c r="M167" s="33"/>
      <c r="N167" s="33"/>
      <c r="O167" s="12"/>
      <c r="P167" s="12"/>
      <c r="Q167" s="12"/>
      <c r="R167" s="12"/>
      <c r="S167" s="12"/>
      <c r="T167" s="12"/>
      <c r="U167" s="12"/>
      <c r="V167" s="12"/>
      <c r="W167" s="12"/>
      <c r="X167" s="12"/>
      <c r="Y167" s="12"/>
      <c r="Z167" s="12"/>
    </row>
    <row r="168" spans="1:26" ht="22.5" hidden="1" customHeight="1" x14ac:dyDescent="0.2">
      <c r="A168" s="12"/>
      <c r="B168" s="12"/>
      <c r="C168" s="12"/>
      <c r="D168" s="12"/>
      <c r="E168" s="12"/>
      <c r="F168" s="12"/>
      <c r="G168" s="12"/>
      <c r="H168" s="12"/>
      <c r="I168" s="12"/>
      <c r="J168" s="12"/>
      <c r="K168" s="12"/>
      <c r="L168" s="33"/>
      <c r="M168" s="33"/>
      <c r="N168" s="33"/>
      <c r="O168" s="12"/>
      <c r="P168" s="12"/>
      <c r="Q168" s="12"/>
      <c r="R168" s="12"/>
      <c r="S168" s="12"/>
      <c r="T168" s="12"/>
      <c r="U168" s="12"/>
      <c r="V168" s="12"/>
      <c r="W168" s="12"/>
      <c r="X168" s="12"/>
      <c r="Y168" s="12"/>
      <c r="Z168" s="12"/>
    </row>
    <row r="169" spans="1:26" ht="22.5" hidden="1" customHeight="1" x14ac:dyDescent="0.2">
      <c r="A169" s="12"/>
      <c r="B169" s="12"/>
      <c r="C169" s="12"/>
      <c r="D169" s="12"/>
      <c r="E169" s="12"/>
      <c r="F169" s="12"/>
      <c r="G169" s="12"/>
      <c r="H169" s="12"/>
      <c r="I169" s="12"/>
      <c r="J169" s="12"/>
      <c r="K169" s="12"/>
      <c r="L169" s="33"/>
      <c r="M169" s="33"/>
      <c r="N169" s="33"/>
      <c r="O169" s="12"/>
      <c r="P169" s="12"/>
      <c r="Q169" s="12"/>
      <c r="R169" s="12"/>
      <c r="S169" s="12"/>
      <c r="T169" s="12"/>
      <c r="U169" s="12"/>
      <c r="V169" s="12"/>
      <c r="W169" s="12"/>
      <c r="X169" s="12"/>
      <c r="Y169" s="12"/>
      <c r="Z169" s="12"/>
    </row>
    <row r="170" spans="1:26" ht="22.5" hidden="1" customHeight="1" x14ac:dyDescent="0.2">
      <c r="A170" s="12"/>
      <c r="B170" s="12"/>
      <c r="C170" s="12"/>
      <c r="D170" s="12"/>
      <c r="E170" s="12"/>
      <c r="F170" s="12"/>
      <c r="G170" s="12"/>
      <c r="H170" s="12"/>
      <c r="I170" s="12"/>
      <c r="J170" s="12"/>
      <c r="K170" s="12"/>
      <c r="L170" s="33"/>
      <c r="M170" s="33"/>
      <c r="N170" s="33"/>
      <c r="O170" s="12"/>
      <c r="P170" s="12"/>
      <c r="Q170" s="12"/>
      <c r="R170" s="12"/>
      <c r="S170" s="12"/>
      <c r="T170" s="12"/>
      <c r="U170" s="12"/>
      <c r="V170" s="12"/>
      <c r="W170" s="12"/>
      <c r="X170" s="12"/>
      <c r="Y170" s="12"/>
      <c r="Z170" s="12"/>
    </row>
    <row r="171" spans="1:26" ht="22.5" hidden="1" customHeight="1" x14ac:dyDescent="0.2">
      <c r="A171" s="12"/>
      <c r="B171" s="12"/>
      <c r="C171" s="12"/>
      <c r="D171" s="12"/>
      <c r="E171" s="12"/>
      <c r="F171" s="12"/>
      <c r="G171" s="12"/>
      <c r="H171" s="12"/>
      <c r="I171" s="12"/>
      <c r="J171" s="12"/>
      <c r="K171" s="12"/>
      <c r="L171" s="33"/>
      <c r="M171" s="33"/>
      <c r="N171" s="33"/>
      <c r="O171" s="12"/>
      <c r="P171" s="12"/>
      <c r="Q171" s="12"/>
      <c r="R171" s="12"/>
      <c r="S171" s="12"/>
      <c r="T171" s="12"/>
      <c r="U171" s="12"/>
      <c r="V171" s="12"/>
      <c r="W171" s="12"/>
      <c r="X171" s="12"/>
      <c r="Y171" s="12"/>
      <c r="Z171" s="12"/>
    </row>
    <row r="172" spans="1:26" ht="22.5" hidden="1" customHeight="1" x14ac:dyDescent="0.2">
      <c r="A172" s="12"/>
      <c r="B172" s="12"/>
      <c r="C172" s="12"/>
      <c r="D172" s="12"/>
      <c r="E172" s="12"/>
      <c r="F172" s="12"/>
      <c r="G172" s="12"/>
      <c r="H172" s="12"/>
      <c r="I172" s="12"/>
      <c r="J172" s="12"/>
      <c r="K172" s="12"/>
      <c r="L172" s="33"/>
      <c r="M172" s="33"/>
      <c r="N172" s="33"/>
      <c r="O172" s="12"/>
      <c r="P172" s="12"/>
      <c r="Q172" s="12"/>
      <c r="R172" s="12"/>
      <c r="S172" s="12"/>
      <c r="T172" s="12"/>
      <c r="U172" s="12"/>
      <c r="V172" s="12"/>
      <c r="W172" s="12"/>
      <c r="X172" s="12"/>
      <c r="Y172" s="12"/>
      <c r="Z172" s="12"/>
    </row>
    <row r="173" spans="1:26" ht="22.5" hidden="1" customHeight="1" x14ac:dyDescent="0.2">
      <c r="A173" s="12"/>
      <c r="B173" s="12"/>
      <c r="C173" s="12"/>
      <c r="D173" s="12"/>
      <c r="E173" s="12"/>
      <c r="F173" s="12"/>
      <c r="G173" s="12"/>
      <c r="H173" s="12"/>
      <c r="I173" s="12"/>
      <c r="J173" s="12"/>
      <c r="K173" s="12"/>
      <c r="L173" s="33"/>
      <c r="M173" s="33"/>
      <c r="N173" s="33"/>
      <c r="O173" s="12"/>
      <c r="P173" s="12"/>
      <c r="Q173" s="12"/>
      <c r="R173" s="12"/>
      <c r="S173" s="12"/>
      <c r="T173" s="12"/>
      <c r="U173" s="12"/>
      <c r="V173" s="12"/>
      <c r="W173" s="12"/>
      <c r="X173" s="12"/>
      <c r="Y173" s="12"/>
      <c r="Z173" s="12"/>
    </row>
    <row r="174" spans="1:26" ht="22.5" hidden="1" customHeight="1" x14ac:dyDescent="0.2">
      <c r="A174" s="12"/>
      <c r="B174" s="12"/>
      <c r="C174" s="12"/>
      <c r="D174" s="12"/>
      <c r="E174" s="12"/>
      <c r="F174" s="12"/>
      <c r="G174" s="12"/>
      <c r="H174" s="12"/>
      <c r="I174" s="12"/>
      <c r="J174" s="12"/>
      <c r="K174" s="12"/>
      <c r="L174" s="33"/>
      <c r="M174" s="33"/>
      <c r="N174" s="33"/>
      <c r="O174" s="12"/>
      <c r="P174" s="12"/>
      <c r="Q174" s="12"/>
      <c r="R174" s="12"/>
      <c r="S174" s="12"/>
      <c r="T174" s="12"/>
      <c r="U174" s="12"/>
      <c r="V174" s="12"/>
      <c r="W174" s="12"/>
      <c r="X174" s="12"/>
      <c r="Y174" s="12"/>
      <c r="Z174" s="12"/>
    </row>
    <row r="175" spans="1:26" ht="22.5" hidden="1" customHeight="1" x14ac:dyDescent="0.2">
      <c r="A175" s="12"/>
      <c r="B175" s="12"/>
      <c r="C175" s="12"/>
      <c r="D175" s="12"/>
      <c r="E175" s="12"/>
      <c r="F175" s="12"/>
      <c r="G175" s="12"/>
      <c r="H175" s="12"/>
      <c r="I175" s="12"/>
      <c r="J175" s="12"/>
      <c r="K175" s="12"/>
      <c r="L175" s="33"/>
      <c r="M175" s="33"/>
      <c r="N175" s="33"/>
      <c r="O175" s="12"/>
      <c r="P175" s="12"/>
      <c r="Q175" s="12"/>
      <c r="R175" s="12"/>
      <c r="S175" s="12"/>
      <c r="T175" s="12"/>
      <c r="U175" s="12"/>
      <c r="V175" s="12"/>
      <c r="W175" s="12"/>
      <c r="X175" s="12"/>
      <c r="Y175" s="12"/>
      <c r="Z175" s="12"/>
    </row>
    <row r="176" spans="1:26" ht="22.5" hidden="1" customHeight="1" x14ac:dyDescent="0.2">
      <c r="A176" s="12"/>
      <c r="B176" s="12"/>
      <c r="C176" s="12"/>
      <c r="D176" s="12"/>
      <c r="E176" s="12"/>
      <c r="F176" s="12"/>
      <c r="G176" s="12"/>
      <c r="H176" s="12"/>
      <c r="I176" s="12"/>
      <c r="J176" s="12"/>
      <c r="K176" s="12"/>
      <c r="L176" s="33"/>
      <c r="M176" s="33"/>
      <c r="N176" s="33"/>
      <c r="O176" s="12"/>
      <c r="P176" s="12"/>
      <c r="Q176" s="12"/>
      <c r="R176" s="12"/>
      <c r="S176" s="12"/>
      <c r="T176" s="12"/>
      <c r="U176" s="12"/>
      <c r="V176" s="12"/>
      <c r="W176" s="12"/>
      <c r="X176" s="12"/>
      <c r="Y176" s="12"/>
      <c r="Z176" s="12"/>
    </row>
    <row r="177" spans="1:26" ht="22.5" hidden="1" customHeight="1" x14ac:dyDescent="0.2">
      <c r="A177" s="12"/>
      <c r="B177" s="12"/>
      <c r="C177" s="12"/>
      <c r="D177" s="12"/>
      <c r="E177" s="12"/>
      <c r="F177" s="12"/>
      <c r="G177" s="12"/>
      <c r="H177" s="12"/>
      <c r="I177" s="12"/>
      <c r="J177" s="12"/>
      <c r="K177" s="12"/>
      <c r="L177" s="33"/>
      <c r="M177" s="33"/>
      <c r="N177" s="33"/>
      <c r="O177" s="12"/>
      <c r="P177" s="12"/>
      <c r="Q177" s="12"/>
      <c r="R177" s="12"/>
      <c r="S177" s="12"/>
      <c r="T177" s="12"/>
      <c r="U177" s="12"/>
      <c r="V177" s="12"/>
      <c r="W177" s="12"/>
      <c r="X177" s="12"/>
      <c r="Y177" s="12"/>
      <c r="Z177" s="12"/>
    </row>
    <row r="178" spans="1:26" ht="22.5" hidden="1" customHeight="1" x14ac:dyDescent="0.2">
      <c r="A178" s="12"/>
      <c r="B178" s="12"/>
      <c r="C178" s="12"/>
      <c r="D178" s="12"/>
      <c r="E178" s="12"/>
      <c r="F178" s="12"/>
      <c r="G178" s="12"/>
      <c r="H178" s="12"/>
      <c r="I178" s="12"/>
      <c r="J178" s="12"/>
      <c r="K178" s="12"/>
      <c r="L178" s="33"/>
      <c r="M178" s="33"/>
      <c r="N178" s="33"/>
      <c r="O178" s="12"/>
      <c r="P178" s="12"/>
      <c r="Q178" s="12"/>
      <c r="R178" s="12"/>
      <c r="S178" s="12"/>
      <c r="T178" s="12"/>
      <c r="U178" s="12"/>
      <c r="V178" s="12"/>
      <c r="W178" s="12"/>
      <c r="X178" s="12"/>
      <c r="Y178" s="12"/>
      <c r="Z178" s="12"/>
    </row>
    <row r="179" spans="1:26" ht="22.5" hidden="1" customHeight="1" x14ac:dyDescent="0.2">
      <c r="A179" s="12"/>
      <c r="B179" s="12"/>
      <c r="C179" s="12"/>
      <c r="D179" s="12"/>
      <c r="E179" s="12"/>
      <c r="F179" s="12"/>
      <c r="G179" s="12"/>
      <c r="H179" s="12"/>
      <c r="I179" s="12"/>
      <c r="J179" s="12"/>
      <c r="K179" s="12"/>
      <c r="L179" s="33"/>
      <c r="M179" s="33"/>
      <c r="N179" s="33"/>
      <c r="O179" s="12"/>
      <c r="P179" s="12"/>
      <c r="Q179" s="12"/>
      <c r="R179" s="12"/>
      <c r="S179" s="12"/>
      <c r="T179" s="12"/>
      <c r="U179" s="12"/>
      <c r="V179" s="12"/>
      <c r="W179" s="12"/>
      <c r="X179" s="12"/>
      <c r="Y179" s="12"/>
      <c r="Z179" s="12"/>
    </row>
    <row r="180" spans="1:26" ht="22.5" hidden="1" customHeight="1" x14ac:dyDescent="0.2">
      <c r="A180" s="12"/>
      <c r="B180" s="12"/>
      <c r="C180" s="12"/>
      <c r="D180" s="12"/>
      <c r="E180" s="12"/>
      <c r="F180" s="12"/>
      <c r="G180" s="12"/>
      <c r="H180" s="12"/>
      <c r="I180" s="12"/>
      <c r="J180" s="12"/>
      <c r="K180" s="12"/>
      <c r="L180" s="33"/>
      <c r="M180" s="33"/>
      <c r="N180" s="33"/>
      <c r="O180" s="12"/>
      <c r="P180" s="12"/>
      <c r="Q180" s="12"/>
      <c r="R180" s="12"/>
      <c r="S180" s="12"/>
      <c r="T180" s="12"/>
      <c r="U180" s="12"/>
      <c r="V180" s="12"/>
      <c r="W180" s="12"/>
      <c r="X180" s="12"/>
      <c r="Y180" s="12"/>
      <c r="Z180" s="12"/>
    </row>
    <row r="181" spans="1:26" ht="22.5" hidden="1" customHeight="1" x14ac:dyDescent="0.2">
      <c r="A181" s="12"/>
      <c r="B181" s="12"/>
      <c r="C181" s="12"/>
      <c r="D181" s="12"/>
      <c r="E181" s="12"/>
      <c r="F181" s="12"/>
      <c r="G181" s="12"/>
      <c r="H181" s="12"/>
      <c r="I181" s="12"/>
      <c r="J181" s="12"/>
      <c r="K181" s="12"/>
      <c r="L181" s="33"/>
      <c r="M181" s="33"/>
      <c r="N181" s="33"/>
      <c r="O181" s="12"/>
      <c r="P181" s="12"/>
      <c r="Q181" s="12"/>
      <c r="R181" s="12"/>
      <c r="S181" s="12"/>
      <c r="T181" s="12"/>
      <c r="U181" s="12"/>
      <c r="V181" s="12"/>
      <c r="W181" s="12"/>
      <c r="X181" s="12"/>
      <c r="Y181" s="12"/>
      <c r="Z181" s="12"/>
    </row>
    <row r="182" spans="1:26" ht="22.5" hidden="1" customHeight="1" x14ac:dyDescent="0.2">
      <c r="A182" s="12"/>
      <c r="B182" s="12"/>
      <c r="C182" s="12"/>
      <c r="D182" s="12"/>
      <c r="E182" s="12"/>
      <c r="F182" s="12"/>
      <c r="G182" s="12"/>
      <c r="H182" s="12"/>
      <c r="I182" s="12"/>
      <c r="J182" s="12"/>
      <c r="K182" s="12"/>
      <c r="L182" s="33"/>
      <c r="M182" s="33"/>
      <c r="N182" s="33"/>
      <c r="O182" s="12"/>
      <c r="P182" s="12"/>
      <c r="Q182" s="12"/>
      <c r="R182" s="12"/>
      <c r="S182" s="12"/>
      <c r="T182" s="12"/>
      <c r="U182" s="12"/>
      <c r="V182" s="12"/>
      <c r="W182" s="12"/>
      <c r="X182" s="12"/>
      <c r="Y182" s="12"/>
      <c r="Z182" s="12"/>
    </row>
    <row r="183" spans="1:26" ht="22.5" hidden="1" customHeight="1" x14ac:dyDescent="0.2">
      <c r="A183" s="12"/>
      <c r="B183" s="12"/>
      <c r="C183" s="12"/>
      <c r="D183" s="12"/>
      <c r="E183" s="12"/>
      <c r="F183" s="12"/>
      <c r="G183" s="12"/>
      <c r="H183" s="12"/>
      <c r="I183" s="12"/>
      <c r="J183" s="12"/>
      <c r="K183" s="12"/>
      <c r="L183" s="33"/>
      <c r="M183" s="33"/>
      <c r="N183" s="33"/>
      <c r="O183" s="12"/>
      <c r="P183" s="12"/>
      <c r="Q183" s="12"/>
      <c r="R183" s="12"/>
      <c r="S183" s="12"/>
      <c r="T183" s="12"/>
      <c r="U183" s="12"/>
      <c r="V183" s="12"/>
      <c r="W183" s="12"/>
      <c r="X183" s="12"/>
      <c r="Y183" s="12"/>
      <c r="Z183" s="12"/>
    </row>
    <row r="184" spans="1:26" ht="22.5" hidden="1" customHeight="1" x14ac:dyDescent="0.2">
      <c r="A184" s="12"/>
      <c r="B184" s="12"/>
      <c r="C184" s="12"/>
      <c r="D184" s="12"/>
      <c r="E184" s="12"/>
      <c r="F184" s="12"/>
      <c r="G184" s="12"/>
      <c r="H184" s="12"/>
      <c r="I184" s="12"/>
      <c r="J184" s="12"/>
      <c r="K184" s="12"/>
      <c r="L184" s="33"/>
      <c r="M184" s="33"/>
      <c r="N184" s="33"/>
      <c r="O184" s="12"/>
      <c r="P184" s="12"/>
      <c r="Q184" s="12"/>
      <c r="R184" s="12"/>
      <c r="S184" s="12"/>
      <c r="T184" s="12"/>
      <c r="U184" s="12"/>
      <c r="V184" s="12"/>
      <c r="W184" s="12"/>
      <c r="X184" s="12"/>
      <c r="Y184" s="12"/>
      <c r="Z184" s="12"/>
    </row>
    <row r="185" spans="1:26" ht="22.5" hidden="1" customHeight="1" x14ac:dyDescent="0.2">
      <c r="A185" s="12"/>
      <c r="B185" s="12"/>
      <c r="C185" s="12"/>
      <c r="D185" s="12"/>
      <c r="E185" s="12"/>
      <c r="F185" s="12"/>
      <c r="G185" s="12"/>
      <c r="H185" s="12"/>
      <c r="I185" s="12"/>
      <c r="J185" s="12"/>
      <c r="K185" s="12"/>
      <c r="L185" s="33"/>
      <c r="M185" s="33"/>
      <c r="N185" s="33"/>
      <c r="O185" s="12"/>
      <c r="P185" s="12"/>
      <c r="Q185" s="12"/>
      <c r="R185" s="12"/>
      <c r="S185" s="12"/>
      <c r="T185" s="12"/>
      <c r="U185" s="12"/>
      <c r="V185" s="12"/>
      <c r="W185" s="12"/>
      <c r="X185" s="12"/>
      <c r="Y185" s="12"/>
      <c r="Z185" s="12"/>
    </row>
    <row r="186" spans="1:26" ht="22.5" hidden="1" customHeight="1" x14ac:dyDescent="0.2">
      <c r="A186" s="12"/>
      <c r="B186" s="12"/>
      <c r="C186" s="12"/>
      <c r="D186" s="12"/>
      <c r="E186" s="12"/>
      <c r="F186" s="12"/>
      <c r="G186" s="12"/>
      <c r="H186" s="12"/>
      <c r="I186" s="12"/>
      <c r="J186" s="12"/>
      <c r="K186" s="12"/>
      <c r="L186" s="33"/>
      <c r="M186" s="33"/>
      <c r="N186" s="33"/>
      <c r="O186" s="12"/>
      <c r="P186" s="12"/>
      <c r="Q186" s="12"/>
      <c r="R186" s="12"/>
      <c r="S186" s="12"/>
      <c r="T186" s="12"/>
      <c r="U186" s="12"/>
      <c r="V186" s="12"/>
      <c r="W186" s="12"/>
      <c r="X186" s="12"/>
      <c r="Y186" s="12"/>
      <c r="Z186" s="12"/>
    </row>
    <row r="187" spans="1:26" ht="22.5" hidden="1" customHeight="1" x14ac:dyDescent="0.2">
      <c r="A187" s="12"/>
      <c r="B187" s="12"/>
      <c r="C187" s="12"/>
      <c r="D187" s="12"/>
      <c r="E187" s="12"/>
      <c r="F187" s="12"/>
      <c r="G187" s="12"/>
      <c r="H187" s="12"/>
      <c r="I187" s="12"/>
      <c r="J187" s="12"/>
      <c r="K187" s="12"/>
      <c r="L187" s="33"/>
      <c r="M187" s="33"/>
      <c r="N187" s="33"/>
      <c r="O187" s="12"/>
      <c r="P187" s="12"/>
      <c r="Q187" s="12"/>
      <c r="R187" s="12"/>
      <c r="S187" s="12"/>
      <c r="T187" s="12"/>
      <c r="U187" s="12"/>
      <c r="V187" s="12"/>
      <c r="W187" s="12"/>
      <c r="X187" s="12"/>
      <c r="Y187" s="12"/>
      <c r="Z187" s="12"/>
    </row>
    <row r="188" spans="1:26" ht="22.5" hidden="1" customHeight="1" x14ac:dyDescent="0.2">
      <c r="A188" s="12"/>
      <c r="B188" s="12"/>
      <c r="C188" s="12"/>
      <c r="D188" s="12"/>
      <c r="E188" s="12"/>
      <c r="F188" s="12"/>
      <c r="G188" s="12"/>
      <c r="H188" s="12"/>
      <c r="I188" s="12"/>
      <c r="J188" s="12"/>
      <c r="K188" s="12"/>
      <c r="L188" s="33"/>
      <c r="M188" s="33"/>
      <c r="N188" s="33"/>
      <c r="O188" s="12"/>
      <c r="P188" s="12"/>
      <c r="Q188" s="12"/>
      <c r="R188" s="12"/>
      <c r="S188" s="12"/>
      <c r="T188" s="12"/>
      <c r="U188" s="12"/>
      <c r="V188" s="12"/>
      <c r="W188" s="12"/>
      <c r="X188" s="12"/>
      <c r="Y188" s="12"/>
      <c r="Z188" s="12"/>
    </row>
    <row r="189" spans="1:26" ht="22.5" hidden="1" customHeight="1" x14ac:dyDescent="0.2">
      <c r="A189" s="12"/>
      <c r="B189" s="12"/>
      <c r="C189" s="12"/>
      <c r="D189" s="12"/>
      <c r="E189" s="12"/>
      <c r="F189" s="12"/>
      <c r="G189" s="12"/>
      <c r="H189" s="12"/>
      <c r="I189" s="12"/>
      <c r="J189" s="12"/>
      <c r="K189" s="12"/>
      <c r="L189" s="33"/>
      <c r="M189" s="33"/>
      <c r="N189" s="33"/>
      <c r="O189" s="12"/>
      <c r="P189" s="12"/>
      <c r="Q189" s="12"/>
      <c r="R189" s="12"/>
      <c r="S189" s="12"/>
      <c r="T189" s="12"/>
      <c r="U189" s="12"/>
      <c r="V189" s="12"/>
      <c r="W189" s="12"/>
      <c r="X189" s="12"/>
      <c r="Y189" s="12"/>
      <c r="Z189" s="12"/>
    </row>
    <row r="190" spans="1:26" ht="22.5" hidden="1" customHeight="1" x14ac:dyDescent="0.2">
      <c r="A190" s="12"/>
      <c r="B190" s="12"/>
      <c r="C190" s="12"/>
      <c r="D190" s="12"/>
      <c r="E190" s="12"/>
      <c r="F190" s="12"/>
      <c r="G190" s="12"/>
      <c r="H190" s="12"/>
      <c r="I190" s="12"/>
      <c r="J190" s="12"/>
      <c r="K190" s="12"/>
      <c r="L190" s="33"/>
      <c r="M190" s="33"/>
      <c r="N190" s="33"/>
      <c r="O190" s="12"/>
      <c r="P190" s="12"/>
      <c r="Q190" s="12"/>
      <c r="R190" s="12"/>
      <c r="S190" s="12"/>
      <c r="T190" s="12"/>
      <c r="U190" s="12"/>
      <c r="V190" s="12"/>
      <c r="W190" s="12"/>
      <c r="X190" s="12"/>
      <c r="Y190" s="12"/>
      <c r="Z190" s="12"/>
    </row>
    <row r="191" spans="1:26" ht="22.5" hidden="1" customHeight="1" x14ac:dyDescent="0.2">
      <c r="A191" s="12"/>
      <c r="B191" s="12"/>
      <c r="C191" s="12"/>
      <c r="D191" s="12"/>
      <c r="E191" s="12"/>
      <c r="F191" s="12"/>
      <c r="G191" s="12"/>
      <c r="H191" s="12"/>
      <c r="I191" s="12"/>
      <c r="J191" s="12"/>
      <c r="K191" s="12"/>
      <c r="L191" s="33"/>
      <c r="M191" s="33"/>
      <c r="N191" s="33"/>
      <c r="O191" s="12"/>
      <c r="P191" s="12"/>
      <c r="Q191" s="12"/>
      <c r="R191" s="12"/>
      <c r="S191" s="12"/>
      <c r="T191" s="12"/>
      <c r="U191" s="12"/>
      <c r="V191" s="12"/>
      <c r="W191" s="12"/>
      <c r="X191" s="12"/>
      <c r="Y191" s="12"/>
      <c r="Z191" s="12"/>
    </row>
    <row r="192" spans="1:26" ht="22.5" hidden="1" customHeight="1" x14ac:dyDescent="0.2">
      <c r="A192" s="12"/>
      <c r="B192" s="12"/>
      <c r="C192" s="12"/>
      <c r="D192" s="12"/>
      <c r="E192" s="12"/>
      <c r="F192" s="12"/>
      <c r="G192" s="12"/>
      <c r="H192" s="12"/>
      <c r="I192" s="12"/>
      <c r="J192" s="12"/>
      <c r="K192" s="12"/>
      <c r="L192" s="33"/>
      <c r="M192" s="33"/>
      <c r="N192" s="33"/>
      <c r="O192" s="12"/>
      <c r="P192" s="12"/>
      <c r="Q192" s="12"/>
      <c r="R192" s="12"/>
      <c r="S192" s="12"/>
      <c r="T192" s="12"/>
      <c r="U192" s="12"/>
      <c r="V192" s="12"/>
      <c r="W192" s="12"/>
      <c r="X192" s="12"/>
      <c r="Y192" s="12"/>
      <c r="Z192" s="12"/>
    </row>
    <row r="193" spans="1:26" ht="22.5" hidden="1" customHeight="1" x14ac:dyDescent="0.2">
      <c r="A193" s="12"/>
      <c r="B193" s="12"/>
      <c r="C193" s="12"/>
      <c r="D193" s="12"/>
      <c r="E193" s="12"/>
      <c r="F193" s="12"/>
      <c r="G193" s="12"/>
      <c r="H193" s="12"/>
      <c r="I193" s="12"/>
      <c r="J193" s="12"/>
      <c r="K193" s="12"/>
      <c r="L193" s="33"/>
      <c r="M193" s="33"/>
      <c r="N193" s="33"/>
      <c r="O193" s="12"/>
      <c r="P193" s="12"/>
      <c r="Q193" s="12"/>
      <c r="R193" s="12"/>
      <c r="S193" s="12"/>
      <c r="T193" s="12"/>
      <c r="U193" s="12"/>
      <c r="V193" s="12"/>
      <c r="W193" s="12"/>
      <c r="X193" s="12"/>
      <c r="Y193" s="12"/>
      <c r="Z193" s="12"/>
    </row>
    <row r="194" spans="1:26" ht="22.5" hidden="1" customHeight="1" x14ac:dyDescent="0.2">
      <c r="A194" s="12"/>
      <c r="B194" s="12"/>
      <c r="C194" s="12"/>
      <c r="D194" s="12"/>
      <c r="E194" s="12"/>
      <c r="F194" s="12"/>
      <c r="G194" s="12"/>
      <c r="H194" s="12"/>
      <c r="I194" s="12"/>
      <c r="J194" s="12"/>
      <c r="K194" s="12"/>
      <c r="L194" s="33"/>
      <c r="M194" s="33"/>
      <c r="N194" s="33"/>
      <c r="O194" s="12"/>
      <c r="P194" s="12"/>
      <c r="Q194" s="12"/>
      <c r="R194" s="12"/>
      <c r="S194" s="12"/>
      <c r="T194" s="12"/>
      <c r="U194" s="12"/>
      <c r="V194" s="12"/>
      <c r="W194" s="12"/>
      <c r="X194" s="12"/>
      <c r="Y194" s="12"/>
      <c r="Z194" s="12"/>
    </row>
    <row r="195" spans="1:26" ht="22.5" hidden="1" customHeight="1" x14ac:dyDescent="0.2">
      <c r="A195" s="12"/>
      <c r="B195" s="12"/>
      <c r="C195" s="12"/>
      <c r="D195" s="12"/>
      <c r="E195" s="12"/>
      <c r="F195" s="12"/>
      <c r="G195" s="12"/>
      <c r="H195" s="12"/>
      <c r="I195" s="12"/>
      <c r="J195" s="12"/>
      <c r="K195" s="12"/>
      <c r="L195" s="33"/>
      <c r="M195" s="33"/>
      <c r="N195" s="33"/>
      <c r="O195" s="12"/>
      <c r="P195" s="12"/>
      <c r="Q195" s="12"/>
      <c r="R195" s="12"/>
      <c r="S195" s="12"/>
      <c r="T195" s="12"/>
      <c r="U195" s="12"/>
      <c r="V195" s="12"/>
      <c r="W195" s="12"/>
      <c r="X195" s="12"/>
      <c r="Y195" s="12"/>
      <c r="Z195" s="12"/>
    </row>
    <row r="196" spans="1:26" ht="22.5" hidden="1" customHeight="1" x14ac:dyDescent="0.2">
      <c r="A196" s="12"/>
      <c r="B196" s="12"/>
      <c r="C196" s="12"/>
      <c r="D196" s="12"/>
      <c r="E196" s="12"/>
      <c r="F196" s="12"/>
      <c r="G196" s="12"/>
      <c r="H196" s="12"/>
      <c r="I196" s="12"/>
      <c r="J196" s="12"/>
      <c r="K196" s="12"/>
      <c r="L196" s="33"/>
      <c r="M196" s="33"/>
      <c r="N196" s="33"/>
      <c r="O196" s="12"/>
      <c r="P196" s="12"/>
      <c r="Q196" s="12"/>
      <c r="R196" s="12"/>
      <c r="S196" s="12"/>
      <c r="T196" s="12"/>
      <c r="U196" s="12"/>
      <c r="V196" s="12"/>
      <c r="W196" s="12"/>
      <c r="X196" s="12"/>
      <c r="Y196" s="12"/>
      <c r="Z196" s="12"/>
    </row>
    <row r="197" spans="1:26" ht="22.5" hidden="1" customHeight="1" x14ac:dyDescent="0.2">
      <c r="A197" s="12"/>
      <c r="B197" s="12"/>
      <c r="C197" s="12"/>
      <c r="D197" s="12"/>
      <c r="E197" s="12"/>
      <c r="F197" s="12"/>
      <c r="G197" s="12"/>
      <c r="H197" s="12"/>
      <c r="I197" s="12"/>
      <c r="J197" s="12"/>
      <c r="K197" s="12"/>
      <c r="L197" s="33"/>
      <c r="M197" s="33"/>
      <c r="N197" s="33"/>
      <c r="O197" s="12"/>
      <c r="P197" s="12"/>
      <c r="Q197" s="12"/>
      <c r="R197" s="12"/>
      <c r="S197" s="12"/>
      <c r="T197" s="12"/>
      <c r="U197" s="12"/>
      <c r="V197" s="12"/>
      <c r="W197" s="12"/>
      <c r="X197" s="12"/>
      <c r="Y197" s="12"/>
      <c r="Z197" s="12"/>
    </row>
    <row r="198" spans="1:26" ht="22.5" hidden="1" customHeight="1" x14ac:dyDescent="0.2">
      <c r="A198" s="12"/>
      <c r="B198" s="12"/>
      <c r="C198" s="12"/>
      <c r="D198" s="12"/>
      <c r="E198" s="12"/>
      <c r="F198" s="12"/>
      <c r="G198" s="12"/>
      <c r="H198" s="12"/>
      <c r="I198" s="12"/>
      <c r="J198" s="12"/>
      <c r="K198" s="12"/>
      <c r="L198" s="33"/>
      <c r="M198" s="33"/>
      <c r="N198" s="33"/>
      <c r="O198" s="12"/>
      <c r="P198" s="12"/>
      <c r="Q198" s="12"/>
      <c r="R198" s="12"/>
      <c r="S198" s="12"/>
      <c r="T198" s="12"/>
      <c r="U198" s="12"/>
      <c r="V198" s="12"/>
      <c r="W198" s="12"/>
      <c r="X198" s="12"/>
      <c r="Y198" s="12"/>
      <c r="Z198" s="12"/>
    </row>
    <row r="199" spans="1:26" ht="22.5" hidden="1" customHeight="1" x14ac:dyDescent="0.2">
      <c r="A199" s="12"/>
      <c r="B199" s="12"/>
      <c r="C199" s="12"/>
      <c r="D199" s="12"/>
      <c r="E199" s="12"/>
      <c r="F199" s="12"/>
      <c r="G199" s="12"/>
      <c r="H199" s="12"/>
      <c r="I199" s="12"/>
      <c r="J199" s="12"/>
      <c r="K199" s="12"/>
      <c r="L199" s="33"/>
      <c r="M199" s="33"/>
      <c r="N199" s="33"/>
      <c r="O199" s="12"/>
      <c r="P199" s="12"/>
      <c r="Q199" s="12"/>
      <c r="R199" s="12"/>
      <c r="S199" s="12"/>
      <c r="T199" s="12"/>
      <c r="U199" s="12"/>
      <c r="V199" s="12"/>
      <c r="W199" s="12"/>
      <c r="X199" s="12"/>
      <c r="Y199" s="12"/>
      <c r="Z199" s="12"/>
    </row>
    <row r="200" spans="1:26" ht="22.5" hidden="1" customHeight="1" x14ac:dyDescent="0.2">
      <c r="A200" s="12"/>
      <c r="B200" s="12"/>
      <c r="C200" s="12"/>
      <c r="D200" s="12"/>
      <c r="E200" s="12"/>
      <c r="F200" s="12"/>
      <c r="G200" s="12"/>
      <c r="H200" s="12"/>
      <c r="I200" s="12"/>
      <c r="J200" s="12"/>
      <c r="K200" s="12"/>
      <c r="L200" s="33"/>
      <c r="M200" s="33"/>
      <c r="N200" s="33"/>
      <c r="O200" s="12"/>
      <c r="P200" s="12"/>
      <c r="Q200" s="12"/>
      <c r="R200" s="12"/>
      <c r="S200" s="12"/>
      <c r="T200" s="12"/>
      <c r="U200" s="12"/>
      <c r="V200" s="12"/>
      <c r="W200" s="12"/>
      <c r="X200" s="12"/>
      <c r="Y200" s="12"/>
      <c r="Z200" s="12"/>
    </row>
    <row r="201" spans="1:26" ht="22.5" hidden="1" customHeight="1" x14ac:dyDescent="0.2">
      <c r="A201" s="12"/>
      <c r="B201" s="12"/>
      <c r="C201" s="12"/>
      <c r="D201" s="12"/>
      <c r="E201" s="12"/>
      <c r="F201" s="12"/>
      <c r="G201" s="12"/>
      <c r="H201" s="12"/>
      <c r="I201" s="12"/>
      <c r="J201" s="12"/>
      <c r="K201" s="12"/>
      <c r="L201" s="33"/>
      <c r="M201" s="33"/>
      <c r="N201" s="33"/>
      <c r="O201" s="12"/>
      <c r="P201" s="12"/>
      <c r="Q201" s="12"/>
      <c r="R201" s="12"/>
      <c r="S201" s="12"/>
      <c r="T201" s="12"/>
      <c r="U201" s="12"/>
      <c r="V201" s="12"/>
      <c r="W201" s="12"/>
      <c r="X201" s="12"/>
      <c r="Y201" s="12"/>
      <c r="Z201" s="12"/>
    </row>
    <row r="202" spans="1:26" ht="22.5" hidden="1" customHeight="1" x14ac:dyDescent="0.2">
      <c r="A202" s="12"/>
      <c r="B202" s="12"/>
      <c r="C202" s="12"/>
      <c r="D202" s="12"/>
      <c r="E202" s="12"/>
      <c r="F202" s="12"/>
      <c r="G202" s="12"/>
      <c r="H202" s="12"/>
      <c r="I202" s="12"/>
      <c r="J202" s="12"/>
      <c r="K202" s="12"/>
      <c r="L202" s="33"/>
      <c r="M202" s="33"/>
      <c r="N202" s="33"/>
      <c r="O202" s="12"/>
      <c r="P202" s="12"/>
      <c r="Q202" s="12"/>
      <c r="R202" s="12"/>
      <c r="S202" s="12"/>
      <c r="T202" s="12"/>
      <c r="U202" s="12"/>
      <c r="V202" s="12"/>
      <c r="W202" s="12"/>
      <c r="X202" s="12"/>
      <c r="Y202" s="12"/>
      <c r="Z202" s="12"/>
    </row>
    <row r="203" spans="1:26" ht="22.5" hidden="1" customHeight="1" x14ac:dyDescent="0.2">
      <c r="A203" s="12"/>
      <c r="B203" s="12"/>
      <c r="C203" s="12"/>
      <c r="D203" s="12"/>
      <c r="E203" s="12"/>
      <c r="F203" s="12"/>
      <c r="G203" s="12"/>
      <c r="H203" s="12"/>
      <c r="I203" s="12"/>
      <c r="J203" s="12"/>
      <c r="K203" s="12"/>
      <c r="L203" s="33"/>
      <c r="M203" s="33"/>
      <c r="N203" s="33"/>
      <c r="O203" s="12"/>
      <c r="P203" s="12"/>
      <c r="Q203" s="12"/>
      <c r="R203" s="12"/>
      <c r="S203" s="12"/>
      <c r="T203" s="12"/>
      <c r="U203" s="12"/>
      <c r="V203" s="12"/>
      <c r="W203" s="12"/>
      <c r="X203" s="12"/>
      <c r="Y203" s="12"/>
      <c r="Z203" s="12"/>
    </row>
    <row r="204" spans="1:26" ht="22.5" hidden="1" customHeight="1" x14ac:dyDescent="0.2">
      <c r="A204" s="12"/>
      <c r="B204" s="12"/>
      <c r="C204" s="12"/>
      <c r="D204" s="12"/>
      <c r="E204" s="12"/>
      <c r="F204" s="12"/>
      <c r="G204" s="12"/>
      <c r="H204" s="12"/>
      <c r="I204" s="12"/>
      <c r="J204" s="12"/>
      <c r="K204" s="12"/>
      <c r="L204" s="33"/>
      <c r="M204" s="33"/>
      <c r="N204" s="33"/>
      <c r="O204" s="12"/>
      <c r="P204" s="12"/>
      <c r="Q204" s="12"/>
      <c r="R204" s="12"/>
      <c r="S204" s="12"/>
      <c r="T204" s="12"/>
      <c r="U204" s="12"/>
      <c r="V204" s="12"/>
      <c r="W204" s="12"/>
      <c r="X204" s="12"/>
      <c r="Y204" s="12"/>
      <c r="Z204" s="12"/>
    </row>
    <row r="205" spans="1:26" ht="22.5" hidden="1" customHeight="1" x14ac:dyDescent="0.2">
      <c r="A205" s="12"/>
      <c r="B205" s="12"/>
      <c r="C205" s="12"/>
      <c r="D205" s="12"/>
      <c r="E205" s="12"/>
      <c r="F205" s="12"/>
      <c r="G205" s="12"/>
      <c r="H205" s="12"/>
      <c r="I205" s="12"/>
      <c r="J205" s="12"/>
      <c r="K205" s="12"/>
      <c r="L205" s="33"/>
      <c r="M205" s="33"/>
      <c r="N205" s="33"/>
      <c r="O205" s="12"/>
      <c r="P205" s="12"/>
      <c r="Q205" s="12"/>
      <c r="R205" s="12"/>
      <c r="S205" s="12"/>
      <c r="T205" s="12"/>
      <c r="U205" s="12"/>
      <c r="V205" s="12"/>
      <c r="W205" s="12"/>
      <c r="X205" s="12"/>
      <c r="Y205" s="12"/>
      <c r="Z205" s="12"/>
    </row>
    <row r="206" spans="1:26" ht="22.5" hidden="1" customHeight="1" x14ac:dyDescent="0.2">
      <c r="A206" s="12"/>
      <c r="B206" s="12"/>
      <c r="C206" s="12"/>
      <c r="D206" s="12"/>
      <c r="E206" s="12"/>
      <c r="F206" s="12"/>
      <c r="G206" s="12"/>
      <c r="H206" s="12"/>
      <c r="I206" s="12"/>
      <c r="J206" s="12"/>
      <c r="K206" s="12"/>
      <c r="L206" s="33"/>
      <c r="M206" s="33"/>
      <c r="N206" s="33"/>
      <c r="O206" s="12"/>
      <c r="P206" s="12"/>
      <c r="Q206" s="12"/>
      <c r="R206" s="12"/>
      <c r="S206" s="12"/>
      <c r="T206" s="12"/>
      <c r="U206" s="12"/>
      <c r="V206" s="12"/>
      <c r="W206" s="12"/>
      <c r="X206" s="12"/>
      <c r="Y206" s="12"/>
      <c r="Z206" s="12"/>
    </row>
    <row r="207" spans="1:26" ht="22.5" hidden="1" customHeight="1" x14ac:dyDescent="0.2">
      <c r="A207" s="12"/>
      <c r="B207" s="12"/>
      <c r="C207" s="12"/>
      <c r="D207" s="12"/>
      <c r="E207" s="12"/>
      <c r="F207" s="12"/>
      <c r="G207" s="12"/>
      <c r="H207" s="12"/>
      <c r="I207" s="12"/>
      <c r="J207" s="12"/>
      <c r="K207" s="12"/>
      <c r="L207" s="33"/>
      <c r="M207" s="33"/>
      <c r="N207" s="33"/>
      <c r="O207" s="12"/>
      <c r="P207" s="12"/>
      <c r="Q207" s="12"/>
      <c r="R207" s="12"/>
      <c r="S207" s="12"/>
      <c r="T207" s="12"/>
      <c r="U207" s="12"/>
      <c r="V207" s="12"/>
      <c r="W207" s="12"/>
      <c r="X207" s="12"/>
      <c r="Y207" s="12"/>
      <c r="Z207" s="12"/>
    </row>
    <row r="208" spans="1:26" ht="22.5" hidden="1" customHeight="1" x14ac:dyDescent="0.2">
      <c r="A208" s="12"/>
      <c r="B208" s="12"/>
      <c r="C208" s="12"/>
      <c r="D208" s="12"/>
      <c r="E208" s="12"/>
      <c r="F208" s="12"/>
      <c r="G208" s="12"/>
      <c r="H208" s="12"/>
      <c r="I208" s="12"/>
      <c r="J208" s="12"/>
      <c r="K208" s="12"/>
      <c r="L208" s="33"/>
      <c r="M208" s="33"/>
      <c r="N208" s="33"/>
      <c r="O208" s="12"/>
      <c r="P208" s="12"/>
      <c r="Q208" s="12"/>
      <c r="R208" s="12"/>
      <c r="S208" s="12"/>
      <c r="T208" s="12"/>
      <c r="U208" s="12"/>
      <c r="V208" s="12"/>
      <c r="W208" s="12"/>
      <c r="X208" s="12"/>
      <c r="Y208" s="12"/>
      <c r="Z208" s="12"/>
    </row>
    <row r="209" spans="1:26" ht="22.5" hidden="1" customHeight="1" x14ac:dyDescent="0.2">
      <c r="A209" s="12"/>
      <c r="B209" s="12"/>
      <c r="C209" s="12"/>
      <c r="D209" s="12"/>
      <c r="E209" s="12"/>
      <c r="F209" s="12"/>
      <c r="G209" s="12"/>
      <c r="H209" s="12"/>
      <c r="I209" s="12"/>
      <c r="J209" s="12"/>
      <c r="K209" s="12"/>
      <c r="L209" s="33"/>
      <c r="M209" s="33"/>
      <c r="N209" s="33"/>
      <c r="O209" s="12"/>
      <c r="P209" s="12"/>
      <c r="Q209" s="12"/>
      <c r="R209" s="12"/>
      <c r="S209" s="12"/>
      <c r="T209" s="12"/>
      <c r="U209" s="12"/>
      <c r="V209" s="12"/>
      <c r="W209" s="12"/>
      <c r="X209" s="12"/>
      <c r="Y209" s="12"/>
      <c r="Z209" s="12"/>
    </row>
    <row r="210" spans="1:26" ht="22.5" hidden="1" customHeight="1" x14ac:dyDescent="0.2">
      <c r="A210" s="12"/>
      <c r="B210" s="12"/>
      <c r="C210" s="12"/>
      <c r="D210" s="12"/>
      <c r="E210" s="12"/>
      <c r="F210" s="12"/>
      <c r="G210" s="12"/>
      <c r="H210" s="12"/>
      <c r="I210" s="12"/>
      <c r="J210" s="12"/>
      <c r="K210" s="12"/>
      <c r="L210" s="33"/>
      <c r="M210" s="33"/>
      <c r="N210" s="33"/>
      <c r="O210" s="12"/>
      <c r="P210" s="12"/>
      <c r="Q210" s="12"/>
      <c r="R210" s="12"/>
      <c r="S210" s="12"/>
      <c r="T210" s="12"/>
      <c r="U210" s="12"/>
      <c r="V210" s="12"/>
      <c r="W210" s="12"/>
      <c r="X210" s="12"/>
      <c r="Y210" s="12"/>
      <c r="Z210" s="12"/>
    </row>
    <row r="211" spans="1:26" ht="22.5" hidden="1" customHeight="1" x14ac:dyDescent="0.2">
      <c r="A211" s="12"/>
      <c r="B211" s="12"/>
      <c r="C211" s="12"/>
      <c r="D211" s="12"/>
      <c r="E211" s="12"/>
      <c r="F211" s="12"/>
      <c r="G211" s="12"/>
      <c r="H211" s="12"/>
      <c r="I211" s="12"/>
      <c r="J211" s="12"/>
      <c r="K211" s="12"/>
      <c r="L211" s="33"/>
      <c r="M211" s="33"/>
      <c r="N211" s="33"/>
      <c r="O211" s="12"/>
      <c r="P211" s="12"/>
      <c r="Q211" s="12"/>
      <c r="R211" s="12"/>
      <c r="S211" s="12"/>
      <c r="T211" s="12"/>
      <c r="U211" s="12"/>
      <c r="V211" s="12"/>
      <c r="W211" s="12"/>
      <c r="X211" s="12"/>
      <c r="Y211" s="12"/>
      <c r="Z211" s="12"/>
    </row>
    <row r="212" spans="1:26" ht="22.5" hidden="1" customHeight="1" x14ac:dyDescent="0.2">
      <c r="A212" s="12"/>
      <c r="B212" s="12"/>
      <c r="C212" s="12"/>
      <c r="D212" s="12"/>
      <c r="E212" s="12"/>
      <c r="F212" s="12"/>
      <c r="G212" s="12"/>
      <c r="H212" s="12"/>
      <c r="I212" s="12"/>
      <c r="J212" s="12"/>
      <c r="K212" s="12"/>
      <c r="L212" s="33"/>
      <c r="M212" s="33"/>
      <c r="N212" s="33"/>
      <c r="O212" s="12"/>
      <c r="P212" s="12"/>
      <c r="Q212" s="12"/>
      <c r="R212" s="12"/>
      <c r="S212" s="12"/>
      <c r="T212" s="12"/>
      <c r="U212" s="12"/>
      <c r="V212" s="12"/>
      <c r="W212" s="12"/>
      <c r="X212" s="12"/>
      <c r="Y212" s="12"/>
      <c r="Z212" s="12"/>
    </row>
    <row r="213" spans="1:26" ht="22.5" hidden="1" customHeight="1" x14ac:dyDescent="0.2">
      <c r="A213" s="12"/>
      <c r="B213" s="12"/>
      <c r="C213" s="12"/>
      <c r="D213" s="12"/>
      <c r="E213" s="12"/>
      <c r="F213" s="12"/>
      <c r="G213" s="12"/>
      <c r="H213" s="12"/>
      <c r="I213" s="12"/>
      <c r="J213" s="12"/>
      <c r="K213" s="12"/>
      <c r="L213" s="33"/>
      <c r="M213" s="33"/>
      <c r="N213" s="33"/>
      <c r="O213" s="12"/>
      <c r="P213" s="12"/>
      <c r="Q213" s="12"/>
      <c r="R213" s="12"/>
      <c r="S213" s="12"/>
      <c r="T213" s="12"/>
      <c r="U213" s="12"/>
      <c r="V213" s="12"/>
      <c r="W213" s="12"/>
      <c r="X213" s="12"/>
      <c r="Y213" s="12"/>
      <c r="Z213" s="12"/>
    </row>
    <row r="214" spans="1:26" ht="22.5" hidden="1" customHeight="1" x14ac:dyDescent="0.2">
      <c r="A214" s="12"/>
      <c r="B214" s="12"/>
      <c r="C214" s="12"/>
      <c r="D214" s="12"/>
      <c r="E214" s="12"/>
      <c r="F214" s="12"/>
      <c r="G214" s="12"/>
      <c r="H214" s="12"/>
      <c r="I214" s="12"/>
      <c r="J214" s="12"/>
      <c r="K214" s="12"/>
      <c r="L214" s="33"/>
      <c r="M214" s="33"/>
      <c r="N214" s="33"/>
      <c r="O214" s="12"/>
      <c r="P214" s="12"/>
      <c r="Q214" s="12"/>
      <c r="R214" s="12"/>
      <c r="S214" s="12"/>
      <c r="T214" s="12"/>
      <c r="U214" s="12"/>
      <c r="V214" s="12"/>
      <c r="W214" s="12"/>
      <c r="X214" s="12"/>
      <c r="Y214" s="12"/>
      <c r="Z214" s="12"/>
    </row>
    <row r="215" spans="1:26" ht="22.5" hidden="1" customHeight="1" x14ac:dyDescent="0.2">
      <c r="A215" s="12"/>
      <c r="B215" s="12"/>
      <c r="C215" s="12"/>
      <c r="D215" s="12"/>
      <c r="E215" s="12"/>
      <c r="F215" s="12"/>
      <c r="G215" s="12"/>
      <c r="H215" s="12"/>
      <c r="I215" s="12"/>
      <c r="J215" s="12"/>
      <c r="K215" s="12"/>
      <c r="L215" s="33"/>
      <c r="M215" s="33"/>
      <c r="N215" s="33"/>
      <c r="O215" s="12"/>
      <c r="P215" s="12"/>
      <c r="Q215" s="12"/>
      <c r="R215" s="12"/>
      <c r="S215" s="12"/>
      <c r="T215" s="12"/>
      <c r="U215" s="12"/>
      <c r="V215" s="12"/>
      <c r="W215" s="12"/>
      <c r="X215" s="12"/>
      <c r="Y215" s="12"/>
      <c r="Z215" s="12"/>
    </row>
    <row r="216" spans="1:26" ht="22.5" hidden="1" customHeight="1" x14ac:dyDescent="0.2">
      <c r="A216" s="12"/>
      <c r="B216" s="12"/>
      <c r="C216" s="12"/>
      <c r="D216" s="12"/>
      <c r="E216" s="12"/>
      <c r="F216" s="12"/>
      <c r="G216" s="12"/>
      <c r="H216" s="12"/>
      <c r="I216" s="12"/>
      <c r="J216" s="12"/>
      <c r="K216" s="12"/>
      <c r="L216" s="33"/>
      <c r="M216" s="33"/>
      <c r="N216" s="33"/>
      <c r="O216" s="12"/>
      <c r="P216" s="12"/>
      <c r="Q216" s="12"/>
      <c r="R216" s="12"/>
      <c r="S216" s="12"/>
      <c r="T216" s="12"/>
      <c r="U216" s="12"/>
      <c r="V216" s="12"/>
      <c r="W216" s="12"/>
      <c r="X216" s="12"/>
      <c r="Y216" s="12"/>
      <c r="Z216" s="12"/>
    </row>
    <row r="217" spans="1:26" ht="22.5" hidden="1" customHeight="1" x14ac:dyDescent="0.2">
      <c r="A217" s="12"/>
      <c r="B217" s="12"/>
      <c r="C217" s="12"/>
      <c r="D217" s="12"/>
      <c r="E217" s="12"/>
      <c r="F217" s="12"/>
      <c r="G217" s="12"/>
      <c r="H217" s="12"/>
      <c r="I217" s="12"/>
      <c r="J217" s="12"/>
      <c r="K217" s="12"/>
      <c r="L217" s="33"/>
      <c r="M217" s="33"/>
      <c r="N217" s="33"/>
      <c r="O217" s="12"/>
      <c r="P217" s="12"/>
      <c r="Q217" s="12"/>
      <c r="R217" s="12"/>
      <c r="S217" s="12"/>
      <c r="T217" s="12"/>
      <c r="U217" s="12"/>
      <c r="V217" s="12"/>
      <c r="W217" s="12"/>
      <c r="X217" s="12"/>
      <c r="Y217" s="12"/>
      <c r="Z217" s="12"/>
    </row>
    <row r="218" spans="1:26" ht="22.5" hidden="1" customHeight="1" x14ac:dyDescent="0.2">
      <c r="A218" s="12"/>
      <c r="B218" s="12"/>
      <c r="C218" s="12"/>
      <c r="D218" s="12"/>
      <c r="E218" s="12"/>
      <c r="F218" s="12"/>
      <c r="G218" s="12"/>
      <c r="H218" s="12"/>
      <c r="I218" s="12"/>
      <c r="J218" s="12"/>
      <c r="K218" s="12"/>
      <c r="L218" s="33"/>
      <c r="M218" s="33"/>
      <c r="N218" s="33"/>
      <c r="O218" s="12"/>
      <c r="P218" s="12"/>
      <c r="Q218" s="12"/>
      <c r="R218" s="12"/>
      <c r="S218" s="12"/>
      <c r="T218" s="12"/>
      <c r="U218" s="12"/>
      <c r="V218" s="12"/>
      <c r="W218" s="12"/>
      <c r="X218" s="12"/>
      <c r="Y218" s="12"/>
      <c r="Z218" s="12"/>
    </row>
    <row r="219" spans="1:26" ht="22.5" hidden="1" customHeight="1" x14ac:dyDescent="0.2">
      <c r="A219" s="12"/>
      <c r="B219" s="12"/>
      <c r="C219" s="12"/>
      <c r="D219" s="12"/>
      <c r="E219" s="12"/>
      <c r="F219" s="12"/>
      <c r="G219" s="12"/>
      <c r="H219" s="12"/>
      <c r="I219" s="12"/>
      <c r="J219" s="12"/>
      <c r="K219" s="12"/>
      <c r="L219" s="33"/>
      <c r="M219" s="33"/>
      <c r="N219" s="33"/>
      <c r="O219" s="12"/>
      <c r="P219" s="12"/>
      <c r="Q219" s="12"/>
      <c r="R219" s="12"/>
      <c r="S219" s="12"/>
      <c r="T219" s="12"/>
      <c r="U219" s="12"/>
      <c r="V219" s="12"/>
      <c r="W219" s="12"/>
      <c r="X219" s="12"/>
      <c r="Y219" s="12"/>
      <c r="Z219" s="12"/>
    </row>
    <row r="220" spans="1:26" ht="22.5" hidden="1" customHeight="1" x14ac:dyDescent="0.2">
      <c r="A220" s="12"/>
      <c r="B220" s="12"/>
      <c r="C220" s="12"/>
      <c r="D220" s="12"/>
      <c r="E220" s="12"/>
      <c r="F220" s="12"/>
      <c r="G220" s="12"/>
      <c r="H220" s="12"/>
      <c r="I220" s="12"/>
      <c r="J220" s="12"/>
      <c r="K220" s="12"/>
      <c r="L220" s="33"/>
      <c r="M220" s="33"/>
      <c r="N220" s="33"/>
      <c r="O220" s="12"/>
      <c r="P220" s="12"/>
      <c r="Q220" s="12"/>
      <c r="R220" s="12"/>
      <c r="S220" s="12"/>
      <c r="T220" s="12"/>
      <c r="U220" s="12"/>
      <c r="V220" s="12"/>
      <c r="W220" s="12"/>
      <c r="X220" s="12"/>
      <c r="Y220" s="12"/>
      <c r="Z220" s="12"/>
    </row>
    <row r="221" spans="1:26" ht="22.5" hidden="1" customHeight="1" x14ac:dyDescent="0.2">
      <c r="A221" s="12"/>
      <c r="B221" s="12"/>
      <c r="C221" s="12"/>
      <c r="D221" s="12"/>
      <c r="E221" s="12"/>
      <c r="F221" s="12"/>
      <c r="G221" s="12"/>
      <c r="H221" s="12"/>
      <c r="I221" s="12"/>
      <c r="J221" s="12"/>
      <c r="K221" s="12"/>
      <c r="L221" s="33"/>
      <c r="M221" s="33"/>
      <c r="N221" s="33"/>
      <c r="O221" s="12"/>
      <c r="P221" s="12"/>
      <c r="Q221" s="12"/>
      <c r="R221" s="12"/>
      <c r="S221" s="12"/>
      <c r="T221" s="12"/>
      <c r="U221" s="12"/>
      <c r="V221" s="12"/>
      <c r="W221" s="12"/>
      <c r="X221" s="12"/>
      <c r="Y221" s="12"/>
      <c r="Z221" s="12"/>
    </row>
    <row r="222" spans="1:26" ht="22.5" hidden="1" customHeight="1" x14ac:dyDescent="0.2">
      <c r="A222" s="12"/>
      <c r="B222" s="12"/>
      <c r="C222" s="12"/>
      <c r="D222" s="12"/>
      <c r="E222" s="12"/>
      <c r="F222" s="12"/>
      <c r="G222" s="12"/>
      <c r="H222" s="12"/>
      <c r="I222" s="12"/>
      <c r="J222" s="12"/>
      <c r="K222" s="12"/>
      <c r="L222" s="33"/>
      <c r="M222" s="33"/>
      <c r="N222" s="33"/>
      <c r="O222" s="12"/>
      <c r="P222" s="12"/>
      <c r="Q222" s="12"/>
      <c r="R222" s="12"/>
      <c r="S222" s="12"/>
      <c r="T222" s="12"/>
      <c r="U222" s="12"/>
      <c r="V222" s="12"/>
      <c r="W222" s="12"/>
      <c r="X222" s="12"/>
      <c r="Y222" s="12"/>
      <c r="Z222" s="12"/>
    </row>
    <row r="223" spans="1:26" ht="22.5" hidden="1" customHeight="1" x14ac:dyDescent="0.2">
      <c r="A223" s="12"/>
      <c r="B223" s="12"/>
      <c r="C223" s="12"/>
      <c r="D223" s="12"/>
      <c r="E223" s="12"/>
      <c r="F223" s="12"/>
      <c r="G223" s="12"/>
      <c r="H223" s="12"/>
      <c r="I223" s="12"/>
      <c r="J223" s="12"/>
      <c r="K223" s="12"/>
      <c r="L223" s="33"/>
      <c r="M223" s="33"/>
      <c r="N223" s="33"/>
      <c r="O223" s="12"/>
      <c r="P223" s="12"/>
      <c r="Q223" s="12"/>
      <c r="R223" s="12"/>
      <c r="S223" s="12"/>
      <c r="T223" s="12"/>
      <c r="U223" s="12"/>
      <c r="V223" s="12"/>
      <c r="W223" s="12"/>
      <c r="X223" s="12"/>
      <c r="Y223" s="12"/>
      <c r="Z223" s="12"/>
    </row>
    <row r="224" spans="1:26" ht="22.5" hidden="1" customHeight="1" x14ac:dyDescent="0.2">
      <c r="A224" s="12"/>
      <c r="B224" s="12"/>
      <c r="C224" s="12"/>
      <c r="D224" s="12"/>
      <c r="E224" s="12"/>
      <c r="F224" s="12"/>
      <c r="G224" s="12"/>
      <c r="H224" s="12"/>
      <c r="I224" s="12"/>
      <c r="J224" s="12"/>
      <c r="K224" s="12"/>
      <c r="L224" s="33"/>
      <c r="M224" s="33"/>
      <c r="N224" s="33"/>
      <c r="O224" s="12"/>
      <c r="P224" s="12"/>
      <c r="Q224" s="12"/>
      <c r="R224" s="12"/>
      <c r="S224" s="12"/>
      <c r="T224" s="12"/>
      <c r="U224" s="12"/>
      <c r="V224" s="12"/>
      <c r="W224" s="12"/>
      <c r="X224" s="12"/>
      <c r="Y224" s="12"/>
      <c r="Z224" s="12"/>
    </row>
    <row r="225" spans="1:26" ht="22.5" hidden="1" customHeight="1" x14ac:dyDescent="0.2">
      <c r="A225" s="12"/>
      <c r="B225" s="12"/>
      <c r="C225" s="12"/>
      <c r="D225" s="12"/>
      <c r="E225" s="12"/>
      <c r="F225" s="12"/>
      <c r="G225" s="12"/>
      <c r="H225" s="12"/>
      <c r="I225" s="12"/>
      <c r="J225" s="12"/>
      <c r="K225" s="12"/>
      <c r="L225" s="33"/>
      <c r="M225" s="33"/>
      <c r="N225" s="33"/>
      <c r="O225" s="12"/>
      <c r="P225" s="12"/>
      <c r="Q225" s="12"/>
      <c r="R225" s="12"/>
      <c r="S225" s="12"/>
      <c r="T225" s="12"/>
      <c r="U225" s="12"/>
      <c r="V225" s="12"/>
      <c r="W225" s="12"/>
      <c r="X225" s="12"/>
      <c r="Y225" s="12"/>
      <c r="Z225" s="12"/>
    </row>
    <row r="226" spans="1:26" ht="22.5" hidden="1" customHeight="1" x14ac:dyDescent="0.2">
      <c r="A226" s="12"/>
      <c r="B226" s="12"/>
      <c r="C226" s="12"/>
      <c r="D226" s="12"/>
      <c r="E226" s="12"/>
      <c r="F226" s="12"/>
      <c r="G226" s="12"/>
      <c r="H226" s="12"/>
      <c r="I226" s="12"/>
      <c r="J226" s="12"/>
      <c r="K226" s="12"/>
      <c r="L226" s="33"/>
      <c r="M226" s="33"/>
      <c r="N226" s="33"/>
      <c r="O226" s="12"/>
      <c r="P226" s="12"/>
      <c r="Q226" s="12"/>
      <c r="R226" s="12"/>
      <c r="S226" s="12"/>
      <c r="T226" s="12"/>
      <c r="U226" s="12"/>
      <c r="V226" s="12"/>
      <c r="W226" s="12"/>
      <c r="X226" s="12"/>
      <c r="Y226" s="12"/>
      <c r="Z226" s="12"/>
    </row>
    <row r="227" spans="1:26" ht="22.5" hidden="1" customHeight="1" x14ac:dyDescent="0.2">
      <c r="A227" s="12"/>
      <c r="B227" s="12"/>
      <c r="C227" s="12"/>
      <c r="D227" s="12"/>
      <c r="E227" s="12"/>
      <c r="F227" s="12"/>
      <c r="G227" s="12"/>
      <c r="H227" s="12"/>
      <c r="I227" s="12"/>
      <c r="J227" s="12"/>
      <c r="K227" s="12"/>
      <c r="L227" s="33"/>
      <c r="M227" s="33"/>
      <c r="N227" s="33"/>
      <c r="O227" s="12"/>
      <c r="P227" s="12"/>
      <c r="Q227" s="12"/>
      <c r="R227" s="12"/>
      <c r="S227" s="12"/>
      <c r="T227" s="12"/>
      <c r="U227" s="12"/>
      <c r="V227" s="12"/>
      <c r="W227" s="12"/>
      <c r="X227" s="12"/>
      <c r="Y227" s="12"/>
      <c r="Z227" s="12"/>
    </row>
    <row r="228" spans="1:26" ht="22.5" hidden="1" customHeight="1" x14ac:dyDescent="0.2">
      <c r="A228" s="12"/>
      <c r="B228" s="12"/>
      <c r="C228" s="12"/>
      <c r="D228" s="12"/>
      <c r="E228" s="12"/>
      <c r="F228" s="12"/>
      <c r="G228" s="12"/>
      <c r="H228" s="12"/>
      <c r="I228" s="12"/>
      <c r="J228" s="12"/>
      <c r="K228" s="12"/>
      <c r="L228" s="33"/>
      <c r="M228" s="33"/>
      <c r="N228" s="33"/>
      <c r="O228" s="12"/>
      <c r="P228" s="12"/>
      <c r="Q228" s="12"/>
      <c r="R228" s="12"/>
      <c r="S228" s="12"/>
      <c r="T228" s="12"/>
      <c r="U228" s="12"/>
      <c r="V228" s="12"/>
      <c r="W228" s="12"/>
      <c r="X228" s="12"/>
      <c r="Y228" s="12"/>
      <c r="Z228" s="12"/>
    </row>
    <row r="229" spans="1:26" ht="22.5" hidden="1" customHeight="1" x14ac:dyDescent="0.2">
      <c r="A229" s="12"/>
      <c r="B229" s="12"/>
      <c r="C229" s="12"/>
      <c r="D229" s="12"/>
      <c r="E229" s="12"/>
      <c r="F229" s="12"/>
      <c r="G229" s="12"/>
      <c r="H229" s="12"/>
      <c r="I229" s="12"/>
      <c r="J229" s="12"/>
      <c r="K229" s="12"/>
      <c r="L229" s="33"/>
      <c r="M229" s="33"/>
      <c r="N229" s="33"/>
      <c r="O229" s="12"/>
      <c r="P229" s="12"/>
      <c r="Q229" s="12"/>
      <c r="R229" s="12"/>
      <c r="S229" s="12"/>
      <c r="T229" s="12"/>
      <c r="U229" s="12"/>
      <c r="V229" s="12"/>
      <c r="W229" s="12"/>
      <c r="X229" s="12"/>
      <c r="Y229" s="12"/>
      <c r="Z229" s="12"/>
    </row>
    <row r="230" spans="1:26" ht="22.5" hidden="1" customHeight="1" x14ac:dyDescent="0.2">
      <c r="A230" s="12"/>
      <c r="B230" s="12"/>
      <c r="C230" s="12"/>
      <c r="D230" s="12"/>
      <c r="E230" s="12"/>
      <c r="F230" s="12"/>
      <c r="G230" s="12"/>
      <c r="H230" s="12"/>
      <c r="I230" s="12"/>
      <c r="J230" s="12"/>
      <c r="K230" s="12"/>
      <c r="L230" s="33"/>
      <c r="M230" s="33"/>
      <c r="N230" s="33"/>
      <c r="O230" s="12"/>
      <c r="P230" s="12"/>
      <c r="Q230" s="12"/>
      <c r="R230" s="12"/>
      <c r="S230" s="12"/>
      <c r="T230" s="12"/>
      <c r="U230" s="12"/>
      <c r="V230" s="12"/>
      <c r="W230" s="12"/>
      <c r="X230" s="12"/>
      <c r="Y230" s="12"/>
      <c r="Z230" s="12"/>
    </row>
    <row r="231" spans="1:26" ht="22.5" hidden="1" customHeight="1" x14ac:dyDescent="0.2">
      <c r="A231" s="12"/>
      <c r="B231" s="12"/>
      <c r="C231" s="12"/>
      <c r="D231" s="12"/>
      <c r="E231" s="12"/>
      <c r="F231" s="12"/>
      <c r="G231" s="12"/>
      <c r="H231" s="12"/>
      <c r="I231" s="12"/>
      <c r="J231" s="12"/>
      <c r="K231" s="12"/>
      <c r="L231" s="33"/>
      <c r="M231" s="33"/>
      <c r="N231" s="33"/>
      <c r="O231" s="12"/>
      <c r="P231" s="12"/>
      <c r="Q231" s="12"/>
      <c r="R231" s="12"/>
      <c r="S231" s="12"/>
      <c r="T231" s="12"/>
      <c r="U231" s="12"/>
      <c r="V231" s="12"/>
      <c r="W231" s="12"/>
      <c r="X231" s="12"/>
      <c r="Y231" s="12"/>
      <c r="Z231" s="12"/>
    </row>
    <row r="232" spans="1:26" ht="22.5" hidden="1" customHeight="1" x14ac:dyDescent="0.2">
      <c r="A232" s="12"/>
      <c r="B232" s="12"/>
      <c r="C232" s="12"/>
      <c r="D232" s="12"/>
      <c r="E232" s="12"/>
      <c r="F232" s="12"/>
      <c r="G232" s="12"/>
      <c r="H232" s="12"/>
      <c r="I232" s="12"/>
      <c r="J232" s="12"/>
      <c r="K232" s="12"/>
      <c r="L232" s="33"/>
      <c r="M232" s="33"/>
      <c r="N232" s="33"/>
      <c r="O232" s="12"/>
      <c r="P232" s="12"/>
      <c r="Q232" s="12"/>
      <c r="R232" s="12"/>
      <c r="S232" s="12"/>
      <c r="T232" s="12"/>
      <c r="U232" s="12"/>
      <c r="V232" s="12"/>
      <c r="W232" s="12"/>
      <c r="X232" s="12"/>
      <c r="Y232" s="12"/>
      <c r="Z232" s="12"/>
    </row>
    <row r="233" spans="1:26" ht="22.5" hidden="1" customHeight="1" x14ac:dyDescent="0.2">
      <c r="A233" s="12"/>
      <c r="B233" s="12"/>
      <c r="C233" s="12"/>
      <c r="D233" s="12"/>
      <c r="E233" s="12"/>
      <c r="F233" s="12"/>
      <c r="G233" s="12"/>
      <c r="H233" s="12"/>
      <c r="I233" s="12"/>
      <c r="J233" s="12"/>
      <c r="K233" s="12"/>
      <c r="L233" s="33"/>
      <c r="M233" s="33"/>
      <c r="N233" s="33"/>
      <c r="O233" s="12"/>
      <c r="P233" s="12"/>
      <c r="Q233" s="12"/>
      <c r="R233" s="12"/>
      <c r="S233" s="12"/>
      <c r="T233" s="12"/>
      <c r="U233" s="12"/>
      <c r="V233" s="12"/>
      <c r="W233" s="12"/>
      <c r="X233" s="12"/>
      <c r="Y233" s="12"/>
      <c r="Z233" s="12"/>
    </row>
    <row r="234" spans="1:26" ht="22.5" hidden="1" customHeight="1" x14ac:dyDescent="0.2">
      <c r="A234" s="12"/>
      <c r="B234" s="12"/>
      <c r="C234" s="12"/>
      <c r="D234" s="12"/>
      <c r="E234" s="12"/>
      <c r="F234" s="12"/>
      <c r="G234" s="12"/>
      <c r="H234" s="12"/>
      <c r="I234" s="12"/>
      <c r="J234" s="12"/>
      <c r="K234" s="12"/>
      <c r="L234" s="33"/>
      <c r="M234" s="33"/>
      <c r="N234" s="33"/>
      <c r="O234" s="12"/>
      <c r="P234" s="12"/>
      <c r="Q234" s="12"/>
      <c r="R234" s="12"/>
      <c r="S234" s="12"/>
      <c r="T234" s="12"/>
      <c r="U234" s="12"/>
      <c r="V234" s="12"/>
      <c r="W234" s="12"/>
      <c r="X234" s="12"/>
      <c r="Y234" s="12"/>
      <c r="Z234" s="12"/>
    </row>
    <row r="235" spans="1:26" ht="22.5" hidden="1" customHeight="1" x14ac:dyDescent="0.2">
      <c r="A235" s="12"/>
      <c r="B235" s="12"/>
      <c r="C235" s="12"/>
      <c r="D235" s="12"/>
      <c r="E235" s="12"/>
      <c r="F235" s="12"/>
      <c r="G235" s="12"/>
      <c r="H235" s="12"/>
      <c r="I235" s="12"/>
      <c r="J235" s="12"/>
      <c r="K235" s="12"/>
      <c r="L235" s="33"/>
      <c r="M235" s="33"/>
      <c r="N235" s="33"/>
      <c r="O235" s="12"/>
      <c r="P235" s="12"/>
      <c r="Q235" s="12"/>
      <c r="R235" s="12"/>
      <c r="S235" s="12"/>
      <c r="T235" s="12"/>
      <c r="U235" s="12"/>
      <c r="V235" s="12"/>
      <c r="W235" s="12"/>
      <c r="X235" s="12"/>
      <c r="Y235" s="12"/>
      <c r="Z235" s="12"/>
    </row>
    <row r="236" spans="1:26" ht="22.5" hidden="1" customHeight="1" x14ac:dyDescent="0.2">
      <c r="A236" s="12"/>
      <c r="B236" s="12"/>
      <c r="C236" s="12"/>
      <c r="D236" s="12"/>
      <c r="E236" s="12"/>
      <c r="F236" s="12"/>
      <c r="G236" s="12"/>
      <c r="H236" s="12"/>
      <c r="I236" s="12"/>
      <c r="J236" s="12"/>
      <c r="K236" s="12"/>
      <c r="L236" s="33"/>
      <c r="M236" s="33"/>
      <c r="N236" s="33"/>
      <c r="O236" s="12"/>
      <c r="P236" s="12"/>
      <c r="Q236" s="12"/>
      <c r="R236" s="12"/>
      <c r="S236" s="12"/>
      <c r="T236" s="12"/>
      <c r="U236" s="12"/>
      <c r="V236" s="12"/>
      <c r="W236" s="12"/>
      <c r="X236" s="12"/>
      <c r="Y236" s="12"/>
      <c r="Z236" s="12"/>
    </row>
    <row r="237" spans="1:26" ht="22.5" hidden="1" customHeight="1" x14ac:dyDescent="0.2">
      <c r="A237" s="12"/>
      <c r="B237" s="12"/>
      <c r="C237" s="12"/>
      <c r="D237" s="12"/>
      <c r="E237" s="12"/>
      <c r="F237" s="12"/>
      <c r="G237" s="12"/>
      <c r="H237" s="12"/>
      <c r="I237" s="12"/>
      <c r="J237" s="12"/>
      <c r="K237" s="12"/>
      <c r="L237" s="33"/>
      <c r="M237" s="33"/>
      <c r="N237" s="33"/>
      <c r="O237" s="12"/>
      <c r="P237" s="12"/>
      <c r="Q237" s="12"/>
      <c r="R237" s="12"/>
      <c r="S237" s="12"/>
      <c r="T237" s="12"/>
      <c r="U237" s="12"/>
      <c r="V237" s="12"/>
      <c r="W237" s="12"/>
      <c r="X237" s="12"/>
      <c r="Y237" s="12"/>
      <c r="Z237" s="12"/>
    </row>
    <row r="238" spans="1:26" ht="22.5" hidden="1" customHeight="1" x14ac:dyDescent="0.2">
      <c r="A238" s="12"/>
      <c r="B238" s="12"/>
      <c r="C238" s="12"/>
      <c r="D238" s="12"/>
      <c r="E238" s="12"/>
      <c r="F238" s="12"/>
      <c r="G238" s="12"/>
      <c r="H238" s="12"/>
      <c r="I238" s="12"/>
      <c r="J238" s="12"/>
      <c r="K238" s="12"/>
      <c r="L238" s="33"/>
      <c r="M238" s="33"/>
      <c r="N238" s="33"/>
      <c r="O238" s="12"/>
      <c r="P238" s="12"/>
      <c r="Q238" s="12"/>
      <c r="R238" s="12"/>
      <c r="S238" s="12"/>
      <c r="T238" s="12"/>
      <c r="U238" s="12"/>
      <c r="V238" s="12"/>
      <c r="W238" s="12"/>
      <c r="X238" s="12"/>
      <c r="Y238" s="12"/>
      <c r="Z238" s="12"/>
    </row>
    <row r="239" spans="1:26" ht="22.5" hidden="1" customHeight="1" x14ac:dyDescent="0.2">
      <c r="A239" s="12"/>
      <c r="B239" s="12"/>
      <c r="C239" s="12"/>
      <c r="D239" s="12"/>
      <c r="E239" s="12"/>
      <c r="F239" s="12"/>
      <c r="G239" s="12"/>
      <c r="H239" s="12"/>
      <c r="I239" s="12"/>
      <c r="J239" s="12"/>
      <c r="K239" s="12"/>
      <c r="L239" s="33"/>
      <c r="M239" s="33"/>
      <c r="N239" s="33"/>
      <c r="O239" s="12"/>
      <c r="P239" s="12"/>
      <c r="Q239" s="12"/>
      <c r="R239" s="12"/>
      <c r="S239" s="12"/>
      <c r="T239" s="12"/>
      <c r="U239" s="12"/>
      <c r="V239" s="12"/>
      <c r="W239" s="12"/>
      <c r="X239" s="12"/>
      <c r="Y239" s="12"/>
      <c r="Z239" s="12"/>
    </row>
    <row r="240" spans="1:26" ht="22.5" hidden="1" customHeight="1" x14ac:dyDescent="0.2">
      <c r="A240" s="12"/>
      <c r="B240" s="12"/>
      <c r="C240" s="12"/>
      <c r="D240" s="12"/>
      <c r="E240" s="12"/>
      <c r="F240" s="12"/>
      <c r="G240" s="12"/>
      <c r="H240" s="12"/>
      <c r="I240" s="12"/>
      <c r="J240" s="12"/>
      <c r="K240" s="12"/>
      <c r="L240" s="33"/>
      <c r="M240" s="33"/>
      <c r="N240" s="33"/>
      <c r="O240" s="12"/>
      <c r="P240" s="12"/>
      <c r="Q240" s="12"/>
      <c r="R240" s="12"/>
      <c r="S240" s="12"/>
      <c r="T240" s="12"/>
      <c r="U240" s="12"/>
      <c r="V240" s="12"/>
      <c r="W240" s="12"/>
      <c r="X240" s="12"/>
      <c r="Y240" s="12"/>
      <c r="Z240" s="12"/>
    </row>
    <row r="241" spans="1:26" ht="22.5" hidden="1" customHeight="1" x14ac:dyDescent="0.2">
      <c r="A241" s="12"/>
      <c r="B241" s="12"/>
      <c r="C241" s="12"/>
      <c r="D241" s="12"/>
      <c r="E241" s="12"/>
      <c r="F241" s="12"/>
      <c r="G241" s="12"/>
      <c r="H241" s="12"/>
      <c r="I241" s="12"/>
      <c r="J241" s="12"/>
      <c r="K241" s="12"/>
      <c r="L241" s="33"/>
      <c r="M241" s="33"/>
      <c r="N241" s="33"/>
      <c r="O241" s="12"/>
      <c r="P241" s="12"/>
      <c r="Q241" s="12"/>
      <c r="R241" s="12"/>
      <c r="S241" s="12"/>
      <c r="T241" s="12"/>
      <c r="U241" s="12"/>
      <c r="V241" s="12"/>
      <c r="W241" s="12"/>
      <c r="X241" s="12"/>
      <c r="Y241" s="12"/>
      <c r="Z241" s="12"/>
    </row>
    <row r="242" spans="1:26" ht="22.5" hidden="1" customHeight="1" x14ac:dyDescent="0.2">
      <c r="A242" s="12"/>
      <c r="B242" s="12"/>
      <c r="C242" s="12"/>
      <c r="D242" s="12"/>
      <c r="E242" s="12"/>
      <c r="F242" s="12"/>
      <c r="G242" s="12"/>
      <c r="H242" s="12"/>
      <c r="I242" s="12"/>
      <c r="J242" s="12"/>
      <c r="K242" s="12"/>
      <c r="L242" s="33"/>
      <c r="M242" s="33"/>
      <c r="N242" s="33"/>
      <c r="O242" s="12"/>
      <c r="P242" s="12"/>
      <c r="Q242" s="12"/>
      <c r="R242" s="12"/>
      <c r="S242" s="12"/>
      <c r="T242" s="12"/>
      <c r="U242" s="12"/>
      <c r="V242" s="12"/>
      <c r="W242" s="12"/>
      <c r="X242" s="12"/>
      <c r="Y242" s="12"/>
      <c r="Z242" s="12"/>
    </row>
    <row r="243" spans="1:26" ht="22.5" hidden="1" customHeight="1" x14ac:dyDescent="0.2">
      <c r="A243" s="12"/>
      <c r="B243" s="12"/>
      <c r="C243" s="12"/>
      <c r="D243" s="12"/>
      <c r="E243" s="12"/>
      <c r="F243" s="12"/>
      <c r="G243" s="12"/>
      <c r="H243" s="12"/>
      <c r="I243" s="12"/>
      <c r="J243" s="12"/>
      <c r="K243" s="12"/>
      <c r="L243" s="33"/>
      <c r="M243" s="33"/>
      <c r="N243" s="33"/>
      <c r="O243" s="12"/>
      <c r="P243" s="12"/>
      <c r="Q243" s="12"/>
      <c r="R243" s="12"/>
      <c r="S243" s="12"/>
      <c r="T243" s="12"/>
      <c r="U243" s="12"/>
      <c r="V243" s="12"/>
      <c r="W243" s="12"/>
      <c r="X243" s="12"/>
      <c r="Y243" s="12"/>
      <c r="Z243" s="12"/>
    </row>
    <row r="244" spans="1:26" ht="22.5" hidden="1" customHeight="1" x14ac:dyDescent="0.2">
      <c r="A244" s="12"/>
      <c r="B244" s="12"/>
      <c r="C244" s="12"/>
      <c r="D244" s="12"/>
      <c r="E244" s="12"/>
      <c r="F244" s="12"/>
      <c r="G244" s="12"/>
      <c r="H244" s="12"/>
      <c r="I244" s="12"/>
      <c r="J244" s="12"/>
      <c r="K244" s="12"/>
      <c r="L244" s="33"/>
      <c r="M244" s="33"/>
      <c r="N244" s="33"/>
      <c r="O244" s="12"/>
      <c r="P244" s="12"/>
      <c r="Q244" s="12"/>
      <c r="R244" s="12"/>
      <c r="S244" s="12"/>
      <c r="T244" s="12"/>
      <c r="U244" s="12"/>
      <c r="V244" s="12"/>
      <c r="W244" s="12"/>
      <c r="X244" s="12"/>
      <c r="Y244" s="12"/>
      <c r="Z244" s="12"/>
    </row>
    <row r="245" spans="1:26" ht="22.5" hidden="1" customHeight="1" x14ac:dyDescent="0.2">
      <c r="A245" s="12"/>
      <c r="B245" s="12"/>
      <c r="C245" s="12"/>
      <c r="D245" s="12"/>
      <c r="E245" s="12"/>
      <c r="F245" s="12"/>
      <c r="G245" s="12"/>
      <c r="H245" s="12"/>
      <c r="I245" s="12"/>
      <c r="J245" s="12"/>
      <c r="K245" s="12"/>
      <c r="L245" s="33"/>
      <c r="M245" s="33"/>
      <c r="N245" s="33"/>
      <c r="O245" s="12"/>
      <c r="P245" s="12"/>
      <c r="Q245" s="12"/>
      <c r="R245" s="12"/>
      <c r="S245" s="12"/>
      <c r="T245" s="12"/>
      <c r="U245" s="12"/>
      <c r="V245" s="12"/>
      <c r="W245" s="12"/>
      <c r="X245" s="12"/>
      <c r="Y245" s="12"/>
      <c r="Z245" s="12"/>
    </row>
    <row r="246" spans="1:26" ht="22.5" hidden="1" customHeight="1" x14ac:dyDescent="0.2">
      <c r="A246" s="12"/>
      <c r="B246" s="12"/>
      <c r="C246" s="12"/>
      <c r="D246" s="12"/>
      <c r="E246" s="12"/>
      <c r="F246" s="12"/>
      <c r="G246" s="12"/>
      <c r="H246" s="12"/>
      <c r="I246" s="12"/>
      <c r="J246" s="12"/>
      <c r="K246" s="12"/>
      <c r="L246" s="33"/>
      <c r="M246" s="33"/>
      <c r="N246" s="33"/>
      <c r="O246" s="12"/>
      <c r="P246" s="12"/>
      <c r="Q246" s="12"/>
      <c r="R246" s="12"/>
      <c r="S246" s="12"/>
      <c r="T246" s="12"/>
      <c r="U246" s="12"/>
      <c r="V246" s="12"/>
      <c r="W246" s="12"/>
      <c r="X246" s="12"/>
      <c r="Y246" s="12"/>
      <c r="Z246" s="12"/>
    </row>
    <row r="247" spans="1:26" ht="22.5" hidden="1" customHeight="1" x14ac:dyDescent="0.2">
      <c r="A247" s="12"/>
      <c r="B247" s="12"/>
      <c r="C247" s="12"/>
      <c r="D247" s="12"/>
      <c r="E247" s="12"/>
      <c r="F247" s="12"/>
      <c r="G247" s="12"/>
      <c r="H247" s="12"/>
      <c r="I247" s="12"/>
      <c r="J247" s="12"/>
      <c r="K247" s="12"/>
      <c r="L247" s="33"/>
      <c r="M247" s="33"/>
      <c r="N247" s="33"/>
      <c r="O247" s="12"/>
      <c r="P247" s="12"/>
      <c r="Q247" s="12"/>
      <c r="R247" s="12"/>
      <c r="S247" s="12"/>
      <c r="T247" s="12"/>
      <c r="U247" s="12"/>
      <c r="V247" s="12"/>
      <c r="W247" s="12"/>
      <c r="X247" s="12"/>
      <c r="Y247" s="12"/>
      <c r="Z247" s="12"/>
    </row>
    <row r="248" spans="1:26" ht="22.5" hidden="1" customHeight="1" x14ac:dyDescent="0.2">
      <c r="A248" s="12"/>
      <c r="B248" s="12"/>
      <c r="C248" s="12"/>
      <c r="D248" s="12"/>
      <c r="E248" s="12"/>
      <c r="F248" s="12"/>
      <c r="G248" s="12"/>
      <c r="H248" s="12"/>
      <c r="I248" s="12"/>
      <c r="J248" s="12"/>
      <c r="K248" s="12"/>
      <c r="L248" s="33"/>
      <c r="M248" s="33"/>
      <c r="N248" s="33"/>
      <c r="O248" s="12"/>
      <c r="P248" s="12"/>
      <c r="Q248" s="12"/>
      <c r="R248" s="12"/>
      <c r="S248" s="12"/>
      <c r="T248" s="12"/>
      <c r="U248" s="12"/>
      <c r="V248" s="12"/>
      <c r="W248" s="12"/>
      <c r="X248" s="12"/>
      <c r="Y248" s="12"/>
      <c r="Z248" s="12"/>
    </row>
    <row r="249" spans="1:26" ht="22.5" hidden="1" customHeight="1" x14ac:dyDescent="0.2">
      <c r="A249" s="12"/>
      <c r="B249" s="12"/>
      <c r="C249" s="12"/>
      <c r="D249" s="12"/>
      <c r="E249" s="12"/>
      <c r="F249" s="12"/>
      <c r="G249" s="12"/>
      <c r="H249" s="12"/>
      <c r="I249" s="12"/>
      <c r="J249" s="12"/>
      <c r="K249" s="12"/>
      <c r="L249" s="33"/>
      <c r="M249" s="33"/>
      <c r="N249" s="33"/>
      <c r="O249" s="12"/>
      <c r="P249" s="12"/>
      <c r="Q249" s="12"/>
      <c r="R249" s="12"/>
      <c r="S249" s="12"/>
      <c r="T249" s="12"/>
      <c r="U249" s="12"/>
      <c r="V249" s="12"/>
      <c r="W249" s="12"/>
      <c r="X249" s="12"/>
      <c r="Y249" s="12"/>
      <c r="Z249" s="12"/>
    </row>
    <row r="250" spans="1:26" ht="22.5" hidden="1" customHeight="1" x14ac:dyDescent="0.2">
      <c r="A250" s="12"/>
      <c r="B250" s="12"/>
      <c r="C250" s="12"/>
      <c r="D250" s="12"/>
      <c r="E250" s="12"/>
      <c r="F250" s="12"/>
      <c r="G250" s="12"/>
      <c r="H250" s="12"/>
      <c r="I250" s="12"/>
      <c r="J250" s="12"/>
      <c r="K250" s="12"/>
      <c r="L250" s="33"/>
      <c r="M250" s="33"/>
      <c r="N250" s="33"/>
      <c r="O250" s="12"/>
      <c r="P250" s="12"/>
      <c r="Q250" s="12"/>
      <c r="R250" s="12"/>
      <c r="S250" s="12"/>
      <c r="T250" s="12"/>
      <c r="U250" s="12"/>
      <c r="V250" s="12"/>
      <c r="W250" s="12"/>
      <c r="X250" s="12"/>
      <c r="Y250" s="12"/>
      <c r="Z250" s="12"/>
    </row>
    <row r="251" spans="1:26" ht="22.5" hidden="1" customHeight="1" x14ac:dyDescent="0.2">
      <c r="A251" s="12"/>
      <c r="B251" s="12"/>
      <c r="C251" s="12"/>
      <c r="D251" s="12"/>
      <c r="E251" s="12"/>
      <c r="F251" s="12"/>
      <c r="G251" s="12"/>
      <c r="H251" s="12"/>
      <c r="I251" s="12"/>
      <c r="J251" s="12"/>
      <c r="K251" s="12"/>
      <c r="L251" s="33"/>
      <c r="M251" s="33"/>
      <c r="N251" s="33"/>
      <c r="O251" s="12"/>
      <c r="P251" s="12"/>
      <c r="Q251" s="12"/>
      <c r="R251" s="12"/>
      <c r="S251" s="12"/>
      <c r="T251" s="12"/>
      <c r="U251" s="12"/>
      <c r="V251" s="12"/>
      <c r="W251" s="12"/>
      <c r="X251" s="12"/>
      <c r="Y251" s="12"/>
      <c r="Z251" s="12"/>
    </row>
    <row r="252" spans="1:26" ht="22.5" hidden="1" customHeight="1" x14ac:dyDescent="0.2">
      <c r="A252" s="12"/>
      <c r="B252" s="12"/>
      <c r="C252" s="12"/>
      <c r="D252" s="12"/>
      <c r="E252" s="12"/>
      <c r="F252" s="12"/>
      <c r="G252" s="12"/>
      <c r="H252" s="12"/>
      <c r="I252" s="12"/>
      <c r="J252" s="12"/>
      <c r="K252" s="12"/>
      <c r="L252" s="33"/>
      <c r="M252" s="33"/>
      <c r="N252" s="33"/>
      <c r="O252" s="12"/>
      <c r="P252" s="12"/>
      <c r="Q252" s="12"/>
      <c r="R252" s="12"/>
      <c r="S252" s="12"/>
      <c r="T252" s="12"/>
      <c r="U252" s="12"/>
      <c r="V252" s="12"/>
      <c r="W252" s="12"/>
      <c r="X252" s="12"/>
      <c r="Y252" s="12"/>
      <c r="Z252" s="12"/>
    </row>
    <row r="253" spans="1:26" ht="22.5" hidden="1" customHeight="1" x14ac:dyDescent="0.2">
      <c r="A253" s="12"/>
      <c r="B253" s="12"/>
      <c r="C253" s="12"/>
      <c r="D253" s="12"/>
      <c r="E253" s="12"/>
      <c r="F253" s="12"/>
      <c r="G253" s="12"/>
      <c r="H253" s="12"/>
      <c r="I253" s="12"/>
      <c r="J253" s="12"/>
      <c r="K253" s="12"/>
      <c r="L253" s="33"/>
      <c r="M253" s="33"/>
      <c r="N253" s="33"/>
      <c r="O253" s="12"/>
      <c r="P253" s="12"/>
      <c r="Q253" s="12"/>
      <c r="R253" s="12"/>
      <c r="S253" s="12"/>
      <c r="T253" s="12"/>
      <c r="U253" s="12"/>
      <c r="V253" s="12"/>
      <c r="W253" s="12"/>
      <c r="X253" s="12"/>
      <c r="Y253" s="12"/>
      <c r="Z253" s="12"/>
    </row>
    <row r="254" spans="1:26" ht="22.5" hidden="1" customHeight="1" x14ac:dyDescent="0.2">
      <c r="A254" s="12"/>
      <c r="B254" s="12"/>
      <c r="C254" s="12"/>
      <c r="D254" s="12"/>
      <c r="E254" s="12"/>
      <c r="F254" s="12"/>
      <c r="G254" s="12"/>
      <c r="H254" s="12"/>
      <c r="I254" s="12"/>
      <c r="J254" s="12"/>
      <c r="K254" s="12"/>
      <c r="L254" s="33"/>
      <c r="M254" s="33"/>
      <c r="N254" s="33"/>
      <c r="O254" s="12"/>
      <c r="P254" s="12"/>
      <c r="Q254" s="12"/>
      <c r="R254" s="12"/>
      <c r="S254" s="12"/>
      <c r="T254" s="12"/>
      <c r="U254" s="12"/>
      <c r="V254" s="12"/>
      <c r="W254" s="12"/>
      <c r="X254" s="12"/>
      <c r="Y254" s="12"/>
      <c r="Z254" s="12"/>
    </row>
    <row r="255" spans="1:26" ht="22.5" hidden="1" customHeight="1" x14ac:dyDescent="0.2">
      <c r="A255" s="12"/>
      <c r="B255" s="12"/>
      <c r="C255" s="12"/>
      <c r="D255" s="12"/>
      <c r="E255" s="12"/>
      <c r="F255" s="12"/>
      <c r="G255" s="12"/>
      <c r="H255" s="12"/>
      <c r="I255" s="12"/>
      <c r="J255" s="12"/>
      <c r="K255" s="12"/>
      <c r="L255" s="33"/>
      <c r="M255" s="33"/>
      <c r="N255" s="33"/>
      <c r="O255" s="12"/>
      <c r="P255" s="12"/>
      <c r="Q255" s="12"/>
      <c r="R255" s="12"/>
      <c r="S255" s="12"/>
      <c r="T255" s="12"/>
      <c r="U255" s="12"/>
      <c r="V255" s="12"/>
      <c r="W255" s="12"/>
      <c r="X255" s="12"/>
      <c r="Y255" s="12"/>
      <c r="Z255" s="12"/>
    </row>
    <row r="256" spans="1:26" ht="22.5" hidden="1" customHeight="1" x14ac:dyDescent="0.2">
      <c r="A256" s="12"/>
      <c r="B256" s="12"/>
      <c r="C256" s="12"/>
      <c r="D256" s="12"/>
      <c r="E256" s="12"/>
      <c r="F256" s="12"/>
      <c r="G256" s="12"/>
      <c r="H256" s="12"/>
      <c r="I256" s="12"/>
      <c r="J256" s="12"/>
      <c r="K256" s="12"/>
      <c r="L256" s="33"/>
      <c r="M256" s="33"/>
      <c r="N256" s="33"/>
      <c r="O256" s="12"/>
      <c r="P256" s="12"/>
      <c r="Q256" s="12"/>
      <c r="R256" s="12"/>
      <c r="S256" s="12"/>
      <c r="T256" s="12"/>
      <c r="U256" s="12"/>
      <c r="V256" s="12"/>
      <c r="W256" s="12"/>
      <c r="X256" s="12"/>
      <c r="Y256" s="12"/>
      <c r="Z256" s="12"/>
    </row>
    <row r="257" spans="1:26" ht="22.5" hidden="1" customHeight="1" x14ac:dyDescent="0.2">
      <c r="A257" s="12"/>
      <c r="B257" s="12"/>
      <c r="C257" s="12"/>
      <c r="D257" s="12"/>
      <c r="E257" s="12"/>
      <c r="F257" s="12"/>
      <c r="G257" s="12"/>
      <c r="H257" s="12"/>
      <c r="I257" s="12"/>
      <c r="J257" s="12"/>
      <c r="K257" s="12"/>
      <c r="L257" s="33"/>
      <c r="M257" s="33"/>
      <c r="N257" s="33"/>
      <c r="O257" s="12"/>
      <c r="P257" s="12"/>
      <c r="Q257" s="12"/>
      <c r="R257" s="12"/>
      <c r="S257" s="12"/>
      <c r="T257" s="12"/>
      <c r="U257" s="12"/>
      <c r="V257" s="12"/>
      <c r="W257" s="12"/>
      <c r="X257" s="12"/>
      <c r="Y257" s="12"/>
      <c r="Z257" s="12"/>
    </row>
    <row r="258" spans="1:26" ht="22.5" hidden="1" customHeight="1" x14ac:dyDescent="0.2">
      <c r="A258" s="12"/>
      <c r="B258" s="12"/>
      <c r="C258" s="12"/>
      <c r="D258" s="12"/>
      <c r="E258" s="12"/>
      <c r="F258" s="12"/>
      <c r="G258" s="12"/>
      <c r="H258" s="12"/>
      <c r="I258" s="12"/>
      <c r="J258" s="12"/>
      <c r="K258" s="12"/>
      <c r="L258" s="33"/>
      <c r="M258" s="33"/>
      <c r="N258" s="33"/>
      <c r="O258" s="12"/>
      <c r="P258" s="12"/>
      <c r="Q258" s="12"/>
      <c r="R258" s="12"/>
      <c r="S258" s="12"/>
      <c r="T258" s="12"/>
      <c r="U258" s="12"/>
      <c r="V258" s="12"/>
      <c r="W258" s="12"/>
      <c r="X258" s="12"/>
      <c r="Y258" s="12"/>
      <c r="Z258" s="12"/>
    </row>
    <row r="259" spans="1:26" ht="22.5" hidden="1" customHeight="1" x14ac:dyDescent="0.2">
      <c r="A259" s="12"/>
      <c r="B259" s="12"/>
      <c r="C259" s="12"/>
      <c r="D259" s="12"/>
      <c r="E259" s="12"/>
      <c r="F259" s="12"/>
      <c r="G259" s="12"/>
      <c r="H259" s="12"/>
      <c r="I259" s="12"/>
      <c r="J259" s="12"/>
      <c r="K259" s="12"/>
      <c r="L259" s="33"/>
      <c r="M259" s="33"/>
      <c r="N259" s="33"/>
      <c r="O259" s="12"/>
      <c r="P259" s="12"/>
      <c r="Q259" s="12"/>
      <c r="R259" s="12"/>
      <c r="S259" s="12"/>
      <c r="T259" s="12"/>
      <c r="U259" s="12"/>
      <c r="V259" s="12"/>
      <c r="W259" s="12"/>
      <c r="X259" s="12"/>
      <c r="Y259" s="12"/>
      <c r="Z259" s="12"/>
    </row>
    <row r="260" spans="1:26" ht="22.5" hidden="1" customHeight="1" x14ac:dyDescent="0.2">
      <c r="A260" s="12"/>
      <c r="B260" s="12"/>
      <c r="C260" s="12"/>
      <c r="D260" s="12"/>
      <c r="E260" s="12"/>
      <c r="F260" s="12"/>
      <c r="G260" s="12"/>
      <c r="H260" s="12"/>
      <c r="I260" s="12"/>
      <c r="J260" s="12"/>
      <c r="K260" s="12"/>
      <c r="L260" s="33"/>
      <c r="M260" s="33"/>
      <c r="N260" s="33"/>
      <c r="O260" s="12"/>
      <c r="P260" s="12"/>
      <c r="Q260" s="12"/>
      <c r="R260" s="12"/>
      <c r="S260" s="12"/>
      <c r="T260" s="12"/>
      <c r="U260" s="12"/>
      <c r="V260" s="12"/>
      <c r="W260" s="12"/>
      <c r="X260" s="12"/>
      <c r="Y260" s="12"/>
      <c r="Z260" s="12"/>
    </row>
    <row r="261" spans="1:26" ht="22.5" hidden="1" customHeight="1" x14ac:dyDescent="0.2">
      <c r="A261" s="12"/>
      <c r="B261" s="12"/>
      <c r="C261" s="12"/>
      <c r="D261" s="12"/>
      <c r="E261" s="12"/>
      <c r="F261" s="12"/>
      <c r="G261" s="12"/>
      <c r="H261" s="12"/>
      <c r="I261" s="12"/>
      <c r="J261" s="12"/>
      <c r="K261" s="12"/>
      <c r="L261" s="33"/>
      <c r="M261" s="33"/>
      <c r="N261" s="33"/>
      <c r="O261" s="12"/>
      <c r="P261" s="12"/>
      <c r="Q261" s="12"/>
      <c r="R261" s="12"/>
      <c r="S261" s="12"/>
      <c r="T261" s="12"/>
      <c r="U261" s="12"/>
      <c r="V261" s="12"/>
      <c r="W261" s="12"/>
      <c r="X261" s="12"/>
      <c r="Y261" s="12"/>
      <c r="Z261" s="12"/>
    </row>
    <row r="262" spans="1:26" ht="22.5" hidden="1" customHeight="1" x14ac:dyDescent="0.2">
      <c r="A262" s="12"/>
      <c r="B262" s="12"/>
      <c r="C262" s="12"/>
      <c r="D262" s="12"/>
      <c r="E262" s="12"/>
      <c r="F262" s="12"/>
      <c r="G262" s="12"/>
      <c r="H262" s="12"/>
      <c r="I262" s="12"/>
      <c r="J262" s="12"/>
      <c r="K262" s="12"/>
      <c r="L262" s="33"/>
      <c r="M262" s="33"/>
      <c r="N262" s="33"/>
      <c r="O262" s="12"/>
      <c r="P262" s="12"/>
      <c r="Q262" s="12"/>
      <c r="R262" s="12"/>
      <c r="S262" s="12"/>
      <c r="T262" s="12"/>
      <c r="U262" s="12"/>
      <c r="V262" s="12"/>
      <c r="W262" s="12"/>
      <c r="X262" s="12"/>
      <c r="Y262" s="12"/>
      <c r="Z262" s="12"/>
    </row>
    <row r="263" spans="1:26" ht="22.5" hidden="1" customHeight="1" x14ac:dyDescent="0.2">
      <c r="A263" s="12"/>
      <c r="B263" s="12"/>
      <c r="C263" s="12"/>
      <c r="D263" s="12"/>
      <c r="E263" s="12"/>
      <c r="F263" s="12"/>
      <c r="G263" s="12"/>
      <c r="H263" s="12"/>
      <c r="I263" s="12"/>
      <c r="J263" s="12"/>
      <c r="K263" s="12"/>
      <c r="L263" s="33"/>
      <c r="M263" s="33"/>
      <c r="N263" s="33"/>
      <c r="O263" s="12"/>
      <c r="P263" s="12"/>
      <c r="Q263" s="12"/>
      <c r="R263" s="12"/>
      <c r="S263" s="12"/>
      <c r="T263" s="12"/>
      <c r="U263" s="12"/>
      <c r="V263" s="12"/>
      <c r="W263" s="12"/>
      <c r="X263" s="12"/>
      <c r="Y263" s="12"/>
      <c r="Z263" s="12"/>
    </row>
    <row r="264" spans="1:26" ht="22.5" hidden="1" customHeight="1" x14ac:dyDescent="0.2">
      <c r="A264" s="12"/>
      <c r="B264" s="12"/>
      <c r="C264" s="12"/>
      <c r="D264" s="12"/>
      <c r="E264" s="12"/>
      <c r="F264" s="12"/>
      <c r="G264" s="12"/>
      <c r="H264" s="12"/>
      <c r="I264" s="12"/>
      <c r="J264" s="12"/>
      <c r="K264" s="12"/>
      <c r="L264" s="33"/>
      <c r="M264" s="33"/>
      <c r="N264" s="33"/>
      <c r="O264" s="12"/>
      <c r="P264" s="12"/>
      <c r="Q264" s="12"/>
      <c r="R264" s="12"/>
      <c r="S264" s="12"/>
      <c r="T264" s="12"/>
      <c r="U264" s="12"/>
      <c r="V264" s="12"/>
      <c r="W264" s="12"/>
      <c r="X264" s="12"/>
      <c r="Y264" s="12"/>
      <c r="Z264" s="12"/>
    </row>
    <row r="265" spans="1:26" ht="22.5" hidden="1" customHeight="1" x14ac:dyDescent="0.2">
      <c r="A265" s="12"/>
      <c r="B265" s="12"/>
      <c r="C265" s="12"/>
      <c r="D265" s="12"/>
      <c r="E265" s="12"/>
      <c r="F265" s="12"/>
      <c r="G265" s="12"/>
      <c r="H265" s="12"/>
      <c r="I265" s="12"/>
      <c r="J265" s="12"/>
      <c r="K265" s="12"/>
      <c r="L265" s="33"/>
      <c r="M265" s="33"/>
      <c r="N265" s="33"/>
      <c r="O265" s="12"/>
      <c r="P265" s="12"/>
      <c r="Q265" s="12"/>
      <c r="R265" s="12"/>
      <c r="S265" s="12"/>
      <c r="T265" s="12"/>
      <c r="U265" s="12"/>
      <c r="V265" s="12"/>
      <c r="W265" s="12"/>
      <c r="X265" s="12"/>
      <c r="Y265" s="12"/>
      <c r="Z265" s="12"/>
    </row>
    <row r="266" spans="1:26" ht="15.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autoFilter ref="C1:C65" xr:uid="{00000000-0009-0000-0000-000003000000}"/>
  <mergeCells count="151">
    <mergeCell ref="G30:G31"/>
    <mergeCell ref="E29:E31"/>
    <mergeCell ref="G29:I29"/>
    <mergeCell ref="J29:J31"/>
    <mergeCell ref="K29:K31"/>
    <mergeCell ref="L29:L31"/>
    <mergeCell ref="M29:M31"/>
    <mergeCell ref="N29:N31"/>
    <mergeCell ref="B18:B20"/>
    <mergeCell ref="B21:B23"/>
    <mergeCell ref="D21:D23"/>
    <mergeCell ref="E21:E23"/>
    <mergeCell ref="F21:F23"/>
    <mergeCell ref="B24:B27"/>
    <mergeCell ref="B29:B31"/>
    <mergeCell ref="D24:D27"/>
    <mergeCell ref="D29:D31"/>
    <mergeCell ref="D18:D20"/>
    <mergeCell ref="E18:E20"/>
    <mergeCell ref="F18:F20"/>
    <mergeCell ref="E24:E27"/>
    <mergeCell ref="F24:F27"/>
    <mergeCell ref="F29:F31"/>
    <mergeCell ref="B32:B41"/>
    <mergeCell ref="D32:D41"/>
    <mergeCell ref="E32:E41"/>
    <mergeCell ref="F32:F41"/>
    <mergeCell ref="F42:F44"/>
    <mergeCell ref="B52:B54"/>
    <mergeCell ref="B55:B56"/>
    <mergeCell ref="B57:B59"/>
    <mergeCell ref="B60:B61"/>
    <mergeCell ref="D42:D44"/>
    <mergeCell ref="E42:E44"/>
    <mergeCell ref="B62:B63"/>
    <mergeCell ref="B64:B65"/>
    <mergeCell ref="B47:B51"/>
    <mergeCell ref="D47:D51"/>
    <mergeCell ref="E47:E51"/>
    <mergeCell ref="F47:F51"/>
    <mergeCell ref="D52:D54"/>
    <mergeCell ref="E52:E54"/>
    <mergeCell ref="F52:F54"/>
    <mergeCell ref="E60:E61"/>
    <mergeCell ref="F60:F61"/>
    <mergeCell ref="D62:D63"/>
    <mergeCell ref="E62:E63"/>
    <mergeCell ref="F62:F63"/>
    <mergeCell ref="D64:D65"/>
    <mergeCell ref="E64:E65"/>
    <mergeCell ref="F64:F65"/>
    <mergeCell ref="D55:D56"/>
    <mergeCell ref="E55:E56"/>
    <mergeCell ref="F55:F56"/>
    <mergeCell ref="D57:D59"/>
    <mergeCell ref="E57:E59"/>
    <mergeCell ref="F57:F59"/>
    <mergeCell ref="D60:D61"/>
    <mergeCell ref="J47:J51"/>
    <mergeCell ref="K47:K51"/>
    <mergeCell ref="N47:N51"/>
    <mergeCell ref="I47:I51"/>
    <mergeCell ref="G49:G50"/>
    <mergeCell ref="H49:H50"/>
    <mergeCell ref="G52:I52"/>
    <mergeCell ref="J52:J54"/>
    <mergeCell ref="K52:K54"/>
    <mergeCell ref="G53:G54"/>
    <mergeCell ref="H53:H54"/>
    <mergeCell ref="I53:I54"/>
    <mergeCell ref="L47:L51"/>
    <mergeCell ref="M47:M51"/>
    <mergeCell ref="L52:L54"/>
    <mergeCell ref="M52:M54"/>
    <mergeCell ref="N52:N54"/>
    <mergeCell ref="J55:J56"/>
    <mergeCell ref="K55:K56"/>
    <mergeCell ref="L55:L56"/>
    <mergeCell ref="M55:M56"/>
    <mergeCell ref="N55:N56"/>
    <mergeCell ref="I55:I56"/>
    <mergeCell ref="I57:I59"/>
    <mergeCell ref="J57:J59"/>
    <mergeCell ref="K57:K59"/>
    <mergeCell ref="L57:L59"/>
    <mergeCell ref="M57:M59"/>
    <mergeCell ref="N57:N59"/>
    <mergeCell ref="N64:N65"/>
    <mergeCell ref="I60:I61"/>
    <mergeCell ref="J60:J61"/>
    <mergeCell ref="K60:K61"/>
    <mergeCell ref="L60:L61"/>
    <mergeCell ref="M60:M61"/>
    <mergeCell ref="N60:N61"/>
    <mergeCell ref="I62:I63"/>
    <mergeCell ref="N62:N63"/>
    <mergeCell ref="J62:J63"/>
    <mergeCell ref="K62:K63"/>
    <mergeCell ref="I64:I65"/>
    <mergeCell ref="J64:J65"/>
    <mergeCell ref="K64:K65"/>
    <mergeCell ref="L62:L63"/>
    <mergeCell ref="M62:M63"/>
    <mergeCell ref="L64:L65"/>
    <mergeCell ref="M64:M65"/>
    <mergeCell ref="L18:L20"/>
    <mergeCell ref="M18:M20"/>
    <mergeCell ref="N18:N20"/>
    <mergeCell ref="G19:G20"/>
    <mergeCell ref="H19:H20"/>
    <mergeCell ref="I21:I23"/>
    <mergeCell ref="J21:J23"/>
    <mergeCell ref="K21:K23"/>
    <mergeCell ref="L21:L23"/>
    <mergeCell ref="M21:M23"/>
    <mergeCell ref="N21:N23"/>
    <mergeCell ref="G18:I18"/>
    <mergeCell ref="J18:J20"/>
    <mergeCell ref="K18:K20"/>
    <mergeCell ref="I19:I20"/>
    <mergeCell ref="I24:I27"/>
    <mergeCell ref="J24:J27"/>
    <mergeCell ref="K24:K27"/>
    <mergeCell ref="L24:L27"/>
    <mergeCell ref="M24:M27"/>
    <mergeCell ref="N24:N27"/>
    <mergeCell ref="H30:H31"/>
    <mergeCell ref="I30:I31"/>
    <mergeCell ref="I32:I41"/>
    <mergeCell ref="J32:J41"/>
    <mergeCell ref="K32:K41"/>
    <mergeCell ref="L32:L41"/>
    <mergeCell ref="M32:M41"/>
    <mergeCell ref="N32:N41"/>
    <mergeCell ref="I42:I44"/>
    <mergeCell ref="J42:J44"/>
    <mergeCell ref="K42:K44"/>
    <mergeCell ref="L42:L44"/>
    <mergeCell ref="M42:M44"/>
    <mergeCell ref="N42:N44"/>
    <mergeCell ref="B42:B44"/>
    <mergeCell ref="B45:B46"/>
    <mergeCell ref="D45:D46"/>
    <mergeCell ref="E45:E46"/>
    <mergeCell ref="F45:F46"/>
    <mergeCell ref="I45:I46"/>
    <mergeCell ref="J45:J46"/>
    <mergeCell ref="K45:K46"/>
    <mergeCell ref="L45:L46"/>
    <mergeCell ref="M45:M46"/>
    <mergeCell ref="N45:N46"/>
  </mergeCells>
  <dataValidations count="1">
    <dataValidation type="list" allowBlank="1" showErrorMessage="1" sqref="F21 J21 F24 J24 F28 J28 F32 J32 F42 J42 F45 J45 F47 J47 F55 J55 F57 J57 F60 J60 F62 J62 F64 J64" xr:uid="{00000000-0002-0000-0300-000000000000}">
      <formula1>"1.0,2.0,3.0"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sheetPr>
  <dimension ref="A1:Z1000"/>
  <sheetViews>
    <sheetView showGridLines="0" zoomScaleNormal="100" workbookViewId="0"/>
  </sheetViews>
  <sheetFormatPr baseColWidth="10" defaultColWidth="12.5703125" defaultRowHeight="15" customHeight="1" x14ac:dyDescent="0.2"/>
  <cols>
    <col min="1" max="1" width="2.5703125" customWidth="1"/>
    <col min="2" max="2" width="5.85546875" customWidth="1"/>
    <col min="3" max="3" width="39.85546875" customWidth="1"/>
    <col min="4" max="4" width="37.85546875" customWidth="1"/>
    <col min="5" max="5" width="48.140625" customWidth="1"/>
    <col min="6" max="6" width="7.42578125" customWidth="1"/>
    <col min="7" max="7" width="3.5703125" customWidth="1"/>
    <col min="8" max="8" width="110.140625" customWidth="1"/>
    <col min="9" max="9" width="42.42578125" customWidth="1"/>
    <col min="10" max="10" width="7.42578125" customWidth="1"/>
    <col min="11" max="11" width="12.5703125" customWidth="1"/>
    <col min="12" max="26" width="9.140625" hidden="1" customWidth="1"/>
  </cols>
  <sheetData>
    <row r="1" spans="1:26" ht="32.25" customHeight="1" x14ac:dyDescent="0.2">
      <c r="A1" s="12"/>
      <c r="B1" s="12"/>
      <c r="C1" s="12"/>
      <c r="D1" s="12"/>
      <c r="E1" s="12"/>
      <c r="F1" s="12"/>
      <c r="G1" s="12"/>
      <c r="H1" s="12"/>
      <c r="I1" s="12"/>
      <c r="J1" s="12"/>
      <c r="K1" s="12"/>
      <c r="L1" s="33"/>
      <c r="M1" s="33"/>
      <c r="N1" s="33"/>
      <c r="O1" s="12"/>
      <c r="P1" s="12"/>
      <c r="Q1" s="12"/>
      <c r="R1" s="12"/>
      <c r="S1" s="12"/>
      <c r="T1" s="12"/>
      <c r="U1" s="12"/>
      <c r="V1" s="12"/>
      <c r="W1" s="12"/>
      <c r="X1" s="12"/>
      <c r="Y1" s="12"/>
      <c r="Z1" s="12"/>
    </row>
    <row r="2" spans="1:26" ht="32.25" customHeight="1" x14ac:dyDescent="0.2">
      <c r="A2" s="12"/>
      <c r="B2" s="12"/>
      <c r="C2" s="12"/>
      <c r="D2" s="12"/>
      <c r="E2" s="12"/>
      <c r="F2" s="12"/>
      <c r="G2" s="12"/>
      <c r="H2" s="12"/>
      <c r="I2" s="12"/>
      <c r="J2" s="12"/>
      <c r="K2" s="12"/>
      <c r="L2" s="33"/>
      <c r="M2" s="33"/>
      <c r="N2" s="33"/>
      <c r="O2" s="12"/>
      <c r="P2" s="12"/>
      <c r="Q2" s="12"/>
      <c r="R2" s="12"/>
      <c r="S2" s="12"/>
      <c r="T2" s="12"/>
      <c r="U2" s="12"/>
      <c r="V2" s="12"/>
      <c r="W2" s="12"/>
      <c r="X2" s="12"/>
      <c r="Y2" s="12"/>
      <c r="Z2" s="12"/>
    </row>
    <row r="3" spans="1:26" ht="32.25" customHeight="1" x14ac:dyDescent="0.2">
      <c r="A3" s="12"/>
      <c r="B3" s="12"/>
      <c r="C3" s="12"/>
      <c r="D3" s="12"/>
      <c r="E3" s="12"/>
      <c r="F3" s="12"/>
      <c r="G3" s="12"/>
      <c r="H3" s="12"/>
      <c r="I3" s="12"/>
      <c r="J3" s="12"/>
      <c r="K3" s="12"/>
      <c r="L3" s="33"/>
      <c r="M3" s="33"/>
      <c r="N3" s="33"/>
      <c r="O3" s="12"/>
      <c r="P3" s="12"/>
      <c r="Q3" s="12"/>
      <c r="R3" s="12"/>
      <c r="S3" s="12"/>
      <c r="T3" s="12"/>
      <c r="U3" s="12"/>
      <c r="V3" s="12"/>
      <c r="W3" s="12"/>
      <c r="X3" s="12"/>
      <c r="Y3" s="12"/>
      <c r="Z3" s="12"/>
    </row>
    <row r="4" spans="1:26" ht="32.25" customHeight="1" x14ac:dyDescent="0.2">
      <c r="A4" s="12"/>
      <c r="B4" s="12"/>
      <c r="C4" s="12"/>
      <c r="D4" s="12"/>
      <c r="E4" s="12"/>
      <c r="F4" s="12"/>
      <c r="G4" s="12"/>
      <c r="H4" s="12"/>
      <c r="I4" s="12"/>
      <c r="J4" s="12"/>
      <c r="K4" s="12"/>
      <c r="L4" s="33"/>
      <c r="M4" s="33"/>
      <c r="N4" s="33"/>
      <c r="O4" s="12"/>
      <c r="P4" s="12"/>
      <c r="Q4" s="12"/>
      <c r="R4" s="12"/>
      <c r="S4" s="12"/>
      <c r="T4" s="12"/>
      <c r="U4" s="12"/>
      <c r="V4" s="12"/>
      <c r="W4" s="12"/>
      <c r="X4" s="12"/>
      <c r="Y4" s="12"/>
      <c r="Z4" s="12"/>
    </row>
    <row r="5" spans="1:26" ht="32.25" customHeight="1" x14ac:dyDescent="0.2">
      <c r="A5" s="12"/>
      <c r="B5" s="12"/>
      <c r="C5" s="12"/>
      <c r="D5" s="12"/>
      <c r="E5" s="12"/>
      <c r="F5" s="12"/>
      <c r="G5" s="12"/>
      <c r="H5" s="12"/>
      <c r="I5" s="12"/>
      <c r="J5" s="12"/>
      <c r="K5" s="12"/>
      <c r="L5" s="33"/>
      <c r="M5" s="33"/>
      <c r="N5" s="33"/>
      <c r="O5" s="12"/>
      <c r="P5" s="12"/>
      <c r="Q5" s="12"/>
      <c r="R5" s="12"/>
      <c r="S5" s="12"/>
      <c r="T5" s="12"/>
      <c r="U5" s="12"/>
      <c r="V5" s="12"/>
      <c r="W5" s="12"/>
      <c r="X5" s="12"/>
      <c r="Y5" s="12"/>
      <c r="Z5" s="12"/>
    </row>
    <row r="6" spans="1:26" ht="32.25" customHeight="1" x14ac:dyDescent="0.2">
      <c r="A6" s="12"/>
      <c r="B6" s="12"/>
      <c r="C6" s="12"/>
      <c r="D6" s="12"/>
      <c r="E6" s="12"/>
      <c r="F6" s="12"/>
      <c r="G6" s="12"/>
      <c r="H6" s="12"/>
      <c r="I6" s="12"/>
      <c r="J6" s="12"/>
      <c r="K6" s="12"/>
      <c r="L6" s="33"/>
      <c r="M6" s="33"/>
      <c r="N6" s="33"/>
      <c r="O6" s="12"/>
      <c r="P6" s="12"/>
      <c r="Q6" s="12"/>
      <c r="R6" s="12"/>
      <c r="S6" s="12"/>
      <c r="T6" s="12"/>
      <c r="U6" s="12"/>
      <c r="V6" s="12"/>
      <c r="W6" s="12"/>
      <c r="X6" s="12"/>
      <c r="Y6" s="12"/>
      <c r="Z6" s="12"/>
    </row>
    <row r="7" spans="1:26" ht="32.25" customHeight="1" x14ac:dyDescent="0.2">
      <c r="A7" s="12"/>
      <c r="B7" s="12"/>
      <c r="C7" s="12"/>
      <c r="D7" s="12"/>
      <c r="E7" s="12"/>
      <c r="F7" s="12"/>
      <c r="G7" s="12"/>
      <c r="H7" s="12"/>
      <c r="I7" s="12"/>
      <c r="J7" s="12"/>
      <c r="K7" s="12"/>
      <c r="L7" s="33"/>
      <c r="M7" s="33"/>
      <c r="N7" s="33"/>
      <c r="O7" s="12"/>
      <c r="P7" s="12"/>
      <c r="Q7" s="12"/>
      <c r="R7" s="12"/>
      <c r="S7" s="12"/>
      <c r="T7" s="12"/>
      <c r="U7" s="12"/>
      <c r="V7" s="12"/>
      <c r="W7" s="12"/>
      <c r="X7" s="12"/>
      <c r="Y7" s="12"/>
      <c r="Z7" s="12"/>
    </row>
    <row r="8" spans="1:26" ht="32.25" customHeight="1" x14ac:dyDescent="0.2">
      <c r="A8" s="12"/>
      <c r="B8" s="12"/>
      <c r="C8" s="12"/>
      <c r="D8" s="12"/>
      <c r="E8" s="12"/>
      <c r="F8" s="12"/>
      <c r="G8" s="12"/>
      <c r="H8" s="12"/>
      <c r="I8" s="12"/>
      <c r="J8" s="12"/>
      <c r="K8" s="12"/>
      <c r="L8" s="33"/>
      <c r="M8" s="33"/>
      <c r="N8" s="33"/>
      <c r="O8" s="12"/>
      <c r="P8" s="12"/>
      <c r="Q8" s="12"/>
      <c r="R8" s="12"/>
      <c r="S8" s="12"/>
      <c r="T8" s="12"/>
      <c r="U8" s="12"/>
      <c r="V8" s="12"/>
      <c r="W8" s="12"/>
      <c r="X8" s="12"/>
      <c r="Y8" s="12"/>
      <c r="Z8" s="12"/>
    </row>
    <row r="9" spans="1:26" ht="32.25" customHeight="1" x14ac:dyDescent="0.2">
      <c r="A9" s="12"/>
      <c r="B9" s="12"/>
      <c r="C9" s="12"/>
      <c r="D9" s="12"/>
      <c r="E9" s="12"/>
      <c r="F9" s="12"/>
      <c r="G9" s="12"/>
      <c r="H9" s="12"/>
      <c r="I9" s="12"/>
      <c r="J9" s="12"/>
      <c r="K9" s="12"/>
      <c r="L9" s="33"/>
      <c r="M9" s="33"/>
      <c r="N9" s="33"/>
      <c r="O9" s="12"/>
      <c r="P9" s="12"/>
      <c r="Q9" s="12"/>
      <c r="R9" s="12"/>
      <c r="S9" s="12"/>
      <c r="T9" s="12"/>
      <c r="U9" s="12"/>
      <c r="V9" s="12"/>
      <c r="W9" s="12"/>
      <c r="X9" s="12"/>
      <c r="Y9" s="12"/>
      <c r="Z9" s="12"/>
    </row>
    <row r="10" spans="1:26" ht="32.25" customHeight="1" x14ac:dyDescent="0.2">
      <c r="A10" s="12"/>
      <c r="B10" s="12"/>
      <c r="C10" s="12"/>
      <c r="D10" s="12"/>
      <c r="E10" s="12"/>
      <c r="F10" s="12"/>
      <c r="G10" s="12"/>
      <c r="H10" s="12"/>
      <c r="I10" s="12"/>
      <c r="J10" s="12"/>
      <c r="K10" s="12"/>
      <c r="L10" s="33"/>
      <c r="M10" s="33"/>
      <c r="N10" s="33"/>
      <c r="O10" s="12"/>
      <c r="P10" s="12"/>
      <c r="Q10" s="12"/>
      <c r="R10" s="12"/>
      <c r="S10" s="12"/>
      <c r="T10" s="12"/>
      <c r="U10" s="12"/>
      <c r="V10" s="12"/>
      <c r="W10" s="12"/>
      <c r="X10" s="12"/>
      <c r="Y10" s="12"/>
      <c r="Z10" s="12"/>
    </row>
    <row r="11" spans="1:26" ht="32.25" customHeight="1" x14ac:dyDescent="0.2">
      <c r="A11" s="12"/>
      <c r="B11" s="12"/>
      <c r="C11" s="72"/>
      <c r="D11" s="72"/>
      <c r="E11" s="72"/>
      <c r="F11" s="72"/>
      <c r="G11" s="72"/>
      <c r="H11" s="72"/>
      <c r="I11" s="72"/>
      <c r="J11" s="12"/>
      <c r="K11" s="12"/>
      <c r="L11" s="33"/>
      <c r="M11" s="33"/>
      <c r="N11" s="33"/>
      <c r="O11" s="12"/>
      <c r="P11" s="12"/>
      <c r="Q11" s="12"/>
      <c r="R11" s="12"/>
      <c r="S11" s="12"/>
      <c r="T11" s="12"/>
      <c r="U11" s="12"/>
      <c r="V11" s="12"/>
      <c r="W11" s="12"/>
      <c r="X11" s="12"/>
      <c r="Y11" s="12"/>
      <c r="Z11" s="12"/>
    </row>
    <row r="12" spans="1:26" ht="26.25" customHeight="1" x14ac:dyDescent="0.2">
      <c r="A12" s="12"/>
      <c r="B12" s="12"/>
      <c r="C12" s="73" t="s">
        <v>347</v>
      </c>
      <c r="D12" s="73"/>
      <c r="E12" s="73"/>
      <c r="F12" s="73"/>
      <c r="G12" s="73"/>
      <c r="H12" s="73"/>
      <c r="I12" s="73"/>
      <c r="J12" s="73"/>
      <c r="K12" s="73"/>
      <c r="L12" s="33"/>
      <c r="M12" s="33"/>
      <c r="N12" s="33"/>
      <c r="O12" s="12"/>
      <c r="P12" s="12"/>
      <c r="Q12" s="12"/>
      <c r="R12" s="12"/>
      <c r="S12" s="12"/>
      <c r="T12" s="12"/>
      <c r="U12" s="12"/>
      <c r="V12" s="12"/>
      <c r="W12" s="12"/>
      <c r="X12" s="12"/>
      <c r="Y12" s="12"/>
      <c r="Z12" s="12"/>
    </row>
    <row r="13" spans="1:26" ht="66.75" customHeight="1" x14ac:dyDescent="0.2">
      <c r="A13" s="12"/>
      <c r="B13" s="12"/>
      <c r="C13" s="15" t="s">
        <v>348</v>
      </c>
      <c r="D13" s="15"/>
      <c r="E13" s="15"/>
      <c r="F13" s="15"/>
      <c r="G13" s="15"/>
      <c r="H13" s="15"/>
      <c r="I13" s="15"/>
      <c r="J13" s="15"/>
      <c r="K13" s="15"/>
      <c r="L13" s="33"/>
      <c r="M13" s="33"/>
      <c r="N13" s="33"/>
      <c r="O13" s="12"/>
      <c r="P13" s="12"/>
      <c r="Q13" s="12"/>
      <c r="R13" s="12"/>
      <c r="S13" s="12"/>
      <c r="T13" s="12"/>
      <c r="U13" s="12"/>
      <c r="V13" s="12"/>
      <c r="W13" s="12"/>
      <c r="X13" s="12"/>
      <c r="Y13" s="12"/>
      <c r="Z13" s="12"/>
    </row>
    <row r="14" spans="1:26" ht="32.25" customHeight="1" x14ac:dyDescent="0.2">
      <c r="A14" s="12"/>
      <c r="B14" s="12"/>
      <c r="C14" s="12"/>
      <c r="D14" s="12"/>
      <c r="E14" s="12"/>
      <c r="F14" s="12"/>
      <c r="G14" s="12"/>
      <c r="H14" s="12"/>
      <c r="I14" s="12"/>
      <c r="J14" s="12"/>
      <c r="K14" s="12"/>
      <c r="L14" s="33"/>
      <c r="M14" s="33"/>
      <c r="N14" s="33"/>
      <c r="O14" s="12"/>
      <c r="P14" s="12"/>
      <c r="Q14" s="12"/>
      <c r="R14" s="12"/>
      <c r="S14" s="12"/>
      <c r="T14" s="12"/>
      <c r="U14" s="12"/>
      <c r="V14" s="12"/>
      <c r="W14" s="12"/>
      <c r="X14" s="12"/>
      <c r="Y14" s="12"/>
      <c r="Z14" s="12"/>
    </row>
    <row r="15" spans="1:26" ht="12.75" customHeight="1" x14ac:dyDescent="0.2">
      <c r="A15" s="12"/>
      <c r="B15" s="377" t="s">
        <v>86</v>
      </c>
      <c r="C15" s="74" t="s">
        <v>349</v>
      </c>
      <c r="D15" s="354" t="s">
        <v>1</v>
      </c>
      <c r="E15" s="354" t="s">
        <v>350</v>
      </c>
      <c r="F15" s="374" t="s">
        <v>351</v>
      </c>
      <c r="G15" s="378" t="s">
        <v>91</v>
      </c>
      <c r="H15" s="379"/>
      <c r="I15" s="380"/>
      <c r="J15" s="374" t="s">
        <v>352</v>
      </c>
      <c r="K15" s="375" t="s">
        <v>123</v>
      </c>
      <c r="L15" s="318"/>
      <c r="M15" s="318"/>
      <c r="N15" s="318"/>
      <c r="O15" s="12"/>
      <c r="P15" s="12"/>
      <c r="Q15" s="12"/>
      <c r="R15" s="12"/>
      <c r="S15" s="12"/>
      <c r="T15" s="12"/>
      <c r="U15" s="12"/>
      <c r="V15" s="12"/>
      <c r="W15" s="12"/>
      <c r="X15" s="12"/>
      <c r="Y15" s="12"/>
      <c r="Z15" s="12"/>
    </row>
    <row r="16" spans="1:26" ht="15" customHeight="1" x14ac:dyDescent="0.2">
      <c r="A16" s="12"/>
      <c r="B16" s="362"/>
      <c r="C16" s="75"/>
      <c r="D16" s="362"/>
      <c r="E16" s="362"/>
      <c r="F16" s="362"/>
      <c r="G16" s="358"/>
      <c r="H16" s="359"/>
      <c r="I16" s="360"/>
      <c r="J16" s="362"/>
      <c r="K16" s="371"/>
      <c r="L16" s="312"/>
      <c r="M16" s="312"/>
      <c r="N16" s="312"/>
      <c r="O16" s="12"/>
      <c r="P16" s="12"/>
      <c r="Q16" s="12"/>
      <c r="R16" s="12"/>
      <c r="S16" s="12"/>
      <c r="T16" s="12"/>
      <c r="U16" s="12"/>
      <c r="V16" s="12"/>
      <c r="W16" s="12"/>
      <c r="X16" s="12"/>
      <c r="Y16" s="12"/>
      <c r="Z16" s="12"/>
    </row>
    <row r="17" spans="1:26" ht="27.75" customHeight="1" x14ac:dyDescent="0.2">
      <c r="A17" s="12"/>
      <c r="B17" s="362"/>
      <c r="C17" s="75"/>
      <c r="D17" s="362"/>
      <c r="E17" s="362"/>
      <c r="F17" s="362"/>
      <c r="G17" s="352" t="s">
        <v>2</v>
      </c>
      <c r="H17" s="354" t="s">
        <v>3</v>
      </c>
      <c r="I17" s="354" t="s">
        <v>94</v>
      </c>
      <c r="J17" s="362"/>
      <c r="K17" s="371"/>
      <c r="L17" s="312"/>
      <c r="M17" s="312"/>
      <c r="N17" s="312"/>
      <c r="O17" s="12"/>
      <c r="P17" s="12"/>
      <c r="Q17" s="12"/>
      <c r="R17" s="12"/>
      <c r="S17" s="12"/>
      <c r="T17" s="12"/>
      <c r="U17" s="12"/>
      <c r="V17" s="12"/>
      <c r="W17" s="12"/>
      <c r="X17" s="12"/>
      <c r="Y17" s="12"/>
      <c r="Z17" s="12"/>
    </row>
    <row r="18" spans="1:26" ht="72" customHeight="1" x14ac:dyDescent="0.2">
      <c r="A18" s="12"/>
      <c r="B18" s="363"/>
      <c r="C18" s="76"/>
      <c r="D18" s="363"/>
      <c r="E18" s="353"/>
      <c r="F18" s="363"/>
      <c r="G18" s="363"/>
      <c r="H18" s="381"/>
      <c r="I18" s="363"/>
      <c r="J18" s="363"/>
      <c r="K18" s="376"/>
      <c r="L18" s="312"/>
      <c r="M18" s="312"/>
      <c r="N18" s="312"/>
      <c r="O18" s="12"/>
      <c r="P18" s="12"/>
      <c r="Q18" s="12"/>
      <c r="R18" s="12"/>
      <c r="S18" s="12"/>
      <c r="T18" s="12"/>
      <c r="U18" s="12"/>
      <c r="V18" s="12"/>
      <c r="W18" s="12"/>
      <c r="X18" s="12"/>
      <c r="Y18" s="12"/>
      <c r="Z18" s="12"/>
    </row>
    <row r="19" spans="1:26" ht="47.25" customHeight="1" x14ac:dyDescent="0.2">
      <c r="A19" s="12"/>
      <c r="B19" s="229" t="str">
        <f>+LEFT(C19,4)</f>
        <v>13.1</v>
      </c>
      <c r="C19" s="77" t="s">
        <v>353</v>
      </c>
      <c r="D19" s="231" t="s">
        <v>354</v>
      </c>
      <c r="E19" s="237" t="s">
        <v>355</v>
      </c>
      <c r="F19" s="235">
        <v>3</v>
      </c>
      <c r="G19" s="78">
        <v>1</v>
      </c>
      <c r="H19" s="451" t="s">
        <v>741</v>
      </c>
      <c r="I19" s="471" t="s">
        <v>764</v>
      </c>
      <c r="J19" s="265">
        <v>3</v>
      </c>
      <c r="K19" s="270"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23">
        <f>+IF(K19="",231,IF(K19="Deficiencia de control mayor (diseño y ejecución)",240,IF(K19="Deficiencia de control (diseño o ejecución)",260,IF(K19="Oportunidad de mejora",280,300))))</f>
        <v>300</v>
      </c>
      <c r="M19" s="313">
        <v>4.4569000000000001</v>
      </c>
      <c r="N19" s="313">
        <f>+L19+M19</f>
        <v>304.45690000000002</v>
      </c>
      <c r="O19" s="12"/>
      <c r="P19" s="12"/>
      <c r="Q19" s="12"/>
      <c r="R19" s="12"/>
      <c r="S19" s="12"/>
      <c r="T19" s="12"/>
      <c r="U19" s="12"/>
      <c r="V19" s="12"/>
      <c r="W19" s="12"/>
      <c r="X19" s="12"/>
      <c r="Y19" s="12"/>
      <c r="Z19" s="12"/>
    </row>
    <row r="20" spans="1:26" ht="63" x14ac:dyDescent="0.2">
      <c r="A20" s="12"/>
      <c r="B20" s="230"/>
      <c r="C20" s="79"/>
      <c r="D20" s="232"/>
      <c r="E20" s="232"/>
      <c r="F20" s="232"/>
      <c r="G20" s="80">
        <v>2</v>
      </c>
      <c r="H20" s="469" t="s">
        <v>356</v>
      </c>
      <c r="I20" s="367"/>
      <c r="J20" s="266"/>
      <c r="K20" s="271"/>
      <c r="L20" s="224"/>
      <c r="M20" s="312"/>
      <c r="N20" s="312"/>
      <c r="O20" s="12"/>
      <c r="P20" s="12"/>
      <c r="Q20" s="12"/>
      <c r="R20" s="12"/>
      <c r="S20" s="12"/>
      <c r="T20" s="12"/>
      <c r="U20" s="12"/>
      <c r="V20" s="12"/>
      <c r="W20" s="12"/>
      <c r="X20" s="12"/>
      <c r="Y20" s="12"/>
      <c r="Z20" s="12"/>
    </row>
    <row r="21" spans="1:26" ht="63" x14ac:dyDescent="0.2">
      <c r="A21" s="12"/>
      <c r="B21" s="230"/>
      <c r="C21" s="79"/>
      <c r="D21" s="232"/>
      <c r="E21" s="232"/>
      <c r="F21" s="232"/>
      <c r="G21" s="80">
        <v>3</v>
      </c>
      <c r="H21" s="469" t="s">
        <v>759</v>
      </c>
      <c r="I21" s="367"/>
      <c r="J21" s="266"/>
      <c r="K21" s="271"/>
      <c r="L21" s="224"/>
      <c r="M21" s="312"/>
      <c r="N21" s="312"/>
      <c r="O21" s="12"/>
      <c r="P21" s="12"/>
      <c r="Q21" s="12"/>
      <c r="R21" s="12"/>
      <c r="S21" s="12"/>
      <c r="T21" s="12"/>
      <c r="U21" s="12"/>
      <c r="V21" s="12"/>
      <c r="W21" s="12"/>
      <c r="X21" s="12"/>
      <c r="Y21" s="12"/>
      <c r="Z21" s="12"/>
    </row>
    <row r="22" spans="1:26" ht="63" x14ac:dyDescent="0.2">
      <c r="A22" s="12"/>
      <c r="B22" s="230"/>
      <c r="C22" s="79"/>
      <c r="D22" s="232"/>
      <c r="E22" s="232"/>
      <c r="F22" s="232"/>
      <c r="G22" s="80">
        <v>4</v>
      </c>
      <c r="H22" s="469" t="s">
        <v>760</v>
      </c>
      <c r="I22" s="367"/>
      <c r="J22" s="266"/>
      <c r="K22" s="271"/>
      <c r="L22" s="224"/>
      <c r="M22" s="312"/>
      <c r="N22" s="312"/>
      <c r="O22" s="12"/>
      <c r="P22" s="12"/>
      <c r="Q22" s="12"/>
      <c r="R22" s="12"/>
      <c r="S22" s="12"/>
      <c r="T22" s="12"/>
      <c r="U22" s="12"/>
      <c r="V22" s="12"/>
      <c r="W22" s="12"/>
      <c r="X22" s="12"/>
      <c r="Y22" s="12"/>
      <c r="Z22" s="12"/>
    </row>
    <row r="23" spans="1:26" ht="63" x14ac:dyDescent="0.2">
      <c r="A23" s="12"/>
      <c r="B23" s="230"/>
      <c r="C23" s="79"/>
      <c r="D23" s="232"/>
      <c r="E23" s="232"/>
      <c r="F23" s="232"/>
      <c r="G23" s="80">
        <v>5</v>
      </c>
      <c r="H23" s="469" t="s">
        <v>761</v>
      </c>
      <c r="I23" s="367"/>
      <c r="J23" s="266"/>
      <c r="K23" s="271"/>
      <c r="L23" s="224"/>
      <c r="M23" s="312"/>
      <c r="N23" s="312"/>
      <c r="O23" s="12"/>
      <c r="P23" s="12"/>
      <c r="Q23" s="12"/>
      <c r="R23" s="12"/>
      <c r="S23" s="12"/>
      <c r="T23" s="12"/>
      <c r="U23" s="12"/>
      <c r="V23" s="12"/>
      <c r="W23" s="12"/>
      <c r="X23" s="12"/>
      <c r="Y23" s="12"/>
      <c r="Z23" s="12"/>
    </row>
    <row r="24" spans="1:26" ht="110.25" x14ac:dyDescent="0.2">
      <c r="A24" s="12"/>
      <c r="B24" s="230"/>
      <c r="C24" s="70"/>
      <c r="D24" s="232"/>
      <c r="E24" s="234"/>
      <c r="F24" s="234"/>
      <c r="G24" s="68">
        <v>6</v>
      </c>
      <c r="H24" s="469" t="s">
        <v>762</v>
      </c>
      <c r="I24" s="373"/>
      <c r="J24" s="267"/>
      <c r="K24" s="272"/>
      <c r="L24" s="225"/>
      <c r="M24" s="312"/>
      <c r="N24" s="312"/>
      <c r="O24" s="12"/>
      <c r="P24" s="12"/>
      <c r="Q24" s="12"/>
      <c r="R24" s="12"/>
      <c r="S24" s="12"/>
      <c r="T24" s="12"/>
      <c r="U24" s="12"/>
      <c r="V24" s="12"/>
      <c r="W24" s="12"/>
      <c r="X24" s="12"/>
      <c r="Y24" s="12"/>
      <c r="Z24" s="12"/>
    </row>
    <row r="25" spans="1:26" ht="55.5" customHeight="1" x14ac:dyDescent="0.2">
      <c r="A25" s="12"/>
      <c r="B25" s="229" t="str">
        <f>+LEFT(C25,4)</f>
        <v>13.2</v>
      </c>
      <c r="C25" s="81" t="s">
        <v>357</v>
      </c>
      <c r="D25" s="231" t="s">
        <v>358</v>
      </c>
      <c r="E25" s="237" t="s">
        <v>359</v>
      </c>
      <c r="F25" s="235">
        <v>3</v>
      </c>
      <c r="G25" s="23">
        <v>1</v>
      </c>
      <c r="H25" s="470" t="s">
        <v>763</v>
      </c>
      <c r="I25" s="236" t="s">
        <v>360</v>
      </c>
      <c r="J25" s="265">
        <v>3</v>
      </c>
      <c r="K25" s="270"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23">
        <f>+IF(K25="",231,IF(K25="Deficiencia de control mayor (diseño y ejecución)",240,IF(K25="Deficiencia de control (diseño o ejecución)",260,IF(K25="Oportunidad de mejora",280,300))))</f>
        <v>300</v>
      </c>
      <c r="M25" s="313">
        <v>4.5632000000000001</v>
      </c>
      <c r="N25" s="313">
        <f>+L25+M25</f>
        <v>304.56319999999999</v>
      </c>
      <c r="O25" s="12"/>
      <c r="P25" s="12"/>
      <c r="Q25" s="12"/>
      <c r="R25" s="12"/>
      <c r="S25" s="12"/>
      <c r="T25" s="12"/>
      <c r="U25" s="12"/>
      <c r="V25" s="12"/>
      <c r="W25" s="12"/>
      <c r="X25" s="12"/>
      <c r="Y25" s="12"/>
      <c r="Z25" s="12"/>
    </row>
    <row r="26" spans="1:26" ht="15.75" x14ac:dyDescent="0.2">
      <c r="A26" s="12"/>
      <c r="B26" s="230"/>
      <c r="C26" s="70"/>
      <c r="D26" s="232"/>
      <c r="E26" s="234"/>
      <c r="F26" s="234"/>
      <c r="G26" s="19">
        <v>2</v>
      </c>
      <c r="H26" s="25" t="s">
        <v>361</v>
      </c>
      <c r="I26" s="239"/>
      <c r="J26" s="267"/>
      <c r="K26" s="272"/>
      <c r="L26" s="225"/>
      <c r="M26" s="312"/>
      <c r="N26" s="312"/>
      <c r="O26" s="12"/>
      <c r="P26" s="12"/>
      <c r="Q26" s="12"/>
      <c r="R26" s="12"/>
      <c r="S26" s="12"/>
      <c r="T26" s="12"/>
      <c r="U26" s="12"/>
      <c r="V26" s="12"/>
      <c r="W26" s="12"/>
      <c r="X26" s="12"/>
      <c r="Y26" s="12"/>
      <c r="Z26" s="12"/>
    </row>
    <row r="27" spans="1:26" ht="126" x14ac:dyDescent="0.2">
      <c r="A27" s="12"/>
      <c r="B27" s="21" t="str">
        <f t="shared" ref="B27:B28" si="0">+LEFT(C27,4)</f>
        <v>13.3</v>
      </c>
      <c r="C27" s="81" t="s">
        <v>362</v>
      </c>
      <c r="D27" s="22" t="s">
        <v>358</v>
      </c>
      <c r="E27" s="51" t="s">
        <v>363</v>
      </c>
      <c r="F27" s="29">
        <v>3</v>
      </c>
      <c r="G27" s="23">
        <v>1</v>
      </c>
      <c r="H27" s="24" t="s">
        <v>364</v>
      </c>
      <c r="I27" s="30" t="s">
        <v>365</v>
      </c>
      <c r="J27" s="29">
        <v>3</v>
      </c>
      <c r="K27" s="53" t="str">
        <f t="shared" ref="K27:K28" si="1">+IF(OR(ISBLANK(F27),ISBLANK(J27)),"",IF(OR(AND(F27=1,J27=1),AND(F27=1,J27=2),AND(F27=1,J27=3)),"Deficiencia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54">
        <f t="shared" ref="L27:L28" si="2">+IF(K27="",231,IF(K27="Deficiencia de control mayor (diseño y ejecución)",240,IF(K27="Deficiencia de control (diseño o ejecución)",260,IF(K27="Oportunidad de mejora",280,300))))</f>
        <v>300</v>
      </c>
      <c r="M27" s="45">
        <v>4.6321000000000003</v>
      </c>
      <c r="N27" s="45">
        <f t="shared" ref="N27:N28" si="3">+L27+M27</f>
        <v>304.63209999999998</v>
      </c>
      <c r="O27" s="12"/>
      <c r="P27" s="12"/>
      <c r="Q27" s="12"/>
      <c r="R27" s="12"/>
      <c r="S27" s="12"/>
      <c r="T27" s="12"/>
      <c r="U27" s="12"/>
      <c r="V27" s="12"/>
      <c r="W27" s="12"/>
      <c r="X27" s="12"/>
      <c r="Y27" s="12"/>
      <c r="Z27" s="12"/>
    </row>
    <row r="28" spans="1:26" ht="32.25" customHeight="1" x14ac:dyDescent="0.2">
      <c r="A28" s="82"/>
      <c r="B28" s="229" t="str">
        <f t="shared" si="0"/>
        <v>13.4</v>
      </c>
      <c r="C28" s="81" t="s">
        <v>366</v>
      </c>
      <c r="D28" s="231" t="s">
        <v>358</v>
      </c>
      <c r="E28" s="237" t="s">
        <v>367</v>
      </c>
      <c r="F28" s="235">
        <v>3</v>
      </c>
      <c r="G28" s="23">
        <v>1</v>
      </c>
      <c r="H28" s="450" t="s">
        <v>666</v>
      </c>
      <c r="I28" s="236" t="s">
        <v>368</v>
      </c>
      <c r="J28" s="265" t="s">
        <v>369</v>
      </c>
      <c r="K28" s="270" t="str">
        <f t="shared" si="1"/>
        <v>Mantenimiento del control</v>
      </c>
      <c r="L28" s="223">
        <f t="shared" si="2"/>
        <v>300</v>
      </c>
      <c r="M28" s="313">
        <v>4.7896000000000001</v>
      </c>
      <c r="N28" s="313">
        <f t="shared" si="3"/>
        <v>304.78960000000001</v>
      </c>
      <c r="O28" s="12"/>
      <c r="P28" s="12"/>
      <c r="Q28" s="12"/>
      <c r="R28" s="12"/>
      <c r="S28" s="12"/>
      <c r="T28" s="12"/>
      <c r="U28" s="12"/>
      <c r="V28" s="12"/>
      <c r="W28" s="12"/>
      <c r="X28" s="12"/>
      <c r="Y28" s="12"/>
      <c r="Z28" s="12"/>
    </row>
    <row r="29" spans="1:26" ht="78.75" x14ac:dyDescent="0.2">
      <c r="A29" s="12"/>
      <c r="B29" s="230"/>
      <c r="C29" s="70"/>
      <c r="D29" s="232"/>
      <c r="E29" s="232"/>
      <c r="F29" s="232"/>
      <c r="G29" s="83">
        <v>2</v>
      </c>
      <c r="H29" s="451" t="s">
        <v>748</v>
      </c>
      <c r="I29" s="232"/>
      <c r="J29" s="266"/>
      <c r="K29" s="271"/>
      <c r="L29" s="224"/>
      <c r="M29" s="312"/>
      <c r="N29" s="312"/>
      <c r="O29" s="12"/>
      <c r="P29" s="12"/>
      <c r="Q29" s="12"/>
      <c r="R29" s="12"/>
      <c r="S29" s="12"/>
      <c r="T29" s="12"/>
      <c r="U29" s="12"/>
      <c r="V29" s="12"/>
      <c r="W29" s="12"/>
      <c r="X29" s="12"/>
      <c r="Y29" s="12"/>
      <c r="Z29" s="12"/>
    </row>
    <row r="30" spans="1:26" ht="47.25" x14ac:dyDescent="0.2">
      <c r="A30" s="12"/>
      <c r="B30" s="230"/>
      <c r="C30" s="70"/>
      <c r="D30" s="232"/>
      <c r="E30" s="232"/>
      <c r="F30" s="232"/>
      <c r="G30" s="84">
        <v>3</v>
      </c>
      <c r="H30" s="25" t="s">
        <v>387</v>
      </c>
      <c r="I30" s="232"/>
      <c r="J30" s="266"/>
      <c r="K30" s="271"/>
      <c r="L30" s="224"/>
      <c r="M30" s="312"/>
      <c r="N30" s="312"/>
      <c r="O30" s="12"/>
      <c r="P30" s="12"/>
      <c r="Q30" s="12"/>
      <c r="R30" s="12"/>
      <c r="S30" s="12"/>
      <c r="T30" s="12"/>
      <c r="U30" s="12"/>
      <c r="V30" s="12"/>
      <c r="W30" s="12"/>
      <c r="X30" s="12"/>
      <c r="Y30" s="12"/>
      <c r="Z30" s="12"/>
    </row>
    <row r="31" spans="1:26" ht="47.25" x14ac:dyDescent="0.2">
      <c r="A31" s="12"/>
      <c r="B31" s="230"/>
      <c r="C31" s="70"/>
      <c r="D31" s="232"/>
      <c r="E31" s="232"/>
      <c r="F31" s="232"/>
      <c r="G31" s="84">
        <v>4</v>
      </c>
      <c r="H31" s="25" t="s">
        <v>370</v>
      </c>
      <c r="I31" s="232"/>
      <c r="J31" s="266"/>
      <c r="K31" s="271"/>
      <c r="L31" s="224"/>
      <c r="M31" s="312"/>
      <c r="N31" s="312"/>
      <c r="O31" s="12"/>
      <c r="P31" s="12"/>
      <c r="Q31" s="12"/>
      <c r="R31" s="12"/>
      <c r="S31" s="12"/>
      <c r="T31" s="12"/>
      <c r="U31" s="12"/>
      <c r="V31" s="12"/>
      <c r="W31" s="12"/>
      <c r="X31" s="12"/>
      <c r="Y31" s="12"/>
      <c r="Z31" s="12"/>
    </row>
    <row r="32" spans="1:26" ht="63" x14ac:dyDescent="0.2">
      <c r="A32" s="12"/>
      <c r="B32" s="230"/>
      <c r="C32" s="70"/>
      <c r="D32" s="232"/>
      <c r="E32" s="232"/>
      <c r="F32" s="232"/>
      <c r="G32" s="84">
        <v>5</v>
      </c>
      <c r="H32" s="451" t="s">
        <v>733</v>
      </c>
      <c r="I32" s="232"/>
      <c r="J32" s="266"/>
      <c r="K32" s="271"/>
      <c r="L32" s="224"/>
      <c r="M32" s="312"/>
      <c r="N32" s="312"/>
      <c r="O32" s="12"/>
      <c r="P32" s="12"/>
      <c r="Q32" s="12"/>
      <c r="R32" s="12"/>
      <c r="S32" s="12"/>
      <c r="T32" s="12"/>
      <c r="U32" s="12"/>
      <c r="V32" s="12"/>
      <c r="W32" s="12"/>
      <c r="X32" s="12"/>
      <c r="Y32" s="12"/>
      <c r="Z32" s="12"/>
    </row>
    <row r="33" spans="1:26" ht="47.25" x14ac:dyDescent="0.2">
      <c r="A33" s="12"/>
      <c r="B33" s="230"/>
      <c r="C33" s="70"/>
      <c r="D33" s="232"/>
      <c r="E33" s="232"/>
      <c r="F33" s="232"/>
      <c r="G33" s="84">
        <v>6</v>
      </c>
      <c r="H33" s="217" t="s">
        <v>667</v>
      </c>
      <c r="I33" s="232"/>
      <c r="J33" s="266"/>
      <c r="K33" s="271"/>
      <c r="L33" s="224"/>
      <c r="M33" s="312"/>
      <c r="N33" s="312"/>
      <c r="O33" s="12"/>
      <c r="P33" s="12"/>
      <c r="Q33" s="12"/>
      <c r="R33" s="12"/>
      <c r="S33" s="12"/>
      <c r="T33" s="12"/>
      <c r="U33" s="12"/>
      <c r="V33" s="12"/>
      <c r="W33" s="12"/>
      <c r="X33" s="12"/>
      <c r="Y33" s="12"/>
      <c r="Z33" s="12"/>
    </row>
    <row r="34" spans="1:26" ht="31.5" x14ac:dyDescent="0.2">
      <c r="A34" s="12"/>
      <c r="B34" s="230"/>
      <c r="C34" s="70"/>
      <c r="D34" s="232"/>
      <c r="E34" s="232"/>
      <c r="F34" s="232"/>
      <c r="G34" s="84">
        <v>7</v>
      </c>
      <c r="H34" s="217" t="s">
        <v>668</v>
      </c>
      <c r="I34" s="232"/>
      <c r="J34" s="266"/>
      <c r="K34" s="271"/>
      <c r="L34" s="224"/>
      <c r="M34" s="312"/>
      <c r="N34" s="312"/>
      <c r="O34" s="12"/>
      <c r="P34" s="12"/>
      <c r="Q34" s="12"/>
      <c r="R34" s="12"/>
      <c r="S34" s="12"/>
      <c r="T34" s="12"/>
      <c r="U34" s="12"/>
      <c r="V34" s="12"/>
      <c r="W34" s="12"/>
      <c r="X34" s="12"/>
      <c r="Y34" s="12"/>
      <c r="Z34" s="12"/>
    </row>
    <row r="35" spans="1:26" ht="63" x14ac:dyDescent="0.2">
      <c r="A35" s="12"/>
      <c r="B35" s="230"/>
      <c r="C35" s="70"/>
      <c r="D35" s="232"/>
      <c r="E35" s="232"/>
      <c r="F35" s="232"/>
      <c r="G35" s="84">
        <v>8</v>
      </c>
      <c r="H35" s="451" t="s">
        <v>735</v>
      </c>
      <c r="I35" s="232"/>
      <c r="J35" s="266"/>
      <c r="K35" s="271"/>
      <c r="L35" s="224"/>
      <c r="M35" s="312"/>
      <c r="N35" s="312"/>
      <c r="O35" s="12"/>
      <c r="P35" s="12"/>
      <c r="Q35" s="12"/>
      <c r="R35" s="12"/>
      <c r="S35" s="12"/>
      <c r="T35" s="12"/>
      <c r="U35" s="12"/>
      <c r="V35" s="12"/>
      <c r="W35" s="12"/>
      <c r="X35" s="12"/>
      <c r="Y35" s="12"/>
      <c r="Z35" s="12"/>
    </row>
    <row r="36" spans="1:26" ht="47.25" x14ac:dyDescent="0.2">
      <c r="A36" s="12"/>
      <c r="B36" s="230"/>
      <c r="C36" s="70"/>
      <c r="D36" s="232"/>
      <c r="E36" s="232"/>
      <c r="F36" s="232"/>
      <c r="G36" s="84">
        <v>9</v>
      </c>
      <c r="H36" s="451" t="s">
        <v>734</v>
      </c>
      <c r="I36" s="232"/>
      <c r="J36" s="266"/>
      <c r="K36" s="271"/>
      <c r="L36" s="224"/>
      <c r="M36" s="312"/>
      <c r="N36" s="312"/>
      <c r="O36" s="12"/>
      <c r="P36" s="12"/>
      <c r="Q36" s="12"/>
      <c r="R36" s="12"/>
      <c r="S36" s="12"/>
      <c r="T36" s="12"/>
      <c r="U36" s="12"/>
      <c r="V36" s="12"/>
      <c r="W36" s="12"/>
      <c r="X36" s="12"/>
      <c r="Y36" s="12"/>
      <c r="Z36" s="12"/>
    </row>
    <row r="37" spans="1:26" ht="47.25" x14ac:dyDescent="0.2">
      <c r="A37" s="12"/>
      <c r="B37" s="230"/>
      <c r="C37" s="70"/>
      <c r="D37" s="232"/>
      <c r="E37" s="232"/>
      <c r="F37" s="232"/>
      <c r="G37" s="84">
        <v>10</v>
      </c>
      <c r="H37" s="451" t="s">
        <v>736</v>
      </c>
      <c r="I37" s="232"/>
      <c r="J37" s="266"/>
      <c r="K37" s="271"/>
      <c r="L37" s="224"/>
      <c r="M37" s="312"/>
      <c r="N37" s="312"/>
      <c r="O37" s="12"/>
      <c r="P37" s="12"/>
      <c r="Q37" s="12"/>
      <c r="R37" s="12"/>
      <c r="S37" s="12"/>
      <c r="T37" s="12"/>
      <c r="U37" s="12"/>
      <c r="V37" s="12"/>
      <c r="W37" s="12"/>
      <c r="X37" s="12"/>
      <c r="Y37" s="12"/>
      <c r="Z37" s="12"/>
    </row>
    <row r="38" spans="1:26" ht="63" x14ac:dyDescent="0.2">
      <c r="A38" s="12"/>
      <c r="B38" s="230"/>
      <c r="C38" s="70"/>
      <c r="D38" s="232"/>
      <c r="E38" s="232"/>
      <c r="F38" s="232"/>
      <c r="G38" s="84">
        <v>11</v>
      </c>
      <c r="H38" s="451" t="s">
        <v>737</v>
      </c>
      <c r="I38" s="232"/>
      <c r="J38" s="266"/>
      <c r="K38" s="271"/>
      <c r="L38" s="224"/>
      <c r="M38" s="312"/>
      <c r="N38" s="312"/>
      <c r="O38" s="12"/>
      <c r="P38" s="12"/>
      <c r="Q38" s="12"/>
      <c r="R38" s="12"/>
      <c r="S38" s="12"/>
      <c r="T38" s="12"/>
      <c r="U38" s="12"/>
      <c r="V38" s="12"/>
      <c r="W38" s="12"/>
      <c r="X38" s="12"/>
      <c r="Y38" s="12"/>
      <c r="Z38" s="12"/>
    </row>
    <row r="39" spans="1:26" ht="63" x14ac:dyDescent="0.2">
      <c r="A39" s="12"/>
      <c r="B39" s="230"/>
      <c r="C39" s="70"/>
      <c r="D39" s="232"/>
      <c r="E39" s="232"/>
      <c r="F39" s="232"/>
      <c r="G39" s="84">
        <v>12</v>
      </c>
      <c r="H39" s="469" t="s">
        <v>371</v>
      </c>
      <c r="I39" s="232"/>
      <c r="J39" s="266"/>
      <c r="K39" s="271"/>
      <c r="L39" s="224"/>
      <c r="M39" s="312"/>
      <c r="N39" s="312"/>
      <c r="O39" s="12"/>
      <c r="P39" s="12"/>
      <c r="Q39" s="12"/>
      <c r="R39" s="12"/>
      <c r="S39" s="12"/>
      <c r="T39" s="12"/>
      <c r="U39" s="12"/>
      <c r="V39" s="12"/>
      <c r="W39" s="12"/>
      <c r="X39" s="12"/>
      <c r="Y39" s="12"/>
      <c r="Z39" s="12"/>
    </row>
    <row r="40" spans="1:26" ht="63" x14ac:dyDescent="0.2">
      <c r="A40" s="12"/>
      <c r="B40" s="230"/>
      <c r="C40" s="70"/>
      <c r="D40" s="232"/>
      <c r="E40" s="232"/>
      <c r="F40" s="232"/>
      <c r="G40" s="84">
        <v>13</v>
      </c>
      <c r="H40" s="469" t="s">
        <v>372</v>
      </c>
      <c r="I40" s="232"/>
      <c r="J40" s="266"/>
      <c r="K40" s="271"/>
      <c r="L40" s="224"/>
      <c r="M40" s="312"/>
      <c r="N40" s="312"/>
      <c r="O40" s="12"/>
      <c r="P40" s="12"/>
      <c r="Q40" s="12"/>
      <c r="R40" s="12"/>
      <c r="S40" s="12"/>
      <c r="T40" s="12"/>
      <c r="U40" s="12"/>
      <c r="V40" s="12"/>
      <c r="W40" s="12"/>
      <c r="X40" s="12"/>
      <c r="Y40" s="12"/>
      <c r="Z40" s="12"/>
    </row>
    <row r="41" spans="1:26" ht="63" x14ac:dyDescent="0.2">
      <c r="A41" s="12"/>
      <c r="B41" s="230"/>
      <c r="C41" s="70"/>
      <c r="D41" s="232"/>
      <c r="E41" s="232"/>
      <c r="F41" s="232"/>
      <c r="G41" s="84">
        <v>14</v>
      </c>
      <c r="H41" s="451" t="s">
        <v>738</v>
      </c>
      <c r="I41" s="232"/>
      <c r="J41" s="266"/>
      <c r="K41" s="271"/>
      <c r="L41" s="224"/>
      <c r="M41" s="312"/>
      <c r="N41" s="312"/>
      <c r="O41" s="12"/>
      <c r="P41" s="12"/>
      <c r="Q41" s="12"/>
      <c r="R41" s="12"/>
      <c r="S41" s="12"/>
      <c r="T41" s="12"/>
      <c r="U41" s="12"/>
      <c r="V41" s="12"/>
      <c r="W41" s="12"/>
      <c r="X41" s="12"/>
      <c r="Y41" s="12"/>
      <c r="Z41" s="12"/>
    </row>
    <row r="42" spans="1:26" ht="110.25" x14ac:dyDescent="0.2">
      <c r="A42" s="12"/>
      <c r="B42" s="230"/>
      <c r="C42" s="70"/>
      <c r="D42" s="232"/>
      <c r="E42" s="234"/>
      <c r="F42" s="234"/>
      <c r="G42" s="84">
        <v>15</v>
      </c>
      <c r="H42" s="469" t="s">
        <v>373</v>
      </c>
      <c r="I42" s="239"/>
      <c r="J42" s="267"/>
      <c r="K42" s="272"/>
      <c r="L42" s="225"/>
      <c r="M42" s="312"/>
      <c r="N42" s="312"/>
      <c r="O42" s="12"/>
      <c r="P42" s="12"/>
      <c r="Q42" s="12"/>
      <c r="R42" s="12"/>
      <c r="S42" s="12"/>
      <c r="T42" s="12"/>
      <c r="U42" s="12"/>
      <c r="V42" s="12"/>
      <c r="W42" s="12"/>
      <c r="X42" s="12"/>
      <c r="Y42" s="12"/>
      <c r="Z42" s="12"/>
    </row>
    <row r="43" spans="1:26" ht="12.75" customHeight="1" x14ac:dyDescent="0.2">
      <c r="A43" s="12"/>
      <c r="B43" s="361"/>
      <c r="C43" s="85" t="s">
        <v>374</v>
      </c>
      <c r="D43" s="354" t="s">
        <v>1</v>
      </c>
      <c r="E43" s="354" t="s">
        <v>375</v>
      </c>
      <c r="F43" s="374" t="s">
        <v>376</v>
      </c>
      <c r="G43" s="355" t="s">
        <v>91</v>
      </c>
      <c r="H43" s="356"/>
      <c r="I43" s="357"/>
      <c r="J43" s="374" t="s">
        <v>377</v>
      </c>
      <c r="K43" s="375" t="s">
        <v>123</v>
      </c>
      <c r="L43" s="318"/>
      <c r="M43" s="318"/>
      <c r="N43" s="318"/>
      <c r="O43" s="12"/>
      <c r="P43" s="12"/>
      <c r="Q43" s="12"/>
      <c r="R43" s="12"/>
      <c r="S43" s="12"/>
      <c r="T43" s="12"/>
      <c r="U43" s="12"/>
      <c r="V43" s="12"/>
      <c r="W43" s="12"/>
      <c r="X43" s="12"/>
      <c r="Y43" s="12"/>
      <c r="Z43" s="12"/>
    </row>
    <row r="44" spans="1:26" ht="15" customHeight="1" x14ac:dyDescent="0.2">
      <c r="A44" s="12"/>
      <c r="B44" s="362"/>
      <c r="C44" s="75"/>
      <c r="D44" s="362"/>
      <c r="E44" s="362"/>
      <c r="F44" s="362"/>
      <c r="G44" s="358"/>
      <c r="H44" s="359"/>
      <c r="I44" s="360"/>
      <c r="J44" s="362"/>
      <c r="K44" s="371"/>
      <c r="L44" s="312"/>
      <c r="M44" s="312"/>
      <c r="N44" s="312"/>
      <c r="O44" s="12"/>
      <c r="P44" s="12"/>
      <c r="Q44" s="12"/>
      <c r="R44" s="12"/>
      <c r="S44" s="12"/>
      <c r="T44" s="12"/>
      <c r="U44" s="12"/>
      <c r="V44" s="12"/>
      <c r="W44" s="12"/>
      <c r="X44" s="12"/>
      <c r="Y44" s="12"/>
      <c r="Z44" s="12"/>
    </row>
    <row r="45" spans="1:26" ht="27.75" customHeight="1" x14ac:dyDescent="0.2">
      <c r="A45" s="12"/>
      <c r="B45" s="362"/>
      <c r="C45" s="75"/>
      <c r="D45" s="362"/>
      <c r="E45" s="362"/>
      <c r="F45" s="362"/>
      <c r="G45" s="352" t="s">
        <v>2</v>
      </c>
      <c r="H45" s="354" t="s">
        <v>3</v>
      </c>
      <c r="I45" s="354" t="s">
        <v>94</v>
      </c>
      <c r="J45" s="362"/>
      <c r="K45" s="371"/>
      <c r="L45" s="312"/>
      <c r="M45" s="312"/>
      <c r="N45" s="312"/>
      <c r="O45" s="12"/>
      <c r="P45" s="12"/>
      <c r="Q45" s="12"/>
      <c r="R45" s="12"/>
      <c r="S45" s="12"/>
      <c r="T45" s="12"/>
      <c r="U45" s="12"/>
      <c r="V45" s="12"/>
      <c r="W45" s="12"/>
      <c r="X45" s="12"/>
      <c r="Y45" s="12"/>
      <c r="Z45" s="12"/>
    </row>
    <row r="46" spans="1:26" ht="85.5" customHeight="1" x14ac:dyDescent="0.2">
      <c r="A46" s="12"/>
      <c r="B46" s="363"/>
      <c r="C46" s="86"/>
      <c r="D46" s="363"/>
      <c r="E46" s="353"/>
      <c r="F46" s="363"/>
      <c r="G46" s="353"/>
      <c r="H46" s="353"/>
      <c r="I46" s="353"/>
      <c r="J46" s="363"/>
      <c r="K46" s="376"/>
      <c r="L46" s="312"/>
      <c r="M46" s="312"/>
      <c r="N46" s="312"/>
      <c r="O46" s="12"/>
      <c r="P46" s="12"/>
      <c r="Q46" s="12"/>
      <c r="R46" s="12"/>
      <c r="S46" s="12"/>
      <c r="T46" s="12"/>
      <c r="U46" s="12"/>
      <c r="V46" s="12"/>
      <c r="W46" s="12"/>
      <c r="X46" s="12"/>
      <c r="Y46" s="12"/>
      <c r="Z46" s="12"/>
    </row>
    <row r="47" spans="1:26" ht="110.25" x14ac:dyDescent="0.2">
      <c r="A47" s="12"/>
      <c r="B47" s="21" t="str">
        <f t="shared" ref="B47:B49" si="4">+LEFT(C47,4)</f>
        <v>14.1</v>
      </c>
      <c r="C47" s="81" t="s">
        <v>378</v>
      </c>
      <c r="D47" s="22" t="s">
        <v>379</v>
      </c>
      <c r="E47" s="51" t="s">
        <v>380</v>
      </c>
      <c r="F47" s="29">
        <v>3</v>
      </c>
      <c r="G47" s="23">
        <v>1</v>
      </c>
      <c r="H47" s="24" t="s">
        <v>381</v>
      </c>
      <c r="I47" s="466" t="s">
        <v>746</v>
      </c>
      <c r="J47" s="29">
        <v>3</v>
      </c>
      <c r="K47" s="53" t="str">
        <f t="shared" ref="K47:K49" si="5">+IF(OR(ISBLANK(F47),ISBLANK(J47)),"",IF(OR(AND(F47=1,J47=1),AND(F47=1,J47=2),AND(F47=1,J47=3)),"Deficiencia de control mayor (diseño y ejecución)",IF(OR(AND(F47=2,J47=2),AND(F47=3,J47=1),AND(F47=3,J47=2),AND(F47=2,J47=1)),"Deficiencia de control (diseño o ejecución)",IF(AND(F47=2,J47=3),"Oportunidad de mejora","Mantenimiento del control"))))</f>
        <v>Mantenimiento del control</v>
      </c>
      <c r="L47" s="54">
        <f t="shared" ref="L47:L49" si="6">+IF(K47="",231,IF(K47="Deficiencia de control mayor (diseño y ejecución)",240,IF(K47="Deficiencia de control (diseño o ejecución)",260,IF(K47="Oportunidad de mejora",280,300))))</f>
        <v>300</v>
      </c>
      <c r="M47" s="45">
        <v>4.8964999999999996</v>
      </c>
      <c r="N47" s="45">
        <f t="shared" ref="N47:N49" si="7">+L47+M47</f>
        <v>304.8965</v>
      </c>
      <c r="O47" s="12"/>
      <c r="P47" s="12"/>
      <c r="Q47" s="12"/>
      <c r="R47" s="12"/>
      <c r="S47" s="12"/>
      <c r="T47" s="12"/>
      <c r="U47" s="12"/>
      <c r="V47" s="12"/>
      <c r="W47" s="12"/>
      <c r="X47" s="12"/>
      <c r="Y47" s="12"/>
      <c r="Z47" s="12"/>
    </row>
    <row r="48" spans="1:26" ht="63" x14ac:dyDescent="0.2">
      <c r="A48" s="12"/>
      <c r="B48" s="21" t="str">
        <f t="shared" si="4"/>
        <v>14.2</v>
      </c>
      <c r="C48" s="87" t="s">
        <v>382</v>
      </c>
      <c r="D48" s="88" t="s">
        <v>379</v>
      </c>
      <c r="E48" s="89" t="s">
        <v>383</v>
      </c>
      <c r="F48" s="90">
        <v>3</v>
      </c>
      <c r="G48" s="23">
        <v>1</v>
      </c>
      <c r="H48" s="450" t="s">
        <v>747</v>
      </c>
      <c r="I48" s="30" t="s">
        <v>384</v>
      </c>
      <c r="J48" s="29">
        <v>3</v>
      </c>
      <c r="K48" s="53" t="str">
        <f t="shared" si="5"/>
        <v>Mantenimiento del control</v>
      </c>
      <c r="L48" s="54">
        <f t="shared" si="6"/>
        <v>300</v>
      </c>
      <c r="M48" s="45">
        <v>4.9854000000000003</v>
      </c>
      <c r="N48" s="45">
        <f t="shared" si="7"/>
        <v>304.98540000000003</v>
      </c>
      <c r="O48" s="12"/>
      <c r="P48" s="12"/>
      <c r="Q48" s="12"/>
      <c r="R48" s="12"/>
      <c r="S48" s="12"/>
      <c r="T48" s="12"/>
      <c r="U48" s="12"/>
      <c r="V48" s="12"/>
      <c r="W48" s="12"/>
      <c r="X48" s="12"/>
      <c r="Y48" s="12"/>
      <c r="Z48" s="12"/>
    </row>
    <row r="49" spans="1:26" ht="110.25" x14ac:dyDescent="0.2">
      <c r="A49" s="12"/>
      <c r="B49" s="229" t="str">
        <f t="shared" si="4"/>
        <v>14.3</v>
      </c>
      <c r="C49" s="79" t="s">
        <v>385</v>
      </c>
      <c r="D49" s="280" t="s">
        <v>379</v>
      </c>
      <c r="E49" s="348" t="s">
        <v>386</v>
      </c>
      <c r="F49" s="335">
        <v>3</v>
      </c>
      <c r="G49" s="23">
        <v>1</v>
      </c>
      <c r="H49" s="469" t="s">
        <v>762</v>
      </c>
      <c r="I49" s="467" t="s">
        <v>765</v>
      </c>
      <c r="J49" s="265">
        <v>3</v>
      </c>
      <c r="K49" s="270" t="str">
        <f t="shared" si="5"/>
        <v>Mantenimiento del control</v>
      </c>
      <c r="L49" s="223">
        <f t="shared" si="6"/>
        <v>300</v>
      </c>
      <c r="M49" s="313">
        <v>5.0122999999999998</v>
      </c>
      <c r="N49" s="313">
        <f t="shared" si="7"/>
        <v>305.01229999999998</v>
      </c>
      <c r="O49" s="12"/>
      <c r="P49" s="12"/>
      <c r="Q49" s="12"/>
      <c r="R49" s="12"/>
      <c r="S49" s="12"/>
      <c r="T49" s="12"/>
      <c r="U49" s="12"/>
      <c r="V49" s="12"/>
      <c r="W49" s="12"/>
      <c r="X49" s="12"/>
      <c r="Y49" s="12"/>
      <c r="Z49" s="12"/>
    </row>
    <row r="50" spans="1:26" ht="78.75" x14ac:dyDescent="0.2">
      <c r="A50" s="12"/>
      <c r="B50" s="230"/>
      <c r="C50" s="79"/>
      <c r="D50" s="232"/>
      <c r="E50" s="232"/>
      <c r="F50" s="232"/>
      <c r="G50" s="80">
        <v>2</v>
      </c>
      <c r="H50" s="451" t="s">
        <v>748</v>
      </c>
      <c r="I50" s="303"/>
      <c r="J50" s="266"/>
      <c r="K50" s="271"/>
      <c r="L50" s="224"/>
      <c r="M50" s="312"/>
      <c r="N50" s="312"/>
      <c r="O50" s="12"/>
      <c r="P50" s="12"/>
      <c r="Q50" s="12"/>
      <c r="R50" s="12"/>
      <c r="S50" s="12"/>
      <c r="T50" s="12"/>
      <c r="U50" s="12"/>
      <c r="V50" s="12"/>
      <c r="W50" s="12"/>
      <c r="X50" s="12"/>
      <c r="Y50" s="12"/>
      <c r="Z50" s="12"/>
    </row>
    <row r="51" spans="1:26" ht="47.25" x14ac:dyDescent="0.2">
      <c r="A51" s="12"/>
      <c r="B51" s="230"/>
      <c r="C51" s="79"/>
      <c r="D51" s="232"/>
      <c r="E51" s="232"/>
      <c r="F51" s="232"/>
      <c r="G51" s="80">
        <v>3</v>
      </c>
      <c r="H51" s="25" t="s">
        <v>387</v>
      </c>
      <c r="I51" s="303"/>
      <c r="J51" s="266"/>
      <c r="K51" s="271"/>
      <c r="L51" s="224"/>
      <c r="M51" s="312"/>
      <c r="N51" s="312"/>
      <c r="O51" s="12"/>
      <c r="P51" s="12"/>
      <c r="Q51" s="12"/>
      <c r="R51" s="12"/>
      <c r="S51" s="12"/>
      <c r="T51" s="12"/>
      <c r="U51" s="12"/>
      <c r="V51" s="12"/>
      <c r="W51" s="12"/>
      <c r="X51" s="12"/>
      <c r="Y51" s="12"/>
      <c r="Z51" s="12"/>
    </row>
    <row r="52" spans="1:26" ht="47.25" x14ac:dyDescent="0.2">
      <c r="A52" s="12"/>
      <c r="B52" s="230"/>
      <c r="C52" s="79"/>
      <c r="D52" s="232"/>
      <c r="E52" s="232"/>
      <c r="F52" s="232"/>
      <c r="G52" s="80">
        <v>4</v>
      </c>
      <c r="H52" s="25" t="s">
        <v>370</v>
      </c>
      <c r="I52" s="303"/>
      <c r="J52" s="266"/>
      <c r="K52" s="271"/>
      <c r="L52" s="224"/>
      <c r="M52" s="312"/>
      <c r="N52" s="312"/>
      <c r="O52" s="12"/>
      <c r="P52" s="12"/>
      <c r="Q52" s="12"/>
      <c r="R52" s="12"/>
      <c r="S52" s="12"/>
      <c r="T52" s="12"/>
      <c r="U52" s="12"/>
      <c r="V52" s="12"/>
      <c r="W52" s="12"/>
      <c r="X52" s="12"/>
      <c r="Y52" s="12"/>
      <c r="Z52" s="12"/>
    </row>
    <row r="53" spans="1:26" ht="63" x14ac:dyDescent="0.2">
      <c r="A53" s="12"/>
      <c r="B53" s="230"/>
      <c r="C53" s="79"/>
      <c r="D53" s="232"/>
      <c r="E53" s="232"/>
      <c r="F53" s="232"/>
      <c r="G53" s="80">
        <v>5</v>
      </c>
      <c r="H53" s="26" t="s">
        <v>107</v>
      </c>
      <c r="I53" s="303"/>
      <c r="J53" s="266"/>
      <c r="K53" s="271"/>
      <c r="L53" s="224"/>
      <c r="M53" s="312"/>
      <c r="N53" s="312"/>
      <c r="O53" s="12"/>
      <c r="P53" s="12"/>
      <c r="Q53" s="12"/>
      <c r="R53" s="12"/>
      <c r="S53" s="12"/>
      <c r="T53" s="12"/>
      <c r="U53" s="12"/>
      <c r="V53" s="12"/>
      <c r="W53" s="12"/>
      <c r="X53" s="12"/>
      <c r="Y53" s="12"/>
      <c r="Z53" s="12"/>
    </row>
    <row r="54" spans="1:26" ht="31.5" x14ac:dyDescent="0.2">
      <c r="A54" s="12"/>
      <c r="B54" s="230"/>
      <c r="C54" s="70"/>
      <c r="D54" s="232"/>
      <c r="E54" s="232"/>
      <c r="F54" s="232"/>
      <c r="G54" s="19">
        <v>6</v>
      </c>
      <c r="H54" s="25" t="s">
        <v>388</v>
      </c>
      <c r="I54" s="303"/>
      <c r="J54" s="266"/>
      <c r="K54" s="271"/>
      <c r="L54" s="224"/>
      <c r="M54" s="312"/>
      <c r="N54" s="312"/>
      <c r="O54" s="12"/>
      <c r="P54" s="12"/>
      <c r="Q54" s="12"/>
      <c r="R54" s="12"/>
      <c r="S54" s="12"/>
      <c r="T54" s="12"/>
      <c r="U54" s="12"/>
      <c r="V54" s="12"/>
      <c r="W54" s="12"/>
      <c r="X54" s="12"/>
      <c r="Y54" s="12"/>
      <c r="Z54" s="12"/>
    </row>
    <row r="55" spans="1:26" ht="15.75" x14ac:dyDescent="0.2">
      <c r="A55" s="12"/>
      <c r="B55" s="230"/>
      <c r="C55" s="70"/>
      <c r="D55" s="232"/>
      <c r="E55" s="232"/>
      <c r="F55" s="232"/>
      <c r="G55" s="19">
        <v>7</v>
      </c>
      <c r="H55" s="25" t="s">
        <v>389</v>
      </c>
      <c r="I55" s="303"/>
      <c r="J55" s="266"/>
      <c r="K55" s="271"/>
      <c r="L55" s="224"/>
      <c r="M55" s="312"/>
      <c r="N55" s="312"/>
      <c r="O55" s="12"/>
      <c r="P55" s="12"/>
      <c r="Q55" s="12"/>
      <c r="R55" s="12"/>
      <c r="S55" s="12"/>
      <c r="T55" s="12"/>
      <c r="U55" s="12"/>
      <c r="V55" s="12"/>
      <c r="W55" s="12"/>
      <c r="X55" s="12"/>
      <c r="Y55" s="12"/>
      <c r="Z55" s="12"/>
    </row>
    <row r="56" spans="1:26" ht="15.75" x14ac:dyDescent="0.2">
      <c r="A56" s="12"/>
      <c r="B56" s="230"/>
      <c r="C56" s="70"/>
      <c r="D56" s="232"/>
      <c r="E56" s="234"/>
      <c r="F56" s="234"/>
      <c r="G56" s="19">
        <v>8</v>
      </c>
      <c r="H56" s="39" t="s">
        <v>390</v>
      </c>
      <c r="I56" s="249"/>
      <c r="J56" s="267"/>
      <c r="K56" s="272"/>
      <c r="L56" s="225"/>
      <c r="M56" s="312"/>
      <c r="N56" s="312"/>
      <c r="O56" s="12"/>
      <c r="P56" s="12"/>
      <c r="Q56" s="12"/>
      <c r="R56" s="12"/>
      <c r="S56" s="12"/>
      <c r="T56" s="12"/>
      <c r="U56" s="12"/>
      <c r="V56" s="12"/>
      <c r="W56" s="12"/>
      <c r="X56" s="12"/>
      <c r="Y56" s="12"/>
      <c r="Z56" s="12"/>
    </row>
    <row r="57" spans="1:26" ht="63" x14ac:dyDescent="0.2">
      <c r="A57" s="12"/>
      <c r="B57" s="21" t="str">
        <f>+LEFT(C57,4)</f>
        <v>14.4</v>
      </c>
      <c r="C57" s="81" t="s">
        <v>391</v>
      </c>
      <c r="D57" s="22" t="s">
        <v>379</v>
      </c>
      <c r="E57" s="468" t="s">
        <v>749</v>
      </c>
      <c r="F57" s="29">
        <v>3</v>
      </c>
      <c r="G57" s="91">
        <v>1</v>
      </c>
      <c r="H57" s="450" t="s">
        <v>750</v>
      </c>
      <c r="I57" s="92" t="s">
        <v>384</v>
      </c>
      <c r="J57" s="29">
        <v>3</v>
      </c>
      <c r="K57" s="53"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54">
        <f>+IF(K57="",231,IF(K57="Deficiencia de control mayor (diseño y ejecución)",240,IF(K57="Deficiencia de control (diseño o ejecución)",260,IF(K57="Oportunidad de mejora",280,300))))</f>
        <v>300</v>
      </c>
      <c r="M57" s="45">
        <v>5.1235999999999997</v>
      </c>
      <c r="N57" s="45">
        <f>+L57+M57</f>
        <v>305.12360000000001</v>
      </c>
      <c r="O57" s="12"/>
      <c r="P57" s="12"/>
      <c r="Q57" s="12"/>
      <c r="R57" s="12"/>
      <c r="S57" s="12"/>
      <c r="T57" s="12"/>
      <c r="U57" s="12"/>
      <c r="V57" s="12"/>
      <c r="W57" s="12"/>
      <c r="X57" s="12"/>
      <c r="Y57" s="12"/>
      <c r="Z57" s="12"/>
    </row>
    <row r="58" spans="1:26" ht="12.75" customHeight="1" x14ac:dyDescent="0.2">
      <c r="A58" s="12"/>
      <c r="B58" s="361"/>
      <c r="C58" s="85" t="s">
        <v>393</v>
      </c>
      <c r="D58" s="368" t="s">
        <v>1</v>
      </c>
      <c r="E58" s="368" t="s">
        <v>394</v>
      </c>
      <c r="F58" s="369" t="s">
        <v>395</v>
      </c>
      <c r="G58" s="355" t="s">
        <v>91</v>
      </c>
      <c r="H58" s="356"/>
      <c r="I58" s="357"/>
      <c r="J58" s="369" t="s">
        <v>396</v>
      </c>
      <c r="K58" s="370" t="s">
        <v>123</v>
      </c>
      <c r="L58" s="318"/>
      <c r="M58" s="318"/>
      <c r="N58" s="318"/>
      <c r="O58" s="12"/>
      <c r="P58" s="12"/>
      <c r="Q58" s="12"/>
      <c r="R58" s="12"/>
      <c r="S58" s="12"/>
      <c r="T58" s="12"/>
      <c r="U58" s="12"/>
      <c r="V58" s="12"/>
      <c r="W58" s="12"/>
      <c r="X58" s="12"/>
      <c r="Y58" s="12"/>
      <c r="Z58" s="12"/>
    </row>
    <row r="59" spans="1:26" ht="15" customHeight="1" x14ac:dyDescent="0.2">
      <c r="A59" s="12"/>
      <c r="B59" s="362"/>
      <c r="C59" s="93"/>
      <c r="D59" s="362"/>
      <c r="E59" s="362"/>
      <c r="F59" s="362"/>
      <c r="G59" s="358"/>
      <c r="H59" s="359"/>
      <c r="I59" s="360"/>
      <c r="J59" s="362"/>
      <c r="K59" s="371"/>
      <c r="L59" s="312"/>
      <c r="M59" s="312"/>
      <c r="N59" s="312"/>
      <c r="O59" s="12"/>
      <c r="P59" s="12"/>
      <c r="Q59" s="12"/>
      <c r="R59" s="12"/>
      <c r="S59" s="12"/>
      <c r="T59" s="12"/>
      <c r="U59" s="12"/>
      <c r="V59" s="12"/>
      <c r="W59" s="12"/>
      <c r="X59" s="12"/>
      <c r="Y59" s="12"/>
      <c r="Z59" s="12"/>
    </row>
    <row r="60" spans="1:26" ht="27.75" customHeight="1" x14ac:dyDescent="0.2">
      <c r="A60" s="12"/>
      <c r="B60" s="362"/>
      <c r="C60" s="93"/>
      <c r="D60" s="362"/>
      <c r="E60" s="362"/>
      <c r="F60" s="362"/>
      <c r="G60" s="352" t="s">
        <v>2</v>
      </c>
      <c r="H60" s="354" t="s">
        <v>3</v>
      </c>
      <c r="I60" s="354" t="s">
        <v>94</v>
      </c>
      <c r="J60" s="362"/>
      <c r="K60" s="371"/>
      <c r="L60" s="312"/>
      <c r="M60" s="312"/>
      <c r="N60" s="312"/>
      <c r="O60" s="12"/>
      <c r="P60" s="12"/>
      <c r="Q60" s="12"/>
      <c r="R60" s="12"/>
      <c r="S60" s="12"/>
      <c r="T60" s="12"/>
      <c r="U60" s="12"/>
      <c r="V60" s="12"/>
      <c r="W60" s="12"/>
      <c r="X60" s="12"/>
      <c r="Y60" s="12"/>
      <c r="Z60" s="12"/>
    </row>
    <row r="61" spans="1:26" ht="72" customHeight="1" x14ac:dyDescent="0.2">
      <c r="A61" s="12"/>
      <c r="B61" s="363"/>
      <c r="C61" s="94"/>
      <c r="D61" s="353"/>
      <c r="E61" s="353"/>
      <c r="F61" s="353"/>
      <c r="G61" s="353"/>
      <c r="H61" s="353"/>
      <c r="I61" s="353"/>
      <c r="J61" s="353"/>
      <c r="K61" s="372"/>
      <c r="L61" s="312"/>
      <c r="M61" s="312"/>
      <c r="N61" s="312"/>
      <c r="O61" s="12"/>
      <c r="P61" s="12"/>
      <c r="Q61" s="12"/>
      <c r="R61" s="12"/>
      <c r="S61" s="12"/>
      <c r="T61" s="12"/>
      <c r="U61" s="12"/>
      <c r="V61" s="12"/>
      <c r="W61" s="12"/>
      <c r="X61" s="12"/>
      <c r="Y61" s="12"/>
      <c r="Z61" s="12"/>
    </row>
    <row r="62" spans="1:26" ht="71.25" customHeight="1" x14ac:dyDescent="0.2">
      <c r="A62" s="12"/>
      <c r="B62" s="229" t="str">
        <f>+LEFT(C62,4)</f>
        <v>15.1</v>
      </c>
      <c r="C62" s="95" t="s">
        <v>397</v>
      </c>
      <c r="D62" s="231" t="s">
        <v>398</v>
      </c>
      <c r="E62" s="231" t="s">
        <v>399</v>
      </c>
      <c r="F62" s="235">
        <v>3</v>
      </c>
      <c r="G62" s="23">
        <v>1</v>
      </c>
      <c r="H62" s="24" t="s">
        <v>392</v>
      </c>
      <c r="I62" s="236" t="s">
        <v>384</v>
      </c>
      <c r="J62" s="265">
        <v>3</v>
      </c>
      <c r="K62" s="270"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23">
        <f>+IF(K62="",231,IF(K62="Deficiencia de control mayor (diseño y ejecución)",240,IF(K62="Deficiencia de control (diseño o ejecución)",260,IF(K62="Oportunidad de mejora",280,300))))</f>
        <v>300</v>
      </c>
      <c r="M62" s="313">
        <v>5.2369000000000003</v>
      </c>
      <c r="N62" s="313">
        <f>+L62+M62</f>
        <v>305.23689999999999</v>
      </c>
      <c r="O62" s="12"/>
      <c r="P62" s="12"/>
      <c r="Q62" s="12"/>
      <c r="R62" s="12"/>
      <c r="S62" s="12"/>
      <c r="T62" s="12"/>
      <c r="U62" s="12"/>
      <c r="V62" s="12"/>
      <c r="W62" s="12"/>
      <c r="X62" s="12"/>
      <c r="Y62" s="12"/>
      <c r="Z62" s="12"/>
    </row>
    <row r="63" spans="1:26" ht="63" x14ac:dyDescent="0.2">
      <c r="A63" s="12"/>
      <c r="B63" s="230"/>
      <c r="C63" s="79"/>
      <c r="D63" s="232"/>
      <c r="E63" s="232"/>
      <c r="F63" s="234"/>
      <c r="G63" s="19">
        <v>2</v>
      </c>
      <c r="H63" s="451" t="s">
        <v>751</v>
      </c>
      <c r="I63" s="234"/>
      <c r="J63" s="267"/>
      <c r="K63" s="272"/>
      <c r="L63" s="225"/>
      <c r="M63" s="312"/>
      <c r="N63" s="312"/>
      <c r="O63" s="12"/>
      <c r="P63" s="12"/>
      <c r="Q63" s="12"/>
      <c r="R63" s="12"/>
      <c r="S63" s="12"/>
      <c r="T63" s="12"/>
      <c r="U63" s="12"/>
      <c r="V63" s="12"/>
      <c r="W63" s="12"/>
      <c r="X63" s="12"/>
      <c r="Y63" s="12"/>
      <c r="Z63" s="12"/>
    </row>
    <row r="64" spans="1:26" ht="22.5" customHeight="1" x14ac:dyDescent="0.2">
      <c r="A64" s="12"/>
      <c r="B64" s="229" t="str">
        <f>+LEFT(C64,4)</f>
        <v>15.2</v>
      </c>
      <c r="C64" s="81" t="s">
        <v>400</v>
      </c>
      <c r="D64" s="231" t="s">
        <v>401</v>
      </c>
      <c r="E64" s="237" t="s">
        <v>402</v>
      </c>
      <c r="F64" s="235">
        <v>3</v>
      </c>
      <c r="G64" s="23">
        <v>1</v>
      </c>
      <c r="H64" s="96" t="s">
        <v>403</v>
      </c>
      <c r="I64" s="236" t="s">
        <v>404</v>
      </c>
      <c r="J64" s="265">
        <v>3</v>
      </c>
      <c r="K64" s="270"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23">
        <f>+IF(K64="",231,IF(K64="Deficiencia de control mayor (diseño y ejecución)",240,IF(K64="Deficiencia de control (diseño o ejecución)",260,IF(K64="Oportunidad de mejora",280,300))))</f>
        <v>300</v>
      </c>
      <c r="M64" s="313">
        <v>5.3654000000000002</v>
      </c>
      <c r="N64" s="313">
        <f>+L64+M64</f>
        <v>305.36540000000002</v>
      </c>
      <c r="O64" s="12"/>
      <c r="P64" s="12"/>
      <c r="Q64" s="12"/>
      <c r="R64" s="12"/>
      <c r="S64" s="12"/>
      <c r="T64" s="12"/>
      <c r="U64" s="12"/>
      <c r="V64" s="12"/>
      <c r="W64" s="12"/>
      <c r="X64" s="12"/>
      <c r="Y64" s="12"/>
      <c r="Z64" s="12"/>
    </row>
    <row r="65" spans="1:26" ht="47.25" x14ac:dyDescent="0.2">
      <c r="A65" s="12"/>
      <c r="B65" s="230"/>
      <c r="C65" s="79"/>
      <c r="D65" s="232"/>
      <c r="E65" s="232"/>
      <c r="F65" s="232"/>
      <c r="G65" s="17">
        <v>2</v>
      </c>
      <c r="H65" s="469" t="s">
        <v>753</v>
      </c>
      <c r="I65" s="232"/>
      <c r="J65" s="266"/>
      <c r="K65" s="271"/>
      <c r="L65" s="224"/>
      <c r="M65" s="312"/>
      <c r="N65" s="312"/>
      <c r="O65" s="12"/>
      <c r="P65" s="12"/>
      <c r="Q65" s="12"/>
      <c r="R65" s="12"/>
      <c r="S65" s="12"/>
      <c r="T65" s="12"/>
      <c r="U65" s="12"/>
      <c r="V65" s="12"/>
      <c r="W65" s="12"/>
      <c r="X65" s="12"/>
      <c r="Y65" s="12"/>
      <c r="Z65" s="12"/>
    </row>
    <row r="66" spans="1:26" ht="110.25" x14ac:dyDescent="0.2">
      <c r="A66" s="12"/>
      <c r="B66" s="230"/>
      <c r="C66" s="70"/>
      <c r="D66" s="232"/>
      <c r="E66" s="232"/>
      <c r="F66" s="232"/>
      <c r="G66" s="19">
        <v>3</v>
      </c>
      <c r="H66" s="26" t="s">
        <v>405</v>
      </c>
      <c r="I66" s="232"/>
      <c r="J66" s="266"/>
      <c r="K66" s="271"/>
      <c r="L66" s="224"/>
      <c r="M66" s="312"/>
      <c r="N66" s="312"/>
      <c r="O66" s="12"/>
      <c r="P66" s="12"/>
      <c r="Q66" s="12"/>
      <c r="R66" s="12"/>
      <c r="S66" s="12"/>
      <c r="T66" s="12"/>
      <c r="U66" s="12"/>
      <c r="V66" s="12"/>
      <c r="W66" s="12"/>
      <c r="X66" s="12"/>
      <c r="Y66" s="12"/>
      <c r="Z66" s="12"/>
    </row>
    <row r="67" spans="1:26" ht="94.5" x14ac:dyDescent="0.2">
      <c r="A67" s="12"/>
      <c r="B67" s="230"/>
      <c r="C67" s="70"/>
      <c r="D67" s="232"/>
      <c r="E67" s="234"/>
      <c r="F67" s="234"/>
      <c r="G67" s="19">
        <v>4</v>
      </c>
      <c r="H67" s="469" t="s">
        <v>766</v>
      </c>
      <c r="I67" s="234"/>
      <c r="J67" s="267"/>
      <c r="K67" s="272"/>
      <c r="L67" s="225"/>
      <c r="M67" s="312"/>
      <c r="N67" s="312"/>
      <c r="O67" s="12"/>
      <c r="P67" s="12"/>
      <c r="Q67" s="12"/>
      <c r="R67" s="12"/>
      <c r="S67" s="12"/>
      <c r="T67" s="12"/>
      <c r="U67" s="12"/>
      <c r="V67" s="12"/>
      <c r="W67" s="12"/>
      <c r="X67" s="12"/>
      <c r="Y67" s="12"/>
      <c r="Z67" s="12"/>
    </row>
    <row r="68" spans="1:26" ht="39" customHeight="1" x14ac:dyDescent="0.2">
      <c r="A68" s="12"/>
      <c r="B68" s="229" t="str">
        <f>+LEFT(C68,4)</f>
        <v>15.3</v>
      </c>
      <c r="C68" s="81" t="s">
        <v>406</v>
      </c>
      <c r="D68" s="231" t="s">
        <v>407</v>
      </c>
      <c r="E68" s="456" t="s">
        <v>752</v>
      </c>
      <c r="F68" s="351">
        <v>3</v>
      </c>
      <c r="G68" s="34">
        <v>1</v>
      </c>
      <c r="H68" s="25" t="s">
        <v>388</v>
      </c>
      <c r="I68" s="236" t="s">
        <v>408</v>
      </c>
      <c r="J68" s="265">
        <v>3</v>
      </c>
      <c r="K68" s="270"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223">
        <f>+IF(K68="",231,IF(K68="Deficiencia de control mayor (diseño y ejecución)",240,IF(K68="Deficiencia de control (diseño o ejecución)",260,IF(K68="Oportunidad de mejora",280,300))))</f>
        <v>300</v>
      </c>
      <c r="M68" s="313">
        <v>5.4562999999999997</v>
      </c>
      <c r="N68" s="313">
        <f>+L68+M68</f>
        <v>305.4563</v>
      </c>
      <c r="O68" s="12"/>
      <c r="P68" s="12"/>
      <c r="Q68" s="12"/>
      <c r="R68" s="12"/>
      <c r="S68" s="12"/>
      <c r="T68" s="12"/>
      <c r="U68" s="12"/>
      <c r="V68" s="12"/>
      <c r="W68" s="12"/>
      <c r="X68" s="12"/>
      <c r="Y68" s="12"/>
      <c r="Z68" s="12"/>
    </row>
    <row r="69" spans="1:26" ht="15.75" x14ac:dyDescent="0.2">
      <c r="A69" s="12"/>
      <c r="B69" s="230"/>
      <c r="C69" s="70"/>
      <c r="D69" s="232"/>
      <c r="E69" s="232"/>
      <c r="F69" s="232"/>
      <c r="G69" s="97">
        <v>2</v>
      </c>
      <c r="H69" s="25" t="s">
        <v>389</v>
      </c>
      <c r="I69" s="232"/>
      <c r="J69" s="266"/>
      <c r="K69" s="271"/>
      <c r="L69" s="224"/>
      <c r="M69" s="312"/>
      <c r="N69" s="312"/>
      <c r="O69" s="12"/>
      <c r="P69" s="12"/>
      <c r="Q69" s="12"/>
      <c r="R69" s="12"/>
      <c r="S69" s="12"/>
      <c r="T69" s="12"/>
      <c r="U69" s="12"/>
      <c r="V69" s="12"/>
      <c r="W69" s="12"/>
      <c r="X69" s="12"/>
      <c r="Y69" s="12"/>
      <c r="Z69" s="12"/>
    </row>
    <row r="70" spans="1:26" ht="15.75" x14ac:dyDescent="0.2">
      <c r="A70" s="12"/>
      <c r="B70" s="230"/>
      <c r="C70" s="70"/>
      <c r="D70" s="232"/>
      <c r="E70" s="232"/>
      <c r="F70" s="232"/>
      <c r="G70" s="97">
        <v>3</v>
      </c>
      <c r="H70" s="39" t="s">
        <v>390</v>
      </c>
      <c r="I70" s="232"/>
      <c r="J70" s="266"/>
      <c r="K70" s="271"/>
      <c r="L70" s="224"/>
      <c r="M70" s="312"/>
      <c r="N70" s="312"/>
      <c r="O70" s="12"/>
      <c r="P70" s="12"/>
      <c r="Q70" s="12"/>
      <c r="R70" s="12"/>
      <c r="S70" s="12"/>
      <c r="T70" s="12"/>
      <c r="U70" s="12"/>
      <c r="V70" s="12"/>
      <c r="W70" s="12"/>
      <c r="X70" s="12"/>
      <c r="Y70" s="12"/>
      <c r="Z70" s="12"/>
    </row>
    <row r="71" spans="1:26" ht="47.25" x14ac:dyDescent="0.2">
      <c r="A71" s="12"/>
      <c r="B71" s="230"/>
      <c r="C71" s="70"/>
      <c r="D71" s="232"/>
      <c r="E71" s="232"/>
      <c r="F71" s="232"/>
      <c r="G71" s="98">
        <v>4</v>
      </c>
      <c r="H71" s="99" t="s">
        <v>409</v>
      </c>
      <c r="I71" s="232"/>
      <c r="J71" s="266"/>
      <c r="K71" s="271"/>
      <c r="L71" s="224"/>
      <c r="M71" s="312"/>
      <c r="N71" s="312"/>
      <c r="O71" s="12"/>
      <c r="P71" s="12"/>
      <c r="Q71" s="12"/>
      <c r="R71" s="12"/>
      <c r="S71" s="12"/>
      <c r="T71" s="12"/>
      <c r="U71" s="12"/>
      <c r="V71" s="12"/>
      <c r="W71" s="12"/>
      <c r="X71" s="12"/>
      <c r="Y71" s="12"/>
      <c r="Z71" s="12"/>
    </row>
    <row r="72" spans="1:26" ht="47.25" x14ac:dyDescent="0.2">
      <c r="A72" s="12"/>
      <c r="B72" s="230"/>
      <c r="C72" s="70"/>
      <c r="D72" s="232"/>
      <c r="E72" s="232"/>
      <c r="F72" s="232"/>
      <c r="G72" s="98">
        <v>5</v>
      </c>
      <c r="H72" s="99" t="s">
        <v>410</v>
      </c>
      <c r="I72" s="232"/>
      <c r="J72" s="266"/>
      <c r="K72" s="271"/>
      <c r="L72" s="224"/>
      <c r="M72" s="312"/>
      <c r="N72" s="312"/>
      <c r="O72" s="12"/>
      <c r="P72" s="12"/>
      <c r="Q72" s="12"/>
      <c r="R72" s="12"/>
      <c r="S72" s="12"/>
      <c r="T72" s="12"/>
      <c r="U72" s="12"/>
      <c r="V72" s="12"/>
      <c r="W72" s="12"/>
      <c r="X72" s="12"/>
      <c r="Y72" s="12"/>
      <c r="Z72" s="12"/>
    </row>
    <row r="73" spans="1:26" ht="47.25" x14ac:dyDescent="0.2">
      <c r="A73" s="12"/>
      <c r="B73" s="230"/>
      <c r="C73" s="70"/>
      <c r="D73" s="232"/>
      <c r="E73" s="232"/>
      <c r="F73" s="232"/>
      <c r="G73" s="98">
        <v>6</v>
      </c>
      <c r="H73" s="99" t="s">
        <v>411</v>
      </c>
      <c r="I73" s="232"/>
      <c r="J73" s="266"/>
      <c r="K73" s="271"/>
      <c r="L73" s="224"/>
      <c r="M73" s="312"/>
      <c r="N73" s="312"/>
      <c r="O73" s="12"/>
      <c r="P73" s="12"/>
      <c r="Q73" s="12"/>
      <c r="R73" s="12"/>
      <c r="S73" s="12"/>
      <c r="T73" s="12"/>
      <c r="U73" s="12"/>
      <c r="V73" s="12"/>
      <c r="W73" s="12"/>
      <c r="X73" s="12"/>
      <c r="Y73" s="12"/>
      <c r="Z73" s="12"/>
    </row>
    <row r="74" spans="1:26" ht="47.25" x14ac:dyDescent="0.2">
      <c r="A74" s="12"/>
      <c r="B74" s="230"/>
      <c r="C74" s="70"/>
      <c r="D74" s="232"/>
      <c r="E74" s="232"/>
      <c r="F74" s="232"/>
      <c r="G74" s="98">
        <v>7</v>
      </c>
      <c r="H74" s="99" t="s">
        <v>412</v>
      </c>
      <c r="I74" s="232"/>
      <c r="J74" s="266"/>
      <c r="K74" s="271"/>
      <c r="L74" s="224"/>
      <c r="M74" s="312"/>
      <c r="N74" s="312"/>
      <c r="O74" s="12"/>
      <c r="P74" s="12"/>
      <c r="Q74" s="12"/>
      <c r="R74" s="12"/>
      <c r="S74" s="12"/>
      <c r="T74" s="12"/>
      <c r="U74" s="12"/>
      <c r="V74" s="12"/>
      <c r="W74" s="12"/>
      <c r="X74" s="12"/>
      <c r="Y74" s="12"/>
      <c r="Z74" s="12"/>
    </row>
    <row r="75" spans="1:26" ht="47.25" x14ac:dyDescent="0.2">
      <c r="A75" s="12"/>
      <c r="B75" s="230"/>
      <c r="C75" s="70"/>
      <c r="D75" s="232"/>
      <c r="E75" s="232"/>
      <c r="F75" s="232"/>
      <c r="G75" s="98">
        <v>8</v>
      </c>
      <c r="H75" s="99" t="s">
        <v>413</v>
      </c>
      <c r="I75" s="232"/>
      <c r="J75" s="266"/>
      <c r="K75" s="271"/>
      <c r="L75" s="224"/>
      <c r="M75" s="312"/>
      <c r="N75" s="312"/>
      <c r="O75" s="12"/>
      <c r="P75" s="12"/>
      <c r="Q75" s="12"/>
      <c r="R75" s="12"/>
      <c r="S75" s="12"/>
      <c r="T75" s="12"/>
      <c r="U75" s="12"/>
      <c r="V75" s="12"/>
      <c r="W75" s="12"/>
      <c r="X75" s="12"/>
      <c r="Y75" s="12"/>
      <c r="Z75" s="12"/>
    </row>
    <row r="76" spans="1:26" ht="47.25" x14ac:dyDescent="0.2">
      <c r="A76" s="12"/>
      <c r="B76" s="230"/>
      <c r="C76" s="70"/>
      <c r="D76" s="232"/>
      <c r="E76" s="232"/>
      <c r="F76" s="232"/>
      <c r="G76" s="98">
        <v>9</v>
      </c>
      <c r="H76" s="99" t="s">
        <v>414</v>
      </c>
      <c r="I76" s="232"/>
      <c r="J76" s="266"/>
      <c r="K76" s="271"/>
      <c r="L76" s="224"/>
      <c r="M76" s="312"/>
      <c r="N76" s="312"/>
      <c r="O76" s="12"/>
      <c r="P76" s="12"/>
      <c r="Q76" s="12"/>
      <c r="R76" s="12"/>
      <c r="S76" s="12"/>
      <c r="T76" s="12"/>
      <c r="U76" s="12"/>
      <c r="V76" s="12"/>
      <c r="W76" s="12"/>
      <c r="X76" s="12"/>
      <c r="Y76" s="12"/>
      <c r="Z76" s="12"/>
    </row>
    <row r="77" spans="1:26" ht="52.5" customHeight="1" x14ac:dyDescent="0.2">
      <c r="A77" s="12"/>
      <c r="B77" s="230"/>
      <c r="C77" s="70"/>
      <c r="D77" s="232"/>
      <c r="E77" s="232"/>
      <c r="F77" s="232"/>
      <c r="G77" s="98">
        <v>10</v>
      </c>
      <c r="H77" s="99" t="s">
        <v>415</v>
      </c>
      <c r="I77" s="232"/>
      <c r="J77" s="266"/>
      <c r="K77" s="271"/>
      <c r="L77" s="224"/>
      <c r="M77" s="312"/>
      <c r="N77" s="312"/>
      <c r="O77" s="12"/>
      <c r="P77" s="12"/>
      <c r="Q77" s="12"/>
      <c r="R77" s="12"/>
      <c r="S77" s="12"/>
      <c r="T77" s="12"/>
      <c r="U77" s="12"/>
      <c r="V77" s="12"/>
      <c r="W77" s="12"/>
      <c r="X77" s="12"/>
      <c r="Y77" s="12"/>
      <c r="Z77" s="12"/>
    </row>
    <row r="78" spans="1:26" ht="94.5" x14ac:dyDescent="0.2">
      <c r="A78" s="12"/>
      <c r="B78" s="230"/>
      <c r="C78" s="70"/>
      <c r="D78" s="232"/>
      <c r="E78" s="232"/>
      <c r="F78" s="232"/>
      <c r="G78" s="100">
        <v>11</v>
      </c>
      <c r="H78" s="99" t="s">
        <v>416</v>
      </c>
      <c r="I78" s="234"/>
      <c r="J78" s="267"/>
      <c r="K78" s="272"/>
      <c r="L78" s="225"/>
      <c r="M78" s="312"/>
      <c r="N78" s="312"/>
      <c r="O78" s="12"/>
      <c r="P78" s="12"/>
      <c r="Q78" s="12"/>
      <c r="R78" s="12"/>
      <c r="S78" s="12"/>
      <c r="T78" s="12"/>
      <c r="U78" s="12"/>
      <c r="V78" s="12"/>
      <c r="W78" s="12"/>
      <c r="X78" s="12"/>
      <c r="Y78" s="12"/>
      <c r="Z78" s="12"/>
    </row>
    <row r="79" spans="1:26" ht="110.25" x14ac:dyDescent="0.2">
      <c r="A79" s="12"/>
      <c r="B79" s="21" t="str">
        <f t="shared" ref="B79:B81" si="8">+LEFT(C79,4)</f>
        <v>15.4</v>
      </c>
      <c r="C79" s="87" t="s">
        <v>417</v>
      </c>
      <c r="D79" s="22" t="s">
        <v>418</v>
      </c>
      <c r="E79" s="468" t="s">
        <v>754</v>
      </c>
      <c r="F79" s="29">
        <v>3</v>
      </c>
      <c r="G79" s="23">
        <v>1</v>
      </c>
      <c r="H79" s="450" t="s">
        <v>755</v>
      </c>
      <c r="I79" s="30" t="s">
        <v>419</v>
      </c>
      <c r="J79" s="29">
        <v>3</v>
      </c>
      <c r="K79" s="53" t="str">
        <f t="shared" ref="K79:K81" si="9">+IF(OR(ISBLANK(F79),ISBLANK(J79)),"",IF(OR(AND(F79=1,J79=1),AND(F79=1,J79=2),AND(F79=1,J79=3)),"Deficiencia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4">
        <f t="shared" ref="L79:L81" si="10">+IF(K79="",231,IF(K79="Deficiencia de control mayor (diseño y ejecución)",240,IF(K79="Deficiencia de control (diseño o ejecución)",260,IF(K79="Oportunidad de mejora",280,300))))</f>
        <v>300</v>
      </c>
      <c r="M79" s="45">
        <v>5.5632000000000001</v>
      </c>
      <c r="N79" s="45">
        <f t="shared" ref="N79:N81" si="11">+L79+M79</f>
        <v>305.56319999999999</v>
      </c>
      <c r="O79" s="12"/>
      <c r="P79" s="12"/>
      <c r="Q79" s="12"/>
      <c r="R79" s="12"/>
      <c r="S79" s="12"/>
      <c r="T79" s="12"/>
      <c r="U79" s="12"/>
      <c r="V79" s="12"/>
      <c r="W79" s="12"/>
      <c r="X79" s="12"/>
      <c r="Y79" s="12"/>
      <c r="Z79" s="12"/>
    </row>
    <row r="80" spans="1:26" ht="143.25" customHeight="1" x14ac:dyDescent="0.2">
      <c r="A80" s="12"/>
      <c r="B80" s="21" t="str">
        <f t="shared" si="8"/>
        <v>15.5</v>
      </c>
      <c r="C80" s="87" t="s">
        <v>420</v>
      </c>
      <c r="D80" s="22" t="s">
        <v>421</v>
      </c>
      <c r="E80" s="51" t="s">
        <v>422</v>
      </c>
      <c r="F80" s="29">
        <v>3</v>
      </c>
      <c r="G80" s="23">
        <v>1</v>
      </c>
      <c r="H80" s="450" t="s">
        <v>756</v>
      </c>
      <c r="I80" s="30" t="s">
        <v>423</v>
      </c>
      <c r="J80" s="65">
        <v>3</v>
      </c>
      <c r="K80" s="53" t="str">
        <f t="shared" si="9"/>
        <v>Mantenimiento del control</v>
      </c>
      <c r="L80" s="54">
        <f t="shared" si="10"/>
        <v>300</v>
      </c>
      <c r="M80" s="45">
        <v>5.6321000000000003</v>
      </c>
      <c r="N80" s="45">
        <f t="shared" si="11"/>
        <v>305.63209999999998</v>
      </c>
      <c r="O80" s="12"/>
      <c r="P80" s="12"/>
      <c r="Q80" s="12"/>
      <c r="R80" s="12"/>
      <c r="S80" s="12"/>
      <c r="T80" s="12"/>
      <c r="U80" s="12"/>
      <c r="V80" s="12"/>
      <c r="W80" s="12"/>
      <c r="X80" s="12"/>
      <c r="Y80" s="12"/>
      <c r="Z80" s="12"/>
    </row>
    <row r="81" spans="1:26" ht="44.25" customHeight="1" x14ac:dyDescent="0.2">
      <c r="A81" s="12"/>
      <c r="B81" s="364" t="str">
        <f t="shared" si="8"/>
        <v>15.6</v>
      </c>
      <c r="C81" s="79" t="s">
        <v>424</v>
      </c>
      <c r="D81" s="366" t="s">
        <v>421</v>
      </c>
      <c r="E81" s="237" t="s">
        <v>425</v>
      </c>
      <c r="F81" s="235">
        <v>3</v>
      </c>
      <c r="G81" s="23">
        <v>1</v>
      </c>
      <c r="H81" s="450" t="s">
        <v>426</v>
      </c>
      <c r="I81" s="455" t="s">
        <v>758</v>
      </c>
      <c r="J81" s="265">
        <v>3</v>
      </c>
      <c r="K81" s="270" t="str">
        <f t="shared" si="9"/>
        <v>Mantenimiento del control</v>
      </c>
      <c r="L81" s="223">
        <f t="shared" si="10"/>
        <v>300</v>
      </c>
      <c r="M81" s="313">
        <v>5.7896000000000001</v>
      </c>
      <c r="N81" s="313">
        <f t="shared" si="11"/>
        <v>305.78960000000001</v>
      </c>
      <c r="O81" s="12"/>
      <c r="P81" s="12"/>
      <c r="Q81" s="12"/>
      <c r="R81" s="12"/>
      <c r="S81" s="12"/>
      <c r="T81" s="12"/>
      <c r="U81" s="12"/>
      <c r="V81" s="12"/>
      <c r="W81" s="12"/>
      <c r="X81" s="12"/>
      <c r="Y81" s="12"/>
      <c r="Z81" s="12"/>
    </row>
    <row r="82" spans="1:26" ht="70.5" customHeight="1" x14ac:dyDescent="0.2">
      <c r="A82" s="12"/>
      <c r="B82" s="365"/>
      <c r="C82" s="70"/>
      <c r="D82" s="367"/>
      <c r="E82" s="234"/>
      <c r="F82" s="234"/>
      <c r="G82" s="17">
        <v>2</v>
      </c>
      <c r="H82" s="453" t="s">
        <v>757</v>
      </c>
      <c r="I82" s="234"/>
      <c r="J82" s="267"/>
      <c r="K82" s="272"/>
      <c r="L82" s="225"/>
      <c r="M82" s="312"/>
      <c r="N82" s="312"/>
      <c r="O82" s="12"/>
      <c r="P82" s="12"/>
      <c r="Q82" s="12"/>
      <c r="R82" s="12"/>
      <c r="S82" s="12"/>
      <c r="T82" s="12"/>
      <c r="U82" s="12"/>
      <c r="V82" s="12"/>
      <c r="W82" s="12"/>
      <c r="X82" s="12"/>
      <c r="Y82" s="12"/>
      <c r="Z82" s="12"/>
    </row>
    <row r="83" spans="1:26" ht="32.25" hidden="1" customHeight="1" x14ac:dyDescent="0.2">
      <c r="A83" s="12"/>
      <c r="B83" s="12"/>
      <c r="C83" s="40"/>
      <c r="D83" s="40"/>
      <c r="E83" s="40"/>
      <c r="F83" s="40"/>
      <c r="G83" s="40"/>
      <c r="H83" s="40"/>
      <c r="I83" s="40"/>
      <c r="J83" s="40"/>
      <c r="K83" s="40"/>
      <c r="L83" s="33"/>
      <c r="M83" s="33"/>
      <c r="N83" s="33"/>
      <c r="O83" s="12"/>
      <c r="P83" s="12"/>
      <c r="Q83" s="12"/>
      <c r="R83" s="12"/>
      <c r="S83" s="12"/>
      <c r="T83" s="12"/>
      <c r="U83" s="12"/>
      <c r="V83" s="12"/>
      <c r="W83" s="12"/>
      <c r="X83" s="12"/>
      <c r="Y83" s="12"/>
      <c r="Z83" s="12"/>
    </row>
    <row r="84" spans="1:26" ht="32.25" hidden="1" customHeight="1" x14ac:dyDescent="0.2">
      <c r="A84" s="12"/>
      <c r="B84" s="12"/>
      <c r="C84" s="12"/>
      <c r="D84" s="12"/>
      <c r="E84" s="12"/>
      <c r="F84" s="12"/>
      <c r="G84" s="12"/>
      <c r="H84" s="12"/>
      <c r="I84" s="12"/>
      <c r="J84" s="12"/>
      <c r="K84" s="12"/>
      <c r="L84" s="33"/>
      <c r="M84" s="33"/>
      <c r="N84" s="33"/>
      <c r="O84" s="12"/>
      <c r="P84" s="12"/>
      <c r="Q84" s="12"/>
      <c r="R84" s="12"/>
      <c r="S84" s="12"/>
      <c r="T84" s="12"/>
      <c r="U84" s="12"/>
      <c r="V84" s="12"/>
      <c r="W84" s="12"/>
      <c r="X84" s="12"/>
      <c r="Y84" s="12"/>
      <c r="Z84" s="12"/>
    </row>
    <row r="85" spans="1:26" ht="32.25" hidden="1" customHeight="1" x14ac:dyDescent="0.2">
      <c r="A85" s="12"/>
      <c r="B85" s="12"/>
      <c r="C85" s="12"/>
      <c r="D85" s="12"/>
      <c r="E85" s="12"/>
      <c r="F85" s="12"/>
      <c r="G85" s="12"/>
      <c r="H85" s="12"/>
      <c r="I85" s="12"/>
      <c r="J85" s="12"/>
      <c r="K85" s="12"/>
      <c r="L85" s="33"/>
      <c r="M85" s="33"/>
      <c r="N85" s="33"/>
      <c r="O85" s="12"/>
      <c r="P85" s="12"/>
      <c r="Q85" s="12"/>
      <c r="R85" s="12"/>
      <c r="S85" s="12"/>
      <c r="T85" s="12"/>
      <c r="U85" s="12"/>
      <c r="V85" s="12"/>
      <c r="W85" s="12"/>
      <c r="X85" s="12"/>
      <c r="Y85" s="12"/>
      <c r="Z85" s="12"/>
    </row>
    <row r="86" spans="1:26" ht="32.25" hidden="1" customHeight="1" x14ac:dyDescent="0.2">
      <c r="A86" s="12"/>
      <c r="B86" s="12"/>
      <c r="C86" s="12"/>
      <c r="D86" s="12"/>
      <c r="E86" s="12"/>
      <c r="F86" s="12"/>
      <c r="G86" s="12"/>
      <c r="H86" s="12"/>
      <c r="I86" s="12"/>
      <c r="J86" s="12"/>
      <c r="K86" s="12"/>
      <c r="L86" s="33"/>
      <c r="M86" s="33"/>
      <c r="N86" s="33"/>
      <c r="O86" s="12"/>
      <c r="P86" s="12"/>
      <c r="Q86" s="12"/>
      <c r="R86" s="12"/>
      <c r="S86" s="12"/>
      <c r="T86" s="12"/>
      <c r="U86" s="12"/>
      <c r="V86" s="12"/>
      <c r="W86" s="12"/>
      <c r="X86" s="12"/>
      <c r="Y86" s="12"/>
      <c r="Z86" s="12"/>
    </row>
    <row r="87" spans="1:26" ht="32.25" hidden="1" customHeight="1" x14ac:dyDescent="0.2">
      <c r="A87" s="12"/>
      <c r="B87" s="12"/>
      <c r="C87" s="12"/>
      <c r="D87" s="12"/>
      <c r="E87" s="12"/>
      <c r="F87" s="12"/>
      <c r="G87" s="12"/>
      <c r="H87" s="12"/>
      <c r="I87" s="12"/>
      <c r="J87" s="12"/>
      <c r="K87" s="12"/>
      <c r="L87" s="33"/>
      <c r="M87" s="33"/>
      <c r="N87" s="33"/>
      <c r="O87" s="12"/>
      <c r="P87" s="12"/>
      <c r="Q87" s="12"/>
      <c r="R87" s="12"/>
      <c r="S87" s="12"/>
      <c r="T87" s="12"/>
      <c r="U87" s="12"/>
      <c r="V87" s="12"/>
      <c r="W87" s="12"/>
      <c r="X87" s="12"/>
      <c r="Y87" s="12"/>
      <c r="Z87" s="12"/>
    </row>
    <row r="88" spans="1:26" ht="32.25" hidden="1" customHeight="1" x14ac:dyDescent="0.2">
      <c r="A88" s="12"/>
      <c r="B88" s="12"/>
      <c r="C88" s="12"/>
      <c r="D88" s="12"/>
      <c r="E88" s="12"/>
      <c r="F88" s="12"/>
      <c r="G88" s="12"/>
      <c r="H88" s="12"/>
      <c r="I88" s="12"/>
      <c r="J88" s="12"/>
      <c r="K88" s="12"/>
      <c r="L88" s="33"/>
      <c r="M88" s="33"/>
      <c r="N88" s="33"/>
      <c r="O88" s="12"/>
      <c r="P88" s="12"/>
      <c r="Q88" s="12"/>
      <c r="R88" s="12"/>
      <c r="S88" s="12"/>
      <c r="T88" s="12"/>
      <c r="U88" s="12"/>
      <c r="V88" s="12"/>
      <c r="W88" s="12"/>
      <c r="X88" s="12"/>
      <c r="Y88" s="12"/>
      <c r="Z88" s="12"/>
    </row>
    <row r="89" spans="1:26" ht="32.25" hidden="1" customHeight="1" x14ac:dyDescent="0.2">
      <c r="A89" s="12"/>
      <c r="B89" s="12"/>
      <c r="C89" s="12"/>
      <c r="D89" s="12"/>
      <c r="E89" s="12"/>
      <c r="F89" s="12"/>
      <c r="G89" s="12"/>
      <c r="H89" s="12"/>
      <c r="I89" s="12"/>
      <c r="J89" s="12"/>
      <c r="K89" s="12"/>
      <c r="L89" s="33"/>
      <c r="M89" s="33"/>
      <c r="N89" s="33"/>
      <c r="O89" s="12"/>
      <c r="P89" s="12"/>
      <c r="Q89" s="12"/>
      <c r="R89" s="12"/>
      <c r="S89" s="12"/>
      <c r="T89" s="12"/>
      <c r="U89" s="12"/>
      <c r="V89" s="12"/>
      <c r="W89" s="12"/>
      <c r="X89" s="12"/>
      <c r="Y89" s="12"/>
      <c r="Z89" s="12"/>
    </row>
    <row r="90" spans="1:26" ht="32.25" hidden="1" customHeight="1" x14ac:dyDescent="0.2">
      <c r="A90" s="12"/>
      <c r="B90" s="12"/>
      <c r="C90" s="12"/>
      <c r="D90" s="12"/>
      <c r="E90" s="12"/>
      <c r="F90" s="12"/>
      <c r="G90" s="12"/>
      <c r="H90" s="12"/>
      <c r="I90" s="12"/>
      <c r="J90" s="12"/>
      <c r="K90" s="12"/>
      <c r="L90" s="33"/>
      <c r="M90" s="33"/>
      <c r="N90" s="33"/>
      <c r="O90" s="12"/>
      <c r="P90" s="12"/>
      <c r="Q90" s="12"/>
      <c r="R90" s="12"/>
      <c r="S90" s="12"/>
      <c r="T90" s="12"/>
      <c r="U90" s="12"/>
      <c r="V90" s="12"/>
      <c r="W90" s="12"/>
      <c r="X90" s="12"/>
      <c r="Y90" s="12"/>
      <c r="Z90" s="12"/>
    </row>
    <row r="91" spans="1:26" ht="32.25" hidden="1" customHeight="1" x14ac:dyDescent="0.2">
      <c r="A91" s="12"/>
      <c r="B91" s="12"/>
      <c r="C91" s="12"/>
      <c r="D91" s="12"/>
      <c r="E91" s="12"/>
      <c r="F91" s="12"/>
      <c r="G91" s="12"/>
      <c r="H91" s="12"/>
      <c r="I91" s="12"/>
      <c r="J91" s="12"/>
      <c r="K91" s="12"/>
      <c r="L91" s="33"/>
      <c r="M91" s="33"/>
      <c r="N91" s="33"/>
      <c r="O91" s="12"/>
      <c r="P91" s="12"/>
      <c r="Q91" s="12"/>
      <c r="R91" s="12"/>
      <c r="S91" s="12"/>
      <c r="T91" s="12"/>
      <c r="U91" s="12"/>
      <c r="V91" s="12"/>
      <c r="W91" s="12"/>
      <c r="X91" s="12"/>
      <c r="Y91" s="12"/>
      <c r="Z91" s="12"/>
    </row>
    <row r="92" spans="1:26" ht="32.25" hidden="1" customHeight="1" x14ac:dyDescent="0.2">
      <c r="A92" s="12"/>
      <c r="B92" s="12"/>
      <c r="C92" s="12"/>
      <c r="D92" s="12"/>
      <c r="E92" s="12"/>
      <c r="F92" s="12"/>
      <c r="G92" s="12"/>
      <c r="H92" s="12"/>
      <c r="I92" s="12"/>
      <c r="J92" s="12"/>
      <c r="K92" s="12"/>
      <c r="L92" s="33"/>
      <c r="M92" s="33"/>
      <c r="N92" s="33"/>
      <c r="O92" s="12"/>
      <c r="P92" s="12"/>
      <c r="Q92" s="12"/>
      <c r="R92" s="12"/>
      <c r="S92" s="12"/>
      <c r="T92" s="12"/>
      <c r="U92" s="12"/>
      <c r="V92" s="12"/>
      <c r="W92" s="12"/>
      <c r="X92" s="12"/>
      <c r="Y92" s="12"/>
      <c r="Z92" s="12"/>
    </row>
    <row r="93" spans="1:26" ht="32.25" hidden="1" customHeight="1" x14ac:dyDescent="0.2">
      <c r="A93" s="12"/>
      <c r="B93" s="12"/>
      <c r="C93" s="12"/>
      <c r="D93" s="12"/>
      <c r="E93" s="12"/>
      <c r="F93" s="12"/>
      <c r="G93" s="12"/>
      <c r="H93" s="12"/>
      <c r="I93" s="12"/>
      <c r="J93" s="12"/>
      <c r="K93" s="12"/>
      <c r="L93" s="33"/>
      <c r="M93" s="33"/>
      <c r="N93" s="33"/>
      <c r="O93" s="12"/>
      <c r="P93" s="12"/>
      <c r="Q93" s="12"/>
      <c r="R93" s="12"/>
      <c r="S93" s="12"/>
      <c r="T93" s="12"/>
      <c r="U93" s="12"/>
      <c r="V93" s="12"/>
      <c r="W93" s="12"/>
      <c r="X93" s="12"/>
      <c r="Y93" s="12"/>
      <c r="Z93" s="12"/>
    </row>
    <row r="94" spans="1:26" ht="32.25" hidden="1" customHeight="1" x14ac:dyDescent="0.2">
      <c r="A94" s="12"/>
      <c r="B94" s="12"/>
      <c r="C94" s="12"/>
      <c r="D94" s="12"/>
      <c r="E94" s="12"/>
      <c r="F94" s="12"/>
      <c r="G94" s="12"/>
      <c r="H94" s="12"/>
      <c r="I94" s="12"/>
      <c r="J94" s="12"/>
      <c r="K94" s="12"/>
      <c r="L94" s="33"/>
      <c r="M94" s="33"/>
      <c r="N94" s="33"/>
      <c r="O94" s="12"/>
      <c r="P94" s="12"/>
      <c r="Q94" s="12"/>
      <c r="R94" s="12"/>
      <c r="S94" s="12"/>
      <c r="T94" s="12"/>
      <c r="U94" s="12"/>
      <c r="V94" s="12"/>
      <c r="W94" s="12"/>
      <c r="X94" s="12"/>
      <c r="Y94" s="12"/>
      <c r="Z94" s="12"/>
    </row>
    <row r="95" spans="1:26" ht="32.25" hidden="1" customHeight="1" x14ac:dyDescent="0.2">
      <c r="A95" s="12"/>
      <c r="B95" s="12"/>
      <c r="C95" s="12"/>
      <c r="D95" s="12"/>
      <c r="E95" s="12"/>
      <c r="F95" s="12"/>
      <c r="G95" s="12"/>
      <c r="H95" s="12"/>
      <c r="I95" s="12"/>
      <c r="J95" s="12"/>
      <c r="K95" s="12"/>
      <c r="L95" s="33"/>
      <c r="M95" s="33"/>
      <c r="N95" s="33"/>
      <c r="O95" s="12"/>
      <c r="P95" s="12"/>
      <c r="Q95" s="12"/>
      <c r="R95" s="12"/>
      <c r="S95" s="12"/>
      <c r="T95" s="12"/>
      <c r="U95" s="12"/>
      <c r="V95" s="12"/>
      <c r="W95" s="12"/>
      <c r="X95" s="12"/>
      <c r="Y95" s="12"/>
      <c r="Z95" s="12"/>
    </row>
    <row r="96" spans="1:26" ht="32.25" hidden="1" customHeight="1" x14ac:dyDescent="0.2">
      <c r="A96" s="12"/>
      <c r="B96" s="12"/>
      <c r="C96" s="12"/>
      <c r="D96" s="12"/>
      <c r="E96" s="12"/>
      <c r="F96" s="12"/>
      <c r="G96" s="12"/>
      <c r="H96" s="12"/>
      <c r="I96" s="12"/>
      <c r="J96" s="12"/>
      <c r="K96" s="12"/>
      <c r="L96" s="33"/>
      <c r="M96" s="33"/>
      <c r="N96" s="33"/>
      <c r="O96" s="12"/>
      <c r="P96" s="12"/>
      <c r="Q96" s="12"/>
      <c r="R96" s="12"/>
      <c r="S96" s="12"/>
      <c r="T96" s="12"/>
      <c r="U96" s="12"/>
      <c r="V96" s="12"/>
      <c r="W96" s="12"/>
      <c r="X96" s="12"/>
      <c r="Y96" s="12"/>
      <c r="Z96" s="12"/>
    </row>
    <row r="97" spans="1:26" ht="32.25" hidden="1" customHeight="1" x14ac:dyDescent="0.2">
      <c r="A97" s="12"/>
      <c r="B97" s="12"/>
      <c r="C97" s="12"/>
      <c r="D97" s="12"/>
      <c r="E97" s="12"/>
      <c r="F97" s="12"/>
      <c r="G97" s="12"/>
      <c r="H97" s="12"/>
      <c r="I97" s="12"/>
      <c r="J97" s="12"/>
      <c r="K97" s="12"/>
      <c r="L97" s="33"/>
      <c r="M97" s="33"/>
      <c r="N97" s="33"/>
      <c r="O97" s="12"/>
      <c r="P97" s="12"/>
      <c r="Q97" s="12"/>
      <c r="R97" s="12"/>
      <c r="S97" s="12"/>
      <c r="T97" s="12"/>
      <c r="U97" s="12"/>
      <c r="V97" s="12"/>
      <c r="W97" s="12"/>
      <c r="X97" s="12"/>
      <c r="Y97" s="12"/>
      <c r="Z97" s="12"/>
    </row>
    <row r="98" spans="1:26" ht="32.25" hidden="1" customHeight="1" x14ac:dyDescent="0.2">
      <c r="A98" s="12"/>
      <c r="B98" s="12"/>
      <c r="C98" s="12"/>
      <c r="D98" s="12"/>
      <c r="E98" s="12"/>
      <c r="F98" s="12"/>
      <c r="G98" s="12"/>
      <c r="H98" s="12"/>
      <c r="I98" s="12"/>
      <c r="J98" s="12"/>
      <c r="K98" s="12"/>
      <c r="L98" s="33"/>
      <c r="M98" s="33"/>
      <c r="N98" s="33"/>
      <c r="O98" s="12"/>
      <c r="P98" s="12"/>
      <c r="Q98" s="12"/>
      <c r="R98" s="12"/>
      <c r="S98" s="12"/>
      <c r="T98" s="12"/>
      <c r="U98" s="12"/>
      <c r="V98" s="12"/>
      <c r="W98" s="12"/>
      <c r="X98" s="12"/>
      <c r="Y98" s="12"/>
      <c r="Z98" s="12"/>
    </row>
    <row r="99" spans="1:26" ht="32.25" hidden="1" customHeight="1" x14ac:dyDescent="0.2">
      <c r="A99" s="12"/>
      <c r="B99" s="12"/>
      <c r="C99" s="12"/>
      <c r="D99" s="12"/>
      <c r="E99" s="12"/>
      <c r="F99" s="12"/>
      <c r="G99" s="12"/>
      <c r="H99" s="12"/>
      <c r="I99" s="12"/>
      <c r="J99" s="12"/>
      <c r="K99" s="12"/>
      <c r="L99" s="33"/>
      <c r="M99" s="33"/>
      <c r="N99" s="33"/>
      <c r="O99" s="12"/>
      <c r="P99" s="12"/>
      <c r="Q99" s="12"/>
      <c r="R99" s="12"/>
      <c r="S99" s="12"/>
      <c r="T99" s="12"/>
      <c r="U99" s="12"/>
      <c r="V99" s="12"/>
      <c r="W99" s="12"/>
      <c r="X99" s="12"/>
      <c r="Y99" s="12"/>
      <c r="Z99" s="12"/>
    </row>
    <row r="100" spans="1:26" ht="32.25" hidden="1" customHeight="1" x14ac:dyDescent="0.2">
      <c r="A100" s="12"/>
      <c r="B100" s="12"/>
      <c r="C100" s="12"/>
      <c r="D100" s="12"/>
      <c r="E100" s="12"/>
      <c r="F100" s="12"/>
      <c r="G100" s="12"/>
      <c r="H100" s="12"/>
      <c r="I100" s="12"/>
      <c r="J100" s="12"/>
      <c r="K100" s="12"/>
      <c r="L100" s="33"/>
      <c r="M100" s="33"/>
      <c r="N100" s="33"/>
      <c r="O100" s="12"/>
      <c r="P100" s="12"/>
      <c r="Q100" s="12"/>
      <c r="R100" s="12"/>
      <c r="S100" s="12"/>
      <c r="T100" s="12"/>
      <c r="U100" s="12"/>
      <c r="V100" s="12"/>
      <c r="W100" s="12"/>
      <c r="X100" s="12"/>
      <c r="Y100" s="12"/>
      <c r="Z100" s="12"/>
    </row>
    <row r="101" spans="1:26" ht="32.25" hidden="1" customHeight="1" x14ac:dyDescent="0.2">
      <c r="A101" s="12"/>
      <c r="B101" s="12"/>
      <c r="C101" s="12"/>
      <c r="D101" s="12"/>
      <c r="E101" s="12"/>
      <c r="F101" s="12"/>
      <c r="G101" s="12"/>
      <c r="H101" s="12"/>
      <c r="I101" s="12"/>
      <c r="J101" s="12"/>
      <c r="K101" s="12"/>
      <c r="L101" s="33"/>
      <c r="M101" s="33"/>
      <c r="N101" s="33"/>
      <c r="O101" s="12"/>
      <c r="P101" s="12"/>
      <c r="Q101" s="12"/>
      <c r="R101" s="12"/>
      <c r="S101" s="12"/>
      <c r="T101" s="12"/>
      <c r="U101" s="12"/>
      <c r="V101" s="12"/>
      <c r="W101" s="12"/>
      <c r="X101" s="12"/>
      <c r="Y101" s="12"/>
      <c r="Z101" s="12"/>
    </row>
    <row r="102" spans="1:26" ht="32.25" hidden="1" customHeight="1" x14ac:dyDescent="0.2">
      <c r="A102" s="12"/>
      <c r="B102" s="12"/>
      <c r="C102" s="12"/>
      <c r="D102" s="12"/>
      <c r="E102" s="12"/>
      <c r="F102" s="12"/>
      <c r="G102" s="12"/>
      <c r="H102" s="12"/>
      <c r="I102" s="12"/>
      <c r="J102" s="12"/>
      <c r="K102" s="12"/>
      <c r="L102" s="33"/>
      <c r="M102" s="33"/>
      <c r="N102" s="33"/>
      <c r="O102" s="12"/>
      <c r="P102" s="12"/>
      <c r="Q102" s="12"/>
      <c r="R102" s="12"/>
      <c r="S102" s="12"/>
      <c r="T102" s="12"/>
      <c r="U102" s="12"/>
      <c r="V102" s="12"/>
      <c r="W102" s="12"/>
      <c r="X102" s="12"/>
      <c r="Y102" s="12"/>
      <c r="Z102" s="12"/>
    </row>
    <row r="103" spans="1:26" ht="32.25" hidden="1" customHeight="1" x14ac:dyDescent="0.2">
      <c r="A103" s="12"/>
      <c r="B103" s="12"/>
      <c r="C103" s="12"/>
      <c r="D103" s="12"/>
      <c r="E103" s="12"/>
      <c r="F103" s="12"/>
      <c r="G103" s="12"/>
      <c r="H103" s="12"/>
      <c r="I103" s="12"/>
      <c r="J103" s="12"/>
      <c r="K103" s="12"/>
      <c r="L103" s="33"/>
      <c r="M103" s="33"/>
      <c r="N103" s="33"/>
      <c r="O103" s="12"/>
      <c r="P103" s="12"/>
      <c r="Q103" s="12"/>
      <c r="R103" s="12"/>
      <c r="S103" s="12"/>
      <c r="T103" s="12"/>
      <c r="U103" s="12"/>
      <c r="V103" s="12"/>
      <c r="W103" s="12"/>
      <c r="X103" s="12"/>
      <c r="Y103" s="12"/>
      <c r="Z103" s="12"/>
    </row>
    <row r="104" spans="1:26" ht="32.25" hidden="1" customHeight="1" x14ac:dyDescent="0.2">
      <c r="A104" s="12"/>
      <c r="B104" s="12"/>
      <c r="C104" s="12"/>
      <c r="D104" s="12"/>
      <c r="E104" s="12"/>
      <c r="F104" s="12"/>
      <c r="G104" s="12"/>
      <c r="H104" s="12"/>
      <c r="I104" s="12"/>
      <c r="J104" s="12"/>
      <c r="K104" s="12"/>
      <c r="L104" s="33"/>
      <c r="M104" s="33"/>
      <c r="N104" s="33"/>
      <c r="O104" s="12"/>
      <c r="P104" s="12"/>
      <c r="Q104" s="12"/>
      <c r="R104" s="12"/>
      <c r="S104" s="12"/>
      <c r="T104" s="12"/>
      <c r="U104" s="12"/>
      <c r="V104" s="12"/>
      <c r="W104" s="12"/>
      <c r="X104" s="12"/>
      <c r="Y104" s="12"/>
      <c r="Z104" s="12"/>
    </row>
    <row r="105" spans="1:26" ht="32.25" hidden="1" customHeight="1" x14ac:dyDescent="0.2">
      <c r="A105" s="12"/>
      <c r="B105" s="12"/>
      <c r="C105" s="12"/>
      <c r="D105" s="12"/>
      <c r="E105" s="12"/>
      <c r="F105" s="12"/>
      <c r="G105" s="12"/>
      <c r="H105" s="12"/>
      <c r="I105" s="12"/>
      <c r="J105" s="12"/>
      <c r="K105" s="12"/>
      <c r="L105" s="33"/>
      <c r="M105" s="33"/>
      <c r="N105" s="33"/>
      <c r="O105" s="12"/>
      <c r="P105" s="12"/>
      <c r="Q105" s="12"/>
      <c r="R105" s="12"/>
      <c r="S105" s="12"/>
      <c r="T105" s="12"/>
      <c r="U105" s="12"/>
      <c r="V105" s="12"/>
      <c r="W105" s="12"/>
      <c r="X105" s="12"/>
      <c r="Y105" s="12"/>
      <c r="Z105" s="12"/>
    </row>
    <row r="106" spans="1:26" ht="32.25" hidden="1" customHeight="1" x14ac:dyDescent="0.2">
      <c r="A106" s="12"/>
      <c r="B106" s="12"/>
      <c r="C106" s="12"/>
      <c r="D106" s="12"/>
      <c r="E106" s="12"/>
      <c r="F106" s="12"/>
      <c r="G106" s="12"/>
      <c r="H106" s="12"/>
      <c r="I106" s="12"/>
      <c r="J106" s="12"/>
      <c r="K106" s="12"/>
      <c r="L106" s="33"/>
      <c r="M106" s="33"/>
      <c r="N106" s="33"/>
      <c r="O106" s="12"/>
      <c r="P106" s="12"/>
      <c r="Q106" s="12"/>
      <c r="R106" s="12"/>
      <c r="S106" s="12"/>
      <c r="T106" s="12"/>
      <c r="U106" s="12"/>
      <c r="V106" s="12"/>
      <c r="W106" s="12"/>
      <c r="X106" s="12"/>
      <c r="Y106" s="12"/>
      <c r="Z106" s="12"/>
    </row>
    <row r="107" spans="1:26" ht="32.25" hidden="1" customHeight="1" x14ac:dyDescent="0.2">
      <c r="A107" s="12"/>
      <c r="B107" s="12"/>
      <c r="C107" s="12"/>
      <c r="D107" s="12"/>
      <c r="E107" s="12"/>
      <c r="F107" s="12"/>
      <c r="G107" s="12"/>
      <c r="H107" s="12"/>
      <c r="I107" s="12"/>
      <c r="J107" s="12"/>
      <c r="K107" s="12"/>
      <c r="L107" s="33"/>
      <c r="M107" s="33"/>
      <c r="N107" s="33"/>
      <c r="O107" s="12"/>
      <c r="P107" s="12"/>
      <c r="Q107" s="12"/>
      <c r="R107" s="12"/>
      <c r="S107" s="12"/>
      <c r="T107" s="12"/>
      <c r="U107" s="12"/>
      <c r="V107" s="12"/>
      <c r="W107" s="12"/>
      <c r="X107" s="12"/>
      <c r="Y107" s="12"/>
      <c r="Z107" s="12"/>
    </row>
    <row r="108" spans="1:26" ht="32.25" hidden="1" customHeight="1" x14ac:dyDescent="0.2">
      <c r="A108" s="12"/>
      <c r="B108" s="12"/>
      <c r="C108" s="12"/>
      <c r="D108" s="12"/>
      <c r="E108" s="12"/>
      <c r="F108" s="12"/>
      <c r="G108" s="12"/>
      <c r="H108" s="12"/>
      <c r="I108" s="12"/>
      <c r="J108" s="12"/>
      <c r="K108" s="12"/>
      <c r="L108" s="33"/>
      <c r="M108" s="33"/>
      <c r="N108" s="33"/>
      <c r="O108" s="12"/>
      <c r="P108" s="12"/>
      <c r="Q108" s="12"/>
      <c r="R108" s="12"/>
      <c r="S108" s="12"/>
      <c r="T108" s="12"/>
      <c r="U108" s="12"/>
      <c r="V108" s="12"/>
      <c r="W108" s="12"/>
      <c r="X108" s="12"/>
      <c r="Y108" s="12"/>
      <c r="Z108" s="12"/>
    </row>
    <row r="109" spans="1:26" ht="32.25" hidden="1" customHeight="1" x14ac:dyDescent="0.2">
      <c r="A109" s="12"/>
      <c r="B109" s="12"/>
      <c r="C109" s="12"/>
      <c r="D109" s="12"/>
      <c r="E109" s="12"/>
      <c r="F109" s="12"/>
      <c r="G109" s="12"/>
      <c r="H109" s="12"/>
      <c r="I109" s="12"/>
      <c r="J109" s="12"/>
      <c r="K109" s="12"/>
      <c r="L109" s="33"/>
      <c r="M109" s="33"/>
      <c r="N109" s="33"/>
      <c r="O109" s="12"/>
      <c r="P109" s="12"/>
      <c r="Q109" s="12"/>
      <c r="R109" s="12"/>
      <c r="S109" s="12"/>
      <c r="T109" s="12"/>
      <c r="U109" s="12"/>
      <c r="V109" s="12"/>
      <c r="W109" s="12"/>
      <c r="X109" s="12"/>
      <c r="Y109" s="12"/>
      <c r="Z109" s="12"/>
    </row>
    <row r="110" spans="1:26" ht="32.25" hidden="1" customHeight="1" x14ac:dyDescent="0.2">
      <c r="A110" s="12"/>
      <c r="B110" s="12"/>
      <c r="C110" s="12"/>
      <c r="D110" s="12"/>
      <c r="E110" s="12"/>
      <c r="F110" s="12"/>
      <c r="G110" s="12"/>
      <c r="H110" s="12"/>
      <c r="I110" s="12"/>
      <c r="J110" s="12"/>
      <c r="K110" s="12"/>
      <c r="L110" s="33"/>
      <c r="M110" s="33"/>
      <c r="N110" s="33"/>
      <c r="O110" s="12"/>
      <c r="P110" s="12"/>
      <c r="Q110" s="12"/>
      <c r="R110" s="12"/>
      <c r="S110" s="12"/>
      <c r="T110" s="12"/>
      <c r="U110" s="12"/>
      <c r="V110" s="12"/>
      <c r="W110" s="12"/>
      <c r="X110" s="12"/>
      <c r="Y110" s="12"/>
      <c r="Z110" s="12"/>
    </row>
    <row r="111" spans="1:26" ht="32.25" hidden="1" customHeight="1" x14ac:dyDescent="0.2">
      <c r="A111" s="12"/>
      <c r="B111" s="12"/>
      <c r="C111" s="12"/>
      <c r="D111" s="12"/>
      <c r="E111" s="12"/>
      <c r="F111" s="12"/>
      <c r="G111" s="12"/>
      <c r="H111" s="12"/>
      <c r="I111" s="12"/>
      <c r="J111" s="12"/>
      <c r="K111" s="12"/>
      <c r="L111" s="33"/>
      <c r="M111" s="33"/>
      <c r="N111" s="33"/>
      <c r="O111" s="12"/>
      <c r="P111" s="12"/>
      <c r="Q111" s="12"/>
      <c r="R111" s="12"/>
      <c r="S111" s="12"/>
      <c r="T111" s="12"/>
      <c r="U111" s="12"/>
      <c r="V111" s="12"/>
      <c r="W111" s="12"/>
      <c r="X111" s="12"/>
      <c r="Y111" s="12"/>
      <c r="Z111" s="12"/>
    </row>
    <row r="112" spans="1:26" ht="32.25" hidden="1" customHeight="1" x14ac:dyDescent="0.2">
      <c r="A112" s="12"/>
      <c r="B112" s="12"/>
      <c r="C112" s="12"/>
      <c r="D112" s="12"/>
      <c r="E112" s="12"/>
      <c r="F112" s="12"/>
      <c r="G112" s="12"/>
      <c r="H112" s="12"/>
      <c r="I112" s="12"/>
      <c r="J112" s="12"/>
      <c r="K112" s="12"/>
      <c r="L112" s="33"/>
      <c r="M112" s="33"/>
      <c r="N112" s="33"/>
      <c r="O112" s="12"/>
      <c r="P112" s="12"/>
      <c r="Q112" s="12"/>
      <c r="R112" s="12"/>
      <c r="S112" s="12"/>
      <c r="T112" s="12"/>
      <c r="U112" s="12"/>
      <c r="V112" s="12"/>
      <c r="W112" s="12"/>
      <c r="X112" s="12"/>
      <c r="Y112" s="12"/>
      <c r="Z112" s="12"/>
    </row>
    <row r="113" spans="1:26" ht="32.25" hidden="1" customHeight="1" x14ac:dyDescent="0.2">
      <c r="A113" s="12"/>
      <c r="B113" s="12"/>
      <c r="C113" s="12"/>
      <c r="D113" s="12"/>
      <c r="E113" s="12"/>
      <c r="F113" s="12"/>
      <c r="G113" s="12"/>
      <c r="H113" s="12"/>
      <c r="I113" s="12"/>
      <c r="J113" s="12"/>
      <c r="K113" s="12"/>
      <c r="L113" s="33"/>
      <c r="M113" s="33"/>
      <c r="N113" s="33"/>
      <c r="O113" s="12"/>
      <c r="P113" s="12"/>
      <c r="Q113" s="12"/>
      <c r="R113" s="12"/>
      <c r="S113" s="12"/>
      <c r="T113" s="12"/>
      <c r="U113" s="12"/>
      <c r="V113" s="12"/>
      <c r="W113" s="12"/>
      <c r="X113" s="12"/>
      <c r="Y113" s="12"/>
      <c r="Z113" s="12"/>
    </row>
    <row r="114" spans="1:26" ht="32.25" hidden="1" customHeight="1" x14ac:dyDescent="0.2">
      <c r="A114" s="12"/>
      <c r="B114" s="12"/>
      <c r="C114" s="12"/>
      <c r="D114" s="12"/>
      <c r="E114" s="12"/>
      <c r="F114" s="12"/>
      <c r="G114" s="12"/>
      <c r="H114" s="12"/>
      <c r="I114" s="12"/>
      <c r="J114" s="12"/>
      <c r="K114" s="12"/>
      <c r="L114" s="33"/>
      <c r="M114" s="33"/>
      <c r="N114" s="33"/>
      <c r="O114" s="12"/>
      <c r="P114" s="12"/>
      <c r="Q114" s="12"/>
      <c r="R114" s="12"/>
      <c r="S114" s="12"/>
      <c r="T114" s="12"/>
      <c r="U114" s="12"/>
      <c r="V114" s="12"/>
      <c r="W114" s="12"/>
      <c r="X114" s="12"/>
      <c r="Y114" s="12"/>
      <c r="Z114" s="12"/>
    </row>
    <row r="115" spans="1:26" ht="32.25" hidden="1" customHeight="1" x14ac:dyDescent="0.2">
      <c r="A115" s="12"/>
      <c r="B115" s="12"/>
      <c r="C115" s="12"/>
      <c r="D115" s="12"/>
      <c r="E115" s="12"/>
      <c r="F115" s="12"/>
      <c r="G115" s="12"/>
      <c r="H115" s="12"/>
      <c r="I115" s="12"/>
      <c r="J115" s="12"/>
      <c r="K115" s="12"/>
      <c r="L115" s="33"/>
      <c r="M115" s="33"/>
      <c r="N115" s="33"/>
      <c r="O115" s="12"/>
      <c r="P115" s="12"/>
      <c r="Q115" s="12"/>
      <c r="R115" s="12"/>
      <c r="S115" s="12"/>
      <c r="T115" s="12"/>
      <c r="U115" s="12"/>
      <c r="V115" s="12"/>
      <c r="W115" s="12"/>
      <c r="X115" s="12"/>
      <c r="Y115" s="12"/>
      <c r="Z115" s="12"/>
    </row>
    <row r="116" spans="1:26" ht="32.25" hidden="1" customHeight="1" x14ac:dyDescent="0.2">
      <c r="A116" s="12"/>
      <c r="B116" s="12"/>
      <c r="C116" s="12"/>
      <c r="D116" s="12"/>
      <c r="E116" s="12"/>
      <c r="F116" s="12"/>
      <c r="G116" s="12"/>
      <c r="H116" s="12"/>
      <c r="I116" s="12"/>
      <c r="J116" s="12"/>
      <c r="K116" s="12"/>
      <c r="L116" s="33"/>
      <c r="M116" s="33"/>
      <c r="N116" s="33"/>
      <c r="O116" s="12"/>
      <c r="P116" s="12"/>
      <c r="Q116" s="12"/>
      <c r="R116" s="12"/>
      <c r="S116" s="12"/>
      <c r="T116" s="12"/>
      <c r="U116" s="12"/>
      <c r="V116" s="12"/>
      <c r="W116" s="12"/>
      <c r="X116" s="12"/>
      <c r="Y116" s="12"/>
      <c r="Z116" s="12"/>
    </row>
    <row r="117" spans="1:26" ht="32.25" hidden="1" customHeight="1" x14ac:dyDescent="0.2">
      <c r="A117" s="12"/>
      <c r="B117" s="12"/>
      <c r="C117" s="12"/>
      <c r="D117" s="12"/>
      <c r="E117" s="12"/>
      <c r="F117" s="12"/>
      <c r="G117" s="12"/>
      <c r="H117" s="12"/>
      <c r="I117" s="12"/>
      <c r="J117" s="12"/>
      <c r="K117" s="12"/>
      <c r="L117" s="33"/>
      <c r="M117" s="33"/>
      <c r="N117" s="33"/>
      <c r="O117" s="12"/>
      <c r="P117" s="12"/>
      <c r="Q117" s="12"/>
      <c r="R117" s="12"/>
      <c r="S117" s="12"/>
      <c r="T117" s="12"/>
      <c r="U117" s="12"/>
      <c r="V117" s="12"/>
      <c r="W117" s="12"/>
      <c r="X117" s="12"/>
      <c r="Y117" s="12"/>
      <c r="Z117" s="12"/>
    </row>
    <row r="118" spans="1:26" ht="32.25" hidden="1" customHeight="1" x14ac:dyDescent="0.2">
      <c r="A118" s="12"/>
      <c r="B118" s="12"/>
      <c r="C118" s="12"/>
      <c r="D118" s="12"/>
      <c r="E118" s="12"/>
      <c r="F118" s="12"/>
      <c r="G118" s="12"/>
      <c r="H118" s="12"/>
      <c r="I118" s="12"/>
      <c r="J118" s="12"/>
      <c r="K118" s="12"/>
      <c r="L118" s="33"/>
      <c r="M118" s="33"/>
      <c r="N118" s="33"/>
      <c r="O118" s="12"/>
      <c r="P118" s="12"/>
      <c r="Q118" s="12"/>
      <c r="R118" s="12"/>
      <c r="S118" s="12"/>
      <c r="T118" s="12"/>
      <c r="U118" s="12"/>
      <c r="V118" s="12"/>
      <c r="W118" s="12"/>
      <c r="X118" s="12"/>
      <c r="Y118" s="12"/>
      <c r="Z118" s="12"/>
    </row>
    <row r="119" spans="1:26" ht="32.25" hidden="1" customHeight="1" x14ac:dyDescent="0.2">
      <c r="A119" s="12"/>
      <c r="B119" s="12"/>
      <c r="C119" s="12"/>
      <c r="D119" s="12"/>
      <c r="E119" s="12"/>
      <c r="F119" s="12"/>
      <c r="G119" s="12"/>
      <c r="H119" s="12"/>
      <c r="I119" s="12"/>
      <c r="J119" s="12"/>
      <c r="K119" s="12"/>
      <c r="L119" s="33"/>
      <c r="M119" s="33"/>
      <c r="N119" s="33"/>
      <c r="O119" s="12"/>
      <c r="P119" s="12"/>
      <c r="Q119" s="12"/>
      <c r="R119" s="12"/>
      <c r="S119" s="12"/>
      <c r="T119" s="12"/>
      <c r="U119" s="12"/>
      <c r="V119" s="12"/>
      <c r="W119" s="12"/>
      <c r="X119" s="12"/>
      <c r="Y119" s="12"/>
      <c r="Z119" s="12"/>
    </row>
    <row r="120" spans="1:26" ht="32.25" hidden="1" customHeight="1" x14ac:dyDescent="0.2">
      <c r="A120" s="12"/>
      <c r="B120" s="12"/>
      <c r="C120" s="12"/>
      <c r="D120" s="12"/>
      <c r="E120" s="12"/>
      <c r="F120" s="12"/>
      <c r="G120" s="12"/>
      <c r="H120" s="12"/>
      <c r="I120" s="12"/>
      <c r="J120" s="12"/>
      <c r="K120" s="12"/>
      <c r="L120" s="33"/>
      <c r="M120" s="33"/>
      <c r="N120" s="33"/>
      <c r="O120" s="12"/>
      <c r="P120" s="12"/>
      <c r="Q120" s="12"/>
      <c r="R120" s="12"/>
      <c r="S120" s="12"/>
      <c r="T120" s="12"/>
      <c r="U120" s="12"/>
      <c r="V120" s="12"/>
      <c r="W120" s="12"/>
      <c r="X120" s="12"/>
      <c r="Y120" s="12"/>
      <c r="Z120" s="12"/>
    </row>
    <row r="121" spans="1:26" ht="32.25" hidden="1" customHeight="1" x14ac:dyDescent="0.2">
      <c r="A121" s="12"/>
      <c r="B121" s="12"/>
      <c r="C121" s="12"/>
      <c r="D121" s="12"/>
      <c r="E121" s="12"/>
      <c r="F121" s="12"/>
      <c r="G121" s="12"/>
      <c r="H121" s="12"/>
      <c r="I121" s="12"/>
      <c r="J121" s="12"/>
      <c r="K121" s="12"/>
      <c r="L121" s="33"/>
      <c r="M121" s="33"/>
      <c r="N121" s="33"/>
      <c r="O121" s="12"/>
      <c r="P121" s="12"/>
      <c r="Q121" s="12"/>
      <c r="R121" s="12"/>
      <c r="S121" s="12"/>
      <c r="T121" s="12"/>
      <c r="U121" s="12"/>
      <c r="V121" s="12"/>
      <c r="W121" s="12"/>
      <c r="X121" s="12"/>
      <c r="Y121" s="12"/>
      <c r="Z121" s="12"/>
    </row>
    <row r="122" spans="1:26" ht="32.25" hidden="1" customHeight="1" x14ac:dyDescent="0.2">
      <c r="A122" s="12"/>
      <c r="B122" s="12"/>
      <c r="C122" s="12"/>
      <c r="D122" s="12"/>
      <c r="E122" s="12"/>
      <c r="F122" s="12"/>
      <c r="G122" s="12"/>
      <c r="H122" s="12"/>
      <c r="I122" s="12"/>
      <c r="J122" s="12"/>
      <c r="K122" s="12"/>
      <c r="L122" s="33"/>
      <c r="M122" s="33"/>
      <c r="N122" s="33"/>
      <c r="O122" s="12"/>
      <c r="P122" s="12"/>
      <c r="Q122" s="12"/>
      <c r="R122" s="12"/>
      <c r="S122" s="12"/>
      <c r="T122" s="12"/>
      <c r="U122" s="12"/>
      <c r="V122" s="12"/>
      <c r="W122" s="12"/>
      <c r="X122" s="12"/>
      <c r="Y122" s="12"/>
      <c r="Z122" s="12"/>
    </row>
    <row r="123" spans="1:26" ht="32.25" hidden="1" customHeight="1" x14ac:dyDescent="0.2">
      <c r="A123" s="12"/>
      <c r="B123" s="12"/>
      <c r="C123" s="12"/>
      <c r="D123" s="12"/>
      <c r="E123" s="12"/>
      <c r="F123" s="12"/>
      <c r="G123" s="12"/>
      <c r="H123" s="12"/>
      <c r="I123" s="12"/>
      <c r="J123" s="12"/>
      <c r="K123" s="12"/>
      <c r="L123" s="33"/>
      <c r="M123" s="33"/>
      <c r="N123" s="33"/>
      <c r="O123" s="12"/>
      <c r="P123" s="12"/>
      <c r="Q123" s="12"/>
      <c r="R123" s="12"/>
      <c r="S123" s="12"/>
      <c r="T123" s="12"/>
      <c r="U123" s="12"/>
      <c r="V123" s="12"/>
      <c r="W123" s="12"/>
      <c r="X123" s="12"/>
      <c r="Y123" s="12"/>
      <c r="Z123" s="12"/>
    </row>
    <row r="124" spans="1:26" ht="32.25" hidden="1" customHeight="1" x14ac:dyDescent="0.2">
      <c r="A124" s="12"/>
      <c r="B124" s="12"/>
      <c r="C124" s="12"/>
      <c r="D124" s="12"/>
      <c r="E124" s="12"/>
      <c r="F124" s="12"/>
      <c r="G124" s="12"/>
      <c r="H124" s="12"/>
      <c r="I124" s="12"/>
      <c r="J124" s="12"/>
      <c r="K124" s="12"/>
      <c r="L124" s="33"/>
      <c r="M124" s="33"/>
      <c r="N124" s="33"/>
      <c r="O124" s="12"/>
      <c r="P124" s="12"/>
      <c r="Q124" s="12"/>
      <c r="R124" s="12"/>
      <c r="S124" s="12"/>
      <c r="T124" s="12"/>
      <c r="U124" s="12"/>
      <c r="V124" s="12"/>
      <c r="W124" s="12"/>
      <c r="X124" s="12"/>
      <c r="Y124" s="12"/>
      <c r="Z124" s="12"/>
    </row>
    <row r="125" spans="1:26" ht="32.25" hidden="1" customHeight="1" x14ac:dyDescent="0.2">
      <c r="A125" s="12"/>
      <c r="B125" s="12"/>
      <c r="C125" s="12"/>
      <c r="D125" s="12"/>
      <c r="E125" s="12"/>
      <c r="F125" s="12"/>
      <c r="G125" s="12"/>
      <c r="H125" s="12"/>
      <c r="I125" s="12"/>
      <c r="J125" s="12"/>
      <c r="K125" s="12"/>
      <c r="L125" s="33"/>
      <c r="M125" s="33"/>
      <c r="N125" s="33"/>
      <c r="O125" s="12"/>
      <c r="P125" s="12"/>
      <c r="Q125" s="12"/>
      <c r="R125" s="12"/>
      <c r="S125" s="12"/>
      <c r="T125" s="12"/>
      <c r="U125" s="12"/>
      <c r="V125" s="12"/>
      <c r="W125" s="12"/>
      <c r="X125" s="12"/>
      <c r="Y125" s="12"/>
      <c r="Z125" s="12"/>
    </row>
    <row r="126" spans="1:26" ht="32.25" hidden="1" customHeight="1" x14ac:dyDescent="0.2">
      <c r="A126" s="12"/>
      <c r="B126" s="12"/>
      <c r="C126" s="12"/>
      <c r="D126" s="12"/>
      <c r="E126" s="12"/>
      <c r="F126" s="12"/>
      <c r="G126" s="12"/>
      <c r="H126" s="12"/>
      <c r="I126" s="12"/>
      <c r="J126" s="12"/>
      <c r="K126" s="12"/>
      <c r="L126" s="33"/>
      <c r="M126" s="33"/>
      <c r="N126" s="33"/>
      <c r="O126" s="12"/>
      <c r="P126" s="12"/>
      <c r="Q126" s="12"/>
      <c r="R126" s="12"/>
      <c r="S126" s="12"/>
      <c r="T126" s="12"/>
      <c r="U126" s="12"/>
      <c r="V126" s="12"/>
      <c r="W126" s="12"/>
      <c r="X126" s="12"/>
      <c r="Y126" s="12"/>
      <c r="Z126" s="12"/>
    </row>
    <row r="127" spans="1:26" ht="32.25" hidden="1" customHeight="1" x14ac:dyDescent="0.2">
      <c r="A127" s="12"/>
      <c r="B127" s="12"/>
      <c r="C127" s="12"/>
      <c r="D127" s="12"/>
      <c r="E127" s="12"/>
      <c r="F127" s="12"/>
      <c r="G127" s="12"/>
      <c r="H127" s="12"/>
      <c r="I127" s="12"/>
      <c r="J127" s="12"/>
      <c r="K127" s="12"/>
      <c r="L127" s="33"/>
      <c r="M127" s="33"/>
      <c r="N127" s="33"/>
      <c r="O127" s="12"/>
      <c r="P127" s="12"/>
      <c r="Q127" s="12"/>
      <c r="R127" s="12"/>
      <c r="S127" s="12"/>
      <c r="T127" s="12"/>
      <c r="U127" s="12"/>
      <c r="V127" s="12"/>
      <c r="W127" s="12"/>
      <c r="X127" s="12"/>
      <c r="Y127" s="12"/>
      <c r="Z127" s="12"/>
    </row>
    <row r="128" spans="1:26" ht="32.25" hidden="1" customHeight="1" x14ac:dyDescent="0.2">
      <c r="A128" s="12"/>
      <c r="B128" s="12"/>
      <c r="C128" s="12"/>
      <c r="D128" s="12"/>
      <c r="E128" s="12"/>
      <c r="F128" s="12"/>
      <c r="G128" s="12"/>
      <c r="H128" s="12"/>
      <c r="I128" s="12"/>
      <c r="J128" s="12"/>
      <c r="K128" s="12"/>
      <c r="L128" s="33"/>
      <c r="M128" s="33"/>
      <c r="N128" s="33"/>
      <c r="O128" s="12"/>
      <c r="P128" s="12"/>
      <c r="Q128" s="12"/>
      <c r="R128" s="12"/>
      <c r="S128" s="12"/>
      <c r="T128" s="12"/>
      <c r="U128" s="12"/>
      <c r="V128" s="12"/>
      <c r="W128" s="12"/>
      <c r="X128" s="12"/>
      <c r="Y128" s="12"/>
      <c r="Z128" s="12"/>
    </row>
    <row r="129" spans="1:26" ht="32.25" hidden="1" customHeight="1" x14ac:dyDescent="0.2">
      <c r="A129" s="12"/>
      <c r="B129" s="12"/>
      <c r="C129" s="12"/>
      <c r="D129" s="12"/>
      <c r="E129" s="12"/>
      <c r="F129" s="12"/>
      <c r="G129" s="12"/>
      <c r="H129" s="12"/>
      <c r="I129" s="12"/>
      <c r="J129" s="12"/>
      <c r="K129" s="12"/>
      <c r="L129" s="33"/>
      <c r="M129" s="33"/>
      <c r="N129" s="33"/>
      <c r="O129" s="12"/>
      <c r="P129" s="12"/>
      <c r="Q129" s="12"/>
      <c r="R129" s="12"/>
      <c r="S129" s="12"/>
      <c r="T129" s="12"/>
      <c r="U129" s="12"/>
      <c r="V129" s="12"/>
      <c r="W129" s="12"/>
      <c r="X129" s="12"/>
      <c r="Y129" s="12"/>
      <c r="Z129" s="12"/>
    </row>
    <row r="130" spans="1:26" ht="32.25" hidden="1" customHeight="1" x14ac:dyDescent="0.2">
      <c r="A130" s="12"/>
      <c r="B130" s="12"/>
      <c r="C130" s="12"/>
      <c r="D130" s="12"/>
      <c r="E130" s="12"/>
      <c r="F130" s="12"/>
      <c r="G130" s="12"/>
      <c r="H130" s="12"/>
      <c r="I130" s="12"/>
      <c r="J130" s="12"/>
      <c r="K130" s="12"/>
      <c r="L130" s="33"/>
      <c r="M130" s="33"/>
      <c r="N130" s="33"/>
      <c r="O130" s="12"/>
      <c r="P130" s="12"/>
      <c r="Q130" s="12"/>
      <c r="R130" s="12"/>
      <c r="S130" s="12"/>
      <c r="T130" s="12"/>
      <c r="U130" s="12"/>
      <c r="V130" s="12"/>
      <c r="W130" s="12"/>
      <c r="X130" s="12"/>
      <c r="Y130" s="12"/>
      <c r="Z130" s="12"/>
    </row>
    <row r="131" spans="1:26" ht="32.25" hidden="1" customHeight="1" x14ac:dyDescent="0.2">
      <c r="A131" s="12"/>
      <c r="B131" s="12"/>
      <c r="C131" s="12"/>
      <c r="D131" s="12"/>
      <c r="E131" s="12"/>
      <c r="F131" s="12"/>
      <c r="G131" s="12"/>
      <c r="H131" s="12"/>
      <c r="I131" s="12"/>
      <c r="J131" s="12"/>
      <c r="K131" s="12"/>
      <c r="L131" s="33"/>
      <c r="M131" s="33"/>
      <c r="N131" s="33"/>
      <c r="O131" s="12"/>
      <c r="P131" s="12"/>
      <c r="Q131" s="12"/>
      <c r="R131" s="12"/>
      <c r="S131" s="12"/>
      <c r="T131" s="12"/>
      <c r="U131" s="12"/>
      <c r="V131" s="12"/>
      <c r="W131" s="12"/>
      <c r="X131" s="12"/>
      <c r="Y131" s="12"/>
      <c r="Z131" s="12"/>
    </row>
    <row r="132" spans="1:26" ht="32.25" hidden="1" customHeight="1" x14ac:dyDescent="0.2">
      <c r="A132" s="12"/>
      <c r="B132" s="12"/>
      <c r="C132" s="12"/>
      <c r="D132" s="12"/>
      <c r="E132" s="12"/>
      <c r="F132" s="12"/>
      <c r="G132" s="12"/>
      <c r="H132" s="12"/>
      <c r="I132" s="12"/>
      <c r="J132" s="12"/>
      <c r="K132" s="12"/>
      <c r="L132" s="33"/>
      <c r="M132" s="33"/>
      <c r="N132" s="33"/>
      <c r="O132" s="12"/>
      <c r="P132" s="12"/>
      <c r="Q132" s="12"/>
      <c r="R132" s="12"/>
      <c r="S132" s="12"/>
      <c r="T132" s="12"/>
      <c r="U132" s="12"/>
      <c r="V132" s="12"/>
      <c r="W132" s="12"/>
      <c r="X132" s="12"/>
      <c r="Y132" s="12"/>
      <c r="Z132" s="12"/>
    </row>
    <row r="133" spans="1:26" ht="32.25" hidden="1" customHeight="1" x14ac:dyDescent="0.2">
      <c r="A133" s="12"/>
      <c r="B133" s="12"/>
      <c r="C133" s="12"/>
      <c r="D133" s="12"/>
      <c r="E133" s="12"/>
      <c r="F133" s="12"/>
      <c r="G133" s="12"/>
      <c r="H133" s="12"/>
      <c r="I133" s="12"/>
      <c r="J133" s="12"/>
      <c r="K133" s="12"/>
      <c r="L133" s="33"/>
      <c r="M133" s="33"/>
      <c r="N133" s="33"/>
      <c r="O133" s="12"/>
      <c r="P133" s="12"/>
      <c r="Q133" s="12"/>
      <c r="R133" s="12"/>
      <c r="S133" s="12"/>
      <c r="T133" s="12"/>
      <c r="U133" s="12"/>
      <c r="V133" s="12"/>
      <c r="W133" s="12"/>
      <c r="X133" s="12"/>
      <c r="Y133" s="12"/>
      <c r="Z133" s="12"/>
    </row>
    <row r="134" spans="1:26" ht="32.25" hidden="1" customHeight="1" x14ac:dyDescent="0.2">
      <c r="A134" s="12"/>
      <c r="B134" s="12"/>
      <c r="C134" s="12"/>
      <c r="D134" s="12"/>
      <c r="E134" s="12"/>
      <c r="F134" s="12"/>
      <c r="G134" s="12"/>
      <c r="H134" s="12"/>
      <c r="I134" s="12"/>
      <c r="J134" s="12"/>
      <c r="K134" s="12"/>
      <c r="L134" s="33"/>
      <c r="M134" s="33"/>
      <c r="N134" s="33"/>
      <c r="O134" s="12"/>
      <c r="P134" s="12"/>
      <c r="Q134" s="12"/>
      <c r="R134" s="12"/>
      <c r="S134" s="12"/>
      <c r="T134" s="12"/>
      <c r="U134" s="12"/>
      <c r="V134" s="12"/>
      <c r="W134" s="12"/>
      <c r="X134" s="12"/>
      <c r="Y134" s="12"/>
      <c r="Z134" s="12"/>
    </row>
    <row r="135" spans="1:26" ht="32.25" hidden="1" customHeight="1" x14ac:dyDescent="0.2">
      <c r="A135" s="12"/>
      <c r="B135" s="12"/>
      <c r="C135" s="12"/>
      <c r="D135" s="12"/>
      <c r="E135" s="12"/>
      <c r="F135" s="12"/>
      <c r="G135" s="12"/>
      <c r="H135" s="12"/>
      <c r="I135" s="12"/>
      <c r="J135" s="12"/>
      <c r="K135" s="12"/>
      <c r="L135" s="33"/>
      <c r="M135" s="33"/>
      <c r="N135" s="33"/>
      <c r="O135" s="12"/>
      <c r="P135" s="12"/>
      <c r="Q135" s="12"/>
      <c r="R135" s="12"/>
      <c r="S135" s="12"/>
      <c r="T135" s="12"/>
      <c r="U135" s="12"/>
      <c r="V135" s="12"/>
      <c r="W135" s="12"/>
      <c r="X135" s="12"/>
      <c r="Y135" s="12"/>
      <c r="Z135" s="12"/>
    </row>
    <row r="136" spans="1:26" ht="32.25" hidden="1" customHeight="1" x14ac:dyDescent="0.2">
      <c r="A136" s="12"/>
      <c r="B136" s="12"/>
      <c r="C136" s="12"/>
      <c r="D136" s="12"/>
      <c r="E136" s="12"/>
      <c r="F136" s="12"/>
      <c r="G136" s="12"/>
      <c r="H136" s="12"/>
      <c r="I136" s="12"/>
      <c r="J136" s="12"/>
      <c r="K136" s="12"/>
      <c r="L136" s="33"/>
      <c r="M136" s="33"/>
      <c r="N136" s="33"/>
      <c r="O136" s="12"/>
      <c r="P136" s="12"/>
      <c r="Q136" s="12"/>
      <c r="R136" s="12"/>
      <c r="S136" s="12"/>
      <c r="T136" s="12"/>
      <c r="U136" s="12"/>
      <c r="V136" s="12"/>
      <c r="W136" s="12"/>
      <c r="X136" s="12"/>
      <c r="Y136" s="12"/>
      <c r="Z136" s="12"/>
    </row>
    <row r="137" spans="1:26" ht="32.25" hidden="1" customHeight="1" x14ac:dyDescent="0.2">
      <c r="A137" s="12"/>
      <c r="B137" s="12"/>
      <c r="C137" s="12"/>
      <c r="D137" s="12"/>
      <c r="E137" s="12"/>
      <c r="F137" s="12"/>
      <c r="G137" s="12"/>
      <c r="H137" s="12"/>
      <c r="I137" s="12"/>
      <c r="J137" s="12"/>
      <c r="K137" s="12"/>
      <c r="L137" s="33"/>
      <c r="M137" s="33"/>
      <c r="N137" s="33"/>
      <c r="O137" s="12"/>
      <c r="P137" s="12"/>
      <c r="Q137" s="12"/>
      <c r="R137" s="12"/>
      <c r="S137" s="12"/>
      <c r="T137" s="12"/>
      <c r="U137" s="12"/>
      <c r="V137" s="12"/>
      <c r="W137" s="12"/>
      <c r="X137" s="12"/>
      <c r="Y137" s="12"/>
      <c r="Z137" s="12"/>
    </row>
    <row r="138" spans="1:26" ht="32.25" hidden="1" customHeight="1" x14ac:dyDescent="0.2">
      <c r="A138" s="12"/>
      <c r="B138" s="12"/>
      <c r="C138" s="12"/>
      <c r="D138" s="12"/>
      <c r="E138" s="12"/>
      <c r="F138" s="12"/>
      <c r="G138" s="12"/>
      <c r="H138" s="12"/>
      <c r="I138" s="12"/>
      <c r="J138" s="12"/>
      <c r="K138" s="12"/>
      <c r="L138" s="33"/>
      <c r="M138" s="33"/>
      <c r="N138" s="33"/>
      <c r="O138" s="12"/>
      <c r="P138" s="12"/>
      <c r="Q138" s="12"/>
      <c r="R138" s="12"/>
      <c r="S138" s="12"/>
      <c r="T138" s="12"/>
      <c r="U138" s="12"/>
      <c r="V138" s="12"/>
      <c r="W138" s="12"/>
      <c r="X138" s="12"/>
      <c r="Y138" s="12"/>
      <c r="Z138" s="12"/>
    </row>
    <row r="139" spans="1:26" ht="32.25" hidden="1" customHeight="1" x14ac:dyDescent="0.2">
      <c r="A139" s="12"/>
      <c r="B139" s="12"/>
      <c r="C139" s="12"/>
      <c r="D139" s="12"/>
      <c r="E139" s="12"/>
      <c r="F139" s="12"/>
      <c r="G139" s="12"/>
      <c r="H139" s="12"/>
      <c r="I139" s="12"/>
      <c r="J139" s="12"/>
      <c r="K139" s="12"/>
      <c r="L139" s="33"/>
      <c r="M139" s="33"/>
      <c r="N139" s="33"/>
      <c r="O139" s="12"/>
      <c r="P139" s="12"/>
      <c r="Q139" s="12"/>
      <c r="R139" s="12"/>
      <c r="S139" s="12"/>
      <c r="T139" s="12"/>
      <c r="U139" s="12"/>
      <c r="V139" s="12"/>
      <c r="W139" s="12"/>
      <c r="X139" s="12"/>
      <c r="Y139" s="12"/>
      <c r="Z139" s="12"/>
    </row>
    <row r="140" spans="1:26" ht="32.25" hidden="1" customHeight="1" x14ac:dyDescent="0.2">
      <c r="A140" s="12"/>
      <c r="B140" s="12"/>
      <c r="C140" s="12"/>
      <c r="D140" s="12"/>
      <c r="E140" s="12"/>
      <c r="F140" s="12"/>
      <c r="G140" s="12"/>
      <c r="H140" s="12"/>
      <c r="I140" s="12"/>
      <c r="J140" s="12"/>
      <c r="K140" s="12"/>
      <c r="L140" s="33"/>
      <c r="M140" s="33"/>
      <c r="N140" s="33"/>
      <c r="O140" s="12"/>
      <c r="P140" s="12"/>
      <c r="Q140" s="12"/>
      <c r="R140" s="12"/>
      <c r="S140" s="12"/>
      <c r="T140" s="12"/>
      <c r="U140" s="12"/>
      <c r="V140" s="12"/>
      <c r="W140" s="12"/>
      <c r="X140" s="12"/>
      <c r="Y140" s="12"/>
      <c r="Z140" s="12"/>
    </row>
    <row r="141" spans="1:26" ht="32.25" hidden="1" customHeight="1" x14ac:dyDescent="0.2">
      <c r="A141" s="12"/>
      <c r="B141" s="12"/>
      <c r="C141" s="12"/>
      <c r="D141" s="12"/>
      <c r="E141" s="12"/>
      <c r="F141" s="12"/>
      <c r="G141" s="12"/>
      <c r="H141" s="12"/>
      <c r="I141" s="12"/>
      <c r="J141" s="12"/>
      <c r="K141" s="12"/>
      <c r="L141" s="33"/>
      <c r="M141" s="33"/>
      <c r="N141" s="33"/>
      <c r="O141" s="12"/>
      <c r="P141" s="12"/>
      <c r="Q141" s="12"/>
      <c r="R141" s="12"/>
      <c r="S141" s="12"/>
      <c r="T141" s="12"/>
      <c r="U141" s="12"/>
      <c r="V141" s="12"/>
      <c r="W141" s="12"/>
      <c r="X141" s="12"/>
      <c r="Y141" s="12"/>
      <c r="Z141" s="12"/>
    </row>
    <row r="142" spans="1:26" ht="32.25" hidden="1" customHeight="1" x14ac:dyDescent="0.2">
      <c r="A142" s="12"/>
      <c r="B142" s="12"/>
      <c r="C142" s="12"/>
      <c r="D142" s="12"/>
      <c r="E142" s="12"/>
      <c r="F142" s="12"/>
      <c r="G142" s="12"/>
      <c r="H142" s="12"/>
      <c r="I142" s="12"/>
      <c r="J142" s="12"/>
      <c r="K142" s="12"/>
      <c r="L142" s="33"/>
      <c r="M142" s="33"/>
      <c r="N142" s="33"/>
      <c r="O142" s="12"/>
      <c r="P142" s="12"/>
      <c r="Q142" s="12"/>
      <c r="R142" s="12"/>
      <c r="S142" s="12"/>
      <c r="T142" s="12"/>
      <c r="U142" s="12"/>
      <c r="V142" s="12"/>
      <c r="W142" s="12"/>
      <c r="X142" s="12"/>
      <c r="Y142" s="12"/>
      <c r="Z142" s="12"/>
    </row>
    <row r="143" spans="1:26" ht="32.25" hidden="1" customHeight="1" x14ac:dyDescent="0.2">
      <c r="A143" s="12"/>
      <c r="B143" s="12"/>
      <c r="C143" s="12"/>
      <c r="D143" s="12"/>
      <c r="E143" s="12"/>
      <c r="F143" s="12"/>
      <c r="G143" s="12"/>
      <c r="H143" s="12"/>
      <c r="I143" s="12"/>
      <c r="J143" s="12"/>
      <c r="K143" s="12"/>
      <c r="L143" s="33"/>
      <c r="M143" s="33"/>
      <c r="N143" s="33"/>
      <c r="O143" s="12"/>
      <c r="P143" s="12"/>
      <c r="Q143" s="12"/>
      <c r="R143" s="12"/>
      <c r="S143" s="12"/>
      <c r="T143" s="12"/>
      <c r="U143" s="12"/>
      <c r="V143" s="12"/>
      <c r="W143" s="12"/>
      <c r="X143" s="12"/>
      <c r="Y143" s="12"/>
      <c r="Z143" s="12"/>
    </row>
    <row r="144" spans="1:26" ht="32.25" hidden="1" customHeight="1" x14ac:dyDescent="0.2">
      <c r="A144" s="12"/>
      <c r="B144" s="12"/>
      <c r="C144" s="12"/>
      <c r="D144" s="12"/>
      <c r="E144" s="12"/>
      <c r="F144" s="12"/>
      <c r="G144" s="12"/>
      <c r="H144" s="12"/>
      <c r="I144" s="12"/>
      <c r="J144" s="12"/>
      <c r="K144" s="12"/>
      <c r="L144" s="33"/>
      <c r="M144" s="33"/>
      <c r="N144" s="33"/>
      <c r="O144" s="12"/>
      <c r="P144" s="12"/>
      <c r="Q144" s="12"/>
      <c r="R144" s="12"/>
      <c r="S144" s="12"/>
      <c r="T144" s="12"/>
      <c r="U144" s="12"/>
      <c r="V144" s="12"/>
      <c r="W144" s="12"/>
      <c r="X144" s="12"/>
      <c r="Y144" s="12"/>
      <c r="Z144" s="12"/>
    </row>
    <row r="145" spans="1:26" ht="32.25" hidden="1" customHeight="1" x14ac:dyDescent="0.2">
      <c r="A145" s="12"/>
      <c r="B145" s="12"/>
      <c r="C145" s="12"/>
      <c r="D145" s="12"/>
      <c r="E145" s="12"/>
      <c r="F145" s="12"/>
      <c r="G145" s="12"/>
      <c r="H145" s="12"/>
      <c r="I145" s="12"/>
      <c r="J145" s="12"/>
      <c r="K145" s="12"/>
      <c r="L145" s="33"/>
      <c r="M145" s="33"/>
      <c r="N145" s="33"/>
      <c r="O145" s="12"/>
      <c r="P145" s="12"/>
      <c r="Q145" s="12"/>
      <c r="R145" s="12"/>
      <c r="S145" s="12"/>
      <c r="T145" s="12"/>
      <c r="U145" s="12"/>
      <c r="V145" s="12"/>
      <c r="W145" s="12"/>
      <c r="X145" s="12"/>
      <c r="Y145" s="12"/>
      <c r="Z145" s="12"/>
    </row>
    <row r="146" spans="1:26" ht="32.25" hidden="1" customHeight="1" x14ac:dyDescent="0.2">
      <c r="A146" s="12"/>
      <c r="B146" s="12"/>
      <c r="C146" s="12"/>
      <c r="D146" s="12"/>
      <c r="E146" s="12"/>
      <c r="F146" s="12"/>
      <c r="G146" s="12"/>
      <c r="H146" s="12"/>
      <c r="I146" s="12"/>
      <c r="J146" s="12"/>
      <c r="K146" s="12"/>
      <c r="L146" s="33"/>
      <c r="M146" s="33"/>
      <c r="N146" s="33"/>
      <c r="O146" s="12"/>
      <c r="P146" s="12"/>
      <c r="Q146" s="12"/>
      <c r="R146" s="12"/>
      <c r="S146" s="12"/>
      <c r="T146" s="12"/>
      <c r="U146" s="12"/>
      <c r="V146" s="12"/>
      <c r="W146" s="12"/>
      <c r="X146" s="12"/>
      <c r="Y146" s="12"/>
      <c r="Z146" s="12"/>
    </row>
    <row r="147" spans="1:26" ht="32.25" hidden="1" customHeight="1" x14ac:dyDescent="0.2">
      <c r="A147" s="12"/>
      <c r="B147" s="12"/>
      <c r="C147" s="12"/>
      <c r="D147" s="12"/>
      <c r="E147" s="12"/>
      <c r="F147" s="12"/>
      <c r="G147" s="12"/>
      <c r="H147" s="12"/>
      <c r="I147" s="12"/>
      <c r="J147" s="12"/>
      <c r="K147" s="12"/>
      <c r="L147" s="33"/>
      <c r="M147" s="33"/>
      <c r="N147" s="33"/>
      <c r="O147" s="12"/>
      <c r="P147" s="12"/>
      <c r="Q147" s="12"/>
      <c r="R147" s="12"/>
      <c r="S147" s="12"/>
      <c r="T147" s="12"/>
      <c r="U147" s="12"/>
      <c r="V147" s="12"/>
      <c r="W147" s="12"/>
      <c r="X147" s="12"/>
      <c r="Y147" s="12"/>
      <c r="Z147" s="12"/>
    </row>
    <row r="148" spans="1:26" ht="32.25" hidden="1" customHeight="1" x14ac:dyDescent="0.2">
      <c r="A148" s="12"/>
      <c r="B148" s="12"/>
      <c r="C148" s="12"/>
      <c r="D148" s="12"/>
      <c r="E148" s="12"/>
      <c r="F148" s="12"/>
      <c r="G148" s="12"/>
      <c r="H148" s="12"/>
      <c r="I148" s="12"/>
      <c r="J148" s="12"/>
      <c r="K148" s="12"/>
      <c r="L148" s="33"/>
      <c r="M148" s="33"/>
      <c r="N148" s="33"/>
      <c r="O148" s="12"/>
      <c r="P148" s="12"/>
      <c r="Q148" s="12"/>
      <c r="R148" s="12"/>
      <c r="S148" s="12"/>
      <c r="T148" s="12"/>
      <c r="U148" s="12"/>
      <c r="V148" s="12"/>
      <c r="W148" s="12"/>
      <c r="X148" s="12"/>
      <c r="Y148" s="12"/>
      <c r="Z148" s="12"/>
    </row>
    <row r="149" spans="1:26" ht="32.25" hidden="1" customHeight="1" x14ac:dyDescent="0.2">
      <c r="A149" s="12"/>
      <c r="B149" s="12"/>
      <c r="C149" s="12"/>
      <c r="D149" s="12"/>
      <c r="E149" s="12"/>
      <c r="F149" s="12"/>
      <c r="G149" s="12"/>
      <c r="H149" s="12"/>
      <c r="I149" s="12"/>
      <c r="J149" s="12"/>
      <c r="K149" s="12"/>
      <c r="L149" s="33"/>
      <c r="M149" s="33"/>
      <c r="N149" s="33"/>
      <c r="O149" s="12"/>
      <c r="P149" s="12"/>
      <c r="Q149" s="12"/>
      <c r="R149" s="12"/>
      <c r="S149" s="12"/>
      <c r="T149" s="12"/>
      <c r="U149" s="12"/>
      <c r="V149" s="12"/>
      <c r="W149" s="12"/>
      <c r="X149" s="12"/>
      <c r="Y149" s="12"/>
      <c r="Z149" s="12"/>
    </row>
    <row r="150" spans="1:26" ht="32.25" hidden="1" customHeight="1" x14ac:dyDescent="0.2">
      <c r="A150" s="12"/>
      <c r="B150" s="12"/>
      <c r="C150" s="12"/>
      <c r="D150" s="12"/>
      <c r="E150" s="12"/>
      <c r="F150" s="12"/>
      <c r="G150" s="12"/>
      <c r="H150" s="12"/>
      <c r="I150" s="12"/>
      <c r="J150" s="12"/>
      <c r="K150" s="12"/>
      <c r="L150" s="33"/>
      <c r="M150" s="33"/>
      <c r="N150" s="33"/>
      <c r="O150" s="12"/>
      <c r="P150" s="12"/>
      <c r="Q150" s="12"/>
      <c r="R150" s="12"/>
      <c r="S150" s="12"/>
      <c r="T150" s="12"/>
      <c r="U150" s="12"/>
      <c r="V150" s="12"/>
      <c r="W150" s="12"/>
      <c r="X150" s="12"/>
      <c r="Y150" s="12"/>
      <c r="Z150" s="12"/>
    </row>
    <row r="151" spans="1:26" ht="32.25" hidden="1" customHeight="1" x14ac:dyDescent="0.2">
      <c r="A151" s="12"/>
      <c r="B151" s="12"/>
      <c r="C151" s="12"/>
      <c r="D151" s="12"/>
      <c r="E151" s="12"/>
      <c r="F151" s="12"/>
      <c r="G151" s="12"/>
      <c r="H151" s="12"/>
      <c r="I151" s="12"/>
      <c r="J151" s="12"/>
      <c r="K151" s="12"/>
      <c r="L151" s="33"/>
      <c r="M151" s="33"/>
      <c r="N151" s="33"/>
      <c r="O151" s="12"/>
      <c r="P151" s="12"/>
      <c r="Q151" s="12"/>
      <c r="R151" s="12"/>
      <c r="S151" s="12"/>
      <c r="T151" s="12"/>
      <c r="U151" s="12"/>
      <c r="V151" s="12"/>
      <c r="W151" s="12"/>
      <c r="X151" s="12"/>
      <c r="Y151" s="12"/>
      <c r="Z151" s="12"/>
    </row>
    <row r="152" spans="1:26" ht="32.25" hidden="1" customHeight="1" x14ac:dyDescent="0.2">
      <c r="A152" s="12"/>
      <c r="B152" s="12"/>
      <c r="C152" s="12"/>
      <c r="D152" s="12"/>
      <c r="E152" s="12"/>
      <c r="F152" s="12"/>
      <c r="G152" s="12"/>
      <c r="H152" s="12"/>
      <c r="I152" s="12"/>
      <c r="J152" s="12"/>
      <c r="K152" s="12"/>
      <c r="L152" s="33"/>
      <c r="M152" s="33"/>
      <c r="N152" s="33"/>
      <c r="O152" s="12"/>
      <c r="P152" s="12"/>
      <c r="Q152" s="12"/>
      <c r="R152" s="12"/>
      <c r="S152" s="12"/>
      <c r="T152" s="12"/>
      <c r="U152" s="12"/>
      <c r="V152" s="12"/>
      <c r="W152" s="12"/>
      <c r="X152" s="12"/>
      <c r="Y152" s="12"/>
      <c r="Z152" s="12"/>
    </row>
    <row r="153" spans="1:26" ht="32.25" hidden="1" customHeight="1" x14ac:dyDescent="0.2">
      <c r="A153" s="12"/>
      <c r="B153" s="12"/>
      <c r="C153" s="12"/>
      <c r="D153" s="12"/>
      <c r="E153" s="12"/>
      <c r="F153" s="12"/>
      <c r="G153" s="12"/>
      <c r="H153" s="12"/>
      <c r="I153" s="12"/>
      <c r="J153" s="12"/>
      <c r="K153" s="12"/>
      <c r="L153" s="33"/>
      <c r="M153" s="33"/>
      <c r="N153" s="33"/>
      <c r="O153" s="12"/>
      <c r="P153" s="12"/>
      <c r="Q153" s="12"/>
      <c r="R153" s="12"/>
      <c r="S153" s="12"/>
      <c r="T153" s="12"/>
      <c r="U153" s="12"/>
      <c r="V153" s="12"/>
      <c r="W153" s="12"/>
      <c r="X153" s="12"/>
      <c r="Y153" s="12"/>
      <c r="Z153" s="12"/>
    </row>
    <row r="154" spans="1:26" ht="32.25" hidden="1" customHeight="1" x14ac:dyDescent="0.2">
      <c r="A154" s="12"/>
      <c r="B154" s="12"/>
      <c r="C154" s="12"/>
      <c r="D154" s="12"/>
      <c r="E154" s="12"/>
      <c r="F154" s="12"/>
      <c r="G154" s="12"/>
      <c r="H154" s="12"/>
      <c r="I154" s="12"/>
      <c r="J154" s="12"/>
      <c r="K154" s="12"/>
      <c r="L154" s="33"/>
      <c r="M154" s="33"/>
      <c r="N154" s="33"/>
      <c r="O154" s="12"/>
      <c r="P154" s="12"/>
      <c r="Q154" s="12"/>
      <c r="R154" s="12"/>
      <c r="S154" s="12"/>
      <c r="T154" s="12"/>
      <c r="U154" s="12"/>
      <c r="V154" s="12"/>
      <c r="W154" s="12"/>
      <c r="X154" s="12"/>
      <c r="Y154" s="12"/>
      <c r="Z154" s="12"/>
    </row>
    <row r="155" spans="1:26" ht="32.25" hidden="1" customHeight="1" x14ac:dyDescent="0.2">
      <c r="A155" s="12"/>
      <c r="B155" s="12"/>
      <c r="C155" s="12"/>
      <c r="D155" s="12"/>
      <c r="E155" s="12"/>
      <c r="F155" s="12"/>
      <c r="G155" s="12"/>
      <c r="H155" s="12"/>
      <c r="I155" s="12"/>
      <c r="J155" s="12"/>
      <c r="K155" s="12"/>
      <c r="L155" s="33"/>
      <c r="M155" s="33"/>
      <c r="N155" s="33"/>
      <c r="O155" s="12"/>
      <c r="P155" s="12"/>
      <c r="Q155" s="12"/>
      <c r="R155" s="12"/>
      <c r="S155" s="12"/>
      <c r="T155" s="12"/>
      <c r="U155" s="12"/>
      <c r="V155" s="12"/>
      <c r="W155" s="12"/>
      <c r="X155" s="12"/>
      <c r="Y155" s="12"/>
      <c r="Z155" s="12"/>
    </row>
    <row r="156" spans="1:26" ht="32.25" hidden="1" customHeight="1" x14ac:dyDescent="0.2">
      <c r="A156" s="12"/>
      <c r="B156" s="12"/>
      <c r="C156" s="12"/>
      <c r="D156" s="12"/>
      <c r="E156" s="12"/>
      <c r="F156" s="12"/>
      <c r="G156" s="12"/>
      <c r="H156" s="12"/>
      <c r="I156" s="12"/>
      <c r="J156" s="12"/>
      <c r="K156" s="12"/>
      <c r="L156" s="33"/>
      <c r="M156" s="33"/>
      <c r="N156" s="33"/>
      <c r="O156" s="12"/>
      <c r="P156" s="12"/>
      <c r="Q156" s="12"/>
      <c r="R156" s="12"/>
      <c r="S156" s="12"/>
      <c r="T156" s="12"/>
      <c r="U156" s="12"/>
      <c r="V156" s="12"/>
      <c r="W156" s="12"/>
      <c r="X156" s="12"/>
      <c r="Y156" s="12"/>
      <c r="Z156" s="12"/>
    </row>
    <row r="157" spans="1:26" ht="32.25" hidden="1" customHeight="1" x14ac:dyDescent="0.2">
      <c r="A157" s="12"/>
      <c r="B157" s="12"/>
      <c r="C157" s="12"/>
      <c r="D157" s="12"/>
      <c r="E157" s="12"/>
      <c r="F157" s="12"/>
      <c r="G157" s="12"/>
      <c r="H157" s="12"/>
      <c r="I157" s="12"/>
      <c r="J157" s="12"/>
      <c r="K157" s="12"/>
      <c r="L157" s="33"/>
      <c r="M157" s="33"/>
      <c r="N157" s="33"/>
      <c r="O157" s="12"/>
      <c r="P157" s="12"/>
      <c r="Q157" s="12"/>
      <c r="R157" s="12"/>
      <c r="S157" s="12"/>
      <c r="T157" s="12"/>
      <c r="U157" s="12"/>
      <c r="V157" s="12"/>
      <c r="W157" s="12"/>
      <c r="X157" s="12"/>
      <c r="Y157" s="12"/>
      <c r="Z157" s="12"/>
    </row>
    <row r="158" spans="1:26" ht="32.25" hidden="1" customHeight="1" x14ac:dyDescent="0.2">
      <c r="A158" s="12"/>
      <c r="B158" s="12"/>
      <c r="C158" s="12"/>
      <c r="D158" s="12"/>
      <c r="E158" s="12"/>
      <c r="F158" s="12"/>
      <c r="G158" s="12"/>
      <c r="H158" s="12"/>
      <c r="I158" s="12"/>
      <c r="J158" s="12"/>
      <c r="K158" s="12"/>
      <c r="L158" s="33"/>
      <c r="M158" s="33"/>
      <c r="N158" s="33"/>
      <c r="O158" s="12"/>
      <c r="P158" s="12"/>
      <c r="Q158" s="12"/>
      <c r="R158" s="12"/>
      <c r="S158" s="12"/>
      <c r="T158" s="12"/>
      <c r="U158" s="12"/>
      <c r="V158" s="12"/>
      <c r="W158" s="12"/>
      <c r="X158" s="12"/>
      <c r="Y158" s="12"/>
      <c r="Z158" s="12"/>
    </row>
    <row r="159" spans="1:26" ht="32.25" hidden="1" customHeight="1" x14ac:dyDescent="0.2">
      <c r="A159" s="12"/>
      <c r="B159" s="12"/>
      <c r="C159" s="12"/>
      <c r="D159" s="12"/>
      <c r="E159" s="12"/>
      <c r="F159" s="12"/>
      <c r="G159" s="12"/>
      <c r="H159" s="12"/>
      <c r="I159" s="12"/>
      <c r="J159" s="12"/>
      <c r="K159" s="12"/>
      <c r="L159" s="33"/>
      <c r="M159" s="33"/>
      <c r="N159" s="33"/>
      <c r="O159" s="12"/>
      <c r="P159" s="12"/>
      <c r="Q159" s="12"/>
      <c r="R159" s="12"/>
      <c r="S159" s="12"/>
      <c r="T159" s="12"/>
      <c r="U159" s="12"/>
      <c r="V159" s="12"/>
      <c r="W159" s="12"/>
      <c r="X159" s="12"/>
      <c r="Y159" s="12"/>
      <c r="Z159" s="12"/>
    </row>
    <row r="160" spans="1:26" ht="32.25" hidden="1" customHeight="1" x14ac:dyDescent="0.2">
      <c r="A160" s="12"/>
      <c r="B160" s="12"/>
      <c r="C160" s="12"/>
      <c r="D160" s="12"/>
      <c r="E160" s="12"/>
      <c r="F160" s="12"/>
      <c r="G160" s="12"/>
      <c r="H160" s="12"/>
      <c r="I160" s="12"/>
      <c r="J160" s="12"/>
      <c r="K160" s="12"/>
      <c r="L160" s="33"/>
      <c r="M160" s="33"/>
      <c r="N160" s="33"/>
      <c r="O160" s="12"/>
      <c r="P160" s="12"/>
      <c r="Q160" s="12"/>
      <c r="R160" s="12"/>
      <c r="S160" s="12"/>
      <c r="T160" s="12"/>
      <c r="U160" s="12"/>
      <c r="V160" s="12"/>
      <c r="W160" s="12"/>
      <c r="X160" s="12"/>
      <c r="Y160" s="12"/>
      <c r="Z160" s="12"/>
    </row>
    <row r="161" spans="1:26" ht="32.25" hidden="1" customHeight="1" x14ac:dyDescent="0.2">
      <c r="A161" s="12"/>
      <c r="B161" s="12"/>
      <c r="C161" s="12"/>
      <c r="D161" s="12"/>
      <c r="E161" s="12"/>
      <c r="F161" s="12"/>
      <c r="G161" s="12"/>
      <c r="H161" s="12"/>
      <c r="I161" s="12"/>
      <c r="J161" s="12"/>
      <c r="K161" s="12"/>
      <c r="L161" s="33"/>
      <c r="M161" s="33"/>
      <c r="N161" s="33"/>
      <c r="O161" s="12"/>
      <c r="P161" s="12"/>
      <c r="Q161" s="12"/>
      <c r="R161" s="12"/>
      <c r="S161" s="12"/>
      <c r="T161" s="12"/>
      <c r="U161" s="12"/>
      <c r="V161" s="12"/>
      <c r="W161" s="12"/>
      <c r="X161" s="12"/>
      <c r="Y161" s="12"/>
      <c r="Z161" s="12"/>
    </row>
    <row r="162" spans="1:26" ht="32.25" hidden="1" customHeight="1" x14ac:dyDescent="0.2">
      <c r="A162" s="12"/>
      <c r="B162" s="12"/>
      <c r="C162" s="12"/>
      <c r="D162" s="12"/>
      <c r="E162" s="12"/>
      <c r="F162" s="12"/>
      <c r="G162" s="12"/>
      <c r="H162" s="12"/>
      <c r="I162" s="12"/>
      <c r="J162" s="12"/>
      <c r="K162" s="12"/>
      <c r="L162" s="33"/>
      <c r="M162" s="33"/>
      <c r="N162" s="33"/>
      <c r="O162" s="12"/>
      <c r="P162" s="12"/>
      <c r="Q162" s="12"/>
      <c r="R162" s="12"/>
      <c r="S162" s="12"/>
      <c r="T162" s="12"/>
      <c r="U162" s="12"/>
      <c r="V162" s="12"/>
      <c r="W162" s="12"/>
      <c r="X162" s="12"/>
      <c r="Y162" s="12"/>
      <c r="Z162" s="12"/>
    </row>
    <row r="163" spans="1:26" ht="32.25" hidden="1" customHeight="1" x14ac:dyDescent="0.2">
      <c r="A163" s="12"/>
      <c r="B163" s="12"/>
      <c r="C163" s="12"/>
      <c r="D163" s="12"/>
      <c r="E163" s="12"/>
      <c r="F163" s="12"/>
      <c r="G163" s="12"/>
      <c r="H163" s="12"/>
      <c r="I163" s="12"/>
      <c r="J163" s="12"/>
      <c r="K163" s="12"/>
      <c r="L163" s="33"/>
      <c r="M163" s="33"/>
      <c r="N163" s="33"/>
      <c r="O163" s="12"/>
      <c r="P163" s="12"/>
      <c r="Q163" s="12"/>
      <c r="R163" s="12"/>
      <c r="S163" s="12"/>
      <c r="T163" s="12"/>
      <c r="U163" s="12"/>
      <c r="V163" s="12"/>
      <c r="W163" s="12"/>
      <c r="X163" s="12"/>
      <c r="Y163" s="12"/>
      <c r="Z163" s="12"/>
    </row>
    <row r="164" spans="1:26" ht="32.25" hidden="1" customHeight="1" x14ac:dyDescent="0.2">
      <c r="A164" s="12"/>
      <c r="B164" s="12"/>
      <c r="C164" s="12"/>
      <c r="D164" s="12"/>
      <c r="E164" s="12"/>
      <c r="F164" s="12"/>
      <c r="G164" s="12"/>
      <c r="H164" s="12"/>
      <c r="I164" s="12"/>
      <c r="J164" s="12"/>
      <c r="K164" s="12"/>
      <c r="L164" s="33"/>
      <c r="M164" s="33"/>
      <c r="N164" s="33"/>
      <c r="O164" s="12"/>
      <c r="P164" s="12"/>
      <c r="Q164" s="12"/>
      <c r="R164" s="12"/>
      <c r="S164" s="12"/>
      <c r="T164" s="12"/>
      <c r="U164" s="12"/>
      <c r="V164" s="12"/>
      <c r="W164" s="12"/>
      <c r="X164" s="12"/>
      <c r="Y164" s="12"/>
      <c r="Z164" s="12"/>
    </row>
    <row r="165" spans="1:26" ht="32.25" hidden="1" customHeight="1" x14ac:dyDescent="0.2">
      <c r="A165" s="12"/>
      <c r="B165" s="12"/>
      <c r="C165" s="12"/>
      <c r="D165" s="12"/>
      <c r="E165" s="12"/>
      <c r="F165" s="12"/>
      <c r="G165" s="12"/>
      <c r="H165" s="12"/>
      <c r="I165" s="12"/>
      <c r="J165" s="12"/>
      <c r="K165" s="12"/>
      <c r="L165" s="33"/>
      <c r="M165" s="33"/>
      <c r="N165" s="33"/>
      <c r="O165" s="12"/>
      <c r="P165" s="12"/>
      <c r="Q165" s="12"/>
      <c r="R165" s="12"/>
      <c r="S165" s="12"/>
      <c r="T165" s="12"/>
      <c r="U165" s="12"/>
      <c r="V165" s="12"/>
      <c r="W165" s="12"/>
      <c r="X165" s="12"/>
      <c r="Y165" s="12"/>
      <c r="Z165" s="12"/>
    </row>
    <row r="166" spans="1:26" ht="32.25" hidden="1" customHeight="1" x14ac:dyDescent="0.2">
      <c r="A166" s="12"/>
      <c r="B166" s="12"/>
      <c r="C166" s="12"/>
      <c r="D166" s="12"/>
      <c r="E166" s="12"/>
      <c r="F166" s="12"/>
      <c r="G166" s="12"/>
      <c r="H166" s="12"/>
      <c r="I166" s="12"/>
      <c r="J166" s="12"/>
      <c r="K166" s="12"/>
      <c r="L166" s="33"/>
      <c r="M166" s="33"/>
      <c r="N166" s="33"/>
      <c r="O166" s="12"/>
      <c r="P166" s="12"/>
      <c r="Q166" s="12"/>
      <c r="R166" s="12"/>
      <c r="S166" s="12"/>
      <c r="T166" s="12"/>
      <c r="U166" s="12"/>
      <c r="V166" s="12"/>
      <c r="W166" s="12"/>
      <c r="X166" s="12"/>
      <c r="Y166" s="12"/>
      <c r="Z166" s="12"/>
    </row>
    <row r="167" spans="1:26" ht="32.25" hidden="1" customHeight="1" x14ac:dyDescent="0.2">
      <c r="A167" s="12"/>
      <c r="B167" s="12"/>
      <c r="C167" s="12"/>
      <c r="D167" s="12"/>
      <c r="E167" s="12"/>
      <c r="F167" s="12"/>
      <c r="G167" s="12"/>
      <c r="H167" s="12"/>
      <c r="I167" s="12"/>
      <c r="J167" s="12"/>
      <c r="K167" s="12"/>
      <c r="L167" s="33"/>
      <c r="M167" s="33"/>
      <c r="N167" s="33"/>
      <c r="O167" s="12"/>
      <c r="P167" s="12"/>
      <c r="Q167" s="12"/>
      <c r="R167" s="12"/>
      <c r="S167" s="12"/>
      <c r="T167" s="12"/>
      <c r="U167" s="12"/>
      <c r="V167" s="12"/>
      <c r="W167" s="12"/>
      <c r="X167" s="12"/>
      <c r="Y167" s="12"/>
      <c r="Z167" s="12"/>
    </row>
    <row r="168" spans="1:26" ht="32.25" hidden="1" customHeight="1" x14ac:dyDescent="0.2">
      <c r="A168" s="12"/>
      <c r="B168" s="12"/>
      <c r="C168" s="12"/>
      <c r="D168" s="12"/>
      <c r="E168" s="12"/>
      <c r="F168" s="12"/>
      <c r="G168" s="12"/>
      <c r="H168" s="12"/>
      <c r="I168" s="12"/>
      <c r="J168" s="12"/>
      <c r="K168" s="12"/>
      <c r="L168" s="33"/>
      <c r="M168" s="33"/>
      <c r="N168" s="33"/>
      <c r="O168" s="12"/>
      <c r="P168" s="12"/>
      <c r="Q168" s="12"/>
      <c r="R168" s="12"/>
      <c r="S168" s="12"/>
      <c r="T168" s="12"/>
      <c r="U168" s="12"/>
      <c r="V168" s="12"/>
      <c r="W168" s="12"/>
      <c r="X168" s="12"/>
      <c r="Y168" s="12"/>
      <c r="Z168" s="12"/>
    </row>
    <row r="169" spans="1:26" ht="32.25" hidden="1" customHeight="1" x14ac:dyDescent="0.2">
      <c r="A169" s="12"/>
      <c r="B169" s="12"/>
      <c r="C169" s="12"/>
      <c r="D169" s="12"/>
      <c r="E169" s="12"/>
      <c r="F169" s="12"/>
      <c r="G169" s="12"/>
      <c r="H169" s="12"/>
      <c r="I169" s="12"/>
      <c r="J169" s="12"/>
      <c r="K169" s="12"/>
      <c r="L169" s="33"/>
      <c r="M169" s="33"/>
      <c r="N169" s="33"/>
      <c r="O169" s="12"/>
      <c r="P169" s="12"/>
      <c r="Q169" s="12"/>
      <c r="R169" s="12"/>
      <c r="S169" s="12"/>
      <c r="T169" s="12"/>
      <c r="U169" s="12"/>
      <c r="V169" s="12"/>
      <c r="W169" s="12"/>
      <c r="X169" s="12"/>
      <c r="Y169" s="12"/>
      <c r="Z169" s="12"/>
    </row>
    <row r="170" spans="1:26" ht="32.25" hidden="1" customHeight="1" x14ac:dyDescent="0.2">
      <c r="A170" s="12"/>
      <c r="B170" s="12"/>
      <c r="C170" s="12"/>
      <c r="D170" s="12"/>
      <c r="E170" s="12"/>
      <c r="F170" s="12"/>
      <c r="G170" s="12"/>
      <c r="H170" s="12"/>
      <c r="I170" s="12"/>
      <c r="J170" s="12"/>
      <c r="K170" s="12"/>
      <c r="L170" s="33"/>
      <c r="M170" s="33"/>
      <c r="N170" s="33"/>
      <c r="O170" s="12"/>
      <c r="P170" s="12"/>
      <c r="Q170" s="12"/>
      <c r="R170" s="12"/>
      <c r="S170" s="12"/>
      <c r="T170" s="12"/>
      <c r="U170" s="12"/>
      <c r="V170" s="12"/>
      <c r="W170" s="12"/>
      <c r="X170" s="12"/>
      <c r="Y170" s="12"/>
      <c r="Z170" s="12"/>
    </row>
    <row r="171" spans="1:26" ht="32.25" hidden="1" customHeight="1" x14ac:dyDescent="0.2">
      <c r="A171" s="12"/>
      <c r="B171" s="12"/>
      <c r="C171" s="12"/>
      <c r="D171" s="12"/>
      <c r="E171" s="12"/>
      <c r="F171" s="12"/>
      <c r="G171" s="12"/>
      <c r="H171" s="12"/>
      <c r="I171" s="12"/>
      <c r="J171" s="12"/>
      <c r="K171" s="12"/>
      <c r="L171" s="33"/>
      <c r="M171" s="33"/>
      <c r="N171" s="33"/>
      <c r="O171" s="12"/>
      <c r="P171" s="12"/>
      <c r="Q171" s="12"/>
      <c r="R171" s="12"/>
      <c r="S171" s="12"/>
      <c r="T171" s="12"/>
      <c r="U171" s="12"/>
      <c r="V171" s="12"/>
      <c r="W171" s="12"/>
      <c r="X171" s="12"/>
      <c r="Y171" s="12"/>
      <c r="Z171" s="12"/>
    </row>
    <row r="172" spans="1:26" ht="32.25" hidden="1" customHeight="1" x14ac:dyDescent="0.2">
      <c r="A172" s="12"/>
      <c r="B172" s="12"/>
      <c r="C172" s="12"/>
      <c r="D172" s="12"/>
      <c r="E172" s="12"/>
      <c r="F172" s="12"/>
      <c r="G172" s="12"/>
      <c r="H172" s="12"/>
      <c r="I172" s="12"/>
      <c r="J172" s="12"/>
      <c r="K172" s="12"/>
      <c r="L172" s="33"/>
      <c r="M172" s="33"/>
      <c r="N172" s="33"/>
      <c r="O172" s="12"/>
      <c r="P172" s="12"/>
      <c r="Q172" s="12"/>
      <c r="R172" s="12"/>
      <c r="S172" s="12"/>
      <c r="T172" s="12"/>
      <c r="U172" s="12"/>
      <c r="V172" s="12"/>
      <c r="W172" s="12"/>
      <c r="X172" s="12"/>
      <c r="Y172" s="12"/>
      <c r="Z172" s="12"/>
    </row>
    <row r="173" spans="1:26" ht="32.25" hidden="1" customHeight="1" x14ac:dyDescent="0.2">
      <c r="A173" s="12"/>
      <c r="B173" s="12"/>
      <c r="C173" s="12"/>
      <c r="D173" s="12"/>
      <c r="E173" s="12"/>
      <c r="F173" s="12"/>
      <c r="G173" s="12"/>
      <c r="H173" s="12"/>
      <c r="I173" s="12"/>
      <c r="J173" s="12"/>
      <c r="K173" s="12"/>
      <c r="L173" s="33"/>
      <c r="M173" s="33"/>
      <c r="N173" s="33"/>
      <c r="O173" s="12"/>
      <c r="P173" s="12"/>
      <c r="Q173" s="12"/>
      <c r="R173" s="12"/>
      <c r="S173" s="12"/>
      <c r="T173" s="12"/>
      <c r="U173" s="12"/>
      <c r="V173" s="12"/>
      <c r="W173" s="12"/>
      <c r="X173" s="12"/>
      <c r="Y173" s="12"/>
      <c r="Z173" s="12"/>
    </row>
    <row r="174" spans="1:26" ht="32.25" hidden="1" customHeight="1" x14ac:dyDescent="0.2">
      <c r="A174" s="12"/>
      <c r="B174" s="12"/>
      <c r="C174" s="12"/>
      <c r="D174" s="12"/>
      <c r="E174" s="12"/>
      <c r="F174" s="12"/>
      <c r="G174" s="12"/>
      <c r="H174" s="12"/>
      <c r="I174" s="12"/>
      <c r="J174" s="12"/>
      <c r="K174" s="12"/>
      <c r="L174" s="33"/>
      <c r="M174" s="33"/>
      <c r="N174" s="33"/>
      <c r="O174" s="12"/>
      <c r="P174" s="12"/>
      <c r="Q174" s="12"/>
      <c r="R174" s="12"/>
      <c r="S174" s="12"/>
      <c r="T174" s="12"/>
      <c r="U174" s="12"/>
      <c r="V174" s="12"/>
      <c r="W174" s="12"/>
      <c r="X174" s="12"/>
      <c r="Y174" s="12"/>
      <c r="Z174" s="12"/>
    </row>
    <row r="175" spans="1:26" ht="32.25" hidden="1" customHeight="1" x14ac:dyDescent="0.2">
      <c r="A175" s="12"/>
      <c r="B175" s="12"/>
      <c r="C175" s="12"/>
      <c r="D175" s="12"/>
      <c r="E175" s="12"/>
      <c r="F175" s="12"/>
      <c r="G175" s="12"/>
      <c r="H175" s="12"/>
      <c r="I175" s="12"/>
      <c r="J175" s="12"/>
      <c r="K175" s="12"/>
      <c r="L175" s="33"/>
      <c r="M175" s="33"/>
      <c r="N175" s="33"/>
      <c r="O175" s="12"/>
      <c r="P175" s="12"/>
      <c r="Q175" s="12"/>
      <c r="R175" s="12"/>
      <c r="S175" s="12"/>
      <c r="T175" s="12"/>
      <c r="U175" s="12"/>
      <c r="V175" s="12"/>
      <c r="W175" s="12"/>
      <c r="X175" s="12"/>
      <c r="Y175" s="12"/>
      <c r="Z175" s="12"/>
    </row>
    <row r="176" spans="1:26" ht="32.25" hidden="1" customHeight="1" x14ac:dyDescent="0.2">
      <c r="A176" s="12"/>
      <c r="B176" s="12"/>
      <c r="C176" s="12"/>
      <c r="D176" s="12"/>
      <c r="E176" s="12"/>
      <c r="F176" s="12"/>
      <c r="G176" s="12"/>
      <c r="H176" s="12"/>
      <c r="I176" s="12"/>
      <c r="J176" s="12"/>
      <c r="K176" s="12"/>
      <c r="L176" s="33"/>
      <c r="M176" s="33"/>
      <c r="N176" s="33"/>
      <c r="O176" s="12"/>
      <c r="P176" s="12"/>
      <c r="Q176" s="12"/>
      <c r="R176" s="12"/>
      <c r="S176" s="12"/>
      <c r="T176" s="12"/>
      <c r="U176" s="12"/>
      <c r="V176" s="12"/>
      <c r="W176" s="12"/>
      <c r="X176" s="12"/>
      <c r="Y176" s="12"/>
      <c r="Z176" s="12"/>
    </row>
    <row r="177" spans="1:26" ht="32.25" hidden="1" customHeight="1" x14ac:dyDescent="0.2">
      <c r="A177" s="12"/>
      <c r="B177" s="12"/>
      <c r="C177" s="12"/>
      <c r="D177" s="12"/>
      <c r="E177" s="12"/>
      <c r="F177" s="12"/>
      <c r="G177" s="12"/>
      <c r="H177" s="12"/>
      <c r="I177" s="12"/>
      <c r="J177" s="12"/>
      <c r="K177" s="12"/>
      <c r="L177" s="33"/>
      <c r="M177" s="33"/>
      <c r="N177" s="33"/>
      <c r="O177" s="12"/>
      <c r="P177" s="12"/>
      <c r="Q177" s="12"/>
      <c r="R177" s="12"/>
      <c r="S177" s="12"/>
      <c r="T177" s="12"/>
      <c r="U177" s="12"/>
      <c r="V177" s="12"/>
      <c r="W177" s="12"/>
      <c r="X177" s="12"/>
      <c r="Y177" s="12"/>
      <c r="Z177" s="12"/>
    </row>
    <row r="178" spans="1:26" ht="32.25" hidden="1" customHeight="1" x14ac:dyDescent="0.2">
      <c r="A178" s="12"/>
      <c r="B178" s="12"/>
      <c r="C178" s="12"/>
      <c r="D178" s="12"/>
      <c r="E178" s="12"/>
      <c r="F178" s="12"/>
      <c r="G178" s="12"/>
      <c r="H178" s="12"/>
      <c r="I178" s="12"/>
      <c r="J178" s="12"/>
      <c r="K178" s="12"/>
      <c r="L178" s="33"/>
      <c r="M178" s="33"/>
      <c r="N178" s="33"/>
      <c r="O178" s="12"/>
      <c r="P178" s="12"/>
      <c r="Q178" s="12"/>
      <c r="R178" s="12"/>
      <c r="S178" s="12"/>
      <c r="T178" s="12"/>
      <c r="U178" s="12"/>
      <c r="V178" s="12"/>
      <c r="W178" s="12"/>
      <c r="X178" s="12"/>
      <c r="Y178" s="12"/>
      <c r="Z178" s="12"/>
    </row>
    <row r="179" spans="1:26" ht="32.25" hidden="1" customHeight="1" x14ac:dyDescent="0.2">
      <c r="A179" s="12"/>
      <c r="B179" s="12"/>
      <c r="C179" s="12"/>
      <c r="D179" s="12"/>
      <c r="E179" s="12"/>
      <c r="F179" s="12"/>
      <c r="G179" s="12"/>
      <c r="H179" s="12"/>
      <c r="I179" s="12"/>
      <c r="J179" s="12"/>
      <c r="K179" s="12"/>
      <c r="L179" s="33"/>
      <c r="M179" s="33"/>
      <c r="N179" s="33"/>
      <c r="O179" s="12"/>
      <c r="P179" s="12"/>
      <c r="Q179" s="12"/>
      <c r="R179" s="12"/>
      <c r="S179" s="12"/>
      <c r="T179" s="12"/>
      <c r="U179" s="12"/>
      <c r="V179" s="12"/>
      <c r="W179" s="12"/>
      <c r="X179" s="12"/>
      <c r="Y179" s="12"/>
      <c r="Z179" s="12"/>
    </row>
    <row r="180" spans="1:26" ht="32.25" hidden="1" customHeight="1" x14ac:dyDescent="0.2">
      <c r="A180" s="12"/>
      <c r="B180" s="12"/>
      <c r="C180" s="12"/>
      <c r="D180" s="12"/>
      <c r="E180" s="12"/>
      <c r="F180" s="12"/>
      <c r="G180" s="12"/>
      <c r="H180" s="12"/>
      <c r="I180" s="12"/>
      <c r="J180" s="12"/>
      <c r="K180" s="12"/>
      <c r="L180" s="33"/>
      <c r="M180" s="33"/>
      <c r="N180" s="33"/>
      <c r="O180" s="12"/>
      <c r="P180" s="12"/>
      <c r="Q180" s="12"/>
      <c r="R180" s="12"/>
      <c r="S180" s="12"/>
      <c r="T180" s="12"/>
      <c r="U180" s="12"/>
      <c r="V180" s="12"/>
      <c r="W180" s="12"/>
      <c r="X180" s="12"/>
      <c r="Y180" s="12"/>
      <c r="Z180" s="12"/>
    </row>
    <row r="181" spans="1:26" ht="32.25" hidden="1" customHeight="1" x14ac:dyDescent="0.2">
      <c r="A181" s="12"/>
      <c r="B181" s="12"/>
      <c r="C181" s="12"/>
      <c r="D181" s="12"/>
      <c r="E181" s="12"/>
      <c r="F181" s="12"/>
      <c r="G181" s="12"/>
      <c r="H181" s="12"/>
      <c r="I181" s="12"/>
      <c r="J181" s="12"/>
      <c r="K181" s="12"/>
      <c r="L181" s="33"/>
      <c r="M181" s="33"/>
      <c r="N181" s="33"/>
      <c r="O181" s="12"/>
      <c r="P181" s="12"/>
      <c r="Q181" s="12"/>
      <c r="R181" s="12"/>
      <c r="S181" s="12"/>
      <c r="T181" s="12"/>
      <c r="U181" s="12"/>
      <c r="V181" s="12"/>
      <c r="W181" s="12"/>
      <c r="X181" s="12"/>
      <c r="Y181" s="12"/>
      <c r="Z181" s="12"/>
    </row>
    <row r="182" spans="1:26" ht="32.25" hidden="1" customHeight="1" x14ac:dyDescent="0.2">
      <c r="A182" s="12"/>
      <c r="B182" s="12"/>
      <c r="C182" s="12"/>
      <c r="D182" s="12"/>
      <c r="E182" s="12"/>
      <c r="F182" s="12"/>
      <c r="G182" s="12"/>
      <c r="H182" s="12"/>
      <c r="I182" s="12"/>
      <c r="J182" s="12"/>
      <c r="K182" s="12"/>
      <c r="L182" s="33"/>
      <c r="M182" s="33"/>
      <c r="N182" s="33"/>
      <c r="O182" s="12"/>
      <c r="P182" s="12"/>
      <c r="Q182" s="12"/>
      <c r="R182" s="12"/>
      <c r="S182" s="12"/>
      <c r="T182" s="12"/>
      <c r="U182" s="12"/>
      <c r="V182" s="12"/>
      <c r="W182" s="12"/>
      <c r="X182" s="12"/>
      <c r="Y182" s="12"/>
      <c r="Z182" s="12"/>
    </row>
    <row r="183" spans="1:26" ht="32.25" hidden="1" customHeight="1" x14ac:dyDescent="0.2">
      <c r="A183" s="12"/>
      <c r="B183" s="12"/>
      <c r="C183" s="12"/>
      <c r="D183" s="12"/>
      <c r="E183" s="12"/>
      <c r="F183" s="12"/>
      <c r="G183" s="12"/>
      <c r="H183" s="12"/>
      <c r="I183" s="12"/>
      <c r="J183" s="12"/>
      <c r="K183" s="12"/>
      <c r="L183" s="33"/>
      <c r="M183" s="33"/>
      <c r="N183" s="33"/>
      <c r="O183" s="12"/>
      <c r="P183" s="12"/>
      <c r="Q183" s="12"/>
      <c r="R183" s="12"/>
      <c r="S183" s="12"/>
      <c r="T183" s="12"/>
      <c r="U183" s="12"/>
      <c r="V183" s="12"/>
      <c r="W183" s="12"/>
      <c r="X183" s="12"/>
      <c r="Y183" s="12"/>
      <c r="Z183" s="12"/>
    </row>
    <row r="184" spans="1:26" ht="32.25" hidden="1" customHeight="1" x14ac:dyDescent="0.2">
      <c r="A184" s="12"/>
      <c r="B184" s="12"/>
      <c r="C184" s="12"/>
      <c r="D184" s="12"/>
      <c r="E184" s="12"/>
      <c r="F184" s="12"/>
      <c r="G184" s="12"/>
      <c r="H184" s="12"/>
      <c r="I184" s="12"/>
      <c r="J184" s="12"/>
      <c r="K184" s="12"/>
      <c r="L184" s="33"/>
      <c r="M184" s="33"/>
      <c r="N184" s="33"/>
      <c r="O184" s="12"/>
      <c r="P184" s="12"/>
      <c r="Q184" s="12"/>
      <c r="R184" s="12"/>
      <c r="S184" s="12"/>
      <c r="T184" s="12"/>
      <c r="U184" s="12"/>
      <c r="V184" s="12"/>
      <c r="W184" s="12"/>
      <c r="X184" s="12"/>
      <c r="Y184" s="12"/>
      <c r="Z184" s="12"/>
    </row>
    <row r="185" spans="1:26" ht="32.25" hidden="1" customHeight="1" x14ac:dyDescent="0.2">
      <c r="A185" s="12"/>
      <c r="B185" s="12"/>
      <c r="C185" s="12"/>
      <c r="D185" s="12"/>
      <c r="E185" s="12"/>
      <c r="F185" s="12"/>
      <c r="G185" s="12"/>
      <c r="H185" s="12"/>
      <c r="I185" s="12"/>
      <c r="J185" s="12"/>
      <c r="K185" s="12"/>
      <c r="L185" s="33"/>
      <c r="M185" s="33"/>
      <c r="N185" s="33"/>
      <c r="O185" s="12"/>
      <c r="P185" s="12"/>
      <c r="Q185" s="12"/>
      <c r="R185" s="12"/>
      <c r="S185" s="12"/>
      <c r="T185" s="12"/>
      <c r="U185" s="12"/>
      <c r="V185" s="12"/>
      <c r="W185" s="12"/>
      <c r="X185" s="12"/>
      <c r="Y185" s="12"/>
      <c r="Z185" s="12"/>
    </row>
    <row r="186" spans="1:26" ht="32.25" hidden="1" customHeight="1" x14ac:dyDescent="0.2">
      <c r="A186" s="12"/>
      <c r="B186" s="12"/>
      <c r="C186" s="12"/>
      <c r="D186" s="12"/>
      <c r="E186" s="12"/>
      <c r="F186" s="12"/>
      <c r="G186" s="12"/>
      <c r="H186" s="12"/>
      <c r="I186" s="12"/>
      <c r="J186" s="12"/>
      <c r="K186" s="12"/>
      <c r="L186" s="33"/>
      <c r="M186" s="33"/>
      <c r="N186" s="33"/>
      <c r="O186" s="12"/>
      <c r="P186" s="12"/>
      <c r="Q186" s="12"/>
      <c r="R186" s="12"/>
      <c r="S186" s="12"/>
      <c r="T186" s="12"/>
      <c r="U186" s="12"/>
      <c r="V186" s="12"/>
      <c r="W186" s="12"/>
      <c r="X186" s="12"/>
      <c r="Y186" s="12"/>
      <c r="Z186" s="12"/>
    </row>
    <row r="187" spans="1:26" ht="32.25" hidden="1" customHeight="1" x14ac:dyDescent="0.2">
      <c r="A187" s="12"/>
      <c r="B187" s="12"/>
      <c r="C187" s="12"/>
      <c r="D187" s="12"/>
      <c r="E187" s="12"/>
      <c r="F187" s="12"/>
      <c r="G187" s="12"/>
      <c r="H187" s="12"/>
      <c r="I187" s="12"/>
      <c r="J187" s="12"/>
      <c r="K187" s="12"/>
      <c r="L187" s="33"/>
      <c r="M187" s="33"/>
      <c r="N187" s="33"/>
      <c r="O187" s="12"/>
      <c r="P187" s="12"/>
      <c r="Q187" s="12"/>
      <c r="R187" s="12"/>
      <c r="S187" s="12"/>
      <c r="T187" s="12"/>
      <c r="U187" s="12"/>
      <c r="V187" s="12"/>
      <c r="W187" s="12"/>
      <c r="X187" s="12"/>
      <c r="Y187" s="12"/>
      <c r="Z187" s="12"/>
    </row>
    <row r="188" spans="1:26" ht="32.25" hidden="1" customHeight="1" x14ac:dyDescent="0.2">
      <c r="A188" s="12"/>
      <c r="B188" s="12"/>
      <c r="C188" s="12"/>
      <c r="D188" s="12"/>
      <c r="E188" s="12"/>
      <c r="F188" s="12"/>
      <c r="G188" s="12"/>
      <c r="H188" s="12"/>
      <c r="I188" s="12"/>
      <c r="J188" s="12"/>
      <c r="K188" s="12"/>
      <c r="L188" s="33"/>
      <c r="M188" s="33"/>
      <c r="N188" s="33"/>
      <c r="O188" s="12"/>
      <c r="P188" s="12"/>
      <c r="Q188" s="12"/>
      <c r="R188" s="12"/>
      <c r="S188" s="12"/>
      <c r="T188" s="12"/>
      <c r="U188" s="12"/>
      <c r="V188" s="12"/>
      <c r="W188" s="12"/>
      <c r="X188" s="12"/>
      <c r="Y188" s="12"/>
      <c r="Z188" s="12"/>
    </row>
    <row r="189" spans="1:26" ht="32.25" hidden="1" customHeight="1" x14ac:dyDescent="0.2">
      <c r="A189" s="12"/>
      <c r="B189" s="12"/>
      <c r="C189" s="12"/>
      <c r="D189" s="12"/>
      <c r="E189" s="12"/>
      <c r="F189" s="12"/>
      <c r="G189" s="12"/>
      <c r="H189" s="12"/>
      <c r="I189" s="12"/>
      <c r="J189" s="12"/>
      <c r="K189" s="12"/>
      <c r="L189" s="33"/>
      <c r="M189" s="33"/>
      <c r="N189" s="33"/>
      <c r="O189" s="12"/>
      <c r="P189" s="12"/>
      <c r="Q189" s="12"/>
      <c r="R189" s="12"/>
      <c r="S189" s="12"/>
      <c r="T189" s="12"/>
      <c r="U189" s="12"/>
      <c r="V189" s="12"/>
      <c r="W189" s="12"/>
      <c r="X189" s="12"/>
      <c r="Y189" s="12"/>
      <c r="Z189" s="12"/>
    </row>
    <row r="190" spans="1:26" ht="32.25" hidden="1" customHeight="1" x14ac:dyDescent="0.2">
      <c r="A190" s="12"/>
      <c r="B190" s="12"/>
      <c r="C190" s="12"/>
      <c r="D190" s="12"/>
      <c r="E190" s="12"/>
      <c r="F190" s="12"/>
      <c r="G190" s="12"/>
      <c r="H190" s="12"/>
      <c r="I190" s="12"/>
      <c r="J190" s="12"/>
      <c r="K190" s="12"/>
      <c r="L190" s="33"/>
      <c r="M190" s="33"/>
      <c r="N190" s="33"/>
      <c r="O190" s="12"/>
      <c r="P190" s="12"/>
      <c r="Q190" s="12"/>
      <c r="R190" s="12"/>
      <c r="S190" s="12"/>
      <c r="T190" s="12"/>
      <c r="U190" s="12"/>
      <c r="V190" s="12"/>
      <c r="W190" s="12"/>
      <c r="X190" s="12"/>
      <c r="Y190" s="12"/>
      <c r="Z190" s="12"/>
    </row>
    <row r="191" spans="1:26" ht="32.25" hidden="1" customHeight="1" x14ac:dyDescent="0.2">
      <c r="A191" s="12"/>
      <c r="B191" s="12"/>
      <c r="C191" s="12"/>
      <c r="D191" s="12"/>
      <c r="E191" s="12"/>
      <c r="F191" s="12"/>
      <c r="G191" s="12"/>
      <c r="H191" s="12"/>
      <c r="I191" s="12"/>
      <c r="J191" s="12"/>
      <c r="K191" s="12"/>
      <c r="L191" s="33"/>
      <c r="M191" s="33"/>
      <c r="N191" s="33"/>
      <c r="O191" s="12"/>
      <c r="P191" s="12"/>
      <c r="Q191" s="12"/>
      <c r="R191" s="12"/>
      <c r="S191" s="12"/>
      <c r="T191" s="12"/>
      <c r="U191" s="12"/>
      <c r="V191" s="12"/>
      <c r="W191" s="12"/>
      <c r="X191" s="12"/>
      <c r="Y191" s="12"/>
      <c r="Z191" s="12"/>
    </row>
    <row r="192" spans="1:26" ht="32.25" hidden="1" customHeight="1" x14ac:dyDescent="0.2">
      <c r="A192" s="12"/>
      <c r="B192" s="12"/>
      <c r="C192" s="12"/>
      <c r="D192" s="12"/>
      <c r="E192" s="12"/>
      <c r="F192" s="12"/>
      <c r="G192" s="12"/>
      <c r="H192" s="12"/>
      <c r="I192" s="12"/>
      <c r="J192" s="12"/>
      <c r="K192" s="12"/>
      <c r="L192" s="33"/>
      <c r="M192" s="33"/>
      <c r="N192" s="33"/>
      <c r="O192" s="12"/>
      <c r="P192" s="12"/>
      <c r="Q192" s="12"/>
      <c r="R192" s="12"/>
      <c r="S192" s="12"/>
      <c r="T192" s="12"/>
      <c r="U192" s="12"/>
      <c r="V192" s="12"/>
      <c r="W192" s="12"/>
      <c r="X192" s="12"/>
      <c r="Y192" s="12"/>
      <c r="Z192" s="12"/>
    </row>
    <row r="193" spans="1:26" ht="32.25" hidden="1" customHeight="1" x14ac:dyDescent="0.2">
      <c r="A193" s="12"/>
      <c r="B193" s="12"/>
      <c r="C193" s="12"/>
      <c r="D193" s="12"/>
      <c r="E193" s="12"/>
      <c r="F193" s="12"/>
      <c r="G193" s="12"/>
      <c r="H193" s="12"/>
      <c r="I193" s="12"/>
      <c r="J193" s="12"/>
      <c r="K193" s="12"/>
      <c r="L193" s="33"/>
      <c r="M193" s="33"/>
      <c r="N193" s="33"/>
      <c r="O193" s="12"/>
      <c r="P193" s="12"/>
      <c r="Q193" s="12"/>
      <c r="R193" s="12"/>
      <c r="S193" s="12"/>
      <c r="T193" s="12"/>
      <c r="U193" s="12"/>
      <c r="V193" s="12"/>
      <c r="W193" s="12"/>
      <c r="X193" s="12"/>
      <c r="Y193" s="12"/>
      <c r="Z193" s="12"/>
    </row>
    <row r="194" spans="1:26" ht="32.25" hidden="1" customHeight="1" x14ac:dyDescent="0.2">
      <c r="A194" s="12"/>
      <c r="B194" s="12"/>
      <c r="C194" s="12"/>
      <c r="D194" s="12"/>
      <c r="E194" s="12"/>
      <c r="F194" s="12"/>
      <c r="G194" s="12"/>
      <c r="H194" s="12"/>
      <c r="I194" s="12"/>
      <c r="J194" s="12"/>
      <c r="K194" s="12"/>
      <c r="L194" s="33"/>
      <c r="M194" s="33"/>
      <c r="N194" s="33"/>
      <c r="O194" s="12"/>
      <c r="P194" s="12"/>
      <c r="Q194" s="12"/>
      <c r="R194" s="12"/>
      <c r="S194" s="12"/>
      <c r="T194" s="12"/>
      <c r="U194" s="12"/>
      <c r="V194" s="12"/>
      <c r="W194" s="12"/>
      <c r="X194" s="12"/>
      <c r="Y194" s="12"/>
      <c r="Z194" s="12"/>
    </row>
    <row r="195" spans="1:26" ht="32.25" hidden="1" customHeight="1" x14ac:dyDescent="0.2">
      <c r="A195" s="12"/>
      <c r="B195" s="12"/>
      <c r="C195" s="12"/>
      <c r="D195" s="12"/>
      <c r="E195" s="12"/>
      <c r="F195" s="12"/>
      <c r="G195" s="12"/>
      <c r="H195" s="12"/>
      <c r="I195" s="12"/>
      <c r="J195" s="12"/>
      <c r="K195" s="12"/>
      <c r="L195" s="33"/>
      <c r="M195" s="33"/>
      <c r="N195" s="33"/>
      <c r="O195" s="12"/>
      <c r="P195" s="12"/>
      <c r="Q195" s="12"/>
      <c r="R195" s="12"/>
      <c r="S195" s="12"/>
      <c r="T195" s="12"/>
      <c r="U195" s="12"/>
      <c r="V195" s="12"/>
      <c r="W195" s="12"/>
      <c r="X195" s="12"/>
      <c r="Y195" s="12"/>
      <c r="Z195" s="12"/>
    </row>
    <row r="196" spans="1:26" ht="32.25" hidden="1" customHeight="1" x14ac:dyDescent="0.2">
      <c r="A196" s="12"/>
      <c r="B196" s="12"/>
      <c r="C196" s="12"/>
      <c r="D196" s="12"/>
      <c r="E196" s="12"/>
      <c r="F196" s="12"/>
      <c r="G196" s="12"/>
      <c r="H196" s="12"/>
      <c r="I196" s="12"/>
      <c r="J196" s="12"/>
      <c r="K196" s="12"/>
      <c r="L196" s="33"/>
      <c r="M196" s="33"/>
      <c r="N196" s="33"/>
      <c r="O196" s="12"/>
      <c r="P196" s="12"/>
      <c r="Q196" s="12"/>
      <c r="R196" s="12"/>
      <c r="S196" s="12"/>
      <c r="T196" s="12"/>
      <c r="U196" s="12"/>
      <c r="V196" s="12"/>
      <c r="W196" s="12"/>
      <c r="X196" s="12"/>
      <c r="Y196" s="12"/>
      <c r="Z196" s="12"/>
    </row>
    <row r="197" spans="1:26" ht="32.25" hidden="1" customHeight="1" x14ac:dyDescent="0.2">
      <c r="A197" s="12"/>
      <c r="B197" s="12"/>
      <c r="C197" s="12"/>
      <c r="D197" s="12"/>
      <c r="E197" s="12"/>
      <c r="F197" s="12"/>
      <c r="G197" s="12"/>
      <c r="H197" s="12"/>
      <c r="I197" s="12"/>
      <c r="J197" s="12"/>
      <c r="K197" s="12"/>
      <c r="L197" s="33"/>
      <c r="M197" s="33"/>
      <c r="N197" s="33"/>
      <c r="O197" s="12"/>
      <c r="P197" s="12"/>
      <c r="Q197" s="12"/>
      <c r="R197" s="12"/>
      <c r="S197" s="12"/>
      <c r="T197" s="12"/>
      <c r="U197" s="12"/>
      <c r="V197" s="12"/>
      <c r="W197" s="12"/>
      <c r="X197" s="12"/>
      <c r="Y197" s="12"/>
      <c r="Z197" s="12"/>
    </row>
    <row r="198" spans="1:26" ht="32.25" hidden="1" customHeight="1" x14ac:dyDescent="0.2">
      <c r="A198" s="12"/>
      <c r="B198" s="12"/>
      <c r="C198" s="12"/>
      <c r="D198" s="12"/>
      <c r="E198" s="12"/>
      <c r="F198" s="12"/>
      <c r="G198" s="12"/>
      <c r="H198" s="12"/>
      <c r="I198" s="12"/>
      <c r="J198" s="12"/>
      <c r="K198" s="12"/>
      <c r="L198" s="33"/>
      <c r="M198" s="33"/>
      <c r="N198" s="33"/>
      <c r="O198" s="12"/>
      <c r="P198" s="12"/>
      <c r="Q198" s="12"/>
      <c r="R198" s="12"/>
      <c r="S198" s="12"/>
      <c r="T198" s="12"/>
      <c r="U198" s="12"/>
      <c r="V198" s="12"/>
      <c r="W198" s="12"/>
      <c r="X198" s="12"/>
      <c r="Y198" s="12"/>
      <c r="Z198" s="12"/>
    </row>
    <row r="199" spans="1:26" ht="32.25" hidden="1" customHeight="1" x14ac:dyDescent="0.2">
      <c r="A199" s="12"/>
      <c r="B199" s="12"/>
      <c r="C199" s="12"/>
      <c r="D199" s="12"/>
      <c r="E199" s="12"/>
      <c r="F199" s="12"/>
      <c r="G199" s="12"/>
      <c r="H199" s="12"/>
      <c r="I199" s="12"/>
      <c r="J199" s="12"/>
      <c r="K199" s="12"/>
      <c r="L199" s="33"/>
      <c r="M199" s="33"/>
      <c r="N199" s="33"/>
      <c r="O199" s="12"/>
      <c r="P199" s="12"/>
      <c r="Q199" s="12"/>
      <c r="R199" s="12"/>
      <c r="S199" s="12"/>
      <c r="T199" s="12"/>
      <c r="U199" s="12"/>
      <c r="V199" s="12"/>
      <c r="W199" s="12"/>
      <c r="X199" s="12"/>
      <c r="Y199" s="12"/>
      <c r="Z199" s="12"/>
    </row>
    <row r="200" spans="1:26" ht="32.25" hidden="1" customHeight="1" x14ac:dyDescent="0.2">
      <c r="A200" s="12"/>
      <c r="B200" s="12"/>
      <c r="C200" s="12"/>
      <c r="D200" s="12"/>
      <c r="E200" s="12"/>
      <c r="F200" s="12"/>
      <c r="G200" s="12"/>
      <c r="H200" s="12"/>
      <c r="I200" s="12"/>
      <c r="J200" s="12"/>
      <c r="K200" s="12"/>
      <c r="L200" s="33"/>
      <c r="M200" s="33"/>
      <c r="N200" s="33"/>
      <c r="O200" s="12"/>
      <c r="P200" s="12"/>
      <c r="Q200" s="12"/>
      <c r="R200" s="12"/>
      <c r="S200" s="12"/>
      <c r="T200" s="12"/>
      <c r="U200" s="12"/>
      <c r="V200" s="12"/>
      <c r="W200" s="12"/>
      <c r="X200" s="12"/>
      <c r="Y200" s="12"/>
      <c r="Z200" s="12"/>
    </row>
    <row r="201" spans="1:26" ht="32.25" hidden="1" customHeight="1" x14ac:dyDescent="0.2">
      <c r="A201" s="12"/>
      <c r="B201" s="12"/>
      <c r="C201" s="12"/>
      <c r="D201" s="12"/>
      <c r="E201" s="12"/>
      <c r="F201" s="12"/>
      <c r="G201" s="12"/>
      <c r="H201" s="12"/>
      <c r="I201" s="12"/>
      <c r="J201" s="12"/>
      <c r="K201" s="12"/>
      <c r="L201" s="33"/>
      <c r="M201" s="33"/>
      <c r="N201" s="33"/>
      <c r="O201" s="12"/>
      <c r="P201" s="12"/>
      <c r="Q201" s="12"/>
      <c r="R201" s="12"/>
      <c r="S201" s="12"/>
      <c r="T201" s="12"/>
      <c r="U201" s="12"/>
      <c r="V201" s="12"/>
      <c r="W201" s="12"/>
      <c r="X201" s="12"/>
      <c r="Y201" s="12"/>
      <c r="Z201" s="12"/>
    </row>
    <row r="202" spans="1:26" ht="32.25" hidden="1" customHeight="1" x14ac:dyDescent="0.2">
      <c r="A202" s="12"/>
      <c r="B202" s="12"/>
      <c r="C202" s="12"/>
      <c r="D202" s="12"/>
      <c r="E202" s="12"/>
      <c r="F202" s="12"/>
      <c r="G202" s="12"/>
      <c r="H202" s="12"/>
      <c r="I202" s="12"/>
      <c r="J202" s="12"/>
      <c r="K202" s="12"/>
      <c r="L202" s="33"/>
      <c r="M202" s="33"/>
      <c r="N202" s="33"/>
      <c r="O202" s="12"/>
      <c r="P202" s="12"/>
      <c r="Q202" s="12"/>
      <c r="R202" s="12"/>
      <c r="S202" s="12"/>
      <c r="T202" s="12"/>
      <c r="U202" s="12"/>
      <c r="V202" s="12"/>
      <c r="W202" s="12"/>
      <c r="X202" s="12"/>
      <c r="Y202" s="12"/>
      <c r="Z202" s="12"/>
    </row>
    <row r="203" spans="1:26" ht="32.25" hidden="1" customHeight="1" x14ac:dyDescent="0.2">
      <c r="A203" s="12"/>
      <c r="B203" s="12"/>
      <c r="C203" s="12"/>
      <c r="D203" s="12"/>
      <c r="E203" s="12"/>
      <c r="F203" s="12"/>
      <c r="G203" s="12"/>
      <c r="H203" s="12"/>
      <c r="I203" s="12"/>
      <c r="J203" s="12"/>
      <c r="K203" s="12"/>
      <c r="L203" s="33"/>
      <c r="M203" s="33"/>
      <c r="N203" s="33"/>
      <c r="O203" s="12"/>
      <c r="P203" s="12"/>
      <c r="Q203" s="12"/>
      <c r="R203" s="12"/>
      <c r="S203" s="12"/>
      <c r="T203" s="12"/>
      <c r="U203" s="12"/>
      <c r="V203" s="12"/>
      <c r="W203" s="12"/>
      <c r="X203" s="12"/>
      <c r="Y203" s="12"/>
      <c r="Z203" s="12"/>
    </row>
    <row r="204" spans="1:26" ht="32.25" hidden="1" customHeight="1" x14ac:dyDescent="0.2">
      <c r="A204" s="12"/>
      <c r="B204" s="12"/>
      <c r="C204" s="12"/>
      <c r="D204" s="12"/>
      <c r="E204" s="12"/>
      <c r="F204" s="12"/>
      <c r="G204" s="12"/>
      <c r="H204" s="12"/>
      <c r="I204" s="12"/>
      <c r="J204" s="12"/>
      <c r="K204" s="12"/>
      <c r="L204" s="33"/>
      <c r="M204" s="33"/>
      <c r="N204" s="33"/>
      <c r="O204" s="12"/>
      <c r="P204" s="12"/>
      <c r="Q204" s="12"/>
      <c r="R204" s="12"/>
      <c r="S204" s="12"/>
      <c r="T204" s="12"/>
      <c r="U204" s="12"/>
      <c r="V204" s="12"/>
      <c r="W204" s="12"/>
      <c r="X204" s="12"/>
      <c r="Y204" s="12"/>
      <c r="Z204" s="12"/>
    </row>
    <row r="205" spans="1:26" ht="32.25" hidden="1" customHeight="1" x14ac:dyDescent="0.2">
      <c r="A205" s="12"/>
      <c r="B205" s="12"/>
      <c r="C205" s="12"/>
      <c r="D205" s="12"/>
      <c r="E205" s="12"/>
      <c r="F205" s="12"/>
      <c r="G205" s="12"/>
      <c r="H205" s="12"/>
      <c r="I205" s="12"/>
      <c r="J205" s="12"/>
      <c r="K205" s="12"/>
      <c r="L205" s="33"/>
      <c r="M205" s="33"/>
      <c r="N205" s="33"/>
      <c r="O205" s="12"/>
      <c r="P205" s="12"/>
      <c r="Q205" s="12"/>
      <c r="R205" s="12"/>
      <c r="S205" s="12"/>
      <c r="T205" s="12"/>
      <c r="U205" s="12"/>
      <c r="V205" s="12"/>
      <c r="W205" s="12"/>
      <c r="X205" s="12"/>
      <c r="Y205" s="12"/>
      <c r="Z205" s="12"/>
    </row>
    <row r="206" spans="1:26" ht="32.25" hidden="1" customHeight="1" x14ac:dyDescent="0.2">
      <c r="A206" s="12"/>
      <c r="B206" s="12"/>
      <c r="C206" s="12"/>
      <c r="D206" s="12"/>
      <c r="E206" s="12"/>
      <c r="F206" s="12"/>
      <c r="G206" s="12"/>
      <c r="H206" s="12"/>
      <c r="I206" s="12"/>
      <c r="J206" s="12"/>
      <c r="K206" s="12"/>
      <c r="L206" s="33"/>
      <c r="M206" s="33"/>
      <c r="N206" s="33"/>
      <c r="O206" s="12"/>
      <c r="P206" s="12"/>
      <c r="Q206" s="12"/>
      <c r="R206" s="12"/>
      <c r="S206" s="12"/>
      <c r="T206" s="12"/>
      <c r="U206" s="12"/>
      <c r="V206" s="12"/>
      <c r="W206" s="12"/>
      <c r="X206" s="12"/>
      <c r="Y206" s="12"/>
      <c r="Z206" s="12"/>
    </row>
    <row r="207" spans="1:26" ht="32.25" hidden="1" customHeight="1" x14ac:dyDescent="0.2">
      <c r="A207" s="12"/>
      <c r="B207" s="12"/>
      <c r="C207" s="12"/>
      <c r="D207" s="12"/>
      <c r="E207" s="12"/>
      <c r="F207" s="12"/>
      <c r="G207" s="12"/>
      <c r="H207" s="12"/>
      <c r="I207" s="12"/>
      <c r="J207" s="12"/>
      <c r="K207" s="12"/>
      <c r="L207" s="33"/>
      <c r="M207" s="33"/>
      <c r="N207" s="33"/>
      <c r="O207" s="12"/>
      <c r="P207" s="12"/>
      <c r="Q207" s="12"/>
      <c r="R207" s="12"/>
      <c r="S207" s="12"/>
      <c r="T207" s="12"/>
      <c r="U207" s="12"/>
      <c r="V207" s="12"/>
      <c r="W207" s="12"/>
      <c r="X207" s="12"/>
      <c r="Y207" s="12"/>
      <c r="Z207" s="12"/>
    </row>
    <row r="208" spans="1:26" ht="32.25" hidden="1" customHeight="1" x14ac:dyDescent="0.2">
      <c r="A208" s="12"/>
      <c r="B208" s="12"/>
      <c r="C208" s="12"/>
      <c r="D208" s="12"/>
      <c r="E208" s="12"/>
      <c r="F208" s="12"/>
      <c r="G208" s="12"/>
      <c r="H208" s="12"/>
      <c r="I208" s="12"/>
      <c r="J208" s="12"/>
      <c r="K208" s="12"/>
      <c r="L208" s="33"/>
      <c r="M208" s="33"/>
      <c r="N208" s="33"/>
      <c r="O208" s="12"/>
      <c r="P208" s="12"/>
      <c r="Q208" s="12"/>
      <c r="R208" s="12"/>
      <c r="S208" s="12"/>
      <c r="T208" s="12"/>
      <c r="U208" s="12"/>
      <c r="V208" s="12"/>
      <c r="W208" s="12"/>
      <c r="X208" s="12"/>
      <c r="Y208" s="12"/>
      <c r="Z208" s="12"/>
    </row>
    <row r="209" spans="1:26" ht="32.25" hidden="1" customHeight="1" x14ac:dyDescent="0.2">
      <c r="A209" s="12"/>
      <c r="B209" s="12"/>
      <c r="C209" s="12"/>
      <c r="D209" s="12"/>
      <c r="E209" s="12"/>
      <c r="F209" s="12"/>
      <c r="G209" s="12"/>
      <c r="H209" s="12"/>
      <c r="I209" s="12"/>
      <c r="J209" s="12"/>
      <c r="K209" s="12"/>
      <c r="L209" s="33"/>
      <c r="M209" s="33"/>
      <c r="N209" s="33"/>
      <c r="O209" s="12"/>
      <c r="P209" s="12"/>
      <c r="Q209" s="12"/>
      <c r="R209" s="12"/>
      <c r="S209" s="12"/>
      <c r="T209" s="12"/>
      <c r="U209" s="12"/>
      <c r="V209" s="12"/>
      <c r="W209" s="12"/>
      <c r="X209" s="12"/>
      <c r="Y209" s="12"/>
      <c r="Z209" s="12"/>
    </row>
    <row r="210" spans="1:26" ht="32.25" hidden="1" customHeight="1" x14ac:dyDescent="0.2">
      <c r="A210" s="12"/>
      <c r="B210" s="12"/>
      <c r="C210" s="12"/>
      <c r="D210" s="12"/>
      <c r="E210" s="12"/>
      <c r="F210" s="12"/>
      <c r="G210" s="12"/>
      <c r="H210" s="12"/>
      <c r="I210" s="12"/>
      <c r="J210" s="12"/>
      <c r="K210" s="12"/>
      <c r="L210" s="33"/>
      <c r="M210" s="33"/>
      <c r="N210" s="33"/>
      <c r="O210" s="12"/>
      <c r="P210" s="12"/>
      <c r="Q210" s="12"/>
      <c r="R210" s="12"/>
      <c r="S210" s="12"/>
      <c r="T210" s="12"/>
      <c r="U210" s="12"/>
      <c r="V210" s="12"/>
      <c r="W210" s="12"/>
      <c r="X210" s="12"/>
      <c r="Y210" s="12"/>
      <c r="Z210" s="12"/>
    </row>
    <row r="211" spans="1:26" ht="32.25" hidden="1" customHeight="1" x14ac:dyDescent="0.2">
      <c r="A211" s="12"/>
      <c r="B211" s="12"/>
      <c r="C211" s="12"/>
      <c r="D211" s="12"/>
      <c r="E211" s="12"/>
      <c r="F211" s="12"/>
      <c r="G211" s="12"/>
      <c r="H211" s="12"/>
      <c r="I211" s="12"/>
      <c r="J211" s="12"/>
      <c r="K211" s="12"/>
      <c r="L211" s="33"/>
      <c r="M211" s="33"/>
      <c r="N211" s="33"/>
      <c r="O211" s="12"/>
      <c r="P211" s="12"/>
      <c r="Q211" s="12"/>
      <c r="R211" s="12"/>
      <c r="S211" s="12"/>
      <c r="T211" s="12"/>
      <c r="U211" s="12"/>
      <c r="V211" s="12"/>
      <c r="W211" s="12"/>
      <c r="X211" s="12"/>
      <c r="Y211" s="12"/>
      <c r="Z211" s="12"/>
    </row>
    <row r="212" spans="1:26" ht="32.25" hidden="1" customHeight="1" x14ac:dyDescent="0.2">
      <c r="A212" s="12"/>
      <c r="B212" s="12"/>
      <c r="C212" s="12"/>
      <c r="D212" s="12"/>
      <c r="E212" s="12"/>
      <c r="F212" s="12"/>
      <c r="G212" s="12"/>
      <c r="H212" s="12"/>
      <c r="I212" s="12"/>
      <c r="J212" s="12"/>
      <c r="K212" s="12"/>
      <c r="L212" s="33"/>
      <c r="M212" s="33"/>
      <c r="N212" s="33"/>
      <c r="O212" s="12"/>
      <c r="P212" s="12"/>
      <c r="Q212" s="12"/>
      <c r="R212" s="12"/>
      <c r="S212" s="12"/>
      <c r="T212" s="12"/>
      <c r="U212" s="12"/>
      <c r="V212" s="12"/>
      <c r="W212" s="12"/>
      <c r="X212" s="12"/>
      <c r="Y212" s="12"/>
      <c r="Z212" s="12"/>
    </row>
    <row r="213" spans="1:26" ht="32.25" hidden="1" customHeight="1" x14ac:dyDescent="0.2">
      <c r="A213" s="12"/>
      <c r="B213" s="12"/>
      <c r="C213" s="12"/>
      <c r="D213" s="12"/>
      <c r="E213" s="12"/>
      <c r="F213" s="12"/>
      <c r="G213" s="12"/>
      <c r="H213" s="12"/>
      <c r="I213" s="12"/>
      <c r="J213" s="12"/>
      <c r="K213" s="12"/>
      <c r="L213" s="33"/>
      <c r="M213" s="33"/>
      <c r="N213" s="33"/>
      <c r="O213" s="12"/>
      <c r="P213" s="12"/>
      <c r="Q213" s="12"/>
      <c r="R213" s="12"/>
      <c r="S213" s="12"/>
      <c r="T213" s="12"/>
      <c r="U213" s="12"/>
      <c r="V213" s="12"/>
      <c r="W213" s="12"/>
      <c r="X213" s="12"/>
      <c r="Y213" s="12"/>
      <c r="Z213" s="12"/>
    </row>
    <row r="214" spans="1:26" ht="32.25" hidden="1" customHeight="1" x14ac:dyDescent="0.2">
      <c r="A214" s="12"/>
      <c r="B214" s="12"/>
      <c r="C214" s="12"/>
      <c r="D214" s="12"/>
      <c r="E214" s="12"/>
      <c r="F214" s="12"/>
      <c r="G214" s="12"/>
      <c r="H214" s="12"/>
      <c r="I214" s="12"/>
      <c r="J214" s="12"/>
      <c r="K214" s="12"/>
      <c r="L214" s="33"/>
      <c r="M214" s="33"/>
      <c r="N214" s="33"/>
      <c r="O214" s="12"/>
      <c r="P214" s="12"/>
      <c r="Q214" s="12"/>
      <c r="R214" s="12"/>
      <c r="S214" s="12"/>
      <c r="T214" s="12"/>
      <c r="U214" s="12"/>
      <c r="V214" s="12"/>
      <c r="W214" s="12"/>
      <c r="X214" s="12"/>
      <c r="Y214" s="12"/>
      <c r="Z214" s="12"/>
    </row>
    <row r="215" spans="1:26" ht="32.25" hidden="1" customHeight="1" x14ac:dyDescent="0.2">
      <c r="A215" s="12"/>
      <c r="B215" s="12"/>
      <c r="C215" s="12"/>
      <c r="D215" s="12"/>
      <c r="E215" s="12"/>
      <c r="F215" s="12"/>
      <c r="G215" s="12"/>
      <c r="H215" s="12"/>
      <c r="I215" s="12"/>
      <c r="J215" s="12"/>
      <c r="K215" s="12"/>
      <c r="L215" s="33"/>
      <c r="M215" s="33"/>
      <c r="N215" s="33"/>
      <c r="O215" s="12"/>
      <c r="P215" s="12"/>
      <c r="Q215" s="12"/>
      <c r="R215" s="12"/>
      <c r="S215" s="12"/>
      <c r="T215" s="12"/>
      <c r="U215" s="12"/>
      <c r="V215" s="12"/>
      <c r="W215" s="12"/>
      <c r="X215" s="12"/>
      <c r="Y215" s="12"/>
      <c r="Z215" s="12"/>
    </row>
    <row r="216" spans="1:26" ht="32.25" hidden="1" customHeight="1" x14ac:dyDescent="0.2">
      <c r="A216" s="12"/>
      <c r="B216" s="12"/>
      <c r="C216" s="12"/>
      <c r="D216" s="12"/>
      <c r="E216" s="12"/>
      <c r="F216" s="12"/>
      <c r="G216" s="12"/>
      <c r="H216" s="12"/>
      <c r="I216" s="12"/>
      <c r="J216" s="12"/>
      <c r="K216" s="12"/>
      <c r="L216" s="33"/>
      <c r="M216" s="33"/>
      <c r="N216" s="33"/>
      <c r="O216" s="12"/>
      <c r="P216" s="12"/>
      <c r="Q216" s="12"/>
      <c r="R216" s="12"/>
      <c r="S216" s="12"/>
      <c r="T216" s="12"/>
      <c r="U216" s="12"/>
      <c r="V216" s="12"/>
      <c r="W216" s="12"/>
      <c r="X216" s="12"/>
      <c r="Y216" s="12"/>
      <c r="Z216" s="12"/>
    </row>
    <row r="217" spans="1:26" ht="32.25" hidden="1" customHeight="1" x14ac:dyDescent="0.2">
      <c r="A217" s="12"/>
      <c r="B217" s="12"/>
      <c r="C217" s="12"/>
      <c r="D217" s="12"/>
      <c r="E217" s="12"/>
      <c r="F217" s="12"/>
      <c r="G217" s="12"/>
      <c r="H217" s="12"/>
      <c r="I217" s="12"/>
      <c r="J217" s="12"/>
      <c r="K217" s="12"/>
      <c r="L217" s="33"/>
      <c r="M217" s="33"/>
      <c r="N217" s="33"/>
      <c r="O217" s="12"/>
      <c r="P217" s="12"/>
      <c r="Q217" s="12"/>
      <c r="R217" s="12"/>
      <c r="S217" s="12"/>
      <c r="T217" s="12"/>
      <c r="U217" s="12"/>
      <c r="V217" s="12"/>
      <c r="W217" s="12"/>
      <c r="X217" s="12"/>
      <c r="Y217" s="12"/>
      <c r="Z217" s="12"/>
    </row>
    <row r="218" spans="1:26" ht="32.25" hidden="1" customHeight="1" x14ac:dyDescent="0.2">
      <c r="A218" s="12"/>
      <c r="B218" s="12"/>
      <c r="C218" s="12"/>
      <c r="D218" s="12"/>
      <c r="E218" s="12"/>
      <c r="F218" s="12"/>
      <c r="G218" s="12"/>
      <c r="H218" s="12"/>
      <c r="I218" s="12"/>
      <c r="J218" s="12"/>
      <c r="K218" s="12"/>
      <c r="L218" s="33"/>
      <c r="M218" s="33"/>
      <c r="N218" s="33"/>
      <c r="O218" s="12"/>
      <c r="P218" s="12"/>
      <c r="Q218" s="12"/>
      <c r="R218" s="12"/>
      <c r="S218" s="12"/>
      <c r="T218" s="12"/>
      <c r="U218" s="12"/>
      <c r="V218" s="12"/>
      <c r="W218" s="12"/>
      <c r="X218" s="12"/>
      <c r="Y218" s="12"/>
      <c r="Z218" s="12"/>
    </row>
    <row r="219" spans="1:26" ht="32.25" hidden="1" customHeight="1" x14ac:dyDescent="0.2">
      <c r="A219" s="12"/>
      <c r="B219" s="12"/>
      <c r="C219" s="12"/>
      <c r="D219" s="12"/>
      <c r="E219" s="12"/>
      <c r="F219" s="12"/>
      <c r="G219" s="12"/>
      <c r="H219" s="12"/>
      <c r="I219" s="12"/>
      <c r="J219" s="12"/>
      <c r="K219" s="12"/>
      <c r="L219" s="33"/>
      <c r="M219" s="33"/>
      <c r="N219" s="33"/>
      <c r="O219" s="12"/>
      <c r="P219" s="12"/>
      <c r="Q219" s="12"/>
      <c r="R219" s="12"/>
      <c r="S219" s="12"/>
      <c r="T219" s="12"/>
      <c r="U219" s="12"/>
      <c r="V219" s="12"/>
      <c r="W219" s="12"/>
      <c r="X219" s="12"/>
      <c r="Y219" s="12"/>
      <c r="Z219" s="12"/>
    </row>
    <row r="220" spans="1:26" ht="32.25" hidden="1" customHeight="1" x14ac:dyDescent="0.2">
      <c r="A220" s="12"/>
      <c r="B220" s="12"/>
      <c r="C220" s="12"/>
      <c r="D220" s="12"/>
      <c r="E220" s="12"/>
      <c r="F220" s="12"/>
      <c r="G220" s="12"/>
      <c r="H220" s="12"/>
      <c r="I220" s="12"/>
      <c r="J220" s="12"/>
      <c r="K220" s="12"/>
      <c r="L220" s="33"/>
      <c r="M220" s="33"/>
      <c r="N220" s="33"/>
      <c r="O220" s="12"/>
      <c r="P220" s="12"/>
      <c r="Q220" s="12"/>
      <c r="R220" s="12"/>
      <c r="S220" s="12"/>
      <c r="T220" s="12"/>
      <c r="U220" s="12"/>
      <c r="V220" s="12"/>
      <c r="W220" s="12"/>
      <c r="X220" s="12"/>
      <c r="Y220" s="12"/>
      <c r="Z220" s="12"/>
    </row>
    <row r="221" spans="1:26" ht="32.25" hidden="1" customHeight="1" x14ac:dyDescent="0.2">
      <c r="A221" s="12"/>
      <c r="B221" s="12"/>
      <c r="C221" s="12"/>
      <c r="D221" s="12"/>
      <c r="E221" s="12"/>
      <c r="F221" s="12"/>
      <c r="G221" s="12"/>
      <c r="H221" s="12"/>
      <c r="I221" s="12"/>
      <c r="J221" s="12"/>
      <c r="K221" s="12"/>
      <c r="L221" s="33"/>
      <c r="M221" s="33"/>
      <c r="N221" s="33"/>
      <c r="O221" s="12"/>
      <c r="P221" s="12"/>
      <c r="Q221" s="12"/>
      <c r="R221" s="12"/>
      <c r="S221" s="12"/>
      <c r="T221" s="12"/>
      <c r="U221" s="12"/>
      <c r="V221" s="12"/>
      <c r="W221" s="12"/>
      <c r="X221" s="12"/>
      <c r="Y221" s="12"/>
      <c r="Z221" s="12"/>
    </row>
    <row r="222" spans="1:26" ht="32.25" hidden="1" customHeight="1" x14ac:dyDescent="0.2">
      <c r="A222" s="12"/>
      <c r="B222" s="12"/>
      <c r="C222" s="12"/>
      <c r="D222" s="12"/>
      <c r="E222" s="12"/>
      <c r="F222" s="12"/>
      <c r="G222" s="12"/>
      <c r="H222" s="12"/>
      <c r="I222" s="12"/>
      <c r="J222" s="12"/>
      <c r="K222" s="12"/>
      <c r="L222" s="33"/>
      <c r="M222" s="33"/>
      <c r="N222" s="33"/>
      <c r="O222" s="12"/>
      <c r="P222" s="12"/>
      <c r="Q222" s="12"/>
      <c r="R222" s="12"/>
      <c r="S222" s="12"/>
      <c r="T222" s="12"/>
      <c r="U222" s="12"/>
      <c r="V222" s="12"/>
      <c r="W222" s="12"/>
      <c r="X222" s="12"/>
      <c r="Y222" s="12"/>
      <c r="Z222" s="12"/>
    </row>
    <row r="223" spans="1:26" ht="32.25" hidden="1" customHeight="1" x14ac:dyDescent="0.2">
      <c r="A223" s="12"/>
      <c r="B223" s="12"/>
      <c r="C223" s="12"/>
      <c r="D223" s="12"/>
      <c r="E223" s="12"/>
      <c r="F223" s="12"/>
      <c r="G223" s="12"/>
      <c r="H223" s="12"/>
      <c r="I223" s="12"/>
      <c r="J223" s="12"/>
      <c r="K223" s="12"/>
      <c r="L223" s="33"/>
      <c r="M223" s="33"/>
      <c r="N223" s="33"/>
      <c r="O223" s="12"/>
      <c r="P223" s="12"/>
      <c r="Q223" s="12"/>
      <c r="R223" s="12"/>
      <c r="S223" s="12"/>
      <c r="T223" s="12"/>
      <c r="U223" s="12"/>
      <c r="V223" s="12"/>
      <c r="W223" s="12"/>
      <c r="X223" s="12"/>
      <c r="Y223" s="12"/>
      <c r="Z223" s="12"/>
    </row>
    <row r="224" spans="1:26" ht="32.25" hidden="1" customHeight="1" x14ac:dyDescent="0.2">
      <c r="A224" s="12"/>
      <c r="B224" s="12"/>
      <c r="C224" s="12"/>
      <c r="D224" s="12"/>
      <c r="E224" s="12"/>
      <c r="F224" s="12"/>
      <c r="G224" s="12"/>
      <c r="H224" s="12"/>
      <c r="I224" s="12"/>
      <c r="J224" s="12"/>
      <c r="K224" s="12"/>
      <c r="L224" s="33"/>
      <c r="M224" s="33"/>
      <c r="N224" s="33"/>
      <c r="O224" s="12"/>
      <c r="P224" s="12"/>
      <c r="Q224" s="12"/>
      <c r="R224" s="12"/>
      <c r="S224" s="12"/>
      <c r="T224" s="12"/>
      <c r="U224" s="12"/>
      <c r="V224" s="12"/>
      <c r="W224" s="12"/>
      <c r="X224" s="12"/>
      <c r="Y224" s="12"/>
      <c r="Z224" s="12"/>
    </row>
    <row r="225" spans="1:26" ht="32.25" hidden="1" customHeight="1" x14ac:dyDescent="0.2">
      <c r="A225" s="12"/>
      <c r="B225" s="12"/>
      <c r="C225" s="12"/>
      <c r="D225" s="12"/>
      <c r="E225" s="12"/>
      <c r="F225" s="12"/>
      <c r="G225" s="12"/>
      <c r="H225" s="12"/>
      <c r="I225" s="12"/>
      <c r="J225" s="12"/>
      <c r="K225" s="12"/>
      <c r="L225" s="33"/>
      <c r="M225" s="33"/>
      <c r="N225" s="33"/>
      <c r="O225" s="12"/>
      <c r="P225" s="12"/>
      <c r="Q225" s="12"/>
      <c r="R225" s="12"/>
      <c r="S225" s="12"/>
      <c r="T225" s="12"/>
      <c r="U225" s="12"/>
      <c r="V225" s="12"/>
      <c r="W225" s="12"/>
      <c r="X225" s="12"/>
      <c r="Y225" s="12"/>
      <c r="Z225" s="12"/>
    </row>
    <row r="226" spans="1:26" ht="32.25" hidden="1" customHeight="1" x14ac:dyDescent="0.2">
      <c r="A226" s="12"/>
      <c r="B226" s="12"/>
      <c r="C226" s="12"/>
      <c r="D226" s="12"/>
      <c r="E226" s="12"/>
      <c r="F226" s="12"/>
      <c r="G226" s="12"/>
      <c r="H226" s="12"/>
      <c r="I226" s="12"/>
      <c r="J226" s="12"/>
      <c r="K226" s="12"/>
      <c r="L226" s="33"/>
      <c r="M226" s="33"/>
      <c r="N226" s="33"/>
      <c r="O226" s="12"/>
      <c r="P226" s="12"/>
      <c r="Q226" s="12"/>
      <c r="R226" s="12"/>
      <c r="S226" s="12"/>
      <c r="T226" s="12"/>
      <c r="U226" s="12"/>
      <c r="V226" s="12"/>
      <c r="W226" s="12"/>
      <c r="X226" s="12"/>
      <c r="Y226" s="12"/>
      <c r="Z226" s="12"/>
    </row>
    <row r="227" spans="1:26" ht="32.25" hidden="1" customHeight="1" x14ac:dyDescent="0.2">
      <c r="A227" s="12"/>
      <c r="B227" s="12"/>
      <c r="C227" s="12"/>
      <c r="D227" s="12"/>
      <c r="E227" s="12"/>
      <c r="F227" s="12"/>
      <c r="G227" s="12"/>
      <c r="H227" s="12"/>
      <c r="I227" s="12"/>
      <c r="J227" s="12"/>
      <c r="K227" s="12"/>
      <c r="L227" s="33"/>
      <c r="M227" s="33"/>
      <c r="N227" s="33"/>
      <c r="O227" s="12"/>
      <c r="P227" s="12"/>
      <c r="Q227" s="12"/>
      <c r="R227" s="12"/>
      <c r="S227" s="12"/>
      <c r="T227" s="12"/>
      <c r="U227" s="12"/>
      <c r="V227" s="12"/>
      <c r="W227" s="12"/>
      <c r="X227" s="12"/>
      <c r="Y227" s="12"/>
      <c r="Z227" s="12"/>
    </row>
    <row r="228" spans="1:26" ht="32.25" hidden="1" customHeight="1" x14ac:dyDescent="0.2">
      <c r="A228" s="12"/>
      <c r="B228" s="12"/>
      <c r="C228" s="12"/>
      <c r="D228" s="12"/>
      <c r="E228" s="12"/>
      <c r="F228" s="12"/>
      <c r="G228" s="12"/>
      <c r="H228" s="12"/>
      <c r="I228" s="12"/>
      <c r="J228" s="12"/>
      <c r="K228" s="12"/>
      <c r="L228" s="33"/>
      <c r="M228" s="33"/>
      <c r="N228" s="33"/>
      <c r="O228" s="12"/>
      <c r="P228" s="12"/>
      <c r="Q228" s="12"/>
      <c r="R228" s="12"/>
      <c r="S228" s="12"/>
      <c r="T228" s="12"/>
      <c r="U228" s="12"/>
      <c r="V228" s="12"/>
      <c r="W228" s="12"/>
      <c r="X228" s="12"/>
      <c r="Y228" s="12"/>
      <c r="Z228" s="12"/>
    </row>
    <row r="229" spans="1:26" ht="32.25" hidden="1" customHeight="1" x14ac:dyDescent="0.2">
      <c r="A229" s="12"/>
      <c r="B229" s="12"/>
      <c r="C229" s="12"/>
      <c r="D229" s="12"/>
      <c r="E229" s="12"/>
      <c r="F229" s="12"/>
      <c r="G229" s="12"/>
      <c r="H229" s="12"/>
      <c r="I229" s="12"/>
      <c r="J229" s="12"/>
      <c r="K229" s="12"/>
      <c r="L229" s="33"/>
      <c r="M229" s="33"/>
      <c r="N229" s="33"/>
      <c r="O229" s="12"/>
      <c r="P229" s="12"/>
      <c r="Q229" s="12"/>
      <c r="R229" s="12"/>
      <c r="S229" s="12"/>
      <c r="T229" s="12"/>
      <c r="U229" s="12"/>
      <c r="V229" s="12"/>
      <c r="W229" s="12"/>
      <c r="X229" s="12"/>
      <c r="Y229" s="12"/>
      <c r="Z229" s="12"/>
    </row>
    <row r="230" spans="1:26" ht="32.25" hidden="1" customHeight="1" x14ac:dyDescent="0.2">
      <c r="A230" s="12"/>
      <c r="B230" s="12"/>
      <c r="C230" s="12"/>
      <c r="D230" s="12"/>
      <c r="E230" s="12"/>
      <c r="F230" s="12"/>
      <c r="G230" s="12"/>
      <c r="H230" s="12"/>
      <c r="I230" s="12"/>
      <c r="J230" s="12"/>
      <c r="K230" s="12"/>
      <c r="L230" s="33"/>
      <c r="M230" s="33"/>
      <c r="N230" s="33"/>
      <c r="O230" s="12"/>
      <c r="P230" s="12"/>
      <c r="Q230" s="12"/>
      <c r="R230" s="12"/>
      <c r="S230" s="12"/>
      <c r="T230" s="12"/>
      <c r="U230" s="12"/>
      <c r="V230" s="12"/>
      <c r="W230" s="12"/>
      <c r="X230" s="12"/>
      <c r="Y230" s="12"/>
      <c r="Z230" s="12"/>
    </row>
    <row r="231" spans="1:26" ht="32.25" hidden="1" customHeight="1" x14ac:dyDescent="0.2">
      <c r="A231" s="12"/>
      <c r="B231" s="12"/>
      <c r="C231" s="12"/>
      <c r="D231" s="12"/>
      <c r="E231" s="12"/>
      <c r="F231" s="12"/>
      <c r="G231" s="12"/>
      <c r="H231" s="12"/>
      <c r="I231" s="12"/>
      <c r="J231" s="12"/>
      <c r="K231" s="12"/>
      <c r="L231" s="33"/>
      <c r="M231" s="33"/>
      <c r="N231" s="33"/>
      <c r="O231" s="12"/>
      <c r="P231" s="12"/>
      <c r="Q231" s="12"/>
      <c r="R231" s="12"/>
      <c r="S231" s="12"/>
      <c r="T231" s="12"/>
      <c r="U231" s="12"/>
      <c r="V231" s="12"/>
      <c r="W231" s="12"/>
      <c r="X231" s="12"/>
      <c r="Y231" s="12"/>
      <c r="Z231" s="12"/>
    </row>
    <row r="232" spans="1:26" ht="32.25" hidden="1" customHeight="1" x14ac:dyDescent="0.2">
      <c r="A232" s="12"/>
      <c r="B232" s="12"/>
      <c r="C232" s="12"/>
      <c r="D232" s="12"/>
      <c r="E232" s="12"/>
      <c r="F232" s="12"/>
      <c r="G232" s="12"/>
      <c r="H232" s="12"/>
      <c r="I232" s="12"/>
      <c r="J232" s="12"/>
      <c r="K232" s="12"/>
      <c r="L232" s="33"/>
      <c r="M232" s="33"/>
      <c r="N232" s="33"/>
      <c r="O232" s="12"/>
      <c r="P232" s="12"/>
      <c r="Q232" s="12"/>
      <c r="R232" s="12"/>
      <c r="S232" s="12"/>
      <c r="T232" s="12"/>
      <c r="U232" s="12"/>
      <c r="V232" s="12"/>
      <c r="W232" s="12"/>
      <c r="X232" s="12"/>
      <c r="Y232" s="12"/>
      <c r="Z232" s="12"/>
    </row>
    <row r="233" spans="1:26" ht="32.25" hidden="1" customHeight="1" x14ac:dyDescent="0.2">
      <c r="A233" s="12"/>
      <c r="B233" s="12"/>
      <c r="C233" s="12"/>
      <c r="D233" s="12"/>
      <c r="E233" s="12"/>
      <c r="F233" s="12"/>
      <c r="G233" s="12"/>
      <c r="H233" s="12"/>
      <c r="I233" s="12"/>
      <c r="J233" s="12"/>
      <c r="K233" s="12"/>
      <c r="L233" s="33"/>
      <c r="M233" s="33"/>
      <c r="N233" s="33"/>
      <c r="O233" s="12"/>
      <c r="P233" s="12"/>
      <c r="Q233" s="12"/>
      <c r="R233" s="12"/>
      <c r="S233" s="12"/>
      <c r="T233" s="12"/>
      <c r="U233" s="12"/>
      <c r="V233" s="12"/>
      <c r="W233" s="12"/>
      <c r="X233" s="12"/>
      <c r="Y233" s="12"/>
      <c r="Z233" s="12"/>
    </row>
    <row r="234" spans="1:26" ht="32.25" hidden="1" customHeight="1" x14ac:dyDescent="0.2">
      <c r="A234" s="12"/>
      <c r="B234" s="12"/>
      <c r="C234" s="12"/>
      <c r="D234" s="12"/>
      <c r="E234" s="12"/>
      <c r="F234" s="12"/>
      <c r="G234" s="12"/>
      <c r="H234" s="12"/>
      <c r="I234" s="12"/>
      <c r="J234" s="12"/>
      <c r="K234" s="12"/>
      <c r="L234" s="33"/>
      <c r="M234" s="33"/>
      <c r="N234" s="33"/>
      <c r="O234" s="12"/>
      <c r="P234" s="12"/>
      <c r="Q234" s="12"/>
      <c r="R234" s="12"/>
      <c r="S234" s="12"/>
      <c r="T234" s="12"/>
      <c r="U234" s="12"/>
      <c r="V234" s="12"/>
      <c r="W234" s="12"/>
      <c r="X234" s="12"/>
      <c r="Y234" s="12"/>
      <c r="Z234" s="12"/>
    </row>
    <row r="235" spans="1:26" ht="32.25" hidden="1" customHeight="1" x14ac:dyDescent="0.2">
      <c r="A235" s="12"/>
      <c r="B235" s="12"/>
      <c r="C235" s="12"/>
      <c r="D235" s="12"/>
      <c r="E235" s="12"/>
      <c r="F235" s="12"/>
      <c r="G235" s="12"/>
      <c r="H235" s="12"/>
      <c r="I235" s="12"/>
      <c r="J235" s="12"/>
      <c r="K235" s="12"/>
      <c r="L235" s="33"/>
      <c r="M235" s="33"/>
      <c r="N235" s="33"/>
      <c r="O235" s="12"/>
      <c r="P235" s="12"/>
      <c r="Q235" s="12"/>
      <c r="R235" s="12"/>
      <c r="S235" s="12"/>
      <c r="T235" s="12"/>
      <c r="U235" s="12"/>
      <c r="V235" s="12"/>
      <c r="W235" s="12"/>
      <c r="X235" s="12"/>
      <c r="Y235" s="12"/>
      <c r="Z235" s="12"/>
    </row>
    <row r="236" spans="1:26" ht="32.25" hidden="1" customHeight="1" x14ac:dyDescent="0.2">
      <c r="A236" s="12"/>
      <c r="B236" s="12"/>
      <c r="C236" s="12"/>
      <c r="D236" s="12"/>
      <c r="E236" s="12"/>
      <c r="F236" s="12"/>
      <c r="G236" s="12"/>
      <c r="H236" s="12"/>
      <c r="I236" s="12"/>
      <c r="J236" s="12"/>
      <c r="K236" s="12"/>
      <c r="L236" s="33"/>
      <c r="M236" s="33"/>
      <c r="N236" s="33"/>
      <c r="O236" s="12"/>
      <c r="P236" s="12"/>
      <c r="Q236" s="12"/>
      <c r="R236" s="12"/>
      <c r="S236" s="12"/>
      <c r="T236" s="12"/>
      <c r="U236" s="12"/>
      <c r="V236" s="12"/>
      <c r="W236" s="12"/>
      <c r="X236" s="12"/>
      <c r="Y236" s="12"/>
      <c r="Z236" s="12"/>
    </row>
    <row r="237" spans="1:26" ht="32.25" hidden="1" customHeight="1" x14ac:dyDescent="0.2">
      <c r="A237" s="12"/>
      <c r="B237" s="12"/>
      <c r="C237" s="12"/>
      <c r="D237" s="12"/>
      <c r="E237" s="12"/>
      <c r="F237" s="12"/>
      <c r="G237" s="12"/>
      <c r="H237" s="12"/>
      <c r="I237" s="12"/>
      <c r="J237" s="12"/>
      <c r="K237" s="12"/>
      <c r="L237" s="33"/>
      <c r="M237" s="33"/>
      <c r="N237" s="33"/>
      <c r="O237" s="12"/>
      <c r="P237" s="12"/>
      <c r="Q237" s="12"/>
      <c r="R237" s="12"/>
      <c r="S237" s="12"/>
      <c r="T237" s="12"/>
      <c r="U237" s="12"/>
      <c r="V237" s="12"/>
      <c r="W237" s="12"/>
      <c r="X237" s="12"/>
      <c r="Y237" s="12"/>
      <c r="Z237" s="12"/>
    </row>
    <row r="238" spans="1:26" ht="32.25" hidden="1" customHeight="1" x14ac:dyDescent="0.2">
      <c r="A238" s="12"/>
      <c r="B238" s="12"/>
      <c r="C238" s="12"/>
      <c r="D238" s="12"/>
      <c r="E238" s="12"/>
      <c r="F238" s="12"/>
      <c r="G238" s="12"/>
      <c r="H238" s="12"/>
      <c r="I238" s="12"/>
      <c r="J238" s="12"/>
      <c r="K238" s="12"/>
      <c r="L238" s="33"/>
      <c r="M238" s="33"/>
      <c r="N238" s="33"/>
      <c r="O238" s="12"/>
      <c r="P238" s="12"/>
      <c r="Q238" s="12"/>
      <c r="R238" s="12"/>
      <c r="S238" s="12"/>
      <c r="T238" s="12"/>
      <c r="U238" s="12"/>
      <c r="V238" s="12"/>
      <c r="W238" s="12"/>
      <c r="X238" s="12"/>
      <c r="Y238" s="12"/>
      <c r="Z238" s="12"/>
    </row>
    <row r="239" spans="1:26" ht="32.25" hidden="1" customHeight="1" x14ac:dyDescent="0.2">
      <c r="A239" s="12"/>
      <c r="B239" s="12"/>
      <c r="C239" s="12"/>
      <c r="D239" s="12"/>
      <c r="E239" s="12"/>
      <c r="F239" s="12"/>
      <c r="G239" s="12"/>
      <c r="H239" s="12"/>
      <c r="I239" s="12"/>
      <c r="J239" s="12"/>
      <c r="K239" s="12"/>
      <c r="L239" s="33"/>
      <c r="M239" s="33"/>
      <c r="N239" s="33"/>
      <c r="O239" s="12"/>
      <c r="P239" s="12"/>
      <c r="Q239" s="12"/>
      <c r="R239" s="12"/>
      <c r="S239" s="12"/>
      <c r="T239" s="12"/>
      <c r="U239" s="12"/>
      <c r="V239" s="12"/>
      <c r="W239" s="12"/>
      <c r="X239" s="12"/>
      <c r="Y239" s="12"/>
      <c r="Z239" s="12"/>
    </row>
    <row r="240" spans="1:26" ht="32.25" hidden="1" customHeight="1" x14ac:dyDescent="0.2">
      <c r="A240" s="12"/>
      <c r="B240" s="12"/>
      <c r="C240" s="12"/>
      <c r="D240" s="12"/>
      <c r="E240" s="12"/>
      <c r="F240" s="12"/>
      <c r="G240" s="12"/>
      <c r="H240" s="12"/>
      <c r="I240" s="12"/>
      <c r="J240" s="12"/>
      <c r="K240" s="12"/>
      <c r="L240" s="33"/>
      <c r="M240" s="33"/>
      <c r="N240" s="33"/>
      <c r="O240" s="12"/>
      <c r="P240" s="12"/>
      <c r="Q240" s="12"/>
      <c r="R240" s="12"/>
      <c r="S240" s="12"/>
      <c r="T240" s="12"/>
      <c r="U240" s="12"/>
      <c r="V240" s="12"/>
      <c r="W240" s="12"/>
      <c r="X240" s="12"/>
      <c r="Y240" s="12"/>
      <c r="Z240" s="12"/>
    </row>
    <row r="241" spans="1:26" ht="32.25" hidden="1" customHeight="1" x14ac:dyDescent="0.2">
      <c r="A241" s="12"/>
      <c r="B241" s="12"/>
      <c r="C241" s="12"/>
      <c r="D241" s="12"/>
      <c r="E241" s="12"/>
      <c r="F241" s="12"/>
      <c r="G241" s="12"/>
      <c r="H241" s="12"/>
      <c r="I241" s="12"/>
      <c r="J241" s="12"/>
      <c r="K241" s="12"/>
      <c r="L241" s="33"/>
      <c r="M241" s="33"/>
      <c r="N241" s="33"/>
      <c r="O241" s="12"/>
      <c r="P241" s="12"/>
      <c r="Q241" s="12"/>
      <c r="R241" s="12"/>
      <c r="S241" s="12"/>
      <c r="T241" s="12"/>
      <c r="U241" s="12"/>
      <c r="V241" s="12"/>
      <c r="W241" s="12"/>
      <c r="X241" s="12"/>
      <c r="Y241" s="12"/>
      <c r="Z241" s="12"/>
    </row>
    <row r="242" spans="1:26" ht="32.25" hidden="1" customHeight="1" x14ac:dyDescent="0.2">
      <c r="A242" s="12"/>
      <c r="B242" s="12"/>
      <c r="C242" s="12"/>
      <c r="D242" s="12"/>
      <c r="E242" s="12"/>
      <c r="F242" s="12"/>
      <c r="G242" s="12"/>
      <c r="H242" s="12"/>
      <c r="I242" s="12"/>
      <c r="J242" s="12"/>
      <c r="K242" s="12"/>
      <c r="L242" s="33"/>
      <c r="M242" s="33"/>
      <c r="N242" s="33"/>
      <c r="O242" s="12"/>
      <c r="P242" s="12"/>
      <c r="Q242" s="12"/>
      <c r="R242" s="12"/>
      <c r="S242" s="12"/>
      <c r="T242" s="12"/>
      <c r="U242" s="12"/>
      <c r="V242" s="12"/>
      <c r="W242" s="12"/>
      <c r="X242" s="12"/>
      <c r="Y242" s="12"/>
      <c r="Z242" s="12"/>
    </row>
    <row r="243" spans="1:26" ht="32.25" hidden="1" customHeight="1" x14ac:dyDescent="0.2">
      <c r="A243" s="12"/>
      <c r="B243" s="12"/>
      <c r="C243" s="12"/>
      <c r="D243" s="12"/>
      <c r="E243" s="12"/>
      <c r="F243" s="12"/>
      <c r="G243" s="12"/>
      <c r="H243" s="12"/>
      <c r="I243" s="12"/>
      <c r="J243" s="12"/>
      <c r="K243" s="12"/>
      <c r="L243" s="33"/>
      <c r="M243" s="33"/>
      <c r="N243" s="33"/>
      <c r="O243" s="12"/>
      <c r="P243" s="12"/>
      <c r="Q243" s="12"/>
      <c r="R243" s="12"/>
      <c r="S243" s="12"/>
      <c r="T243" s="12"/>
      <c r="U243" s="12"/>
      <c r="V243" s="12"/>
      <c r="W243" s="12"/>
      <c r="X243" s="12"/>
      <c r="Y243" s="12"/>
      <c r="Z243" s="12"/>
    </row>
    <row r="244" spans="1:26" ht="32.25" hidden="1" customHeight="1" x14ac:dyDescent="0.2">
      <c r="A244" s="12"/>
      <c r="B244" s="12"/>
      <c r="C244" s="12"/>
      <c r="D244" s="12"/>
      <c r="E244" s="12"/>
      <c r="F244" s="12"/>
      <c r="G244" s="12"/>
      <c r="H244" s="12"/>
      <c r="I244" s="12"/>
      <c r="J244" s="12"/>
      <c r="K244" s="12"/>
      <c r="L244" s="33"/>
      <c r="M244" s="33"/>
      <c r="N244" s="33"/>
      <c r="O244" s="12"/>
      <c r="P244" s="12"/>
      <c r="Q244" s="12"/>
      <c r="R244" s="12"/>
      <c r="S244" s="12"/>
      <c r="T244" s="12"/>
      <c r="U244" s="12"/>
      <c r="V244" s="12"/>
      <c r="W244" s="12"/>
      <c r="X244" s="12"/>
      <c r="Y244" s="12"/>
      <c r="Z244" s="12"/>
    </row>
    <row r="245" spans="1:26" ht="32.25" hidden="1" customHeight="1" x14ac:dyDescent="0.2">
      <c r="A245" s="12"/>
      <c r="B245" s="12"/>
      <c r="C245" s="12"/>
      <c r="D245" s="12"/>
      <c r="E245" s="12"/>
      <c r="F245" s="12"/>
      <c r="G245" s="12"/>
      <c r="H245" s="12"/>
      <c r="I245" s="12"/>
      <c r="J245" s="12"/>
      <c r="K245" s="12"/>
      <c r="L245" s="33"/>
      <c r="M245" s="33"/>
      <c r="N245" s="33"/>
      <c r="O245" s="12"/>
      <c r="P245" s="12"/>
      <c r="Q245" s="12"/>
      <c r="R245" s="12"/>
      <c r="S245" s="12"/>
      <c r="T245" s="12"/>
      <c r="U245" s="12"/>
      <c r="V245" s="12"/>
      <c r="W245" s="12"/>
      <c r="X245" s="12"/>
      <c r="Y245" s="12"/>
      <c r="Z245" s="12"/>
    </row>
    <row r="246" spans="1:26" ht="32.25" hidden="1" customHeight="1" x14ac:dyDescent="0.2">
      <c r="A246" s="12"/>
      <c r="B246" s="12"/>
      <c r="C246" s="12"/>
      <c r="D246" s="12"/>
      <c r="E246" s="12"/>
      <c r="F246" s="12"/>
      <c r="G246" s="12"/>
      <c r="H246" s="12"/>
      <c r="I246" s="12"/>
      <c r="J246" s="12"/>
      <c r="K246" s="12"/>
      <c r="L246" s="33"/>
      <c r="M246" s="33"/>
      <c r="N246" s="33"/>
      <c r="O246" s="12"/>
      <c r="P246" s="12"/>
      <c r="Q246" s="12"/>
      <c r="R246" s="12"/>
      <c r="S246" s="12"/>
      <c r="T246" s="12"/>
      <c r="U246" s="12"/>
      <c r="V246" s="12"/>
      <c r="W246" s="12"/>
      <c r="X246" s="12"/>
      <c r="Y246" s="12"/>
      <c r="Z246" s="12"/>
    </row>
    <row r="247" spans="1:26" ht="32.25" hidden="1" customHeight="1" x14ac:dyDescent="0.2">
      <c r="A247" s="12"/>
      <c r="B247" s="12"/>
      <c r="C247" s="12"/>
      <c r="D247" s="12"/>
      <c r="E247" s="12"/>
      <c r="F247" s="12"/>
      <c r="G247" s="12"/>
      <c r="H247" s="12"/>
      <c r="I247" s="12"/>
      <c r="J247" s="12"/>
      <c r="K247" s="12"/>
      <c r="L247" s="33"/>
      <c r="M247" s="33"/>
      <c r="N247" s="33"/>
      <c r="O247" s="12"/>
      <c r="P247" s="12"/>
      <c r="Q247" s="12"/>
      <c r="R247" s="12"/>
      <c r="S247" s="12"/>
      <c r="T247" s="12"/>
      <c r="U247" s="12"/>
      <c r="V247" s="12"/>
      <c r="W247" s="12"/>
      <c r="X247" s="12"/>
      <c r="Y247" s="12"/>
      <c r="Z247" s="12"/>
    </row>
    <row r="248" spans="1:26" ht="32.25" hidden="1" customHeight="1" x14ac:dyDescent="0.2">
      <c r="A248" s="12"/>
      <c r="B248" s="12"/>
      <c r="C248" s="12"/>
      <c r="D248" s="12"/>
      <c r="E248" s="12"/>
      <c r="F248" s="12"/>
      <c r="G248" s="12"/>
      <c r="H248" s="12"/>
      <c r="I248" s="12"/>
      <c r="J248" s="12"/>
      <c r="K248" s="12"/>
      <c r="L248" s="33"/>
      <c r="M248" s="33"/>
      <c r="N248" s="33"/>
      <c r="O248" s="12"/>
      <c r="P248" s="12"/>
      <c r="Q248" s="12"/>
      <c r="R248" s="12"/>
      <c r="S248" s="12"/>
      <c r="T248" s="12"/>
      <c r="U248" s="12"/>
      <c r="V248" s="12"/>
      <c r="W248" s="12"/>
      <c r="X248" s="12"/>
      <c r="Y248" s="12"/>
      <c r="Z248" s="12"/>
    </row>
    <row r="249" spans="1:26" ht="32.25" hidden="1" customHeight="1" x14ac:dyDescent="0.2">
      <c r="A249" s="12"/>
      <c r="B249" s="12"/>
      <c r="C249" s="12"/>
      <c r="D249" s="12"/>
      <c r="E249" s="12"/>
      <c r="F249" s="12"/>
      <c r="G249" s="12"/>
      <c r="H249" s="12"/>
      <c r="I249" s="12"/>
      <c r="J249" s="12"/>
      <c r="K249" s="12"/>
      <c r="L249" s="33"/>
      <c r="M249" s="33"/>
      <c r="N249" s="33"/>
      <c r="O249" s="12"/>
      <c r="P249" s="12"/>
      <c r="Q249" s="12"/>
      <c r="R249" s="12"/>
      <c r="S249" s="12"/>
      <c r="T249" s="12"/>
      <c r="U249" s="12"/>
      <c r="V249" s="12"/>
      <c r="W249" s="12"/>
      <c r="X249" s="12"/>
      <c r="Y249" s="12"/>
      <c r="Z249" s="12"/>
    </row>
    <row r="250" spans="1:26" ht="32.25" hidden="1" customHeight="1" x14ac:dyDescent="0.2">
      <c r="A250" s="12"/>
      <c r="B250" s="12"/>
      <c r="C250" s="12"/>
      <c r="D250" s="12"/>
      <c r="E250" s="12"/>
      <c r="F250" s="12"/>
      <c r="G250" s="12"/>
      <c r="H250" s="12"/>
      <c r="I250" s="12"/>
      <c r="J250" s="12"/>
      <c r="K250" s="12"/>
      <c r="L250" s="33"/>
      <c r="M250" s="33"/>
      <c r="N250" s="33"/>
      <c r="O250" s="12"/>
      <c r="P250" s="12"/>
      <c r="Q250" s="12"/>
      <c r="R250" s="12"/>
      <c r="S250" s="12"/>
      <c r="T250" s="12"/>
      <c r="U250" s="12"/>
      <c r="V250" s="12"/>
      <c r="W250" s="12"/>
      <c r="X250" s="12"/>
      <c r="Y250" s="12"/>
      <c r="Z250" s="12"/>
    </row>
    <row r="251" spans="1:26" ht="32.25" hidden="1" customHeight="1" x14ac:dyDescent="0.2">
      <c r="A251" s="12"/>
      <c r="B251" s="12"/>
      <c r="C251" s="12"/>
      <c r="D251" s="12"/>
      <c r="E251" s="12"/>
      <c r="F251" s="12"/>
      <c r="G251" s="12"/>
      <c r="H251" s="12"/>
      <c r="I251" s="12"/>
      <c r="J251" s="12"/>
      <c r="K251" s="12"/>
      <c r="L251" s="33"/>
      <c r="M251" s="33"/>
      <c r="N251" s="33"/>
      <c r="O251" s="12"/>
      <c r="P251" s="12"/>
      <c r="Q251" s="12"/>
      <c r="R251" s="12"/>
      <c r="S251" s="12"/>
      <c r="T251" s="12"/>
      <c r="U251" s="12"/>
      <c r="V251" s="12"/>
      <c r="W251" s="12"/>
      <c r="X251" s="12"/>
      <c r="Y251" s="12"/>
      <c r="Z251" s="12"/>
    </row>
    <row r="252" spans="1:26" ht="32.25" hidden="1" customHeight="1" x14ac:dyDescent="0.2">
      <c r="A252" s="12"/>
      <c r="B252" s="12"/>
      <c r="C252" s="12"/>
      <c r="D252" s="12"/>
      <c r="E252" s="12"/>
      <c r="F252" s="12"/>
      <c r="G252" s="12"/>
      <c r="H252" s="12"/>
      <c r="I252" s="12"/>
      <c r="J252" s="12"/>
      <c r="K252" s="12"/>
      <c r="L252" s="33"/>
      <c r="M252" s="33"/>
      <c r="N252" s="33"/>
      <c r="O252" s="12"/>
      <c r="P252" s="12"/>
      <c r="Q252" s="12"/>
      <c r="R252" s="12"/>
      <c r="S252" s="12"/>
      <c r="T252" s="12"/>
      <c r="U252" s="12"/>
      <c r="V252" s="12"/>
      <c r="W252" s="12"/>
      <c r="X252" s="12"/>
      <c r="Y252" s="12"/>
      <c r="Z252" s="12"/>
    </row>
    <row r="253" spans="1:26" ht="32.25" hidden="1" customHeight="1" x14ac:dyDescent="0.2">
      <c r="A253" s="12"/>
      <c r="B253" s="12"/>
      <c r="C253" s="12"/>
      <c r="D253" s="12"/>
      <c r="E253" s="12"/>
      <c r="F253" s="12"/>
      <c r="G253" s="12"/>
      <c r="H253" s="12"/>
      <c r="I253" s="12"/>
      <c r="J253" s="12"/>
      <c r="K253" s="12"/>
      <c r="L253" s="33"/>
      <c r="M253" s="33"/>
      <c r="N253" s="33"/>
      <c r="O253" s="12"/>
      <c r="P253" s="12"/>
      <c r="Q253" s="12"/>
      <c r="R253" s="12"/>
      <c r="S253" s="12"/>
      <c r="T253" s="12"/>
      <c r="U253" s="12"/>
      <c r="V253" s="12"/>
      <c r="W253" s="12"/>
      <c r="X253" s="12"/>
      <c r="Y253" s="12"/>
      <c r="Z253" s="12"/>
    </row>
    <row r="254" spans="1:26" ht="32.25" hidden="1" customHeight="1" x14ac:dyDescent="0.2">
      <c r="A254" s="12"/>
      <c r="B254" s="12"/>
      <c r="C254" s="12"/>
      <c r="D254" s="12"/>
      <c r="E254" s="12"/>
      <c r="F254" s="12"/>
      <c r="G254" s="12"/>
      <c r="H254" s="12"/>
      <c r="I254" s="12"/>
      <c r="J254" s="12"/>
      <c r="K254" s="12"/>
      <c r="L254" s="33"/>
      <c r="M254" s="33"/>
      <c r="N254" s="33"/>
      <c r="O254" s="12"/>
      <c r="P254" s="12"/>
      <c r="Q254" s="12"/>
      <c r="R254" s="12"/>
      <c r="S254" s="12"/>
      <c r="T254" s="12"/>
      <c r="U254" s="12"/>
      <c r="V254" s="12"/>
      <c r="W254" s="12"/>
      <c r="X254" s="12"/>
      <c r="Y254" s="12"/>
      <c r="Z254" s="12"/>
    </row>
    <row r="255" spans="1:26" ht="32.25" hidden="1" customHeight="1" x14ac:dyDescent="0.2">
      <c r="A255" s="12"/>
      <c r="B255" s="12"/>
      <c r="C255" s="12"/>
      <c r="D255" s="12"/>
      <c r="E255" s="12"/>
      <c r="F255" s="12"/>
      <c r="G255" s="12"/>
      <c r="H255" s="12"/>
      <c r="I255" s="12"/>
      <c r="J255" s="12"/>
      <c r="K255" s="12"/>
      <c r="L255" s="33"/>
      <c r="M255" s="33"/>
      <c r="N255" s="33"/>
      <c r="O255" s="12"/>
      <c r="P255" s="12"/>
      <c r="Q255" s="12"/>
      <c r="R255" s="12"/>
      <c r="S255" s="12"/>
      <c r="T255" s="12"/>
      <c r="U255" s="12"/>
      <c r="V255" s="12"/>
      <c r="W255" s="12"/>
      <c r="X255" s="12"/>
      <c r="Y255" s="12"/>
      <c r="Z255" s="12"/>
    </row>
    <row r="256" spans="1:26" ht="32.25" hidden="1" customHeight="1" x14ac:dyDescent="0.2">
      <c r="A256" s="12"/>
      <c r="B256" s="12"/>
      <c r="C256" s="12"/>
      <c r="D256" s="12"/>
      <c r="E256" s="12"/>
      <c r="F256" s="12"/>
      <c r="G256" s="12"/>
      <c r="H256" s="12"/>
      <c r="I256" s="12"/>
      <c r="J256" s="12"/>
      <c r="K256" s="12"/>
      <c r="L256" s="33"/>
      <c r="M256" s="33"/>
      <c r="N256" s="33"/>
      <c r="O256" s="12"/>
      <c r="P256" s="12"/>
      <c r="Q256" s="12"/>
      <c r="R256" s="12"/>
      <c r="S256" s="12"/>
      <c r="T256" s="12"/>
      <c r="U256" s="12"/>
      <c r="V256" s="12"/>
      <c r="W256" s="12"/>
      <c r="X256" s="12"/>
      <c r="Y256" s="12"/>
      <c r="Z256" s="12"/>
    </row>
    <row r="257" spans="1:26" ht="32.25" hidden="1" customHeight="1" x14ac:dyDescent="0.2">
      <c r="A257" s="12"/>
      <c r="B257" s="12"/>
      <c r="C257" s="12"/>
      <c r="D257" s="12"/>
      <c r="E257" s="12"/>
      <c r="F257" s="12"/>
      <c r="G257" s="12"/>
      <c r="H257" s="12"/>
      <c r="I257" s="12"/>
      <c r="J257" s="12"/>
      <c r="K257" s="12"/>
      <c r="L257" s="33"/>
      <c r="M257" s="33"/>
      <c r="N257" s="33"/>
      <c r="O257" s="12"/>
      <c r="P257" s="12"/>
      <c r="Q257" s="12"/>
      <c r="R257" s="12"/>
      <c r="S257" s="12"/>
      <c r="T257" s="12"/>
      <c r="U257" s="12"/>
      <c r="V257" s="12"/>
      <c r="W257" s="12"/>
      <c r="X257" s="12"/>
      <c r="Y257" s="12"/>
      <c r="Z257" s="12"/>
    </row>
    <row r="258" spans="1:26" ht="32.25" hidden="1" customHeight="1" x14ac:dyDescent="0.2">
      <c r="A258" s="12"/>
      <c r="B258" s="12"/>
      <c r="C258" s="12"/>
      <c r="D258" s="12"/>
      <c r="E258" s="12"/>
      <c r="F258" s="12"/>
      <c r="G258" s="12"/>
      <c r="H258" s="12"/>
      <c r="I258" s="12"/>
      <c r="J258" s="12"/>
      <c r="K258" s="12"/>
      <c r="L258" s="33"/>
      <c r="M258" s="33"/>
      <c r="N258" s="33"/>
      <c r="O258" s="12"/>
      <c r="P258" s="12"/>
      <c r="Q258" s="12"/>
      <c r="R258" s="12"/>
      <c r="S258" s="12"/>
      <c r="T258" s="12"/>
      <c r="U258" s="12"/>
      <c r="V258" s="12"/>
      <c r="W258" s="12"/>
      <c r="X258" s="12"/>
      <c r="Y258" s="12"/>
      <c r="Z258" s="12"/>
    </row>
    <row r="259" spans="1:26" ht="32.25" hidden="1" customHeight="1" x14ac:dyDescent="0.2">
      <c r="A259" s="12"/>
      <c r="B259" s="12"/>
      <c r="C259" s="12"/>
      <c r="D259" s="12"/>
      <c r="E259" s="12"/>
      <c r="F259" s="12"/>
      <c r="G259" s="12"/>
      <c r="H259" s="12"/>
      <c r="I259" s="12"/>
      <c r="J259" s="12"/>
      <c r="K259" s="12"/>
      <c r="L259" s="33"/>
      <c r="M259" s="33"/>
      <c r="N259" s="33"/>
      <c r="O259" s="12"/>
      <c r="P259" s="12"/>
      <c r="Q259" s="12"/>
      <c r="R259" s="12"/>
      <c r="S259" s="12"/>
      <c r="T259" s="12"/>
      <c r="U259" s="12"/>
      <c r="V259" s="12"/>
      <c r="W259" s="12"/>
      <c r="X259" s="12"/>
      <c r="Y259" s="12"/>
      <c r="Z259" s="12"/>
    </row>
    <row r="260" spans="1:26" ht="32.25" hidden="1" customHeight="1" x14ac:dyDescent="0.2">
      <c r="A260" s="12"/>
      <c r="B260" s="12"/>
      <c r="C260" s="12"/>
      <c r="D260" s="12"/>
      <c r="E260" s="12"/>
      <c r="F260" s="12"/>
      <c r="G260" s="12"/>
      <c r="H260" s="12"/>
      <c r="I260" s="12"/>
      <c r="J260" s="12"/>
      <c r="K260" s="12"/>
      <c r="L260" s="33"/>
      <c r="M260" s="33"/>
      <c r="N260" s="33"/>
      <c r="O260" s="12"/>
      <c r="P260" s="12"/>
      <c r="Q260" s="12"/>
      <c r="R260" s="12"/>
      <c r="S260" s="12"/>
      <c r="T260" s="12"/>
      <c r="U260" s="12"/>
      <c r="V260" s="12"/>
      <c r="W260" s="12"/>
      <c r="X260" s="12"/>
      <c r="Y260" s="12"/>
      <c r="Z260" s="12"/>
    </row>
    <row r="261" spans="1:26" ht="32.25" hidden="1" customHeight="1" x14ac:dyDescent="0.2">
      <c r="A261" s="12"/>
      <c r="B261" s="12"/>
      <c r="C261" s="12"/>
      <c r="D261" s="12"/>
      <c r="E261" s="12"/>
      <c r="F261" s="12"/>
      <c r="G261" s="12"/>
      <c r="H261" s="12"/>
      <c r="I261" s="12"/>
      <c r="J261" s="12"/>
      <c r="K261" s="12"/>
      <c r="L261" s="33"/>
      <c r="M261" s="33"/>
      <c r="N261" s="33"/>
      <c r="O261" s="12"/>
      <c r="P261" s="12"/>
      <c r="Q261" s="12"/>
      <c r="R261" s="12"/>
      <c r="S261" s="12"/>
      <c r="T261" s="12"/>
      <c r="U261" s="12"/>
      <c r="V261" s="12"/>
      <c r="W261" s="12"/>
      <c r="X261" s="12"/>
      <c r="Y261" s="12"/>
      <c r="Z261" s="12"/>
    </row>
    <row r="262" spans="1:26" ht="32.25" hidden="1" customHeight="1" x14ac:dyDescent="0.2">
      <c r="A262" s="12"/>
      <c r="B262" s="12"/>
      <c r="C262" s="12"/>
      <c r="D262" s="12"/>
      <c r="E262" s="12"/>
      <c r="F262" s="12"/>
      <c r="G262" s="12"/>
      <c r="H262" s="12"/>
      <c r="I262" s="12"/>
      <c r="J262" s="12"/>
      <c r="K262" s="12"/>
      <c r="L262" s="33"/>
      <c r="M262" s="33"/>
      <c r="N262" s="33"/>
      <c r="O262" s="12"/>
      <c r="P262" s="12"/>
      <c r="Q262" s="12"/>
      <c r="R262" s="12"/>
      <c r="S262" s="12"/>
      <c r="T262" s="12"/>
      <c r="U262" s="12"/>
      <c r="V262" s="12"/>
      <c r="W262" s="12"/>
      <c r="X262" s="12"/>
      <c r="Y262" s="12"/>
      <c r="Z262" s="12"/>
    </row>
    <row r="263" spans="1:26" ht="32.25" hidden="1" customHeight="1" x14ac:dyDescent="0.2">
      <c r="A263" s="12"/>
      <c r="B263" s="12"/>
      <c r="C263" s="12"/>
      <c r="D263" s="12"/>
      <c r="E263" s="12"/>
      <c r="F263" s="12"/>
      <c r="G263" s="12"/>
      <c r="H263" s="12"/>
      <c r="I263" s="12"/>
      <c r="J263" s="12"/>
      <c r="K263" s="12"/>
      <c r="L263" s="33"/>
      <c r="M263" s="33"/>
      <c r="N263" s="33"/>
      <c r="O263" s="12"/>
      <c r="P263" s="12"/>
      <c r="Q263" s="12"/>
      <c r="R263" s="12"/>
      <c r="S263" s="12"/>
      <c r="T263" s="12"/>
      <c r="U263" s="12"/>
      <c r="V263" s="12"/>
      <c r="W263" s="12"/>
      <c r="X263" s="12"/>
      <c r="Y263" s="12"/>
      <c r="Z263" s="12"/>
    </row>
    <row r="264" spans="1:26" ht="32.25" hidden="1" customHeight="1" x14ac:dyDescent="0.2">
      <c r="A264" s="12"/>
      <c r="B264" s="12"/>
      <c r="C264" s="12"/>
      <c r="D264" s="12"/>
      <c r="E264" s="12"/>
      <c r="F264" s="12"/>
      <c r="G264" s="12"/>
      <c r="H264" s="12"/>
      <c r="I264" s="12"/>
      <c r="J264" s="12"/>
      <c r="K264" s="12"/>
      <c r="L264" s="33"/>
      <c r="M264" s="33"/>
      <c r="N264" s="33"/>
      <c r="O264" s="12"/>
      <c r="P264" s="12"/>
      <c r="Q264" s="12"/>
      <c r="R264" s="12"/>
      <c r="S264" s="12"/>
      <c r="T264" s="12"/>
      <c r="U264" s="12"/>
      <c r="V264" s="12"/>
      <c r="W264" s="12"/>
      <c r="X264" s="12"/>
      <c r="Y264" s="12"/>
      <c r="Z264" s="12"/>
    </row>
    <row r="265" spans="1:26" ht="32.25" hidden="1" customHeight="1" x14ac:dyDescent="0.2">
      <c r="A265" s="12"/>
      <c r="B265" s="12"/>
      <c r="C265" s="12"/>
      <c r="D265" s="12"/>
      <c r="E265" s="12"/>
      <c r="F265" s="12"/>
      <c r="G265" s="12"/>
      <c r="H265" s="12"/>
      <c r="I265" s="12"/>
      <c r="J265" s="12"/>
      <c r="K265" s="12"/>
      <c r="L265" s="33"/>
      <c r="M265" s="33"/>
      <c r="N265" s="33"/>
      <c r="O265" s="12"/>
      <c r="P265" s="12"/>
      <c r="Q265" s="12"/>
      <c r="R265" s="12"/>
      <c r="S265" s="12"/>
      <c r="T265" s="12"/>
      <c r="U265" s="12"/>
      <c r="V265" s="12"/>
      <c r="W265" s="12"/>
      <c r="X265" s="12"/>
      <c r="Y265" s="12"/>
      <c r="Z265" s="12"/>
    </row>
    <row r="266" spans="1:26" ht="32.25" hidden="1" customHeight="1" x14ac:dyDescent="0.2">
      <c r="A266" s="12"/>
      <c r="B266" s="12"/>
      <c r="C266" s="12"/>
      <c r="D266" s="12"/>
      <c r="E266" s="12"/>
      <c r="F266" s="12"/>
      <c r="G266" s="12"/>
      <c r="H266" s="12"/>
      <c r="I266" s="12"/>
      <c r="J266" s="12"/>
      <c r="K266" s="12"/>
      <c r="L266" s="33"/>
      <c r="M266" s="33"/>
      <c r="N266" s="33"/>
      <c r="O266" s="12"/>
      <c r="P266" s="12"/>
      <c r="Q266" s="12"/>
      <c r="R266" s="12"/>
      <c r="S266" s="12"/>
      <c r="T266" s="12"/>
      <c r="U266" s="12"/>
      <c r="V266" s="12"/>
      <c r="W266" s="12"/>
      <c r="X266" s="12"/>
      <c r="Y266" s="12"/>
      <c r="Z266" s="12"/>
    </row>
    <row r="267" spans="1:26" ht="32.25" hidden="1" customHeight="1" x14ac:dyDescent="0.2">
      <c r="A267" s="12"/>
      <c r="B267" s="12"/>
      <c r="C267" s="12"/>
      <c r="D267" s="12"/>
      <c r="E267" s="12"/>
      <c r="F267" s="12"/>
      <c r="G267" s="12"/>
      <c r="H267" s="12"/>
      <c r="I267" s="12"/>
      <c r="J267" s="12"/>
      <c r="K267" s="12"/>
      <c r="L267" s="33"/>
      <c r="M267" s="33"/>
      <c r="N267" s="33"/>
      <c r="O267" s="12"/>
      <c r="P267" s="12"/>
      <c r="Q267" s="12"/>
      <c r="R267" s="12"/>
      <c r="S267" s="12"/>
      <c r="T267" s="12"/>
      <c r="U267" s="12"/>
      <c r="V267" s="12"/>
      <c r="W267" s="12"/>
      <c r="X267" s="12"/>
      <c r="Y267" s="12"/>
      <c r="Z267" s="12"/>
    </row>
    <row r="268" spans="1:26" ht="32.25" hidden="1" customHeight="1" x14ac:dyDescent="0.2">
      <c r="A268" s="12"/>
      <c r="B268" s="12"/>
      <c r="C268" s="12"/>
      <c r="D268" s="12"/>
      <c r="E268" s="12"/>
      <c r="F268" s="12"/>
      <c r="G268" s="12"/>
      <c r="H268" s="12"/>
      <c r="I268" s="12"/>
      <c r="J268" s="12"/>
      <c r="K268" s="12"/>
      <c r="L268" s="33"/>
      <c r="M268" s="33"/>
      <c r="N268" s="33"/>
      <c r="O268" s="12"/>
      <c r="P268" s="12"/>
      <c r="Q268" s="12"/>
      <c r="R268" s="12"/>
      <c r="S268" s="12"/>
      <c r="T268" s="12"/>
      <c r="U268" s="12"/>
      <c r="V268" s="12"/>
      <c r="W268" s="12"/>
      <c r="X268" s="12"/>
      <c r="Y268" s="12"/>
      <c r="Z268" s="12"/>
    </row>
    <row r="269" spans="1:26" ht="32.25" hidden="1" customHeight="1" x14ac:dyDescent="0.2">
      <c r="A269" s="12"/>
      <c r="B269" s="12"/>
      <c r="C269" s="12"/>
      <c r="D269" s="12"/>
      <c r="E269" s="12"/>
      <c r="F269" s="12"/>
      <c r="G269" s="12"/>
      <c r="H269" s="12"/>
      <c r="I269" s="12"/>
      <c r="J269" s="12"/>
      <c r="K269" s="12"/>
      <c r="L269" s="33"/>
      <c r="M269" s="33"/>
      <c r="N269" s="33"/>
      <c r="O269" s="12"/>
      <c r="P269" s="12"/>
      <c r="Q269" s="12"/>
      <c r="R269" s="12"/>
      <c r="S269" s="12"/>
      <c r="T269" s="12"/>
      <c r="U269" s="12"/>
      <c r="V269" s="12"/>
      <c r="W269" s="12"/>
      <c r="X269" s="12"/>
      <c r="Y269" s="12"/>
      <c r="Z269" s="12"/>
    </row>
    <row r="270" spans="1:26" ht="32.25" hidden="1" customHeight="1" x14ac:dyDescent="0.2">
      <c r="A270" s="12"/>
      <c r="B270" s="12"/>
      <c r="C270" s="12"/>
      <c r="D270" s="12"/>
      <c r="E270" s="12"/>
      <c r="F270" s="12"/>
      <c r="G270" s="12"/>
      <c r="H270" s="12"/>
      <c r="I270" s="12"/>
      <c r="J270" s="12"/>
      <c r="K270" s="12"/>
      <c r="L270" s="33"/>
      <c r="M270" s="33"/>
      <c r="N270" s="33"/>
      <c r="O270" s="12"/>
      <c r="P270" s="12"/>
      <c r="Q270" s="12"/>
      <c r="R270" s="12"/>
      <c r="S270" s="12"/>
      <c r="T270" s="12"/>
      <c r="U270" s="12"/>
      <c r="V270" s="12"/>
      <c r="W270" s="12"/>
      <c r="X270" s="12"/>
      <c r="Y270" s="12"/>
      <c r="Z270" s="12"/>
    </row>
    <row r="271" spans="1:26" ht="32.25" hidden="1" customHeight="1" x14ac:dyDescent="0.2">
      <c r="A271" s="12"/>
      <c r="B271" s="12"/>
      <c r="C271" s="12"/>
      <c r="D271" s="12"/>
      <c r="E271" s="12"/>
      <c r="F271" s="12"/>
      <c r="G271" s="12"/>
      <c r="H271" s="12"/>
      <c r="I271" s="12"/>
      <c r="J271" s="12"/>
      <c r="K271" s="12"/>
      <c r="L271" s="33"/>
      <c r="M271" s="33"/>
      <c r="N271" s="33"/>
      <c r="O271" s="12"/>
      <c r="P271" s="12"/>
      <c r="Q271" s="12"/>
      <c r="R271" s="12"/>
      <c r="S271" s="12"/>
      <c r="T271" s="12"/>
      <c r="U271" s="12"/>
      <c r="V271" s="12"/>
      <c r="W271" s="12"/>
      <c r="X271" s="12"/>
      <c r="Y271" s="12"/>
      <c r="Z271" s="12"/>
    </row>
    <row r="272" spans="1:26" ht="32.25" hidden="1" customHeight="1" x14ac:dyDescent="0.2">
      <c r="A272" s="12"/>
      <c r="B272" s="12"/>
      <c r="C272" s="12"/>
      <c r="D272" s="12"/>
      <c r="E272" s="12"/>
      <c r="F272" s="12"/>
      <c r="G272" s="12"/>
      <c r="H272" s="12"/>
      <c r="I272" s="12"/>
      <c r="J272" s="12"/>
      <c r="K272" s="12"/>
      <c r="L272" s="33"/>
      <c r="M272" s="33"/>
      <c r="N272" s="33"/>
      <c r="O272" s="12"/>
      <c r="P272" s="12"/>
      <c r="Q272" s="12"/>
      <c r="R272" s="12"/>
      <c r="S272" s="12"/>
      <c r="T272" s="12"/>
      <c r="U272" s="12"/>
      <c r="V272" s="12"/>
      <c r="W272" s="12"/>
      <c r="X272" s="12"/>
      <c r="Y272" s="12"/>
      <c r="Z272" s="12"/>
    </row>
    <row r="273" spans="1:26" ht="32.25" hidden="1" customHeight="1" x14ac:dyDescent="0.2">
      <c r="A273" s="12"/>
      <c r="B273" s="12"/>
      <c r="C273" s="12"/>
      <c r="D273" s="12"/>
      <c r="E273" s="12"/>
      <c r="F273" s="12"/>
      <c r="G273" s="12"/>
      <c r="H273" s="12"/>
      <c r="I273" s="12"/>
      <c r="J273" s="12"/>
      <c r="K273" s="12"/>
      <c r="L273" s="33"/>
      <c r="M273" s="33"/>
      <c r="N273" s="33"/>
      <c r="O273" s="12"/>
      <c r="P273" s="12"/>
      <c r="Q273" s="12"/>
      <c r="R273" s="12"/>
      <c r="S273" s="12"/>
      <c r="T273" s="12"/>
      <c r="U273" s="12"/>
      <c r="V273" s="12"/>
      <c r="W273" s="12"/>
      <c r="X273" s="12"/>
      <c r="Y273" s="12"/>
      <c r="Z273" s="12"/>
    </row>
    <row r="274" spans="1:26" ht="32.25" hidden="1" customHeight="1" x14ac:dyDescent="0.2">
      <c r="A274" s="12"/>
      <c r="B274" s="12"/>
      <c r="C274" s="12"/>
      <c r="D274" s="12"/>
      <c r="E274" s="12"/>
      <c r="F274" s="12"/>
      <c r="G274" s="12"/>
      <c r="H274" s="12"/>
      <c r="I274" s="12"/>
      <c r="J274" s="12"/>
      <c r="K274" s="12"/>
      <c r="L274" s="33"/>
      <c r="M274" s="33"/>
      <c r="N274" s="33"/>
      <c r="O274" s="12"/>
      <c r="P274" s="12"/>
      <c r="Q274" s="12"/>
      <c r="R274" s="12"/>
      <c r="S274" s="12"/>
      <c r="T274" s="12"/>
      <c r="U274" s="12"/>
      <c r="V274" s="12"/>
      <c r="W274" s="12"/>
      <c r="X274" s="12"/>
      <c r="Y274" s="12"/>
      <c r="Z274" s="12"/>
    </row>
    <row r="275" spans="1:26" ht="32.25" hidden="1" customHeight="1" x14ac:dyDescent="0.2">
      <c r="A275" s="12"/>
      <c r="B275" s="12"/>
      <c r="C275" s="12"/>
      <c r="D275" s="12"/>
      <c r="E275" s="12"/>
      <c r="F275" s="12"/>
      <c r="G275" s="12"/>
      <c r="H275" s="12"/>
      <c r="I275" s="12"/>
      <c r="J275" s="12"/>
      <c r="K275" s="12"/>
      <c r="L275" s="33"/>
      <c r="M275" s="33"/>
      <c r="N275" s="33"/>
      <c r="O275" s="12"/>
      <c r="P275" s="12"/>
      <c r="Q275" s="12"/>
      <c r="R275" s="12"/>
      <c r="S275" s="12"/>
      <c r="T275" s="12"/>
      <c r="U275" s="12"/>
      <c r="V275" s="12"/>
      <c r="W275" s="12"/>
      <c r="X275" s="12"/>
      <c r="Y275" s="12"/>
      <c r="Z275" s="12"/>
    </row>
    <row r="276" spans="1:26" ht="32.25" hidden="1" customHeight="1" x14ac:dyDescent="0.2">
      <c r="A276" s="12"/>
      <c r="B276" s="12"/>
      <c r="C276" s="12"/>
      <c r="D276" s="12"/>
      <c r="E276" s="12"/>
      <c r="F276" s="12"/>
      <c r="G276" s="12"/>
      <c r="H276" s="12"/>
      <c r="I276" s="12"/>
      <c r="J276" s="12"/>
      <c r="K276" s="12"/>
      <c r="L276" s="33"/>
      <c r="M276" s="33"/>
      <c r="N276" s="33"/>
      <c r="O276" s="12"/>
      <c r="P276" s="12"/>
      <c r="Q276" s="12"/>
      <c r="R276" s="12"/>
      <c r="S276" s="12"/>
      <c r="T276" s="12"/>
      <c r="U276" s="12"/>
      <c r="V276" s="12"/>
      <c r="W276" s="12"/>
      <c r="X276" s="12"/>
      <c r="Y276" s="12"/>
      <c r="Z276" s="12"/>
    </row>
    <row r="277" spans="1:26" ht="32.25" hidden="1" customHeight="1" x14ac:dyDescent="0.2">
      <c r="A277" s="12"/>
      <c r="B277" s="12"/>
      <c r="C277" s="12"/>
      <c r="D277" s="12"/>
      <c r="E277" s="12"/>
      <c r="F277" s="12"/>
      <c r="G277" s="12"/>
      <c r="H277" s="12"/>
      <c r="I277" s="12"/>
      <c r="J277" s="12"/>
      <c r="K277" s="12"/>
      <c r="L277" s="33"/>
      <c r="M277" s="33"/>
      <c r="N277" s="33"/>
      <c r="O277" s="12"/>
      <c r="P277" s="12"/>
      <c r="Q277" s="12"/>
      <c r="R277" s="12"/>
      <c r="S277" s="12"/>
      <c r="T277" s="12"/>
      <c r="U277" s="12"/>
      <c r="V277" s="12"/>
      <c r="W277" s="12"/>
      <c r="X277" s="12"/>
      <c r="Y277" s="12"/>
      <c r="Z277" s="12"/>
    </row>
    <row r="278" spans="1:26" ht="32.25" hidden="1" customHeight="1" x14ac:dyDescent="0.2">
      <c r="A278" s="12"/>
      <c r="B278" s="12"/>
      <c r="C278" s="12"/>
      <c r="D278" s="12"/>
      <c r="E278" s="12"/>
      <c r="F278" s="12"/>
      <c r="G278" s="12"/>
      <c r="H278" s="12"/>
      <c r="I278" s="12"/>
      <c r="J278" s="12"/>
      <c r="K278" s="12"/>
      <c r="L278" s="33"/>
      <c r="M278" s="33"/>
      <c r="N278" s="33"/>
      <c r="O278" s="12"/>
      <c r="P278" s="12"/>
      <c r="Q278" s="12"/>
      <c r="R278" s="12"/>
      <c r="S278" s="12"/>
      <c r="T278" s="12"/>
      <c r="U278" s="12"/>
      <c r="V278" s="12"/>
      <c r="W278" s="12"/>
      <c r="X278" s="12"/>
      <c r="Y278" s="12"/>
      <c r="Z278" s="12"/>
    </row>
    <row r="279" spans="1:26" ht="32.25" hidden="1" customHeight="1" x14ac:dyDescent="0.2">
      <c r="A279" s="12"/>
      <c r="B279" s="12"/>
      <c r="C279" s="12"/>
      <c r="D279" s="12"/>
      <c r="E279" s="12"/>
      <c r="F279" s="12"/>
      <c r="G279" s="12"/>
      <c r="H279" s="12"/>
      <c r="I279" s="12"/>
      <c r="J279" s="12"/>
      <c r="K279" s="12"/>
      <c r="L279" s="33"/>
      <c r="M279" s="33"/>
      <c r="N279" s="33"/>
      <c r="O279" s="12"/>
      <c r="P279" s="12"/>
      <c r="Q279" s="12"/>
      <c r="R279" s="12"/>
      <c r="S279" s="12"/>
      <c r="T279" s="12"/>
      <c r="U279" s="12"/>
      <c r="V279" s="12"/>
      <c r="W279" s="12"/>
      <c r="X279" s="12"/>
      <c r="Y279" s="12"/>
      <c r="Z279" s="12"/>
    </row>
    <row r="280" spans="1:26" ht="32.25" hidden="1" customHeight="1" x14ac:dyDescent="0.2">
      <c r="A280" s="12"/>
      <c r="B280" s="12"/>
      <c r="C280" s="12"/>
      <c r="D280" s="12"/>
      <c r="E280" s="12"/>
      <c r="F280" s="12"/>
      <c r="G280" s="12"/>
      <c r="H280" s="12"/>
      <c r="I280" s="12"/>
      <c r="J280" s="12"/>
      <c r="K280" s="12"/>
      <c r="L280" s="33"/>
      <c r="M280" s="33"/>
      <c r="N280" s="33"/>
      <c r="O280" s="12"/>
      <c r="P280" s="12"/>
      <c r="Q280" s="12"/>
      <c r="R280" s="12"/>
      <c r="S280" s="12"/>
      <c r="T280" s="12"/>
      <c r="U280" s="12"/>
      <c r="V280" s="12"/>
      <c r="W280" s="12"/>
      <c r="X280" s="12"/>
      <c r="Y280" s="12"/>
      <c r="Z280" s="12"/>
    </row>
    <row r="281" spans="1:26" ht="32.25" hidden="1" customHeight="1" x14ac:dyDescent="0.2">
      <c r="A281" s="12"/>
      <c r="B281" s="12"/>
      <c r="C281" s="12"/>
      <c r="D281" s="12"/>
      <c r="E281" s="12"/>
      <c r="F281" s="12"/>
      <c r="G281" s="12"/>
      <c r="H281" s="12"/>
      <c r="I281" s="12"/>
      <c r="J281" s="12"/>
      <c r="K281" s="12"/>
      <c r="L281" s="33"/>
      <c r="M281" s="33"/>
      <c r="N281" s="33"/>
      <c r="O281" s="12"/>
      <c r="P281" s="12"/>
      <c r="Q281" s="12"/>
      <c r="R281" s="12"/>
      <c r="S281" s="12"/>
      <c r="T281" s="12"/>
      <c r="U281" s="12"/>
      <c r="V281" s="12"/>
      <c r="W281" s="12"/>
      <c r="X281" s="12"/>
      <c r="Y281" s="12"/>
      <c r="Z281" s="12"/>
    </row>
    <row r="282" spans="1:26" ht="32.25" hidden="1" customHeight="1" x14ac:dyDescent="0.2">
      <c r="A282" s="12"/>
      <c r="B282" s="12"/>
      <c r="C282" s="12"/>
      <c r="D282" s="12"/>
      <c r="E282" s="12"/>
      <c r="F282" s="12"/>
      <c r="G282" s="12"/>
      <c r="H282" s="12"/>
      <c r="I282" s="12"/>
      <c r="J282" s="12"/>
      <c r="K282" s="12"/>
      <c r="L282" s="33"/>
      <c r="M282" s="33"/>
      <c r="N282" s="33"/>
      <c r="O282" s="12"/>
      <c r="P282" s="12"/>
      <c r="Q282" s="12"/>
      <c r="R282" s="12"/>
      <c r="S282" s="12"/>
      <c r="T282" s="12"/>
      <c r="U282" s="12"/>
      <c r="V282" s="12"/>
      <c r="W282" s="12"/>
      <c r="X282" s="12"/>
      <c r="Y282" s="12"/>
      <c r="Z282" s="12"/>
    </row>
    <row r="283" spans="1:26" ht="15.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autoFilter ref="C1:C82" xr:uid="{00000000-0009-0000-0000-000004000000}"/>
  <mergeCells count="119">
    <mergeCell ref="L15:L18"/>
    <mergeCell ref="M15:M18"/>
    <mergeCell ref="N15:N18"/>
    <mergeCell ref="B15:B18"/>
    <mergeCell ref="D15:D18"/>
    <mergeCell ref="E15:E18"/>
    <mergeCell ref="F15:F18"/>
    <mergeCell ref="G15:I16"/>
    <mergeCell ref="J15:J18"/>
    <mergeCell ref="K15:K18"/>
    <mergeCell ref="I17:I18"/>
    <mergeCell ref="G17:G18"/>
    <mergeCell ref="H17:H18"/>
    <mergeCell ref="J19:J24"/>
    <mergeCell ref="K19:K24"/>
    <mergeCell ref="L19:L24"/>
    <mergeCell ref="M19:M24"/>
    <mergeCell ref="N19:N24"/>
    <mergeCell ref="E25:E26"/>
    <mergeCell ref="F25:F26"/>
    <mergeCell ref="J25:J26"/>
    <mergeCell ref="K25:K26"/>
    <mergeCell ref="L25:L26"/>
    <mergeCell ref="M25:M26"/>
    <mergeCell ref="N25:N26"/>
    <mergeCell ref="J28:J42"/>
    <mergeCell ref="K28:K42"/>
    <mergeCell ref="L28:L42"/>
    <mergeCell ref="M28:M42"/>
    <mergeCell ref="N28:N42"/>
    <mergeCell ref="D28:D42"/>
    <mergeCell ref="D43:D46"/>
    <mergeCell ref="E43:E46"/>
    <mergeCell ref="F43:F46"/>
    <mergeCell ref="J43:J46"/>
    <mergeCell ref="K43:K46"/>
    <mergeCell ref="L43:L46"/>
    <mergeCell ref="M43:M46"/>
    <mergeCell ref="N43:N46"/>
    <mergeCell ref="B19:B24"/>
    <mergeCell ref="E19:E24"/>
    <mergeCell ref="F19:F24"/>
    <mergeCell ref="I19:I24"/>
    <mergeCell ref="B25:B26"/>
    <mergeCell ref="I25:I26"/>
    <mergeCell ref="G43:I44"/>
    <mergeCell ref="G45:G46"/>
    <mergeCell ref="H45:H46"/>
    <mergeCell ref="I45:I46"/>
    <mergeCell ref="D19:D24"/>
    <mergeCell ref="D25:D26"/>
    <mergeCell ref="B28:B42"/>
    <mergeCell ref="E28:E42"/>
    <mergeCell ref="F28:F42"/>
    <mergeCell ref="I28:I42"/>
    <mergeCell ref="B43:B46"/>
    <mergeCell ref="D58:D61"/>
    <mergeCell ref="E58:E61"/>
    <mergeCell ref="F58:F61"/>
    <mergeCell ref="K58:K61"/>
    <mergeCell ref="L58:L61"/>
    <mergeCell ref="M58:M61"/>
    <mergeCell ref="N58:N61"/>
    <mergeCell ref="J49:J56"/>
    <mergeCell ref="J58:J61"/>
    <mergeCell ref="L81:L82"/>
    <mergeCell ref="M81:M82"/>
    <mergeCell ref="N81:N82"/>
    <mergeCell ref="B81:B82"/>
    <mergeCell ref="D81:D82"/>
    <mergeCell ref="E81:E82"/>
    <mergeCell ref="F81:F82"/>
    <mergeCell ref="I81:I82"/>
    <mergeCell ref="J81:J82"/>
    <mergeCell ref="K81:K82"/>
    <mergeCell ref="J62:J63"/>
    <mergeCell ref="G60:G61"/>
    <mergeCell ref="H60:H61"/>
    <mergeCell ref="I62:I63"/>
    <mergeCell ref="K62:K63"/>
    <mergeCell ref="L62:L63"/>
    <mergeCell ref="M62:M63"/>
    <mergeCell ref="N62:N63"/>
    <mergeCell ref="B49:B56"/>
    <mergeCell ref="E49:E56"/>
    <mergeCell ref="F49:F56"/>
    <mergeCell ref="I49:I56"/>
    <mergeCell ref="K49:K56"/>
    <mergeCell ref="G58:I59"/>
    <mergeCell ref="I60:I61"/>
    <mergeCell ref="B58:B61"/>
    <mergeCell ref="B62:B63"/>
    <mergeCell ref="D62:D63"/>
    <mergeCell ref="E62:E63"/>
    <mergeCell ref="F62:F63"/>
    <mergeCell ref="L49:L56"/>
    <mergeCell ref="M49:M56"/>
    <mergeCell ref="N49:N56"/>
    <mergeCell ref="D49:D56"/>
    <mergeCell ref="M68:M78"/>
    <mergeCell ref="N68:N78"/>
    <mergeCell ref="E64:E67"/>
    <mergeCell ref="F64:F67"/>
    <mergeCell ref="I64:I67"/>
    <mergeCell ref="J64:J67"/>
    <mergeCell ref="K64:K67"/>
    <mergeCell ref="L64:L67"/>
    <mergeCell ref="M64:M67"/>
    <mergeCell ref="N64:N67"/>
    <mergeCell ref="B64:B67"/>
    <mergeCell ref="B68:B78"/>
    <mergeCell ref="D68:D78"/>
    <mergeCell ref="E68:E78"/>
    <mergeCell ref="F68:F78"/>
    <mergeCell ref="I68:I78"/>
    <mergeCell ref="J68:J78"/>
    <mergeCell ref="K68:K78"/>
    <mergeCell ref="L68:L78"/>
    <mergeCell ref="D64:D67"/>
  </mergeCells>
  <dataValidations count="1">
    <dataValidation type="list" allowBlank="1" showErrorMessage="1" sqref="F19 J19 F25 J25 F27:F28 J27:J28 F47:F49 J47:J49 F57 J57 F62 J62 F64 J64 F68 J68 F79:F81 J79:J81" xr:uid="{00000000-0002-0000-0400-000000000000}">
      <formula1>"1.0,2.0,3.0"</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62F13"/>
  </sheetPr>
  <dimension ref="A1:Z1000"/>
  <sheetViews>
    <sheetView showGridLines="0" topLeftCell="F49" zoomScaleNormal="100" workbookViewId="0">
      <selection activeCell="J49" sqref="J49:J50"/>
    </sheetView>
  </sheetViews>
  <sheetFormatPr baseColWidth="10" defaultColWidth="12.5703125" defaultRowHeight="15" customHeight="1" x14ac:dyDescent="0.2"/>
  <cols>
    <col min="1" max="1" width="2.5703125" customWidth="1"/>
    <col min="2" max="2" width="4.5703125" customWidth="1"/>
    <col min="3" max="4" width="42.5703125" customWidth="1"/>
    <col min="5" max="5" width="38" customWidth="1"/>
    <col min="6" max="6" width="7.42578125" customWidth="1"/>
    <col min="7" max="7" width="3.5703125" customWidth="1"/>
    <col min="8" max="8" width="96.7109375" customWidth="1"/>
    <col min="9" max="9" width="36.28515625" customWidth="1"/>
    <col min="10" max="10" width="7.42578125" customWidth="1"/>
    <col min="11" max="11" width="22.5703125" customWidth="1"/>
    <col min="12" max="12" width="4" hidden="1" customWidth="1"/>
    <col min="13" max="13" width="8.42578125" hidden="1" customWidth="1"/>
    <col min="14" max="14" width="9.5703125" hidden="1" customWidth="1"/>
    <col min="15" max="26" width="3.140625" hidden="1" customWidth="1"/>
  </cols>
  <sheetData>
    <row r="1" spans="1:26" ht="9.75" customHeight="1" x14ac:dyDescent="0.2">
      <c r="A1" s="12"/>
      <c r="B1" s="12"/>
      <c r="C1" s="12"/>
      <c r="D1" s="12"/>
      <c r="E1" s="12"/>
      <c r="F1" s="12"/>
      <c r="G1" s="12"/>
      <c r="H1" s="12"/>
      <c r="I1" s="12"/>
      <c r="J1" s="12"/>
      <c r="K1" s="12"/>
      <c r="L1" s="33"/>
      <c r="M1" s="33"/>
      <c r="N1" s="101"/>
      <c r="O1" s="12"/>
      <c r="P1" s="12"/>
      <c r="Q1" s="12"/>
      <c r="R1" s="12"/>
      <c r="S1" s="12"/>
      <c r="T1" s="12"/>
      <c r="U1" s="12"/>
      <c r="V1" s="12"/>
      <c r="W1" s="12"/>
      <c r="X1" s="12"/>
      <c r="Y1" s="12"/>
      <c r="Z1" s="12"/>
    </row>
    <row r="2" spans="1:26" ht="9.75" customHeight="1" x14ac:dyDescent="0.2">
      <c r="A2" s="12"/>
      <c r="B2" s="12"/>
      <c r="C2" s="12"/>
      <c r="D2" s="12"/>
      <c r="E2" s="12"/>
      <c r="F2" s="12"/>
      <c r="G2" s="12"/>
      <c r="H2" s="12"/>
      <c r="I2" s="12"/>
      <c r="J2" s="12"/>
      <c r="K2" s="12"/>
      <c r="L2" s="33"/>
      <c r="M2" s="33"/>
      <c r="N2" s="101"/>
      <c r="O2" s="12"/>
      <c r="P2" s="12"/>
      <c r="Q2" s="12"/>
      <c r="R2" s="12"/>
      <c r="S2" s="12"/>
      <c r="T2" s="12"/>
      <c r="U2" s="12"/>
      <c r="V2" s="12"/>
      <c r="W2" s="12"/>
      <c r="X2" s="12"/>
      <c r="Y2" s="12"/>
      <c r="Z2" s="12"/>
    </row>
    <row r="3" spans="1:26" ht="9.75" customHeight="1" x14ac:dyDescent="0.2">
      <c r="A3" s="12"/>
      <c r="B3" s="12"/>
      <c r="C3" s="12"/>
      <c r="D3" s="12"/>
      <c r="E3" s="12"/>
      <c r="F3" s="12"/>
      <c r="G3" s="12"/>
      <c r="H3" s="12"/>
      <c r="I3" s="12"/>
      <c r="J3" s="12"/>
      <c r="K3" s="12"/>
      <c r="L3" s="33"/>
      <c r="M3" s="33"/>
      <c r="N3" s="101"/>
      <c r="O3" s="12"/>
      <c r="P3" s="12"/>
      <c r="Q3" s="12"/>
      <c r="R3" s="12"/>
      <c r="S3" s="12"/>
      <c r="T3" s="12"/>
      <c r="U3" s="12"/>
      <c r="V3" s="12"/>
      <c r="W3" s="12"/>
      <c r="X3" s="12"/>
      <c r="Y3" s="12"/>
      <c r="Z3" s="12"/>
    </row>
    <row r="4" spans="1:26" ht="9.75" customHeight="1" x14ac:dyDescent="0.2">
      <c r="A4" s="12"/>
      <c r="B4" s="12"/>
      <c r="C4" s="12"/>
      <c r="D4" s="12"/>
      <c r="E4" s="12"/>
      <c r="F4" s="12"/>
      <c r="G4" s="12"/>
      <c r="H4" s="12"/>
      <c r="I4" s="12"/>
      <c r="J4" s="12"/>
      <c r="K4" s="12"/>
      <c r="L4" s="33"/>
      <c r="M4" s="33"/>
      <c r="N4" s="101"/>
      <c r="O4" s="12"/>
      <c r="P4" s="12"/>
      <c r="Q4" s="12"/>
      <c r="R4" s="12"/>
      <c r="S4" s="12"/>
      <c r="T4" s="12"/>
      <c r="U4" s="12"/>
      <c r="V4" s="12"/>
      <c r="W4" s="12"/>
      <c r="X4" s="12"/>
      <c r="Y4" s="12"/>
      <c r="Z4" s="12"/>
    </row>
    <row r="5" spans="1:26" ht="9.75" customHeight="1" x14ac:dyDescent="0.2">
      <c r="A5" s="12"/>
      <c r="B5" s="12"/>
      <c r="C5" s="12"/>
      <c r="D5" s="12"/>
      <c r="E5" s="12"/>
      <c r="F5" s="12"/>
      <c r="G5" s="12"/>
      <c r="H5" s="12"/>
      <c r="I5" s="12"/>
      <c r="J5" s="12"/>
      <c r="K5" s="12"/>
      <c r="L5" s="33"/>
      <c r="M5" s="33"/>
      <c r="N5" s="101"/>
      <c r="O5" s="12"/>
      <c r="P5" s="12"/>
      <c r="Q5" s="12"/>
      <c r="R5" s="12"/>
      <c r="S5" s="12"/>
      <c r="T5" s="12"/>
      <c r="U5" s="12"/>
      <c r="V5" s="12"/>
      <c r="W5" s="12"/>
      <c r="X5" s="12"/>
      <c r="Y5" s="12"/>
      <c r="Z5" s="12"/>
    </row>
    <row r="6" spans="1:26" ht="9.75" customHeight="1" x14ac:dyDescent="0.2">
      <c r="A6" s="12"/>
      <c r="B6" s="12"/>
      <c r="C6" s="12"/>
      <c r="D6" s="12"/>
      <c r="E6" s="12"/>
      <c r="F6" s="12"/>
      <c r="G6" s="12"/>
      <c r="H6" s="12"/>
      <c r="I6" s="12"/>
      <c r="J6" s="12"/>
      <c r="K6" s="12"/>
      <c r="L6" s="33"/>
      <c r="M6" s="33"/>
      <c r="N6" s="101"/>
      <c r="O6" s="12"/>
      <c r="P6" s="12"/>
      <c r="Q6" s="12"/>
      <c r="R6" s="12"/>
      <c r="S6" s="12"/>
      <c r="T6" s="12"/>
      <c r="U6" s="12"/>
      <c r="V6" s="12"/>
      <c r="W6" s="12"/>
      <c r="X6" s="12"/>
      <c r="Y6" s="12"/>
      <c r="Z6" s="12"/>
    </row>
    <row r="7" spans="1:26" ht="9.75" customHeight="1" x14ac:dyDescent="0.2">
      <c r="A7" s="12"/>
      <c r="B7" s="12"/>
      <c r="C7" s="12"/>
      <c r="D7" s="12"/>
      <c r="E7" s="12"/>
      <c r="F7" s="12"/>
      <c r="G7" s="12"/>
      <c r="H7" s="12"/>
      <c r="I7" s="12"/>
      <c r="J7" s="12"/>
      <c r="K7" s="12"/>
      <c r="L7" s="33"/>
      <c r="M7" s="33"/>
      <c r="N7" s="101"/>
      <c r="O7" s="12"/>
      <c r="P7" s="12"/>
      <c r="Q7" s="12"/>
      <c r="R7" s="12"/>
      <c r="S7" s="12"/>
      <c r="T7" s="12"/>
      <c r="U7" s="12"/>
      <c r="V7" s="12"/>
      <c r="W7" s="12"/>
      <c r="X7" s="12"/>
      <c r="Y7" s="12"/>
      <c r="Z7" s="12"/>
    </row>
    <row r="8" spans="1:26" ht="9.75" customHeight="1" x14ac:dyDescent="0.2">
      <c r="A8" s="12"/>
      <c r="B8" s="12"/>
      <c r="C8" s="12"/>
      <c r="D8" s="12"/>
      <c r="E8" s="12"/>
      <c r="F8" s="12"/>
      <c r="G8" s="12"/>
      <c r="H8" s="12"/>
      <c r="I8" s="12"/>
      <c r="J8" s="12"/>
      <c r="K8" s="12"/>
      <c r="L8" s="33"/>
      <c r="M8" s="33"/>
      <c r="N8" s="101"/>
      <c r="O8" s="12"/>
      <c r="P8" s="12"/>
      <c r="Q8" s="12"/>
      <c r="R8" s="12"/>
      <c r="S8" s="12"/>
      <c r="T8" s="12"/>
      <c r="U8" s="12"/>
      <c r="V8" s="12"/>
      <c r="W8" s="12"/>
      <c r="X8" s="12"/>
      <c r="Y8" s="12"/>
      <c r="Z8" s="12"/>
    </row>
    <row r="9" spans="1:26" ht="9.75" customHeight="1" x14ac:dyDescent="0.2">
      <c r="A9" s="12"/>
      <c r="B9" s="12"/>
      <c r="C9" s="12"/>
      <c r="D9" s="12"/>
      <c r="E9" s="12"/>
      <c r="F9" s="12"/>
      <c r="G9" s="12"/>
      <c r="H9" s="12"/>
      <c r="I9" s="12"/>
      <c r="J9" s="12"/>
      <c r="K9" s="12"/>
      <c r="L9" s="33"/>
      <c r="M9" s="33"/>
      <c r="N9" s="101"/>
      <c r="O9" s="12"/>
      <c r="P9" s="12"/>
      <c r="Q9" s="12"/>
      <c r="R9" s="12"/>
      <c r="S9" s="12"/>
      <c r="T9" s="12"/>
      <c r="U9" s="12"/>
      <c r="V9" s="12"/>
      <c r="W9" s="12"/>
      <c r="X9" s="12"/>
      <c r="Y9" s="12"/>
      <c r="Z9" s="12"/>
    </row>
    <row r="10" spans="1:26" ht="31.5" customHeight="1" x14ac:dyDescent="0.2">
      <c r="A10" s="12"/>
      <c r="B10" s="12"/>
      <c r="C10" s="12"/>
      <c r="D10" s="12"/>
      <c r="E10" s="12"/>
      <c r="F10" s="12"/>
      <c r="G10" s="12"/>
      <c r="H10" s="12"/>
      <c r="I10" s="12"/>
      <c r="J10" s="12"/>
      <c r="K10" s="12"/>
      <c r="L10" s="33"/>
      <c r="M10" s="33"/>
      <c r="N10" s="101"/>
      <c r="O10" s="12"/>
      <c r="P10" s="12"/>
      <c r="Q10" s="12"/>
      <c r="R10" s="12"/>
      <c r="S10" s="12"/>
      <c r="T10" s="12"/>
      <c r="U10" s="12"/>
      <c r="V10" s="12"/>
      <c r="W10" s="12"/>
      <c r="X10" s="12"/>
      <c r="Y10" s="12"/>
      <c r="Z10" s="12"/>
    </row>
    <row r="11" spans="1:26" ht="24.75" customHeight="1" x14ac:dyDescent="0.2">
      <c r="A11" s="12"/>
      <c r="B11" s="12"/>
      <c r="C11" s="12"/>
      <c r="D11" s="12"/>
      <c r="E11" s="12"/>
      <c r="F11" s="12"/>
      <c r="G11" s="12"/>
      <c r="H11" s="12"/>
      <c r="I11" s="12"/>
      <c r="J11" s="12"/>
      <c r="K11" s="12"/>
      <c r="L11" s="33"/>
      <c r="M11" s="33"/>
      <c r="N11" s="101"/>
      <c r="O11" s="12"/>
      <c r="P11" s="12"/>
      <c r="Q11" s="12"/>
      <c r="R11" s="12"/>
      <c r="S11" s="12"/>
      <c r="T11" s="12"/>
      <c r="U11" s="12"/>
      <c r="V11" s="12"/>
      <c r="W11" s="12"/>
      <c r="X11" s="12"/>
      <c r="Y11" s="12"/>
      <c r="Z11" s="12"/>
    </row>
    <row r="12" spans="1:26" ht="20.25" customHeight="1" x14ac:dyDescent="0.2">
      <c r="A12" s="12"/>
      <c r="B12" s="12"/>
      <c r="C12" s="12"/>
      <c r="D12" s="12"/>
      <c r="E12" s="12"/>
      <c r="F12" s="12"/>
      <c r="G12" s="12"/>
      <c r="H12" s="12"/>
      <c r="I12" s="12"/>
      <c r="J12" s="12"/>
      <c r="K12" s="12"/>
      <c r="L12" s="33"/>
      <c r="M12" s="33"/>
      <c r="N12" s="101"/>
      <c r="O12" s="12"/>
      <c r="P12" s="12"/>
      <c r="Q12" s="12"/>
      <c r="R12" s="12"/>
      <c r="S12" s="12"/>
      <c r="T12" s="12"/>
      <c r="U12" s="12"/>
      <c r="V12" s="12"/>
      <c r="W12" s="12"/>
      <c r="X12" s="12"/>
      <c r="Y12" s="12"/>
      <c r="Z12" s="12"/>
    </row>
    <row r="13" spans="1:26" ht="9.75" customHeight="1" x14ac:dyDescent="0.2">
      <c r="A13" s="12"/>
      <c r="B13" s="12"/>
      <c r="C13" s="12"/>
      <c r="D13" s="12"/>
      <c r="E13" s="12"/>
      <c r="F13" s="12"/>
      <c r="G13" s="12"/>
      <c r="H13" s="12"/>
      <c r="I13" s="12"/>
      <c r="J13" s="12"/>
      <c r="K13" s="12"/>
      <c r="L13" s="33"/>
      <c r="M13" s="33"/>
      <c r="N13" s="101"/>
      <c r="O13" s="12"/>
      <c r="P13" s="12"/>
      <c r="Q13" s="12"/>
      <c r="R13" s="12"/>
      <c r="S13" s="12"/>
      <c r="T13" s="12"/>
      <c r="U13" s="12"/>
      <c r="V13" s="12"/>
      <c r="W13" s="12"/>
      <c r="X13" s="12"/>
      <c r="Y13" s="12"/>
      <c r="Z13" s="12"/>
    </row>
    <row r="14" spans="1:26" ht="19.5" customHeight="1" x14ac:dyDescent="0.2">
      <c r="A14" s="12"/>
      <c r="B14" s="12"/>
      <c r="C14" s="385" t="s">
        <v>427</v>
      </c>
      <c r="D14" s="291"/>
      <c r="E14" s="291"/>
      <c r="F14" s="291"/>
      <c r="G14" s="291"/>
      <c r="H14" s="291"/>
      <c r="I14" s="291"/>
      <c r="J14" s="291"/>
      <c r="K14" s="219"/>
      <c r="L14" s="33"/>
      <c r="M14" s="33"/>
      <c r="N14" s="101"/>
      <c r="O14" s="12"/>
      <c r="P14" s="12"/>
      <c r="Q14" s="12"/>
      <c r="R14" s="12"/>
      <c r="S14" s="12"/>
      <c r="T14" s="12"/>
      <c r="U14" s="12"/>
      <c r="V14" s="12"/>
      <c r="W14" s="12"/>
      <c r="X14" s="12"/>
      <c r="Y14" s="12"/>
      <c r="Z14" s="12"/>
    </row>
    <row r="15" spans="1:26" ht="33" customHeight="1" x14ac:dyDescent="0.2">
      <c r="A15" s="12"/>
      <c r="B15" s="12"/>
      <c r="C15" s="293" t="s">
        <v>428</v>
      </c>
      <c r="D15" s="291"/>
      <c r="E15" s="291"/>
      <c r="F15" s="291"/>
      <c r="G15" s="291"/>
      <c r="H15" s="291"/>
      <c r="I15" s="291"/>
      <c r="J15" s="291"/>
      <c r="K15" s="219"/>
      <c r="L15" s="33"/>
      <c r="M15" s="33"/>
      <c r="N15" s="101"/>
      <c r="O15" s="12"/>
      <c r="P15" s="12"/>
      <c r="Q15" s="12"/>
      <c r="R15" s="12"/>
      <c r="S15" s="12"/>
      <c r="T15" s="12"/>
      <c r="U15" s="12"/>
      <c r="V15" s="12"/>
      <c r="W15" s="12"/>
      <c r="X15" s="12"/>
      <c r="Y15" s="12"/>
      <c r="Z15" s="12"/>
    </row>
    <row r="16" spans="1:26" ht="9.75" customHeight="1" x14ac:dyDescent="0.2">
      <c r="A16" s="12"/>
      <c r="B16" s="12"/>
      <c r="C16" s="14"/>
      <c r="D16" s="14"/>
      <c r="E16" s="12"/>
      <c r="F16" s="15"/>
      <c r="G16" s="12"/>
      <c r="H16" s="12"/>
      <c r="I16" s="12"/>
      <c r="J16" s="12"/>
      <c r="K16" s="12"/>
      <c r="L16" s="33"/>
      <c r="M16" s="33"/>
      <c r="N16" s="101"/>
      <c r="O16" s="12"/>
      <c r="P16" s="12"/>
      <c r="Q16" s="12"/>
      <c r="R16" s="12"/>
      <c r="S16" s="12"/>
      <c r="T16" s="12"/>
      <c r="U16" s="12"/>
      <c r="V16" s="12"/>
      <c r="W16" s="12"/>
      <c r="X16" s="12"/>
      <c r="Y16" s="12"/>
      <c r="Z16" s="12"/>
    </row>
    <row r="17" spans="1:26" ht="36.75" customHeight="1" x14ac:dyDescent="0.2">
      <c r="A17" s="12"/>
      <c r="B17" s="386" t="s">
        <v>86</v>
      </c>
      <c r="C17" s="387" t="s">
        <v>429</v>
      </c>
      <c r="D17" s="388" t="s">
        <v>1</v>
      </c>
      <c r="E17" s="388" t="s">
        <v>430</v>
      </c>
      <c r="F17" s="389" t="s">
        <v>431</v>
      </c>
      <c r="G17" s="390" t="s">
        <v>91</v>
      </c>
      <c r="H17" s="391"/>
      <c r="I17" s="392"/>
      <c r="J17" s="389" t="s">
        <v>432</v>
      </c>
      <c r="K17" s="383" t="s">
        <v>123</v>
      </c>
      <c r="L17" s="318"/>
      <c r="M17" s="318"/>
      <c r="N17" s="384"/>
      <c r="O17" s="12"/>
      <c r="P17" s="12"/>
      <c r="Q17" s="12"/>
      <c r="R17" s="12"/>
      <c r="S17" s="12"/>
      <c r="T17" s="12"/>
      <c r="U17" s="12"/>
      <c r="V17" s="12"/>
      <c r="W17" s="12"/>
      <c r="X17" s="12"/>
      <c r="Y17" s="12"/>
      <c r="Z17" s="12"/>
    </row>
    <row r="18" spans="1:26" ht="29.25" customHeight="1" x14ac:dyDescent="0.2">
      <c r="A18" s="12"/>
      <c r="B18" s="362"/>
      <c r="C18" s="362"/>
      <c r="D18" s="362"/>
      <c r="E18" s="362"/>
      <c r="F18" s="362"/>
      <c r="G18" s="393" t="s">
        <v>2</v>
      </c>
      <c r="H18" s="388" t="s">
        <v>3</v>
      </c>
      <c r="I18" s="388" t="s">
        <v>433</v>
      </c>
      <c r="J18" s="362"/>
      <c r="K18" s="371"/>
      <c r="L18" s="312"/>
      <c r="M18" s="312"/>
      <c r="N18" s="312"/>
      <c r="O18" s="12"/>
      <c r="P18" s="12"/>
      <c r="Q18" s="12"/>
      <c r="R18" s="12"/>
      <c r="S18" s="12"/>
      <c r="T18" s="12"/>
      <c r="U18" s="12"/>
      <c r="V18" s="12"/>
      <c r="W18" s="12"/>
      <c r="X18" s="12"/>
      <c r="Y18" s="12"/>
      <c r="Z18" s="12"/>
    </row>
    <row r="19" spans="1:26" ht="103.5" customHeight="1" x14ac:dyDescent="0.2">
      <c r="A19" s="12"/>
      <c r="B19" s="363"/>
      <c r="C19" s="363"/>
      <c r="D19" s="363"/>
      <c r="E19" s="353"/>
      <c r="F19" s="363"/>
      <c r="G19" s="363"/>
      <c r="H19" s="363"/>
      <c r="I19" s="363"/>
      <c r="J19" s="363"/>
      <c r="K19" s="376"/>
      <c r="L19" s="312"/>
      <c r="M19" s="312"/>
      <c r="N19" s="312"/>
      <c r="O19" s="12"/>
      <c r="P19" s="12"/>
      <c r="Q19" s="12"/>
      <c r="R19" s="12"/>
      <c r="S19" s="12"/>
      <c r="T19" s="12"/>
      <c r="U19" s="12"/>
      <c r="V19" s="12"/>
      <c r="W19" s="12"/>
      <c r="X19" s="12"/>
      <c r="Y19" s="12"/>
      <c r="Z19" s="12"/>
    </row>
    <row r="20" spans="1:26" ht="44.25" customHeight="1" x14ac:dyDescent="0.2">
      <c r="A20" s="12"/>
      <c r="B20" s="229" t="str">
        <f>+LEFT(C20,4)</f>
        <v>16.1</v>
      </c>
      <c r="C20" s="279" t="s">
        <v>434</v>
      </c>
      <c r="D20" s="231" t="s">
        <v>435</v>
      </c>
      <c r="E20" s="462" t="s">
        <v>742</v>
      </c>
      <c r="F20" s="235">
        <v>3</v>
      </c>
      <c r="G20" s="102">
        <v>1</v>
      </c>
      <c r="H20" s="451" t="s">
        <v>711</v>
      </c>
      <c r="I20" s="236" t="s">
        <v>436</v>
      </c>
      <c r="J20" s="265">
        <v>3</v>
      </c>
      <c r="K20" s="270"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23">
        <f>+IF(K20="",312,IF(K20="Deficiencia de control mayor (diseño y ejecución)",320,IF(K20="Deficiencia de control (diseño o ejecución)",340,IF(K20="Oportunidad de mejora",360,380))))</f>
        <v>380</v>
      </c>
      <c r="M20" s="313">
        <v>5.8745000000000003</v>
      </c>
      <c r="N20" s="382">
        <f>+L20+M20</f>
        <v>385.87450000000001</v>
      </c>
      <c r="O20" s="12"/>
      <c r="P20" s="12"/>
      <c r="Q20" s="12"/>
      <c r="R20" s="12"/>
      <c r="S20" s="12"/>
      <c r="T20" s="12"/>
      <c r="U20" s="12"/>
      <c r="V20" s="12"/>
      <c r="W20" s="12"/>
      <c r="X20" s="12"/>
      <c r="Y20" s="12"/>
      <c r="Z20" s="12"/>
    </row>
    <row r="21" spans="1:26" ht="204.75" x14ac:dyDescent="0.2">
      <c r="A21" s="12"/>
      <c r="B21" s="230"/>
      <c r="C21" s="230"/>
      <c r="D21" s="232"/>
      <c r="E21" s="232"/>
      <c r="F21" s="232"/>
      <c r="G21" s="104">
        <v>2</v>
      </c>
      <c r="H21" s="451" t="s">
        <v>675</v>
      </c>
      <c r="I21" s="232"/>
      <c r="J21" s="266"/>
      <c r="K21" s="271"/>
      <c r="L21" s="224"/>
      <c r="M21" s="312"/>
      <c r="N21" s="312"/>
      <c r="O21" s="12"/>
      <c r="P21" s="12"/>
      <c r="Q21" s="12"/>
      <c r="R21" s="12"/>
      <c r="S21" s="12"/>
      <c r="T21" s="12"/>
      <c r="U21" s="12"/>
      <c r="V21" s="12"/>
      <c r="W21" s="12"/>
      <c r="X21" s="12"/>
      <c r="Y21" s="12"/>
      <c r="Z21" s="12"/>
    </row>
    <row r="22" spans="1:26" ht="54.75" customHeight="1" x14ac:dyDescent="0.2">
      <c r="A22" s="12"/>
      <c r="B22" s="230"/>
      <c r="C22" s="230"/>
      <c r="D22" s="232"/>
      <c r="E22" s="234"/>
      <c r="F22" s="234"/>
      <c r="G22" s="104">
        <v>3</v>
      </c>
      <c r="H22" s="465" t="s">
        <v>743</v>
      </c>
      <c r="I22" s="234"/>
      <c r="J22" s="267"/>
      <c r="K22" s="272"/>
      <c r="L22" s="225"/>
      <c r="M22" s="312"/>
      <c r="N22" s="312"/>
      <c r="O22" s="12"/>
      <c r="P22" s="12"/>
      <c r="Q22" s="12"/>
      <c r="R22" s="12"/>
      <c r="S22" s="12"/>
      <c r="T22" s="12"/>
      <c r="U22" s="12"/>
      <c r="V22" s="12"/>
      <c r="W22" s="12"/>
      <c r="X22" s="12"/>
      <c r="Y22" s="12"/>
      <c r="Z22" s="12"/>
    </row>
    <row r="23" spans="1:26" ht="204.75" x14ac:dyDescent="0.2">
      <c r="A23" s="12"/>
      <c r="B23" s="229" t="str">
        <f>+LEFT(C23,4)</f>
        <v>16.2</v>
      </c>
      <c r="C23" s="229" t="s">
        <v>437</v>
      </c>
      <c r="D23" s="231" t="s">
        <v>435</v>
      </c>
      <c r="E23" s="237" t="s">
        <v>438</v>
      </c>
      <c r="F23" s="235">
        <v>3</v>
      </c>
      <c r="G23" s="102">
        <v>1</v>
      </c>
      <c r="H23" s="451" t="s">
        <v>675</v>
      </c>
      <c r="I23" s="455" t="s">
        <v>744</v>
      </c>
      <c r="J23" s="265">
        <v>3</v>
      </c>
      <c r="K23" s="270"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23">
        <f>+IF(K23="",312,IF(K23="Deficiencia de control mayor (diseño y ejecución)",320,IF(K23="Deficiencia de control (diseño o ejecución)",340,IF(K23="Oportunidad de mejora",360,380))))</f>
        <v>380</v>
      </c>
      <c r="M23" s="313">
        <v>5.9653999999999998</v>
      </c>
      <c r="N23" s="382">
        <f>+L23+M23</f>
        <v>385.96539999999999</v>
      </c>
      <c r="O23" s="12"/>
      <c r="P23" s="12"/>
      <c r="Q23" s="12"/>
      <c r="R23" s="12"/>
      <c r="S23" s="12"/>
      <c r="T23" s="12"/>
      <c r="U23" s="12"/>
      <c r="V23" s="12"/>
      <c r="W23" s="12"/>
      <c r="X23" s="12"/>
      <c r="Y23" s="12"/>
      <c r="Z23" s="12"/>
    </row>
    <row r="24" spans="1:26" ht="232.5" customHeight="1" x14ac:dyDescent="0.2">
      <c r="A24" s="12"/>
      <c r="B24" s="230"/>
      <c r="C24" s="230"/>
      <c r="D24" s="232"/>
      <c r="E24" s="232"/>
      <c r="F24" s="232"/>
      <c r="G24" s="395">
        <v>2</v>
      </c>
      <c r="H24" s="454" t="s">
        <v>679</v>
      </c>
      <c r="I24" s="232"/>
      <c r="J24" s="266"/>
      <c r="K24" s="271"/>
      <c r="L24" s="224"/>
      <c r="M24" s="312"/>
      <c r="N24" s="312"/>
      <c r="O24" s="12"/>
      <c r="P24" s="12"/>
      <c r="Q24" s="12"/>
      <c r="R24" s="12"/>
      <c r="S24" s="12"/>
      <c r="T24" s="12"/>
      <c r="U24" s="12"/>
      <c r="V24" s="12"/>
      <c r="W24" s="12"/>
      <c r="X24" s="12"/>
      <c r="Y24" s="12"/>
      <c r="Z24" s="12"/>
    </row>
    <row r="25" spans="1:26" ht="32.25" customHeight="1" x14ac:dyDescent="0.2">
      <c r="A25" s="12"/>
      <c r="B25" s="230"/>
      <c r="C25" s="230"/>
      <c r="D25" s="232"/>
      <c r="E25" s="234"/>
      <c r="F25" s="234"/>
      <c r="G25" s="239"/>
      <c r="H25" s="228"/>
      <c r="I25" s="234"/>
      <c r="J25" s="267"/>
      <c r="K25" s="272"/>
      <c r="L25" s="225"/>
      <c r="M25" s="312"/>
      <c r="N25" s="312"/>
      <c r="O25" s="12"/>
      <c r="P25" s="12"/>
      <c r="Q25" s="12"/>
      <c r="R25" s="12"/>
      <c r="S25" s="12"/>
      <c r="T25" s="12"/>
      <c r="U25" s="12"/>
      <c r="V25" s="12"/>
      <c r="W25" s="12"/>
      <c r="X25" s="12"/>
      <c r="Y25" s="12"/>
      <c r="Z25" s="12"/>
    </row>
    <row r="26" spans="1:26" ht="126.75" customHeight="1" x14ac:dyDescent="0.2">
      <c r="A26" s="12"/>
      <c r="B26" s="229" t="str">
        <f>+LEFT(C26,4)</f>
        <v>16.3</v>
      </c>
      <c r="C26" s="229" t="s">
        <v>439</v>
      </c>
      <c r="D26" s="231" t="s">
        <v>440</v>
      </c>
      <c r="E26" s="237" t="s">
        <v>441</v>
      </c>
      <c r="F26" s="235">
        <v>3</v>
      </c>
      <c r="G26" s="235">
        <v>1</v>
      </c>
      <c r="H26" s="454" t="s">
        <v>745</v>
      </c>
      <c r="I26" s="236" t="s">
        <v>442</v>
      </c>
      <c r="J26" s="265">
        <v>3</v>
      </c>
      <c r="K26" s="270"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23">
        <f>+IF(K26="",312,IF(K26="Deficiencia de control mayor (diseño y ejecución)",320,IF(K26="Deficiencia de control (diseño o ejecución)",340,IF(K26="Oportunidad de mejora",360,380))))</f>
        <v>380</v>
      </c>
      <c r="M26" s="313">
        <v>6.0122999999999998</v>
      </c>
      <c r="N26" s="382">
        <f>+L26+M26</f>
        <v>386.01229999999998</v>
      </c>
      <c r="O26" s="12"/>
      <c r="P26" s="12"/>
      <c r="Q26" s="12"/>
      <c r="R26" s="12"/>
      <c r="S26" s="12"/>
      <c r="T26" s="12"/>
      <c r="U26" s="12"/>
      <c r="V26" s="12"/>
      <c r="W26" s="12"/>
      <c r="X26" s="12"/>
      <c r="Y26" s="12"/>
      <c r="Z26" s="12"/>
    </row>
    <row r="27" spans="1:26" ht="331.5" customHeight="1" x14ac:dyDescent="0.2">
      <c r="A27" s="12"/>
      <c r="B27" s="230"/>
      <c r="C27" s="230"/>
      <c r="D27" s="232"/>
      <c r="E27" s="232"/>
      <c r="F27" s="232"/>
      <c r="G27" s="228"/>
      <c r="H27" s="228"/>
      <c r="I27" s="232"/>
      <c r="J27" s="266"/>
      <c r="K27" s="271"/>
      <c r="L27" s="224"/>
      <c r="M27" s="312"/>
      <c r="N27" s="312"/>
      <c r="O27" s="12"/>
      <c r="P27" s="12"/>
      <c r="Q27" s="12"/>
      <c r="R27" s="12"/>
      <c r="S27" s="12"/>
      <c r="T27" s="12"/>
      <c r="U27" s="12"/>
      <c r="V27" s="12"/>
      <c r="W27" s="12"/>
      <c r="X27" s="12"/>
      <c r="Y27" s="12"/>
      <c r="Z27" s="12"/>
    </row>
    <row r="28" spans="1:26" ht="91.5" customHeight="1" x14ac:dyDescent="0.2">
      <c r="A28" s="12"/>
      <c r="B28" s="230"/>
      <c r="C28" s="230"/>
      <c r="D28" s="232"/>
      <c r="E28" s="234"/>
      <c r="F28" s="234"/>
      <c r="G28" s="104">
        <v>2</v>
      </c>
      <c r="H28" s="25" t="s">
        <v>443</v>
      </c>
      <c r="I28" s="234"/>
      <c r="J28" s="267"/>
      <c r="K28" s="272"/>
      <c r="L28" s="225"/>
      <c r="M28" s="312"/>
      <c r="N28" s="312"/>
      <c r="O28" s="12"/>
      <c r="P28" s="12"/>
      <c r="Q28" s="12"/>
      <c r="R28" s="12"/>
      <c r="S28" s="12"/>
      <c r="T28" s="12"/>
      <c r="U28" s="12"/>
      <c r="V28" s="12"/>
      <c r="W28" s="12"/>
      <c r="X28" s="12"/>
      <c r="Y28" s="12"/>
      <c r="Z28" s="12"/>
    </row>
    <row r="29" spans="1:26" ht="41.25" customHeight="1" x14ac:dyDescent="0.2">
      <c r="A29" s="12"/>
      <c r="B29" s="229" t="str">
        <f>+LEFT(C29,4)</f>
        <v>16.4</v>
      </c>
      <c r="C29" s="229" t="s">
        <v>444</v>
      </c>
      <c r="D29" s="231" t="s">
        <v>445</v>
      </c>
      <c r="E29" s="237" t="s">
        <v>446</v>
      </c>
      <c r="F29" s="235">
        <v>3</v>
      </c>
      <c r="G29" s="102">
        <v>1</v>
      </c>
      <c r="H29" s="26" t="s">
        <v>447</v>
      </c>
      <c r="I29" s="236" t="s">
        <v>448</v>
      </c>
      <c r="J29" s="265">
        <v>3</v>
      </c>
      <c r="K29" s="270"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23">
        <f>+IF(K29="",312,IF(K29="Deficiencia de control mayor (diseño y ejecución)",320,IF(K29="Deficiencia de control (diseño o ejecución)",340,IF(K29="Oportunidad de mejora",360,380))))</f>
        <v>380</v>
      </c>
      <c r="M29" s="313">
        <v>6.1235999999999997</v>
      </c>
      <c r="N29" s="382">
        <f>+L29+M29</f>
        <v>386.12360000000001</v>
      </c>
      <c r="O29" s="12"/>
      <c r="P29" s="12"/>
      <c r="Q29" s="12"/>
      <c r="R29" s="12"/>
      <c r="S29" s="12"/>
      <c r="T29" s="12"/>
      <c r="U29" s="12"/>
      <c r="V29" s="12"/>
      <c r="W29" s="12"/>
      <c r="X29" s="12"/>
      <c r="Y29" s="12"/>
      <c r="Z29" s="12"/>
    </row>
    <row r="30" spans="1:26" ht="63" x14ac:dyDescent="0.2">
      <c r="A30" s="12"/>
      <c r="B30" s="230"/>
      <c r="C30" s="230"/>
      <c r="D30" s="232"/>
      <c r="E30" s="232"/>
      <c r="F30" s="232"/>
      <c r="G30" s="105">
        <v>2</v>
      </c>
      <c r="H30" s="451" t="s">
        <v>717</v>
      </c>
      <c r="I30" s="232"/>
      <c r="J30" s="266"/>
      <c r="K30" s="271"/>
      <c r="L30" s="224"/>
      <c r="M30" s="312"/>
      <c r="N30" s="312"/>
      <c r="O30" s="12"/>
      <c r="P30" s="12"/>
      <c r="Q30" s="12"/>
      <c r="R30" s="12"/>
      <c r="S30" s="12"/>
      <c r="T30" s="12"/>
      <c r="U30" s="12"/>
      <c r="V30" s="12"/>
      <c r="W30" s="12"/>
      <c r="X30" s="12"/>
      <c r="Y30" s="12"/>
      <c r="Z30" s="12"/>
    </row>
    <row r="31" spans="1:26" ht="47.25" x14ac:dyDescent="0.2">
      <c r="A31" s="12"/>
      <c r="B31" s="230"/>
      <c r="C31" s="230"/>
      <c r="D31" s="232"/>
      <c r="E31" s="234"/>
      <c r="F31" s="234"/>
      <c r="G31" s="104">
        <v>3</v>
      </c>
      <c r="H31" s="25" t="s">
        <v>449</v>
      </c>
      <c r="I31" s="234"/>
      <c r="J31" s="267"/>
      <c r="K31" s="272"/>
      <c r="L31" s="225"/>
      <c r="M31" s="312"/>
      <c r="N31" s="312"/>
      <c r="O31" s="12"/>
      <c r="P31" s="12"/>
      <c r="Q31" s="12"/>
      <c r="R31" s="12"/>
      <c r="S31" s="12"/>
      <c r="T31" s="12"/>
      <c r="U31" s="12"/>
      <c r="V31" s="12"/>
      <c r="W31" s="12"/>
      <c r="X31" s="12"/>
      <c r="Y31" s="12"/>
      <c r="Z31" s="12"/>
    </row>
    <row r="32" spans="1:26" ht="54" customHeight="1" x14ac:dyDescent="0.2">
      <c r="A32" s="12"/>
      <c r="B32" s="229" t="str">
        <f>+LEFT(C32,4)</f>
        <v>16.5</v>
      </c>
      <c r="C32" s="229" t="s">
        <v>450</v>
      </c>
      <c r="D32" s="231" t="s">
        <v>258</v>
      </c>
      <c r="E32" s="237" t="s">
        <v>451</v>
      </c>
      <c r="F32" s="235">
        <v>3</v>
      </c>
      <c r="G32" s="102">
        <v>1</v>
      </c>
      <c r="H32" s="48" t="s">
        <v>452</v>
      </c>
      <c r="I32" s="236" t="s">
        <v>453</v>
      </c>
      <c r="J32" s="265">
        <v>3</v>
      </c>
      <c r="K32" s="27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23">
        <f>+IF(K32="",312,IF(K32="Deficiencia de control mayor (diseño y ejecución)",320,IF(K32="Deficiencia de control (diseño o ejecución)",340,IF(K32="Oportunidad de mejora",360,380))))</f>
        <v>380</v>
      </c>
      <c r="M32" s="313">
        <v>6.2135999999999996</v>
      </c>
      <c r="N32" s="382">
        <f>+L32+M32</f>
        <v>386.21359999999999</v>
      </c>
      <c r="O32" s="12"/>
      <c r="P32" s="12"/>
      <c r="Q32" s="12"/>
      <c r="R32" s="12"/>
      <c r="S32" s="12"/>
      <c r="T32" s="12"/>
      <c r="U32" s="12"/>
      <c r="V32" s="12"/>
      <c r="W32" s="12"/>
      <c r="X32" s="12"/>
      <c r="Y32" s="12"/>
      <c r="Z32" s="12"/>
    </row>
    <row r="33" spans="1:26" ht="87" customHeight="1" x14ac:dyDescent="0.2">
      <c r="A33" s="12"/>
      <c r="B33" s="230"/>
      <c r="C33" s="230"/>
      <c r="D33" s="232"/>
      <c r="E33" s="234"/>
      <c r="F33" s="234"/>
      <c r="G33" s="104">
        <v>2</v>
      </c>
      <c r="H33" s="25" t="s">
        <v>454</v>
      </c>
      <c r="I33" s="234"/>
      <c r="J33" s="267"/>
      <c r="K33" s="272"/>
      <c r="L33" s="225"/>
      <c r="M33" s="312"/>
      <c r="N33" s="312"/>
      <c r="O33" s="12"/>
      <c r="P33" s="12"/>
      <c r="Q33" s="12"/>
      <c r="R33" s="12"/>
      <c r="S33" s="12"/>
      <c r="T33" s="12"/>
      <c r="U33" s="12"/>
      <c r="V33" s="12"/>
      <c r="W33" s="12"/>
      <c r="X33" s="12"/>
      <c r="Y33" s="12"/>
      <c r="Z33" s="12"/>
    </row>
    <row r="34" spans="1:26" ht="22.5" customHeight="1" x14ac:dyDescent="0.2">
      <c r="A34" s="12"/>
      <c r="B34" s="387"/>
      <c r="C34" s="387" t="s">
        <v>455</v>
      </c>
      <c r="D34" s="388" t="s">
        <v>1</v>
      </c>
      <c r="E34" s="388" t="s">
        <v>456</v>
      </c>
      <c r="F34" s="389" t="s">
        <v>457</v>
      </c>
      <c r="G34" s="390" t="s">
        <v>91</v>
      </c>
      <c r="H34" s="391"/>
      <c r="I34" s="392"/>
      <c r="J34" s="389" t="s">
        <v>458</v>
      </c>
      <c r="K34" s="383" t="s">
        <v>123</v>
      </c>
      <c r="L34" s="318"/>
      <c r="M34" s="318"/>
      <c r="N34" s="384"/>
      <c r="O34" s="12"/>
      <c r="P34" s="12"/>
      <c r="Q34" s="12"/>
      <c r="R34" s="12"/>
      <c r="S34" s="12"/>
      <c r="T34" s="12"/>
      <c r="U34" s="12"/>
      <c r="V34" s="12"/>
      <c r="W34" s="12"/>
      <c r="X34" s="12"/>
      <c r="Y34" s="12"/>
      <c r="Z34" s="12"/>
    </row>
    <row r="35" spans="1:26" ht="22.5" customHeight="1" x14ac:dyDescent="0.2">
      <c r="A35" s="12"/>
      <c r="B35" s="362"/>
      <c r="C35" s="362"/>
      <c r="D35" s="362"/>
      <c r="E35" s="362"/>
      <c r="F35" s="362"/>
      <c r="G35" s="393" t="s">
        <v>2</v>
      </c>
      <c r="H35" s="388" t="s">
        <v>3</v>
      </c>
      <c r="I35" s="388" t="s">
        <v>433</v>
      </c>
      <c r="J35" s="362"/>
      <c r="K35" s="371"/>
      <c r="L35" s="312"/>
      <c r="M35" s="312"/>
      <c r="N35" s="312"/>
      <c r="O35" s="12"/>
      <c r="P35" s="12"/>
      <c r="Q35" s="12"/>
      <c r="R35" s="12"/>
      <c r="S35" s="12"/>
      <c r="T35" s="12"/>
      <c r="U35" s="12"/>
      <c r="V35" s="12"/>
      <c r="W35" s="12"/>
      <c r="X35" s="12"/>
      <c r="Y35" s="12"/>
      <c r="Z35" s="12"/>
    </row>
    <row r="36" spans="1:26" ht="114.75" customHeight="1" x14ac:dyDescent="0.2">
      <c r="A36" s="12"/>
      <c r="B36" s="363"/>
      <c r="C36" s="363"/>
      <c r="D36" s="363"/>
      <c r="E36" s="353"/>
      <c r="F36" s="363"/>
      <c r="G36" s="363"/>
      <c r="H36" s="363"/>
      <c r="I36" s="363"/>
      <c r="J36" s="363"/>
      <c r="K36" s="376"/>
      <c r="L36" s="312"/>
      <c r="M36" s="312"/>
      <c r="N36" s="312"/>
      <c r="O36" s="12"/>
      <c r="P36" s="12"/>
      <c r="Q36" s="12"/>
      <c r="R36" s="12"/>
      <c r="S36" s="12"/>
      <c r="T36" s="12"/>
      <c r="U36" s="12"/>
      <c r="V36" s="12"/>
      <c r="W36" s="12"/>
      <c r="X36" s="12"/>
      <c r="Y36" s="12"/>
      <c r="Z36" s="12"/>
    </row>
    <row r="37" spans="1:26" ht="141.75" customHeight="1" x14ac:dyDescent="0.2">
      <c r="A37" s="12"/>
      <c r="B37" s="21" t="str">
        <f t="shared" ref="B37:B38" si="0">+LEFT(C37,5)</f>
        <v xml:space="preserve">17.1 </v>
      </c>
      <c r="C37" s="21" t="s">
        <v>459</v>
      </c>
      <c r="D37" s="22" t="s">
        <v>258</v>
      </c>
      <c r="E37" s="51" t="s">
        <v>460</v>
      </c>
      <c r="F37" s="29">
        <v>3</v>
      </c>
      <c r="G37" s="102">
        <v>1</v>
      </c>
      <c r="H37" s="25" t="s">
        <v>454</v>
      </c>
      <c r="I37" s="30" t="s">
        <v>453</v>
      </c>
      <c r="J37" s="65">
        <v>3</v>
      </c>
      <c r="K37" s="53" t="str">
        <f t="shared" ref="K37:K38"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54">
        <f t="shared" ref="L37:L38" si="2">+IF(K37="",312,IF(K37="Deficiencia de control mayor (diseño y ejecución)",320,IF(K37="Deficiencia de control (diseño o ejecución)",340,IF(K37="Oportunidad de mejora",360,380))))</f>
        <v>380</v>
      </c>
      <c r="M37" s="45">
        <v>6.3258000000000001</v>
      </c>
      <c r="N37" s="103">
        <f t="shared" ref="N37:N38" si="3">+L37+M37</f>
        <v>386.32580000000002</v>
      </c>
      <c r="O37" s="12"/>
      <c r="P37" s="12"/>
      <c r="Q37" s="12"/>
      <c r="R37" s="12"/>
      <c r="S37" s="12"/>
      <c r="T37" s="12"/>
      <c r="U37" s="12"/>
      <c r="V37" s="12"/>
      <c r="W37" s="12"/>
      <c r="X37" s="12"/>
      <c r="Y37" s="12"/>
      <c r="Z37" s="12"/>
    </row>
    <row r="38" spans="1:26" ht="54" customHeight="1" x14ac:dyDescent="0.2">
      <c r="A38" s="12"/>
      <c r="B38" s="229" t="str">
        <f t="shared" si="0"/>
        <v xml:space="preserve">17.2 </v>
      </c>
      <c r="C38" s="394" t="s">
        <v>461</v>
      </c>
      <c r="D38" s="231" t="s">
        <v>258</v>
      </c>
      <c r="E38" s="237" t="s">
        <v>462</v>
      </c>
      <c r="F38" s="235">
        <v>3</v>
      </c>
      <c r="G38" s="102">
        <v>1</v>
      </c>
      <c r="H38" s="48" t="s">
        <v>452</v>
      </c>
      <c r="I38" s="236" t="s">
        <v>463</v>
      </c>
      <c r="J38" s="265">
        <v>3</v>
      </c>
      <c r="K38" s="270" t="str">
        <f t="shared" si="1"/>
        <v>Mantenimiento del control</v>
      </c>
      <c r="L38" s="223">
        <f t="shared" si="2"/>
        <v>380</v>
      </c>
      <c r="M38" s="313">
        <v>6.4569000000000001</v>
      </c>
      <c r="N38" s="382">
        <f t="shared" si="3"/>
        <v>386.45690000000002</v>
      </c>
      <c r="O38" s="12"/>
      <c r="P38" s="12"/>
      <c r="Q38" s="12"/>
      <c r="R38" s="12"/>
      <c r="S38" s="12"/>
      <c r="T38" s="12"/>
      <c r="U38" s="12"/>
      <c r="V38" s="12"/>
      <c r="W38" s="12"/>
      <c r="X38" s="12"/>
      <c r="Y38" s="12"/>
      <c r="Z38" s="12"/>
    </row>
    <row r="39" spans="1:26" ht="82.5" customHeight="1" x14ac:dyDescent="0.2">
      <c r="A39" s="12"/>
      <c r="B39" s="230"/>
      <c r="C39" s="230"/>
      <c r="D39" s="232"/>
      <c r="E39" s="234"/>
      <c r="F39" s="234"/>
      <c r="G39" s="104">
        <v>2</v>
      </c>
      <c r="H39" s="25" t="s">
        <v>454</v>
      </c>
      <c r="I39" s="234"/>
      <c r="J39" s="267"/>
      <c r="K39" s="272"/>
      <c r="L39" s="225"/>
      <c r="M39" s="312"/>
      <c r="N39" s="312"/>
      <c r="O39" s="12"/>
      <c r="P39" s="12"/>
      <c r="Q39" s="12"/>
      <c r="R39" s="12"/>
      <c r="S39" s="12"/>
      <c r="T39" s="12"/>
      <c r="U39" s="12"/>
      <c r="V39" s="12"/>
      <c r="W39" s="12"/>
      <c r="X39" s="12"/>
      <c r="Y39" s="12"/>
      <c r="Z39" s="12"/>
    </row>
    <row r="40" spans="1:26" ht="97.5" customHeight="1" x14ac:dyDescent="0.2">
      <c r="A40" s="12"/>
      <c r="B40" s="21" t="str">
        <f t="shared" ref="B40:B43" si="4">+LEFT(C40,5)</f>
        <v xml:space="preserve">17.3 </v>
      </c>
      <c r="C40" s="21" t="s">
        <v>464</v>
      </c>
      <c r="D40" s="22" t="s">
        <v>258</v>
      </c>
      <c r="E40" s="51" t="s">
        <v>465</v>
      </c>
      <c r="F40" s="29">
        <v>3</v>
      </c>
      <c r="G40" s="102">
        <v>1</v>
      </c>
      <c r="H40" s="106" t="s">
        <v>466</v>
      </c>
      <c r="I40" s="30" t="s">
        <v>448</v>
      </c>
      <c r="J40" s="65">
        <v>3</v>
      </c>
      <c r="K40" s="53" t="str">
        <f t="shared" ref="K40:K43" si="5">+IF(OR(ISBLANK(F40),ISBLANK(J40)),"",IF(OR(AND(F40=1,J40=1),AND(F40=1,J40=2),AND(F40=1,J40=3)),"Deficiencia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54">
        <f t="shared" ref="L40:L43" si="6">+IF(K40="",312,IF(K40="Deficiencia de control mayor (diseño y ejecución)",320,IF(K40="Deficiencia de control (diseño o ejecución)",340,IF(K40="Oportunidad de mejora",360,380))))</f>
        <v>380</v>
      </c>
      <c r="M40" s="45">
        <v>6.5632000000000001</v>
      </c>
      <c r="N40" s="103">
        <f t="shared" ref="N40:N43" si="7">+L40+M40</f>
        <v>386.56319999999999</v>
      </c>
      <c r="O40" s="12"/>
      <c r="P40" s="12"/>
      <c r="Q40" s="12"/>
      <c r="R40" s="12"/>
      <c r="S40" s="12"/>
      <c r="T40" s="12"/>
      <c r="U40" s="12"/>
      <c r="V40" s="12"/>
      <c r="W40" s="12"/>
      <c r="X40" s="12"/>
      <c r="Y40" s="12"/>
      <c r="Z40" s="12"/>
    </row>
    <row r="41" spans="1:26" ht="78.75" x14ac:dyDescent="0.2">
      <c r="A41" s="12"/>
      <c r="B41" s="21" t="str">
        <f t="shared" si="4"/>
        <v xml:space="preserve">17.4 </v>
      </c>
      <c r="C41" s="21" t="s">
        <v>467</v>
      </c>
      <c r="D41" s="22" t="s">
        <v>258</v>
      </c>
      <c r="E41" s="51" t="s">
        <v>462</v>
      </c>
      <c r="F41" s="29">
        <v>3</v>
      </c>
      <c r="G41" s="102">
        <v>1</v>
      </c>
      <c r="H41" s="25" t="s">
        <v>454</v>
      </c>
      <c r="I41" s="30" t="s">
        <v>468</v>
      </c>
      <c r="J41" s="65">
        <v>3</v>
      </c>
      <c r="K41" s="53" t="str">
        <f t="shared" si="5"/>
        <v>Mantenimiento del control</v>
      </c>
      <c r="L41" s="54">
        <f t="shared" si="6"/>
        <v>380</v>
      </c>
      <c r="M41" s="45">
        <v>6.7854000000000001</v>
      </c>
      <c r="N41" s="103">
        <f t="shared" si="7"/>
        <v>386.78539999999998</v>
      </c>
      <c r="O41" s="12"/>
      <c r="P41" s="12"/>
      <c r="Q41" s="12"/>
      <c r="R41" s="12"/>
      <c r="S41" s="12"/>
      <c r="T41" s="12"/>
      <c r="U41" s="12"/>
      <c r="V41" s="12"/>
      <c r="W41" s="12"/>
      <c r="X41" s="12"/>
      <c r="Y41" s="12"/>
      <c r="Z41" s="12"/>
    </row>
    <row r="42" spans="1:26" ht="85.5" customHeight="1" thickBot="1" x14ac:dyDescent="0.25">
      <c r="A42" s="12"/>
      <c r="B42" s="21" t="str">
        <f t="shared" si="4"/>
        <v xml:space="preserve">17.5 </v>
      </c>
      <c r="C42" s="21" t="s">
        <v>469</v>
      </c>
      <c r="D42" s="22" t="s">
        <v>199</v>
      </c>
      <c r="E42" s="51" t="s">
        <v>470</v>
      </c>
      <c r="F42" s="29">
        <v>3</v>
      </c>
      <c r="G42" s="102">
        <v>1</v>
      </c>
      <c r="H42" s="28" t="s">
        <v>471</v>
      </c>
      <c r="I42" s="30" t="s">
        <v>470</v>
      </c>
      <c r="J42" s="65">
        <v>3</v>
      </c>
      <c r="K42" s="53" t="str">
        <f t="shared" si="5"/>
        <v>Mantenimiento del control</v>
      </c>
      <c r="L42" s="54">
        <f t="shared" si="6"/>
        <v>380</v>
      </c>
      <c r="M42" s="45">
        <v>6.8745000000000003</v>
      </c>
      <c r="N42" s="103">
        <f t="shared" si="7"/>
        <v>386.87450000000001</v>
      </c>
      <c r="O42" s="12"/>
      <c r="P42" s="12"/>
      <c r="Q42" s="12"/>
      <c r="R42" s="12"/>
      <c r="S42" s="12"/>
      <c r="T42" s="12"/>
      <c r="U42" s="12"/>
      <c r="V42" s="12"/>
      <c r="W42" s="12"/>
      <c r="X42" s="12"/>
      <c r="Y42" s="12"/>
      <c r="Z42" s="12"/>
    </row>
    <row r="43" spans="1:26" ht="63" x14ac:dyDescent="0.2">
      <c r="A43" s="12"/>
      <c r="B43" s="229" t="str">
        <f t="shared" si="4"/>
        <v xml:space="preserve">17.6 </v>
      </c>
      <c r="C43" s="229" t="s">
        <v>472</v>
      </c>
      <c r="D43" s="231" t="s">
        <v>473</v>
      </c>
      <c r="E43" s="237" t="s">
        <v>474</v>
      </c>
      <c r="F43" s="235">
        <v>3</v>
      </c>
      <c r="G43" s="102">
        <v>1</v>
      </c>
      <c r="H43" s="48" t="s">
        <v>475</v>
      </c>
      <c r="I43" s="236" t="s">
        <v>476</v>
      </c>
      <c r="J43" s="265">
        <v>2</v>
      </c>
      <c r="K43" s="270" t="str">
        <f t="shared" si="5"/>
        <v>Deficiencia de control (diseño o ejecución)</v>
      </c>
      <c r="L43" s="223">
        <f t="shared" si="6"/>
        <v>340</v>
      </c>
      <c r="M43" s="313">
        <v>6.9874000000000001</v>
      </c>
      <c r="N43" s="382">
        <f t="shared" si="7"/>
        <v>346.98739999999998</v>
      </c>
      <c r="O43" s="12"/>
      <c r="P43" s="12"/>
      <c r="Q43" s="12"/>
      <c r="R43" s="12"/>
      <c r="S43" s="12"/>
      <c r="T43" s="12"/>
      <c r="U43" s="12"/>
      <c r="V43" s="12"/>
      <c r="W43" s="12"/>
      <c r="X43" s="12"/>
      <c r="Y43" s="12"/>
      <c r="Z43" s="12"/>
    </row>
    <row r="44" spans="1:26" ht="63" x14ac:dyDescent="0.2">
      <c r="A44" s="12"/>
      <c r="B44" s="230"/>
      <c r="C44" s="230"/>
      <c r="D44" s="232"/>
      <c r="E44" s="232"/>
      <c r="F44" s="232"/>
      <c r="G44" s="104">
        <v>2</v>
      </c>
      <c r="H44" s="25" t="s">
        <v>477</v>
      </c>
      <c r="I44" s="232"/>
      <c r="J44" s="266"/>
      <c r="K44" s="271"/>
      <c r="L44" s="224"/>
      <c r="M44" s="312"/>
      <c r="N44" s="312"/>
      <c r="O44" s="12"/>
      <c r="P44" s="12"/>
      <c r="Q44" s="12"/>
      <c r="R44" s="12"/>
      <c r="S44" s="12"/>
      <c r="T44" s="12"/>
      <c r="U44" s="12"/>
      <c r="V44" s="12"/>
      <c r="W44" s="12"/>
      <c r="X44" s="12"/>
      <c r="Y44" s="12"/>
      <c r="Z44" s="12"/>
    </row>
    <row r="45" spans="1:26" ht="47.25" x14ac:dyDescent="0.2">
      <c r="A45" s="12"/>
      <c r="B45" s="230"/>
      <c r="C45" s="230"/>
      <c r="D45" s="232"/>
      <c r="E45" s="234"/>
      <c r="F45" s="234"/>
      <c r="G45" s="104">
        <v>3</v>
      </c>
      <c r="H45" s="25" t="s">
        <v>478</v>
      </c>
      <c r="I45" s="234"/>
      <c r="J45" s="267"/>
      <c r="K45" s="272"/>
      <c r="L45" s="225"/>
      <c r="M45" s="312"/>
      <c r="N45" s="312"/>
      <c r="O45" s="12"/>
      <c r="P45" s="12"/>
      <c r="Q45" s="12"/>
      <c r="R45" s="12"/>
      <c r="S45" s="12"/>
      <c r="T45" s="12"/>
      <c r="U45" s="12"/>
      <c r="V45" s="12"/>
      <c r="W45" s="12"/>
      <c r="X45" s="12"/>
      <c r="Y45" s="12"/>
      <c r="Z45" s="12"/>
    </row>
    <row r="46" spans="1:26" ht="78.75" x14ac:dyDescent="0.2">
      <c r="A46" s="12"/>
      <c r="B46" s="229" t="str">
        <f>+LEFT(C46,5)</f>
        <v xml:space="preserve">17.7 </v>
      </c>
      <c r="C46" s="229" t="s">
        <v>479</v>
      </c>
      <c r="D46" s="231" t="s">
        <v>480</v>
      </c>
      <c r="E46" s="237" t="s">
        <v>481</v>
      </c>
      <c r="F46" s="235">
        <v>3</v>
      </c>
      <c r="G46" s="102">
        <v>1</v>
      </c>
      <c r="H46" s="48" t="s">
        <v>482</v>
      </c>
      <c r="I46" s="236" t="s">
        <v>483</v>
      </c>
      <c r="J46" s="265">
        <v>3</v>
      </c>
      <c r="K46" s="270"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223">
        <f>+IF(K46="",312,IF(K46="Deficiencia de control mayor (diseño y ejecución)",320,IF(K46="Deficiencia de control (diseño o ejecución)",340,IF(K46="Oportunidad de mejora",360,380))))</f>
        <v>380</v>
      </c>
      <c r="M46" s="313">
        <v>6.9874499999999999</v>
      </c>
      <c r="N46" s="382">
        <f>+L46+M46</f>
        <v>386.98745000000002</v>
      </c>
      <c r="O46" s="12"/>
      <c r="P46" s="12"/>
      <c r="Q46" s="12"/>
      <c r="R46" s="12"/>
      <c r="S46" s="12"/>
      <c r="T46" s="12"/>
      <c r="U46" s="12"/>
      <c r="V46" s="12"/>
      <c r="W46" s="12"/>
      <c r="X46" s="12"/>
      <c r="Y46" s="12"/>
      <c r="Z46" s="12"/>
    </row>
    <row r="47" spans="1:26" ht="78.75" x14ac:dyDescent="0.2">
      <c r="A47" s="12"/>
      <c r="B47" s="230"/>
      <c r="C47" s="230"/>
      <c r="D47" s="232"/>
      <c r="E47" s="234"/>
      <c r="F47" s="234"/>
      <c r="G47" s="107">
        <v>2</v>
      </c>
      <c r="H47" s="25" t="s">
        <v>454</v>
      </c>
      <c r="I47" s="234"/>
      <c r="J47" s="267"/>
      <c r="K47" s="272"/>
      <c r="L47" s="225"/>
      <c r="M47" s="312"/>
      <c r="N47" s="312"/>
      <c r="O47" s="12"/>
      <c r="P47" s="12"/>
      <c r="Q47" s="12"/>
      <c r="R47" s="12"/>
      <c r="S47" s="12"/>
      <c r="T47" s="12"/>
      <c r="U47" s="12"/>
      <c r="V47" s="12"/>
      <c r="W47" s="12"/>
      <c r="X47" s="12"/>
      <c r="Y47" s="12"/>
      <c r="Z47" s="12"/>
    </row>
    <row r="48" spans="1:26" ht="204.75" x14ac:dyDescent="0.2">
      <c r="A48" s="12"/>
      <c r="B48" s="21" t="str">
        <f t="shared" ref="B48:B49" si="8">+LEFT(C48,5)</f>
        <v xml:space="preserve">17.8 </v>
      </c>
      <c r="C48" s="21" t="s">
        <v>484</v>
      </c>
      <c r="D48" s="22" t="s">
        <v>485</v>
      </c>
      <c r="E48" s="51" t="s">
        <v>481</v>
      </c>
      <c r="F48" s="29">
        <v>3</v>
      </c>
      <c r="G48" s="108">
        <v>1</v>
      </c>
      <c r="H48" s="451" t="s">
        <v>675</v>
      </c>
      <c r="I48" s="30" t="s">
        <v>486</v>
      </c>
      <c r="J48" s="65">
        <v>3</v>
      </c>
      <c r="K48" s="53" t="str">
        <f t="shared" ref="K48:K49" si="9">+IF(OR(ISBLANK(F48),ISBLANK(J48)),"",IF(OR(AND(F48=1,J48=1),AND(F48=1,J48=2),AND(F48=1,J48=3)),"Deficiencia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54">
        <f t="shared" ref="L48:L49" si="10">+IF(K48="",312,IF(K48="Deficiencia de control mayor (diseño y ejecución)",320,IF(K48="Deficiencia de control (diseño o ejecución)",340,IF(K48="Oportunidad de mejora",360,380))))</f>
        <v>380</v>
      </c>
      <c r="M48" s="45">
        <v>6.9874559999999999</v>
      </c>
      <c r="N48" s="103">
        <f t="shared" ref="N48:N49" si="11">+L48+M48</f>
        <v>386.98745600000001</v>
      </c>
      <c r="O48" s="12"/>
      <c r="P48" s="12"/>
      <c r="Q48" s="12"/>
      <c r="R48" s="12"/>
      <c r="S48" s="12"/>
      <c r="T48" s="12"/>
      <c r="U48" s="12"/>
      <c r="V48" s="12"/>
      <c r="W48" s="12"/>
      <c r="X48" s="12"/>
      <c r="Y48" s="12"/>
      <c r="Z48" s="12"/>
    </row>
    <row r="49" spans="1:26" ht="204.75" x14ac:dyDescent="0.2">
      <c r="A49" s="12"/>
      <c r="B49" s="243" t="str">
        <f t="shared" si="8"/>
        <v xml:space="preserve">17.9 </v>
      </c>
      <c r="C49" s="229" t="s">
        <v>487</v>
      </c>
      <c r="D49" s="231" t="s">
        <v>480</v>
      </c>
      <c r="E49" s="237" t="s">
        <v>488</v>
      </c>
      <c r="F49" s="235">
        <v>3</v>
      </c>
      <c r="G49" s="102">
        <v>1</v>
      </c>
      <c r="H49" s="451" t="s">
        <v>675</v>
      </c>
      <c r="I49" s="236" t="s">
        <v>489</v>
      </c>
      <c r="J49" s="265">
        <v>3</v>
      </c>
      <c r="K49" s="270" t="str">
        <f t="shared" si="9"/>
        <v>Mantenimiento del control</v>
      </c>
      <c r="L49" s="223">
        <f t="shared" si="10"/>
        <v>380</v>
      </c>
      <c r="M49" s="313">
        <v>7.0122999999999998</v>
      </c>
      <c r="N49" s="382">
        <f t="shared" si="11"/>
        <v>387.01229999999998</v>
      </c>
      <c r="O49" s="12"/>
      <c r="P49" s="12"/>
      <c r="Q49" s="12"/>
      <c r="R49" s="12"/>
      <c r="S49" s="12"/>
      <c r="T49" s="12"/>
      <c r="U49" s="12"/>
      <c r="V49" s="12"/>
      <c r="W49" s="12"/>
      <c r="X49" s="12"/>
      <c r="Y49" s="12"/>
      <c r="Z49" s="12"/>
    </row>
    <row r="50" spans="1:26" ht="76.5" customHeight="1" x14ac:dyDescent="0.2">
      <c r="A50" s="12"/>
      <c r="B50" s="245"/>
      <c r="C50" s="230"/>
      <c r="D50" s="232"/>
      <c r="E50" s="234"/>
      <c r="F50" s="234"/>
      <c r="G50" s="104">
        <v>2</v>
      </c>
      <c r="H50" s="25" t="s">
        <v>443</v>
      </c>
      <c r="I50" s="234"/>
      <c r="J50" s="267"/>
      <c r="K50" s="272"/>
      <c r="L50" s="225"/>
      <c r="M50" s="312"/>
      <c r="N50" s="312"/>
      <c r="O50" s="12"/>
      <c r="P50" s="12"/>
      <c r="Q50" s="12"/>
      <c r="R50" s="12"/>
      <c r="S50" s="12"/>
      <c r="T50" s="12"/>
      <c r="U50" s="12"/>
      <c r="V50" s="12"/>
      <c r="W50" s="12"/>
      <c r="X50" s="12"/>
      <c r="Y50" s="12"/>
      <c r="Z50" s="12"/>
    </row>
    <row r="51" spans="1:26" ht="22.5" hidden="1" customHeight="1" x14ac:dyDescent="0.2">
      <c r="A51" s="12"/>
      <c r="B51" s="12"/>
      <c r="C51" s="40"/>
      <c r="D51" s="40"/>
      <c r="E51" s="40"/>
      <c r="F51" s="40"/>
      <c r="G51" s="40"/>
      <c r="H51" s="40"/>
      <c r="I51" s="40"/>
      <c r="J51" s="40"/>
      <c r="K51" s="40"/>
      <c r="L51" s="33"/>
      <c r="M51" s="33"/>
      <c r="N51" s="101"/>
      <c r="O51" s="12"/>
      <c r="P51" s="12"/>
      <c r="Q51" s="12"/>
      <c r="R51" s="12"/>
      <c r="S51" s="12"/>
      <c r="T51" s="12"/>
      <c r="U51" s="12"/>
      <c r="V51" s="12"/>
      <c r="W51" s="12"/>
      <c r="X51" s="12"/>
      <c r="Y51" s="12"/>
      <c r="Z51" s="12"/>
    </row>
    <row r="52" spans="1:26" ht="22.5" hidden="1" customHeight="1" x14ac:dyDescent="0.2">
      <c r="A52" s="12"/>
      <c r="B52" s="12"/>
      <c r="C52" s="12"/>
      <c r="D52" s="12"/>
      <c r="E52" s="12"/>
      <c r="F52" s="12"/>
      <c r="G52" s="12"/>
      <c r="H52" s="12"/>
      <c r="I52" s="12"/>
      <c r="J52" s="12"/>
      <c r="K52" s="12"/>
      <c r="L52" s="33"/>
      <c r="M52" s="33"/>
      <c r="N52" s="101"/>
      <c r="O52" s="12"/>
      <c r="P52" s="12"/>
      <c r="Q52" s="12"/>
      <c r="R52" s="12"/>
      <c r="S52" s="12"/>
      <c r="T52" s="12"/>
      <c r="U52" s="12"/>
      <c r="V52" s="12"/>
      <c r="W52" s="12"/>
      <c r="X52" s="12"/>
      <c r="Y52" s="12"/>
      <c r="Z52" s="12"/>
    </row>
    <row r="53" spans="1:26" ht="22.5" hidden="1" customHeight="1" x14ac:dyDescent="0.2">
      <c r="A53" s="12"/>
      <c r="B53" s="12"/>
      <c r="C53" s="12"/>
      <c r="D53" s="12"/>
      <c r="E53" s="12"/>
      <c r="F53" s="12"/>
      <c r="G53" s="12"/>
      <c r="H53" s="12"/>
      <c r="I53" s="12"/>
      <c r="J53" s="12"/>
      <c r="K53" s="12"/>
      <c r="L53" s="33"/>
      <c r="M53" s="33"/>
      <c r="N53" s="101"/>
      <c r="O53" s="12"/>
      <c r="P53" s="12"/>
      <c r="Q53" s="12"/>
      <c r="R53" s="12"/>
      <c r="S53" s="12"/>
      <c r="T53" s="12"/>
      <c r="U53" s="12"/>
      <c r="V53" s="12"/>
      <c r="W53" s="12"/>
      <c r="X53" s="12"/>
      <c r="Y53" s="12"/>
      <c r="Z53" s="12"/>
    </row>
    <row r="54" spans="1:26" ht="22.5" hidden="1" customHeight="1" x14ac:dyDescent="0.2">
      <c r="A54" s="12"/>
      <c r="B54" s="12"/>
      <c r="C54" s="12"/>
      <c r="D54" s="12"/>
      <c r="E54" s="12"/>
      <c r="F54" s="12"/>
      <c r="G54" s="12"/>
      <c r="H54" s="12"/>
      <c r="I54" s="12"/>
      <c r="J54" s="12"/>
      <c r="K54" s="12"/>
      <c r="L54" s="33"/>
      <c r="M54" s="33"/>
      <c r="N54" s="101"/>
      <c r="O54" s="12"/>
      <c r="P54" s="12"/>
      <c r="Q54" s="12"/>
      <c r="R54" s="12"/>
      <c r="S54" s="12"/>
      <c r="T54" s="12"/>
      <c r="U54" s="12"/>
      <c r="V54" s="12"/>
      <c r="W54" s="12"/>
      <c r="X54" s="12"/>
      <c r="Y54" s="12"/>
      <c r="Z54" s="12"/>
    </row>
    <row r="55" spans="1:26" ht="22.5" hidden="1" customHeight="1" x14ac:dyDescent="0.2">
      <c r="A55" s="12"/>
      <c r="B55" s="12"/>
      <c r="C55" s="12"/>
      <c r="D55" s="12"/>
      <c r="E55" s="12"/>
      <c r="F55" s="12"/>
      <c r="G55" s="12"/>
      <c r="H55" s="12"/>
      <c r="I55" s="12"/>
      <c r="J55" s="12"/>
      <c r="K55" s="12"/>
      <c r="L55" s="33"/>
      <c r="M55" s="33"/>
      <c r="N55" s="101"/>
      <c r="O55" s="12"/>
      <c r="P55" s="12"/>
      <c r="Q55" s="12"/>
      <c r="R55" s="12"/>
      <c r="S55" s="12"/>
      <c r="T55" s="12"/>
      <c r="U55" s="12"/>
      <c r="V55" s="12"/>
      <c r="W55" s="12"/>
      <c r="X55" s="12"/>
      <c r="Y55" s="12"/>
      <c r="Z55" s="12"/>
    </row>
    <row r="56" spans="1:26" ht="22.5" hidden="1" customHeight="1" x14ac:dyDescent="0.2">
      <c r="A56" s="12"/>
      <c r="B56" s="12"/>
      <c r="C56" s="12"/>
      <c r="D56" s="12"/>
      <c r="E56" s="12"/>
      <c r="F56" s="12"/>
      <c r="G56" s="12"/>
      <c r="H56" s="12"/>
      <c r="I56" s="12"/>
      <c r="J56" s="12"/>
      <c r="K56" s="12"/>
      <c r="L56" s="33"/>
      <c r="M56" s="33"/>
      <c r="N56" s="101"/>
      <c r="O56" s="12"/>
      <c r="P56" s="12"/>
      <c r="Q56" s="12"/>
      <c r="R56" s="12"/>
      <c r="S56" s="12"/>
      <c r="T56" s="12"/>
      <c r="U56" s="12"/>
      <c r="V56" s="12"/>
      <c r="W56" s="12"/>
      <c r="X56" s="12"/>
      <c r="Y56" s="12"/>
      <c r="Z56" s="12"/>
    </row>
    <row r="57" spans="1:26" ht="22.5" hidden="1" customHeight="1" x14ac:dyDescent="0.2">
      <c r="A57" s="12"/>
      <c r="B57" s="12"/>
      <c r="C57" s="12"/>
      <c r="D57" s="12"/>
      <c r="E57" s="12"/>
      <c r="F57" s="12"/>
      <c r="G57" s="12"/>
      <c r="H57" s="12"/>
      <c r="I57" s="12"/>
      <c r="J57" s="12"/>
      <c r="K57" s="12"/>
      <c r="L57" s="33"/>
      <c r="M57" s="33"/>
      <c r="N57" s="101"/>
      <c r="O57" s="12"/>
      <c r="P57" s="12"/>
      <c r="Q57" s="12"/>
      <c r="R57" s="12"/>
      <c r="S57" s="12"/>
      <c r="T57" s="12"/>
      <c r="U57" s="12"/>
      <c r="V57" s="12"/>
      <c r="W57" s="12"/>
      <c r="X57" s="12"/>
      <c r="Y57" s="12"/>
      <c r="Z57" s="12"/>
    </row>
    <row r="58" spans="1:26" ht="22.5" hidden="1" customHeight="1" x14ac:dyDescent="0.2">
      <c r="A58" s="12"/>
      <c r="B58" s="12"/>
      <c r="C58" s="12"/>
      <c r="D58" s="12"/>
      <c r="E58" s="12"/>
      <c r="F58" s="12"/>
      <c r="G58" s="12"/>
      <c r="H58" s="12"/>
      <c r="I58" s="12"/>
      <c r="J58" s="12"/>
      <c r="K58" s="12"/>
      <c r="L58" s="33"/>
      <c r="M58" s="33"/>
      <c r="N58" s="101"/>
      <c r="O58" s="12"/>
      <c r="P58" s="12"/>
      <c r="Q58" s="12"/>
      <c r="R58" s="12"/>
      <c r="S58" s="12"/>
      <c r="T58" s="12"/>
      <c r="U58" s="12"/>
      <c r="V58" s="12"/>
      <c r="W58" s="12"/>
      <c r="X58" s="12"/>
      <c r="Y58" s="12"/>
      <c r="Z58" s="12"/>
    </row>
    <row r="59" spans="1:26" ht="22.5" hidden="1" customHeight="1" x14ac:dyDescent="0.2">
      <c r="A59" s="12"/>
      <c r="B59" s="12"/>
      <c r="C59" s="12"/>
      <c r="D59" s="12"/>
      <c r="E59" s="12"/>
      <c r="F59" s="12"/>
      <c r="G59" s="12"/>
      <c r="H59" s="12"/>
      <c r="I59" s="12"/>
      <c r="J59" s="12"/>
      <c r="K59" s="12"/>
      <c r="L59" s="33"/>
      <c r="M59" s="33"/>
      <c r="N59" s="101"/>
      <c r="O59" s="12"/>
      <c r="P59" s="12"/>
      <c r="Q59" s="12"/>
      <c r="R59" s="12"/>
      <c r="S59" s="12"/>
      <c r="T59" s="12"/>
      <c r="U59" s="12"/>
      <c r="V59" s="12"/>
      <c r="W59" s="12"/>
      <c r="X59" s="12"/>
      <c r="Y59" s="12"/>
      <c r="Z59" s="12"/>
    </row>
    <row r="60" spans="1:26" ht="22.5" hidden="1" customHeight="1" x14ac:dyDescent="0.2">
      <c r="A60" s="12"/>
      <c r="B60" s="12"/>
      <c r="C60" s="12"/>
      <c r="D60" s="12"/>
      <c r="E60" s="12"/>
      <c r="F60" s="12"/>
      <c r="G60" s="12"/>
      <c r="H60" s="12"/>
      <c r="I60" s="12"/>
      <c r="J60" s="12"/>
      <c r="K60" s="12"/>
      <c r="L60" s="33"/>
      <c r="M60" s="33"/>
      <c r="N60" s="101"/>
      <c r="O60" s="12"/>
      <c r="P60" s="12"/>
      <c r="Q60" s="12"/>
      <c r="R60" s="12"/>
      <c r="S60" s="12"/>
      <c r="T60" s="12"/>
      <c r="U60" s="12"/>
      <c r="V60" s="12"/>
      <c r="W60" s="12"/>
      <c r="X60" s="12"/>
      <c r="Y60" s="12"/>
      <c r="Z60" s="12"/>
    </row>
    <row r="61" spans="1:26" ht="22.5" hidden="1" customHeight="1" x14ac:dyDescent="0.2">
      <c r="A61" s="12"/>
      <c r="B61" s="12"/>
      <c r="C61" s="12"/>
      <c r="D61" s="12"/>
      <c r="E61" s="12"/>
      <c r="F61" s="12"/>
      <c r="G61" s="12"/>
      <c r="H61" s="12"/>
      <c r="I61" s="12"/>
      <c r="J61" s="12"/>
      <c r="K61" s="12"/>
      <c r="L61" s="33"/>
      <c r="M61" s="33"/>
      <c r="N61" s="101"/>
      <c r="O61" s="12"/>
      <c r="P61" s="12"/>
      <c r="Q61" s="12"/>
      <c r="R61" s="12"/>
      <c r="S61" s="12"/>
      <c r="T61" s="12"/>
      <c r="U61" s="12"/>
      <c r="V61" s="12"/>
      <c r="W61" s="12"/>
      <c r="X61" s="12"/>
      <c r="Y61" s="12"/>
      <c r="Z61" s="12"/>
    </row>
    <row r="62" spans="1:26" ht="22.5" hidden="1" customHeight="1" x14ac:dyDescent="0.2">
      <c r="A62" s="12"/>
      <c r="B62" s="12"/>
      <c r="C62" s="12"/>
      <c r="D62" s="12"/>
      <c r="E62" s="12"/>
      <c r="F62" s="12"/>
      <c r="G62" s="12"/>
      <c r="H62" s="12"/>
      <c r="I62" s="12"/>
      <c r="J62" s="12"/>
      <c r="K62" s="12"/>
      <c r="L62" s="33"/>
      <c r="M62" s="33"/>
      <c r="N62" s="101"/>
      <c r="O62" s="12"/>
      <c r="P62" s="12"/>
      <c r="Q62" s="12"/>
      <c r="R62" s="12"/>
      <c r="S62" s="12"/>
      <c r="T62" s="12"/>
      <c r="U62" s="12"/>
      <c r="V62" s="12"/>
      <c r="W62" s="12"/>
      <c r="X62" s="12"/>
      <c r="Y62" s="12"/>
      <c r="Z62" s="12"/>
    </row>
    <row r="63" spans="1:26" ht="22.5" hidden="1" customHeight="1" x14ac:dyDescent="0.2">
      <c r="A63" s="12"/>
      <c r="B63" s="12"/>
      <c r="C63" s="12"/>
      <c r="D63" s="12"/>
      <c r="E63" s="12"/>
      <c r="F63" s="12"/>
      <c r="G63" s="12"/>
      <c r="H63" s="12"/>
      <c r="I63" s="12"/>
      <c r="J63" s="12"/>
      <c r="K63" s="12"/>
      <c r="L63" s="33"/>
      <c r="M63" s="33"/>
      <c r="N63" s="101"/>
      <c r="O63" s="12"/>
      <c r="P63" s="12"/>
      <c r="Q63" s="12"/>
      <c r="R63" s="12"/>
      <c r="S63" s="12"/>
      <c r="T63" s="12"/>
      <c r="U63" s="12"/>
      <c r="V63" s="12"/>
      <c r="W63" s="12"/>
      <c r="X63" s="12"/>
      <c r="Y63" s="12"/>
      <c r="Z63" s="12"/>
    </row>
    <row r="64" spans="1:26" ht="22.5" hidden="1" customHeight="1" x14ac:dyDescent="0.2">
      <c r="A64" s="12"/>
      <c r="B64" s="12"/>
      <c r="C64" s="12"/>
      <c r="D64" s="12"/>
      <c r="E64" s="12"/>
      <c r="F64" s="12"/>
      <c r="G64" s="12"/>
      <c r="H64" s="12"/>
      <c r="I64" s="12"/>
      <c r="J64" s="12"/>
      <c r="K64" s="12"/>
      <c r="L64" s="33"/>
      <c r="M64" s="33"/>
      <c r="N64" s="101"/>
      <c r="O64" s="12"/>
      <c r="P64" s="12"/>
      <c r="Q64" s="12"/>
      <c r="R64" s="12"/>
      <c r="S64" s="12"/>
      <c r="T64" s="12"/>
      <c r="U64" s="12"/>
      <c r="V64" s="12"/>
      <c r="W64" s="12"/>
      <c r="X64" s="12"/>
      <c r="Y64" s="12"/>
      <c r="Z64" s="12"/>
    </row>
    <row r="65" spans="1:26" ht="22.5" hidden="1" customHeight="1" x14ac:dyDescent="0.2">
      <c r="A65" s="12"/>
      <c r="B65" s="12"/>
      <c r="C65" s="12"/>
      <c r="D65" s="12"/>
      <c r="E65" s="12"/>
      <c r="F65" s="12"/>
      <c r="G65" s="12"/>
      <c r="H65" s="12"/>
      <c r="I65" s="12"/>
      <c r="J65" s="12"/>
      <c r="K65" s="12"/>
      <c r="L65" s="33"/>
      <c r="M65" s="33"/>
      <c r="N65" s="101"/>
      <c r="O65" s="12"/>
      <c r="P65" s="12"/>
      <c r="Q65" s="12"/>
      <c r="R65" s="12"/>
      <c r="S65" s="12"/>
      <c r="T65" s="12"/>
      <c r="U65" s="12"/>
      <c r="V65" s="12"/>
      <c r="W65" s="12"/>
      <c r="X65" s="12"/>
      <c r="Y65" s="12"/>
      <c r="Z65" s="12"/>
    </row>
    <row r="66" spans="1:26" ht="22.5" hidden="1" customHeight="1" x14ac:dyDescent="0.2">
      <c r="A66" s="12"/>
      <c r="B66" s="12"/>
      <c r="C66" s="12"/>
      <c r="D66" s="12"/>
      <c r="E66" s="12"/>
      <c r="F66" s="12"/>
      <c r="G66" s="12"/>
      <c r="H66" s="12"/>
      <c r="I66" s="12"/>
      <c r="J66" s="12"/>
      <c r="K66" s="12"/>
      <c r="L66" s="33"/>
      <c r="M66" s="33"/>
      <c r="N66" s="101"/>
      <c r="O66" s="12"/>
      <c r="P66" s="12"/>
      <c r="Q66" s="12"/>
      <c r="R66" s="12"/>
      <c r="S66" s="12"/>
      <c r="T66" s="12"/>
      <c r="U66" s="12"/>
      <c r="V66" s="12"/>
      <c r="W66" s="12"/>
      <c r="X66" s="12"/>
      <c r="Y66" s="12"/>
      <c r="Z66" s="12"/>
    </row>
    <row r="67" spans="1:26" ht="22.5" hidden="1" customHeight="1" x14ac:dyDescent="0.2">
      <c r="A67" s="12"/>
      <c r="B67" s="12"/>
      <c r="C67" s="12"/>
      <c r="D67" s="12"/>
      <c r="E67" s="12"/>
      <c r="F67" s="12"/>
      <c r="G67" s="12"/>
      <c r="H67" s="12"/>
      <c r="I67" s="12"/>
      <c r="J67" s="12"/>
      <c r="K67" s="12"/>
      <c r="L67" s="33"/>
      <c r="M67" s="33"/>
      <c r="N67" s="101"/>
      <c r="O67" s="12"/>
      <c r="P67" s="12"/>
      <c r="Q67" s="12"/>
      <c r="R67" s="12"/>
      <c r="S67" s="12"/>
      <c r="T67" s="12"/>
      <c r="U67" s="12"/>
      <c r="V67" s="12"/>
      <c r="W67" s="12"/>
      <c r="X67" s="12"/>
      <c r="Y67" s="12"/>
      <c r="Z67" s="12"/>
    </row>
    <row r="68" spans="1:26" ht="22.5" hidden="1" customHeight="1" x14ac:dyDescent="0.2">
      <c r="A68" s="12"/>
      <c r="B68" s="12"/>
      <c r="C68" s="12"/>
      <c r="D68" s="12"/>
      <c r="E68" s="12"/>
      <c r="F68" s="12"/>
      <c r="G68" s="12"/>
      <c r="H68" s="12"/>
      <c r="I68" s="12"/>
      <c r="J68" s="12"/>
      <c r="K68" s="12"/>
      <c r="L68" s="33"/>
      <c r="M68" s="33"/>
      <c r="N68" s="101"/>
      <c r="O68" s="12"/>
      <c r="P68" s="12"/>
      <c r="Q68" s="12"/>
      <c r="R68" s="12"/>
      <c r="S68" s="12"/>
      <c r="T68" s="12"/>
      <c r="U68" s="12"/>
      <c r="V68" s="12"/>
      <c r="W68" s="12"/>
      <c r="X68" s="12"/>
      <c r="Y68" s="12"/>
      <c r="Z68" s="12"/>
    </row>
    <row r="69" spans="1:26" ht="22.5" hidden="1" customHeight="1" x14ac:dyDescent="0.2">
      <c r="A69" s="12"/>
      <c r="B69" s="12"/>
      <c r="C69" s="12"/>
      <c r="D69" s="12"/>
      <c r="E69" s="12"/>
      <c r="F69" s="12"/>
      <c r="G69" s="12"/>
      <c r="H69" s="12"/>
      <c r="I69" s="12"/>
      <c r="J69" s="12"/>
      <c r="K69" s="12"/>
      <c r="L69" s="33"/>
      <c r="M69" s="33"/>
      <c r="N69" s="101"/>
      <c r="O69" s="12"/>
      <c r="P69" s="12"/>
      <c r="Q69" s="12"/>
      <c r="R69" s="12"/>
      <c r="S69" s="12"/>
      <c r="T69" s="12"/>
      <c r="U69" s="12"/>
      <c r="V69" s="12"/>
      <c r="W69" s="12"/>
      <c r="X69" s="12"/>
      <c r="Y69" s="12"/>
      <c r="Z69" s="12"/>
    </row>
    <row r="70" spans="1:26" ht="22.5" hidden="1" customHeight="1" x14ac:dyDescent="0.2">
      <c r="A70" s="12"/>
      <c r="B70" s="12"/>
      <c r="C70" s="12"/>
      <c r="D70" s="12"/>
      <c r="E70" s="12"/>
      <c r="F70" s="12"/>
      <c r="G70" s="12"/>
      <c r="H70" s="12"/>
      <c r="I70" s="12"/>
      <c r="J70" s="12"/>
      <c r="K70" s="12"/>
      <c r="L70" s="33"/>
      <c r="M70" s="33"/>
      <c r="N70" s="101"/>
      <c r="O70" s="12"/>
      <c r="P70" s="12"/>
      <c r="Q70" s="12"/>
      <c r="R70" s="12"/>
      <c r="S70" s="12"/>
      <c r="T70" s="12"/>
      <c r="U70" s="12"/>
      <c r="V70" s="12"/>
      <c r="W70" s="12"/>
      <c r="X70" s="12"/>
      <c r="Y70" s="12"/>
      <c r="Z70" s="12"/>
    </row>
    <row r="71" spans="1:26" ht="22.5" hidden="1" customHeight="1" x14ac:dyDescent="0.2">
      <c r="A71" s="12"/>
      <c r="B71" s="12"/>
      <c r="C71" s="12"/>
      <c r="D71" s="12"/>
      <c r="E71" s="12"/>
      <c r="F71" s="12"/>
      <c r="G71" s="12"/>
      <c r="H71" s="12"/>
      <c r="I71" s="12"/>
      <c r="J71" s="12"/>
      <c r="K71" s="12"/>
      <c r="L71" s="33"/>
      <c r="M71" s="33"/>
      <c r="N71" s="101"/>
      <c r="O71" s="12"/>
      <c r="P71" s="12"/>
      <c r="Q71" s="12"/>
      <c r="R71" s="12"/>
      <c r="S71" s="12"/>
      <c r="T71" s="12"/>
      <c r="U71" s="12"/>
      <c r="V71" s="12"/>
      <c r="W71" s="12"/>
      <c r="X71" s="12"/>
      <c r="Y71" s="12"/>
      <c r="Z71" s="12"/>
    </row>
    <row r="72" spans="1:26" ht="22.5" hidden="1" customHeight="1" x14ac:dyDescent="0.2">
      <c r="A72" s="12"/>
      <c r="B72" s="12"/>
      <c r="C72" s="12"/>
      <c r="D72" s="12"/>
      <c r="E72" s="12"/>
      <c r="F72" s="12"/>
      <c r="G72" s="12"/>
      <c r="H72" s="12"/>
      <c r="I72" s="12"/>
      <c r="J72" s="12"/>
      <c r="K72" s="12"/>
      <c r="L72" s="33"/>
      <c r="M72" s="33"/>
      <c r="N72" s="101"/>
      <c r="O72" s="12"/>
      <c r="P72" s="12"/>
      <c r="Q72" s="12"/>
      <c r="R72" s="12"/>
      <c r="S72" s="12"/>
      <c r="T72" s="12"/>
      <c r="U72" s="12"/>
      <c r="V72" s="12"/>
      <c r="W72" s="12"/>
      <c r="X72" s="12"/>
      <c r="Y72" s="12"/>
      <c r="Z72" s="12"/>
    </row>
    <row r="73" spans="1:26" ht="22.5" hidden="1" customHeight="1" x14ac:dyDescent="0.2">
      <c r="A73" s="12"/>
      <c r="B73" s="12"/>
      <c r="C73" s="12"/>
      <c r="D73" s="12"/>
      <c r="E73" s="12"/>
      <c r="F73" s="12"/>
      <c r="G73" s="12"/>
      <c r="H73" s="12"/>
      <c r="I73" s="12"/>
      <c r="J73" s="12"/>
      <c r="K73" s="12"/>
      <c r="L73" s="33"/>
      <c r="M73" s="33"/>
      <c r="N73" s="101"/>
      <c r="O73" s="12"/>
      <c r="P73" s="12"/>
      <c r="Q73" s="12"/>
      <c r="R73" s="12"/>
      <c r="S73" s="12"/>
      <c r="T73" s="12"/>
      <c r="U73" s="12"/>
      <c r="V73" s="12"/>
      <c r="W73" s="12"/>
      <c r="X73" s="12"/>
      <c r="Y73" s="12"/>
      <c r="Z73" s="12"/>
    </row>
    <row r="74" spans="1:26" ht="22.5" hidden="1" customHeight="1" x14ac:dyDescent="0.2">
      <c r="A74" s="12"/>
      <c r="B74" s="12"/>
      <c r="C74" s="12"/>
      <c r="D74" s="12"/>
      <c r="E74" s="12"/>
      <c r="F74" s="12"/>
      <c r="G74" s="12"/>
      <c r="H74" s="12"/>
      <c r="I74" s="12"/>
      <c r="J74" s="12"/>
      <c r="K74" s="12"/>
      <c r="L74" s="33"/>
      <c r="M74" s="33"/>
      <c r="N74" s="101"/>
      <c r="O74" s="12"/>
      <c r="P74" s="12"/>
      <c r="Q74" s="12"/>
      <c r="R74" s="12"/>
      <c r="S74" s="12"/>
      <c r="T74" s="12"/>
      <c r="U74" s="12"/>
      <c r="V74" s="12"/>
      <c r="W74" s="12"/>
      <c r="X74" s="12"/>
      <c r="Y74" s="12"/>
      <c r="Z74" s="12"/>
    </row>
    <row r="75" spans="1:26" ht="22.5" hidden="1" customHeight="1" x14ac:dyDescent="0.2">
      <c r="A75" s="12"/>
      <c r="B75" s="12"/>
      <c r="C75" s="12"/>
      <c r="D75" s="12"/>
      <c r="E75" s="12"/>
      <c r="F75" s="12"/>
      <c r="G75" s="12"/>
      <c r="H75" s="12"/>
      <c r="I75" s="12"/>
      <c r="J75" s="12"/>
      <c r="K75" s="12"/>
      <c r="L75" s="33"/>
      <c r="M75" s="33"/>
      <c r="N75" s="101"/>
      <c r="O75" s="12"/>
      <c r="P75" s="12"/>
      <c r="Q75" s="12"/>
      <c r="R75" s="12"/>
      <c r="S75" s="12"/>
      <c r="T75" s="12"/>
      <c r="U75" s="12"/>
      <c r="V75" s="12"/>
      <c r="W75" s="12"/>
      <c r="X75" s="12"/>
      <c r="Y75" s="12"/>
      <c r="Z75" s="12"/>
    </row>
    <row r="76" spans="1:26" ht="22.5" hidden="1" customHeight="1" x14ac:dyDescent="0.2">
      <c r="A76" s="12"/>
      <c r="B76" s="12"/>
      <c r="C76" s="12"/>
      <c r="D76" s="12"/>
      <c r="E76" s="12"/>
      <c r="F76" s="12"/>
      <c r="G76" s="12"/>
      <c r="H76" s="12"/>
      <c r="I76" s="12"/>
      <c r="J76" s="12"/>
      <c r="K76" s="12"/>
      <c r="L76" s="33"/>
      <c r="M76" s="33"/>
      <c r="N76" s="101"/>
      <c r="O76" s="12"/>
      <c r="P76" s="12"/>
      <c r="Q76" s="12"/>
      <c r="R76" s="12"/>
      <c r="S76" s="12"/>
      <c r="T76" s="12"/>
      <c r="U76" s="12"/>
      <c r="V76" s="12"/>
      <c r="W76" s="12"/>
      <c r="X76" s="12"/>
      <c r="Y76" s="12"/>
      <c r="Z76" s="12"/>
    </row>
    <row r="77" spans="1:26" ht="22.5" hidden="1" customHeight="1" x14ac:dyDescent="0.2">
      <c r="A77" s="12"/>
      <c r="B77" s="12"/>
      <c r="C77" s="12"/>
      <c r="D77" s="12"/>
      <c r="E77" s="12"/>
      <c r="F77" s="12"/>
      <c r="G77" s="12"/>
      <c r="H77" s="12"/>
      <c r="I77" s="12"/>
      <c r="J77" s="12"/>
      <c r="K77" s="12"/>
      <c r="L77" s="33"/>
      <c r="M77" s="33"/>
      <c r="N77" s="101"/>
      <c r="O77" s="12"/>
      <c r="P77" s="12"/>
      <c r="Q77" s="12"/>
      <c r="R77" s="12"/>
      <c r="S77" s="12"/>
      <c r="T77" s="12"/>
      <c r="U77" s="12"/>
      <c r="V77" s="12"/>
      <c r="W77" s="12"/>
      <c r="X77" s="12"/>
      <c r="Y77" s="12"/>
      <c r="Z77" s="12"/>
    </row>
    <row r="78" spans="1:26" ht="22.5" hidden="1" customHeight="1" x14ac:dyDescent="0.2">
      <c r="A78" s="12"/>
      <c r="B78" s="12"/>
      <c r="C78" s="12"/>
      <c r="D78" s="12"/>
      <c r="E78" s="12"/>
      <c r="F78" s="12"/>
      <c r="G78" s="12"/>
      <c r="H78" s="12"/>
      <c r="I78" s="12"/>
      <c r="J78" s="12"/>
      <c r="K78" s="12"/>
      <c r="L78" s="33"/>
      <c r="M78" s="33"/>
      <c r="N78" s="101"/>
      <c r="O78" s="12"/>
      <c r="P78" s="12"/>
      <c r="Q78" s="12"/>
      <c r="R78" s="12"/>
      <c r="S78" s="12"/>
      <c r="T78" s="12"/>
      <c r="U78" s="12"/>
      <c r="V78" s="12"/>
      <c r="W78" s="12"/>
      <c r="X78" s="12"/>
      <c r="Y78" s="12"/>
      <c r="Z78" s="12"/>
    </row>
    <row r="79" spans="1:26" ht="22.5" hidden="1" customHeight="1" x14ac:dyDescent="0.2">
      <c r="A79" s="12"/>
      <c r="B79" s="12"/>
      <c r="C79" s="12"/>
      <c r="D79" s="12"/>
      <c r="E79" s="12"/>
      <c r="F79" s="12"/>
      <c r="G79" s="12"/>
      <c r="H79" s="12"/>
      <c r="I79" s="12"/>
      <c r="J79" s="12"/>
      <c r="K79" s="12"/>
      <c r="L79" s="33"/>
      <c r="M79" s="33"/>
      <c r="N79" s="101"/>
      <c r="O79" s="12"/>
      <c r="P79" s="12"/>
      <c r="Q79" s="12"/>
      <c r="R79" s="12"/>
      <c r="S79" s="12"/>
      <c r="T79" s="12"/>
      <c r="U79" s="12"/>
      <c r="V79" s="12"/>
      <c r="W79" s="12"/>
      <c r="X79" s="12"/>
      <c r="Y79" s="12"/>
      <c r="Z79" s="12"/>
    </row>
    <row r="80" spans="1:26" ht="22.5" hidden="1" customHeight="1" x14ac:dyDescent="0.2">
      <c r="A80" s="12"/>
      <c r="B80" s="12"/>
      <c r="C80" s="12"/>
      <c r="D80" s="12"/>
      <c r="E80" s="12"/>
      <c r="F80" s="12"/>
      <c r="G80" s="12"/>
      <c r="H80" s="12"/>
      <c r="I80" s="12"/>
      <c r="J80" s="12"/>
      <c r="K80" s="12"/>
      <c r="L80" s="33"/>
      <c r="M80" s="33"/>
      <c r="N80" s="101"/>
      <c r="O80" s="12"/>
      <c r="P80" s="12"/>
      <c r="Q80" s="12"/>
      <c r="R80" s="12"/>
      <c r="S80" s="12"/>
      <c r="T80" s="12"/>
      <c r="U80" s="12"/>
      <c r="V80" s="12"/>
      <c r="W80" s="12"/>
      <c r="X80" s="12"/>
      <c r="Y80" s="12"/>
      <c r="Z80" s="12"/>
    </row>
    <row r="81" spans="1:26" ht="22.5" hidden="1" customHeight="1" x14ac:dyDescent="0.2">
      <c r="A81" s="12"/>
      <c r="B81" s="12"/>
      <c r="C81" s="12"/>
      <c r="D81" s="12"/>
      <c r="E81" s="12"/>
      <c r="F81" s="12"/>
      <c r="G81" s="12"/>
      <c r="H81" s="12"/>
      <c r="I81" s="12"/>
      <c r="J81" s="12"/>
      <c r="K81" s="12"/>
      <c r="L81" s="33"/>
      <c r="M81" s="33"/>
      <c r="N81" s="101"/>
      <c r="O81" s="12"/>
      <c r="P81" s="12"/>
      <c r="Q81" s="12"/>
      <c r="R81" s="12"/>
      <c r="S81" s="12"/>
      <c r="T81" s="12"/>
      <c r="U81" s="12"/>
      <c r="V81" s="12"/>
      <c r="W81" s="12"/>
      <c r="X81" s="12"/>
      <c r="Y81" s="12"/>
      <c r="Z81" s="12"/>
    </row>
    <row r="82" spans="1:26" ht="22.5" hidden="1" customHeight="1" x14ac:dyDescent="0.2">
      <c r="A82" s="12"/>
      <c r="B82" s="12"/>
      <c r="C82" s="12"/>
      <c r="D82" s="12"/>
      <c r="E82" s="12"/>
      <c r="F82" s="12"/>
      <c r="G82" s="12"/>
      <c r="H82" s="12"/>
      <c r="I82" s="12"/>
      <c r="J82" s="12"/>
      <c r="K82" s="12"/>
      <c r="L82" s="33"/>
      <c r="M82" s="33"/>
      <c r="N82" s="101"/>
      <c r="O82" s="12"/>
      <c r="P82" s="12"/>
      <c r="Q82" s="12"/>
      <c r="R82" s="12"/>
      <c r="S82" s="12"/>
      <c r="T82" s="12"/>
      <c r="U82" s="12"/>
      <c r="V82" s="12"/>
      <c r="W82" s="12"/>
      <c r="X82" s="12"/>
      <c r="Y82" s="12"/>
      <c r="Z82" s="12"/>
    </row>
    <row r="83" spans="1:26" ht="22.5" hidden="1" customHeight="1" x14ac:dyDescent="0.2">
      <c r="A83" s="12"/>
      <c r="B83" s="12"/>
      <c r="C83" s="12"/>
      <c r="D83" s="12"/>
      <c r="E83" s="12"/>
      <c r="F83" s="12"/>
      <c r="G83" s="12"/>
      <c r="H83" s="12"/>
      <c r="I83" s="12"/>
      <c r="J83" s="12"/>
      <c r="K83" s="12"/>
      <c r="L83" s="33"/>
      <c r="M83" s="33"/>
      <c r="N83" s="101"/>
      <c r="O83" s="12"/>
      <c r="P83" s="12"/>
      <c r="Q83" s="12"/>
      <c r="R83" s="12"/>
      <c r="S83" s="12"/>
      <c r="T83" s="12"/>
      <c r="U83" s="12"/>
      <c r="V83" s="12"/>
      <c r="W83" s="12"/>
      <c r="X83" s="12"/>
      <c r="Y83" s="12"/>
      <c r="Z83" s="12"/>
    </row>
    <row r="84" spans="1:26" ht="22.5" hidden="1" customHeight="1" x14ac:dyDescent="0.2">
      <c r="A84" s="12"/>
      <c r="B84" s="12"/>
      <c r="C84" s="12"/>
      <c r="D84" s="12"/>
      <c r="E84" s="12"/>
      <c r="F84" s="12"/>
      <c r="G84" s="12"/>
      <c r="H84" s="12"/>
      <c r="I84" s="12"/>
      <c r="J84" s="12"/>
      <c r="K84" s="12"/>
      <c r="L84" s="33"/>
      <c r="M84" s="33"/>
      <c r="N84" s="101"/>
      <c r="O84" s="12"/>
      <c r="P84" s="12"/>
      <c r="Q84" s="12"/>
      <c r="R84" s="12"/>
      <c r="S84" s="12"/>
      <c r="T84" s="12"/>
      <c r="U84" s="12"/>
      <c r="V84" s="12"/>
      <c r="W84" s="12"/>
      <c r="X84" s="12"/>
      <c r="Y84" s="12"/>
      <c r="Z84" s="12"/>
    </row>
    <row r="85" spans="1:26" ht="22.5" hidden="1" customHeight="1" x14ac:dyDescent="0.2">
      <c r="A85" s="12"/>
      <c r="B85" s="12"/>
      <c r="C85" s="12"/>
      <c r="D85" s="12"/>
      <c r="E85" s="12"/>
      <c r="F85" s="12"/>
      <c r="G85" s="12"/>
      <c r="H85" s="12"/>
      <c r="I85" s="12"/>
      <c r="J85" s="12"/>
      <c r="K85" s="12"/>
      <c r="L85" s="33"/>
      <c r="M85" s="33"/>
      <c r="N85" s="101"/>
      <c r="O85" s="12"/>
      <c r="P85" s="12"/>
      <c r="Q85" s="12"/>
      <c r="R85" s="12"/>
      <c r="S85" s="12"/>
      <c r="T85" s="12"/>
      <c r="U85" s="12"/>
      <c r="V85" s="12"/>
      <c r="W85" s="12"/>
      <c r="X85" s="12"/>
      <c r="Y85" s="12"/>
      <c r="Z85" s="12"/>
    </row>
    <row r="86" spans="1:26" ht="22.5" hidden="1" customHeight="1" x14ac:dyDescent="0.2">
      <c r="A86" s="12"/>
      <c r="B86" s="12"/>
      <c r="C86" s="12"/>
      <c r="D86" s="12"/>
      <c r="E86" s="12"/>
      <c r="F86" s="12"/>
      <c r="G86" s="12"/>
      <c r="H86" s="12"/>
      <c r="I86" s="12"/>
      <c r="J86" s="12"/>
      <c r="K86" s="12"/>
      <c r="L86" s="33"/>
      <c r="M86" s="33"/>
      <c r="N86" s="101"/>
      <c r="O86" s="12"/>
      <c r="P86" s="12"/>
      <c r="Q86" s="12"/>
      <c r="R86" s="12"/>
      <c r="S86" s="12"/>
      <c r="T86" s="12"/>
      <c r="U86" s="12"/>
      <c r="V86" s="12"/>
      <c r="W86" s="12"/>
      <c r="X86" s="12"/>
      <c r="Y86" s="12"/>
      <c r="Z86" s="12"/>
    </row>
    <row r="87" spans="1:26" ht="22.5" hidden="1" customHeight="1" x14ac:dyDescent="0.2">
      <c r="A87" s="12"/>
      <c r="B87" s="12"/>
      <c r="C87" s="12"/>
      <c r="D87" s="12"/>
      <c r="E87" s="12"/>
      <c r="F87" s="12"/>
      <c r="G87" s="12"/>
      <c r="H87" s="12"/>
      <c r="I87" s="12"/>
      <c r="J87" s="12"/>
      <c r="K87" s="12"/>
      <c r="L87" s="33"/>
      <c r="M87" s="33"/>
      <c r="N87" s="101"/>
      <c r="O87" s="12"/>
      <c r="P87" s="12"/>
      <c r="Q87" s="12"/>
      <c r="R87" s="12"/>
      <c r="S87" s="12"/>
      <c r="T87" s="12"/>
      <c r="U87" s="12"/>
      <c r="V87" s="12"/>
      <c r="W87" s="12"/>
      <c r="X87" s="12"/>
      <c r="Y87" s="12"/>
      <c r="Z87" s="12"/>
    </row>
    <row r="88" spans="1:26" ht="22.5" hidden="1" customHeight="1" x14ac:dyDescent="0.2">
      <c r="A88" s="12"/>
      <c r="B88" s="12"/>
      <c r="C88" s="12"/>
      <c r="D88" s="12"/>
      <c r="E88" s="12"/>
      <c r="F88" s="12"/>
      <c r="G88" s="12"/>
      <c r="H88" s="12"/>
      <c r="I88" s="12"/>
      <c r="J88" s="12"/>
      <c r="K88" s="12"/>
      <c r="L88" s="33"/>
      <c r="M88" s="33"/>
      <c r="N88" s="101"/>
      <c r="O88" s="12"/>
      <c r="P88" s="12"/>
      <c r="Q88" s="12"/>
      <c r="R88" s="12"/>
      <c r="S88" s="12"/>
      <c r="T88" s="12"/>
      <c r="U88" s="12"/>
      <c r="V88" s="12"/>
      <c r="W88" s="12"/>
      <c r="X88" s="12"/>
      <c r="Y88" s="12"/>
      <c r="Z88" s="12"/>
    </row>
    <row r="89" spans="1:26" ht="22.5" hidden="1" customHeight="1" x14ac:dyDescent="0.2">
      <c r="A89" s="12"/>
      <c r="B89" s="12"/>
      <c r="C89" s="12"/>
      <c r="D89" s="12"/>
      <c r="E89" s="12"/>
      <c r="F89" s="12"/>
      <c r="G89" s="12"/>
      <c r="H89" s="12"/>
      <c r="I89" s="12"/>
      <c r="J89" s="12"/>
      <c r="K89" s="12"/>
      <c r="L89" s="33"/>
      <c r="M89" s="33"/>
      <c r="N89" s="101"/>
      <c r="O89" s="12"/>
      <c r="P89" s="12"/>
      <c r="Q89" s="12"/>
      <c r="R89" s="12"/>
      <c r="S89" s="12"/>
      <c r="T89" s="12"/>
      <c r="U89" s="12"/>
      <c r="V89" s="12"/>
      <c r="W89" s="12"/>
      <c r="X89" s="12"/>
      <c r="Y89" s="12"/>
      <c r="Z89" s="12"/>
    </row>
    <row r="90" spans="1:26" ht="22.5" hidden="1" customHeight="1" x14ac:dyDescent="0.2">
      <c r="A90" s="12"/>
      <c r="B90" s="12"/>
      <c r="C90" s="12"/>
      <c r="D90" s="12"/>
      <c r="E90" s="12"/>
      <c r="F90" s="12"/>
      <c r="G90" s="12"/>
      <c r="H90" s="12"/>
      <c r="I90" s="12"/>
      <c r="J90" s="12"/>
      <c r="K90" s="12"/>
      <c r="L90" s="33"/>
      <c r="M90" s="33"/>
      <c r="N90" s="101"/>
      <c r="O90" s="12"/>
      <c r="P90" s="12"/>
      <c r="Q90" s="12"/>
      <c r="R90" s="12"/>
      <c r="S90" s="12"/>
      <c r="T90" s="12"/>
      <c r="U90" s="12"/>
      <c r="V90" s="12"/>
      <c r="W90" s="12"/>
      <c r="X90" s="12"/>
      <c r="Y90" s="12"/>
      <c r="Z90" s="12"/>
    </row>
    <row r="91" spans="1:26" ht="22.5" hidden="1" customHeight="1" x14ac:dyDescent="0.2">
      <c r="A91" s="12"/>
      <c r="B91" s="12"/>
      <c r="C91" s="12"/>
      <c r="D91" s="12"/>
      <c r="E91" s="12"/>
      <c r="F91" s="12"/>
      <c r="G91" s="12"/>
      <c r="H91" s="12"/>
      <c r="I91" s="12"/>
      <c r="J91" s="12"/>
      <c r="K91" s="12"/>
      <c r="L91" s="33"/>
      <c r="M91" s="33"/>
      <c r="N91" s="101"/>
      <c r="O91" s="12"/>
      <c r="P91" s="12"/>
      <c r="Q91" s="12"/>
      <c r="R91" s="12"/>
      <c r="S91" s="12"/>
      <c r="T91" s="12"/>
      <c r="U91" s="12"/>
      <c r="V91" s="12"/>
      <c r="W91" s="12"/>
      <c r="X91" s="12"/>
      <c r="Y91" s="12"/>
      <c r="Z91" s="12"/>
    </row>
    <row r="92" spans="1:26" ht="22.5" hidden="1" customHeight="1" x14ac:dyDescent="0.2">
      <c r="A92" s="12"/>
      <c r="B92" s="12"/>
      <c r="C92" s="12"/>
      <c r="D92" s="12"/>
      <c r="E92" s="12"/>
      <c r="F92" s="12"/>
      <c r="G92" s="12"/>
      <c r="H92" s="12"/>
      <c r="I92" s="12"/>
      <c r="J92" s="12"/>
      <c r="K92" s="12"/>
      <c r="L92" s="33"/>
      <c r="M92" s="33"/>
      <c r="N92" s="101"/>
      <c r="O92" s="12"/>
      <c r="P92" s="12"/>
      <c r="Q92" s="12"/>
      <c r="R92" s="12"/>
      <c r="S92" s="12"/>
      <c r="T92" s="12"/>
      <c r="U92" s="12"/>
      <c r="V92" s="12"/>
      <c r="W92" s="12"/>
      <c r="X92" s="12"/>
      <c r="Y92" s="12"/>
      <c r="Z92" s="12"/>
    </row>
    <row r="93" spans="1:26" ht="22.5" hidden="1" customHeight="1" x14ac:dyDescent="0.2">
      <c r="A93" s="12"/>
      <c r="B93" s="12"/>
      <c r="C93" s="12"/>
      <c r="D93" s="12"/>
      <c r="E93" s="12"/>
      <c r="F93" s="12"/>
      <c r="G93" s="12"/>
      <c r="H93" s="12"/>
      <c r="I93" s="12"/>
      <c r="J93" s="12"/>
      <c r="K93" s="12"/>
      <c r="L93" s="33"/>
      <c r="M93" s="33"/>
      <c r="N93" s="101"/>
      <c r="O93" s="12"/>
      <c r="P93" s="12"/>
      <c r="Q93" s="12"/>
      <c r="R93" s="12"/>
      <c r="S93" s="12"/>
      <c r="T93" s="12"/>
      <c r="U93" s="12"/>
      <c r="V93" s="12"/>
      <c r="W93" s="12"/>
      <c r="X93" s="12"/>
      <c r="Y93" s="12"/>
      <c r="Z93" s="12"/>
    </row>
    <row r="94" spans="1:26" ht="22.5" hidden="1" customHeight="1" x14ac:dyDescent="0.2">
      <c r="A94" s="12"/>
      <c r="B94" s="12"/>
      <c r="C94" s="12"/>
      <c r="D94" s="12"/>
      <c r="E94" s="12"/>
      <c r="F94" s="12"/>
      <c r="G94" s="12"/>
      <c r="H94" s="12"/>
      <c r="I94" s="12"/>
      <c r="J94" s="12"/>
      <c r="K94" s="12"/>
      <c r="L94" s="33"/>
      <c r="M94" s="33"/>
      <c r="N94" s="101"/>
      <c r="O94" s="12"/>
      <c r="P94" s="12"/>
      <c r="Q94" s="12"/>
      <c r="R94" s="12"/>
      <c r="S94" s="12"/>
      <c r="T94" s="12"/>
      <c r="U94" s="12"/>
      <c r="V94" s="12"/>
      <c r="W94" s="12"/>
      <c r="X94" s="12"/>
      <c r="Y94" s="12"/>
      <c r="Z94" s="12"/>
    </row>
    <row r="95" spans="1:26" ht="22.5" hidden="1" customHeight="1" x14ac:dyDescent="0.2">
      <c r="A95" s="12"/>
      <c r="B95" s="12"/>
      <c r="C95" s="12"/>
      <c r="D95" s="12"/>
      <c r="E95" s="12"/>
      <c r="F95" s="12"/>
      <c r="G95" s="12"/>
      <c r="H95" s="12"/>
      <c r="I95" s="12"/>
      <c r="J95" s="12"/>
      <c r="K95" s="12"/>
      <c r="L95" s="33"/>
      <c r="M95" s="33"/>
      <c r="N95" s="101"/>
      <c r="O95" s="12"/>
      <c r="P95" s="12"/>
      <c r="Q95" s="12"/>
      <c r="R95" s="12"/>
      <c r="S95" s="12"/>
      <c r="T95" s="12"/>
      <c r="U95" s="12"/>
      <c r="V95" s="12"/>
      <c r="W95" s="12"/>
      <c r="X95" s="12"/>
      <c r="Y95" s="12"/>
      <c r="Z95" s="12"/>
    </row>
    <row r="96" spans="1:26" ht="22.5" hidden="1" customHeight="1" x14ac:dyDescent="0.2">
      <c r="A96" s="12"/>
      <c r="B96" s="12"/>
      <c r="C96" s="12"/>
      <c r="D96" s="12"/>
      <c r="E96" s="12"/>
      <c r="F96" s="12"/>
      <c r="G96" s="12"/>
      <c r="H96" s="12"/>
      <c r="I96" s="12"/>
      <c r="J96" s="12"/>
      <c r="K96" s="12"/>
      <c r="L96" s="33"/>
      <c r="M96" s="33"/>
      <c r="N96" s="101"/>
      <c r="O96" s="12"/>
      <c r="P96" s="12"/>
      <c r="Q96" s="12"/>
      <c r="R96" s="12"/>
      <c r="S96" s="12"/>
      <c r="T96" s="12"/>
      <c r="U96" s="12"/>
      <c r="V96" s="12"/>
      <c r="W96" s="12"/>
      <c r="X96" s="12"/>
      <c r="Y96" s="12"/>
      <c r="Z96" s="12"/>
    </row>
    <row r="97" spans="1:26" ht="22.5" hidden="1" customHeight="1" x14ac:dyDescent="0.2">
      <c r="A97" s="12"/>
      <c r="B97" s="12"/>
      <c r="C97" s="12"/>
      <c r="D97" s="12"/>
      <c r="E97" s="12"/>
      <c r="F97" s="12"/>
      <c r="G97" s="12"/>
      <c r="H97" s="12"/>
      <c r="I97" s="12"/>
      <c r="J97" s="12"/>
      <c r="K97" s="12"/>
      <c r="L97" s="33"/>
      <c r="M97" s="33"/>
      <c r="N97" s="101"/>
      <c r="O97" s="12"/>
      <c r="P97" s="12"/>
      <c r="Q97" s="12"/>
      <c r="R97" s="12"/>
      <c r="S97" s="12"/>
      <c r="T97" s="12"/>
      <c r="U97" s="12"/>
      <c r="V97" s="12"/>
      <c r="W97" s="12"/>
      <c r="X97" s="12"/>
      <c r="Y97" s="12"/>
      <c r="Z97" s="12"/>
    </row>
    <row r="98" spans="1:26" ht="22.5" hidden="1" customHeight="1" x14ac:dyDescent="0.2">
      <c r="A98" s="12"/>
      <c r="B98" s="12"/>
      <c r="C98" s="12"/>
      <c r="D98" s="12"/>
      <c r="E98" s="12"/>
      <c r="F98" s="12"/>
      <c r="G98" s="12"/>
      <c r="H98" s="12"/>
      <c r="I98" s="12"/>
      <c r="J98" s="12"/>
      <c r="K98" s="12"/>
      <c r="L98" s="33"/>
      <c r="M98" s="33"/>
      <c r="N98" s="101"/>
      <c r="O98" s="12"/>
      <c r="P98" s="12"/>
      <c r="Q98" s="12"/>
      <c r="R98" s="12"/>
      <c r="S98" s="12"/>
      <c r="T98" s="12"/>
      <c r="U98" s="12"/>
      <c r="V98" s="12"/>
      <c r="W98" s="12"/>
      <c r="X98" s="12"/>
      <c r="Y98" s="12"/>
      <c r="Z98" s="12"/>
    </row>
    <row r="99" spans="1:26" ht="22.5" hidden="1" customHeight="1" x14ac:dyDescent="0.2">
      <c r="A99" s="12"/>
      <c r="B99" s="12"/>
      <c r="C99" s="12"/>
      <c r="D99" s="12"/>
      <c r="E99" s="12"/>
      <c r="F99" s="12"/>
      <c r="G99" s="12"/>
      <c r="H99" s="12"/>
      <c r="I99" s="12"/>
      <c r="J99" s="12"/>
      <c r="K99" s="12"/>
      <c r="L99" s="33"/>
      <c r="M99" s="33"/>
      <c r="N99" s="101"/>
      <c r="O99" s="12"/>
      <c r="P99" s="12"/>
      <c r="Q99" s="12"/>
      <c r="R99" s="12"/>
      <c r="S99" s="12"/>
      <c r="T99" s="12"/>
      <c r="U99" s="12"/>
      <c r="V99" s="12"/>
      <c r="W99" s="12"/>
      <c r="X99" s="12"/>
      <c r="Y99" s="12"/>
      <c r="Z99" s="12"/>
    </row>
    <row r="100" spans="1:26" ht="22.5" hidden="1" customHeight="1" x14ac:dyDescent="0.2">
      <c r="A100" s="12"/>
      <c r="B100" s="12"/>
      <c r="C100" s="12"/>
      <c r="D100" s="12"/>
      <c r="E100" s="12"/>
      <c r="F100" s="12"/>
      <c r="G100" s="12"/>
      <c r="H100" s="12"/>
      <c r="I100" s="12"/>
      <c r="J100" s="12"/>
      <c r="K100" s="12"/>
      <c r="L100" s="33"/>
      <c r="M100" s="33"/>
      <c r="N100" s="101"/>
      <c r="O100" s="12"/>
      <c r="P100" s="12"/>
      <c r="Q100" s="12"/>
      <c r="R100" s="12"/>
      <c r="S100" s="12"/>
      <c r="T100" s="12"/>
      <c r="U100" s="12"/>
      <c r="V100" s="12"/>
      <c r="W100" s="12"/>
      <c r="X100" s="12"/>
      <c r="Y100" s="12"/>
      <c r="Z100" s="12"/>
    </row>
    <row r="101" spans="1:26" ht="22.5" hidden="1" customHeight="1" x14ac:dyDescent="0.2">
      <c r="A101" s="12"/>
      <c r="B101" s="12"/>
      <c r="C101" s="12"/>
      <c r="D101" s="12"/>
      <c r="E101" s="12"/>
      <c r="F101" s="12"/>
      <c r="G101" s="12"/>
      <c r="H101" s="12"/>
      <c r="I101" s="12"/>
      <c r="J101" s="12"/>
      <c r="K101" s="12"/>
      <c r="L101" s="33"/>
      <c r="M101" s="33"/>
      <c r="N101" s="101"/>
      <c r="O101" s="12"/>
      <c r="P101" s="12"/>
      <c r="Q101" s="12"/>
      <c r="R101" s="12"/>
      <c r="S101" s="12"/>
      <c r="T101" s="12"/>
      <c r="U101" s="12"/>
      <c r="V101" s="12"/>
      <c r="W101" s="12"/>
      <c r="X101" s="12"/>
      <c r="Y101" s="12"/>
      <c r="Z101" s="12"/>
    </row>
    <row r="102" spans="1:26" ht="22.5" hidden="1" customHeight="1" x14ac:dyDescent="0.2">
      <c r="A102" s="12"/>
      <c r="B102" s="12"/>
      <c r="C102" s="12"/>
      <c r="D102" s="12"/>
      <c r="E102" s="12"/>
      <c r="F102" s="12"/>
      <c r="G102" s="12"/>
      <c r="H102" s="12"/>
      <c r="I102" s="12"/>
      <c r="J102" s="12"/>
      <c r="K102" s="12"/>
      <c r="L102" s="33"/>
      <c r="M102" s="33"/>
      <c r="N102" s="101"/>
      <c r="O102" s="12"/>
      <c r="P102" s="12"/>
      <c r="Q102" s="12"/>
      <c r="R102" s="12"/>
      <c r="S102" s="12"/>
      <c r="T102" s="12"/>
      <c r="U102" s="12"/>
      <c r="V102" s="12"/>
      <c r="W102" s="12"/>
      <c r="X102" s="12"/>
      <c r="Y102" s="12"/>
      <c r="Z102" s="12"/>
    </row>
    <row r="103" spans="1:26" ht="22.5" hidden="1" customHeight="1" x14ac:dyDescent="0.2">
      <c r="A103" s="12"/>
      <c r="B103" s="12"/>
      <c r="C103" s="12"/>
      <c r="D103" s="12"/>
      <c r="E103" s="12"/>
      <c r="F103" s="12"/>
      <c r="G103" s="12"/>
      <c r="H103" s="12"/>
      <c r="I103" s="12"/>
      <c r="J103" s="12"/>
      <c r="K103" s="12"/>
      <c r="L103" s="33"/>
      <c r="M103" s="33"/>
      <c r="N103" s="101"/>
      <c r="O103" s="12"/>
      <c r="P103" s="12"/>
      <c r="Q103" s="12"/>
      <c r="R103" s="12"/>
      <c r="S103" s="12"/>
      <c r="T103" s="12"/>
      <c r="U103" s="12"/>
      <c r="V103" s="12"/>
      <c r="W103" s="12"/>
      <c r="X103" s="12"/>
      <c r="Y103" s="12"/>
      <c r="Z103" s="12"/>
    </row>
    <row r="104" spans="1:26" ht="22.5" hidden="1" customHeight="1" x14ac:dyDescent="0.2">
      <c r="A104" s="12"/>
      <c r="B104" s="12"/>
      <c r="C104" s="12"/>
      <c r="D104" s="12"/>
      <c r="E104" s="12"/>
      <c r="F104" s="12"/>
      <c r="G104" s="12"/>
      <c r="H104" s="12"/>
      <c r="I104" s="12"/>
      <c r="J104" s="12"/>
      <c r="K104" s="12"/>
      <c r="L104" s="33"/>
      <c r="M104" s="33"/>
      <c r="N104" s="101"/>
      <c r="O104" s="12"/>
      <c r="P104" s="12"/>
      <c r="Q104" s="12"/>
      <c r="R104" s="12"/>
      <c r="S104" s="12"/>
      <c r="T104" s="12"/>
      <c r="U104" s="12"/>
      <c r="V104" s="12"/>
      <c r="W104" s="12"/>
      <c r="X104" s="12"/>
      <c r="Y104" s="12"/>
      <c r="Z104" s="12"/>
    </row>
    <row r="105" spans="1:26" ht="22.5" hidden="1" customHeight="1" x14ac:dyDescent="0.2">
      <c r="A105" s="12"/>
      <c r="B105" s="12"/>
      <c r="C105" s="12"/>
      <c r="D105" s="12"/>
      <c r="E105" s="12"/>
      <c r="F105" s="12"/>
      <c r="G105" s="12"/>
      <c r="H105" s="12"/>
      <c r="I105" s="12"/>
      <c r="J105" s="12"/>
      <c r="K105" s="12"/>
      <c r="L105" s="33"/>
      <c r="M105" s="33"/>
      <c r="N105" s="101"/>
      <c r="O105" s="12"/>
      <c r="P105" s="12"/>
      <c r="Q105" s="12"/>
      <c r="R105" s="12"/>
      <c r="S105" s="12"/>
      <c r="T105" s="12"/>
      <c r="U105" s="12"/>
      <c r="V105" s="12"/>
      <c r="W105" s="12"/>
      <c r="X105" s="12"/>
      <c r="Y105" s="12"/>
      <c r="Z105" s="12"/>
    </row>
    <row r="106" spans="1:26" ht="22.5" hidden="1" customHeight="1" x14ac:dyDescent="0.2">
      <c r="A106" s="12"/>
      <c r="B106" s="12"/>
      <c r="C106" s="12"/>
      <c r="D106" s="12"/>
      <c r="E106" s="12"/>
      <c r="F106" s="12"/>
      <c r="G106" s="12"/>
      <c r="H106" s="12"/>
      <c r="I106" s="12"/>
      <c r="J106" s="12"/>
      <c r="K106" s="12"/>
      <c r="L106" s="33"/>
      <c r="M106" s="33"/>
      <c r="N106" s="101"/>
      <c r="O106" s="12"/>
      <c r="P106" s="12"/>
      <c r="Q106" s="12"/>
      <c r="R106" s="12"/>
      <c r="S106" s="12"/>
      <c r="T106" s="12"/>
      <c r="U106" s="12"/>
      <c r="V106" s="12"/>
      <c r="W106" s="12"/>
      <c r="X106" s="12"/>
      <c r="Y106" s="12"/>
      <c r="Z106" s="12"/>
    </row>
    <row r="107" spans="1:26" ht="22.5" hidden="1" customHeight="1" x14ac:dyDescent="0.2">
      <c r="A107" s="12"/>
      <c r="B107" s="12"/>
      <c r="C107" s="12"/>
      <c r="D107" s="12"/>
      <c r="E107" s="12"/>
      <c r="F107" s="12"/>
      <c r="G107" s="12"/>
      <c r="H107" s="12"/>
      <c r="I107" s="12"/>
      <c r="J107" s="12"/>
      <c r="K107" s="12"/>
      <c r="L107" s="33"/>
      <c r="M107" s="33"/>
      <c r="N107" s="101"/>
      <c r="O107" s="12"/>
      <c r="P107" s="12"/>
      <c r="Q107" s="12"/>
      <c r="R107" s="12"/>
      <c r="S107" s="12"/>
      <c r="T107" s="12"/>
      <c r="U107" s="12"/>
      <c r="V107" s="12"/>
      <c r="W107" s="12"/>
      <c r="X107" s="12"/>
      <c r="Y107" s="12"/>
      <c r="Z107" s="12"/>
    </row>
    <row r="108" spans="1:26" ht="22.5" hidden="1" customHeight="1" x14ac:dyDescent="0.2">
      <c r="A108" s="12"/>
      <c r="B108" s="12"/>
      <c r="C108" s="12"/>
      <c r="D108" s="12"/>
      <c r="E108" s="12"/>
      <c r="F108" s="12"/>
      <c r="G108" s="12"/>
      <c r="H108" s="12"/>
      <c r="I108" s="12"/>
      <c r="J108" s="12"/>
      <c r="K108" s="12"/>
      <c r="L108" s="33"/>
      <c r="M108" s="33"/>
      <c r="N108" s="101"/>
      <c r="O108" s="12"/>
      <c r="P108" s="12"/>
      <c r="Q108" s="12"/>
      <c r="R108" s="12"/>
      <c r="S108" s="12"/>
      <c r="T108" s="12"/>
      <c r="U108" s="12"/>
      <c r="V108" s="12"/>
      <c r="W108" s="12"/>
      <c r="X108" s="12"/>
      <c r="Y108" s="12"/>
      <c r="Z108" s="12"/>
    </row>
    <row r="109" spans="1:26" ht="22.5" hidden="1" customHeight="1" x14ac:dyDescent="0.2">
      <c r="A109" s="12"/>
      <c r="B109" s="12"/>
      <c r="C109" s="12"/>
      <c r="D109" s="12"/>
      <c r="E109" s="12"/>
      <c r="F109" s="12"/>
      <c r="G109" s="12"/>
      <c r="H109" s="12"/>
      <c r="I109" s="12"/>
      <c r="J109" s="12"/>
      <c r="K109" s="12"/>
      <c r="L109" s="33"/>
      <c r="M109" s="33"/>
      <c r="N109" s="101"/>
      <c r="O109" s="12"/>
      <c r="P109" s="12"/>
      <c r="Q109" s="12"/>
      <c r="R109" s="12"/>
      <c r="S109" s="12"/>
      <c r="T109" s="12"/>
      <c r="U109" s="12"/>
      <c r="V109" s="12"/>
      <c r="W109" s="12"/>
      <c r="X109" s="12"/>
      <c r="Y109" s="12"/>
      <c r="Z109" s="12"/>
    </row>
    <row r="110" spans="1:26" ht="22.5" hidden="1" customHeight="1" x14ac:dyDescent="0.2">
      <c r="A110" s="12"/>
      <c r="B110" s="12"/>
      <c r="C110" s="12"/>
      <c r="D110" s="12"/>
      <c r="E110" s="12"/>
      <c r="F110" s="12"/>
      <c r="G110" s="12"/>
      <c r="H110" s="12"/>
      <c r="I110" s="12"/>
      <c r="J110" s="12"/>
      <c r="K110" s="12"/>
      <c r="L110" s="33"/>
      <c r="M110" s="33"/>
      <c r="N110" s="101"/>
      <c r="O110" s="12"/>
      <c r="P110" s="12"/>
      <c r="Q110" s="12"/>
      <c r="R110" s="12"/>
      <c r="S110" s="12"/>
      <c r="T110" s="12"/>
      <c r="U110" s="12"/>
      <c r="V110" s="12"/>
      <c r="W110" s="12"/>
      <c r="X110" s="12"/>
      <c r="Y110" s="12"/>
      <c r="Z110" s="12"/>
    </row>
    <row r="111" spans="1:26" ht="22.5" hidden="1" customHeight="1" x14ac:dyDescent="0.2">
      <c r="A111" s="12"/>
      <c r="B111" s="12"/>
      <c r="C111" s="12"/>
      <c r="D111" s="12"/>
      <c r="E111" s="12"/>
      <c r="F111" s="12"/>
      <c r="G111" s="12"/>
      <c r="H111" s="12"/>
      <c r="I111" s="12"/>
      <c r="J111" s="12"/>
      <c r="K111" s="12"/>
      <c r="L111" s="33"/>
      <c r="M111" s="33"/>
      <c r="N111" s="101"/>
      <c r="O111" s="12"/>
      <c r="P111" s="12"/>
      <c r="Q111" s="12"/>
      <c r="R111" s="12"/>
      <c r="S111" s="12"/>
      <c r="T111" s="12"/>
      <c r="U111" s="12"/>
      <c r="V111" s="12"/>
      <c r="W111" s="12"/>
      <c r="X111" s="12"/>
      <c r="Y111" s="12"/>
      <c r="Z111" s="12"/>
    </row>
    <row r="112" spans="1:26" ht="22.5" hidden="1" customHeight="1" x14ac:dyDescent="0.2">
      <c r="A112" s="12"/>
      <c r="B112" s="12"/>
      <c r="C112" s="12"/>
      <c r="D112" s="12"/>
      <c r="E112" s="12"/>
      <c r="F112" s="12"/>
      <c r="G112" s="12"/>
      <c r="H112" s="12"/>
      <c r="I112" s="12"/>
      <c r="J112" s="12"/>
      <c r="K112" s="12"/>
      <c r="L112" s="33"/>
      <c r="M112" s="33"/>
      <c r="N112" s="101"/>
      <c r="O112" s="12"/>
      <c r="P112" s="12"/>
      <c r="Q112" s="12"/>
      <c r="R112" s="12"/>
      <c r="S112" s="12"/>
      <c r="T112" s="12"/>
      <c r="U112" s="12"/>
      <c r="V112" s="12"/>
      <c r="W112" s="12"/>
      <c r="X112" s="12"/>
      <c r="Y112" s="12"/>
      <c r="Z112" s="12"/>
    </row>
    <row r="113" spans="1:26" ht="22.5" hidden="1" customHeight="1" x14ac:dyDescent="0.2">
      <c r="A113" s="12"/>
      <c r="B113" s="12"/>
      <c r="C113" s="12"/>
      <c r="D113" s="12"/>
      <c r="E113" s="12"/>
      <c r="F113" s="12"/>
      <c r="G113" s="12"/>
      <c r="H113" s="12"/>
      <c r="I113" s="12"/>
      <c r="J113" s="12"/>
      <c r="K113" s="12"/>
      <c r="L113" s="33"/>
      <c r="M113" s="33"/>
      <c r="N113" s="101"/>
      <c r="O113" s="12"/>
      <c r="P113" s="12"/>
      <c r="Q113" s="12"/>
      <c r="R113" s="12"/>
      <c r="S113" s="12"/>
      <c r="T113" s="12"/>
      <c r="U113" s="12"/>
      <c r="V113" s="12"/>
      <c r="W113" s="12"/>
      <c r="X113" s="12"/>
      <c r="Y113" s="12"/>
      <c r="Z113" s="12"/>
    </row>
    <row r="114" spans="1:26" ht="22.5" hidden="1" customHeight="1" x14ac:dyDescent="0.2">
      <c r="A114" s="12"/>
      <c r="B114" s="12"/>
      <c r="C114" s="12"/>
      <c r="D114" s="12"/>
      <c r="E114" s="12"/>
      <c r="F114" s="12"/>
      <c r="G114" s="12"/>
      <c r="H114" s="12"/>
      <c r="I114" s="12"/>
      <c r="J114" s="12"/>
      <c r="K114" s="12"/>
      <c r="L114" s="33"/>
      <c r="M114" s="33"/>
      <c r="N114" s="101"/>
      <c r="O114" s="12"/>
      <c r="P114" s="12"/>
      <c r="Q114" s="12"/>
      <c r="R114" s="12"/>
      <c r="S114" s="12"/>
      <c r="T114" s="12"/>
      <c r="U114" s="12"/>
      <c r="V114" s="12"/>
      <c r="W114" s="12"/>
      <c r="X114" s="12"/>
      <c r="Y114" s="12"/>
      <c r="Z114" s="12"/>
    </row>
    <row r="115" spans="1:26" ht="22.5" hidden="1" customHeight="1" x14ac:dyDescent="0.2">
      <c r="A115" s="12"/>
      <c r="B115" s="12"/>
      <c r="C115" s="12"/>
      <c r="D115" s="12"/>
      <c r="E115" s="12"/>
      <c r="F115" s="12"/>
      <c r="G115" s="12"/>
      <c r="H115" s="12"/>
      <c r="I115" s="12"/>
      <c r="J115" s="12"/>
      <c r="K115" s="12"/>
      <c r="L115" s="33"/>
      <c r="M115" s="33"/>
      <c r="N115" s="101"/>
      <c r="O115" s="12"/>
      <c r="P115" s="12"/>
      <c r="Q115" s="12"/>
      <c r="R115" s="12"/>
      <c r="S115" s="12"/>
      <c r="T115" s="12"/>
      <c r="U115" s="12"/>
      <c r="V115" s="12"/>
      <c r="W115" s="12"/>
      <c r="X115" s="12"/>
      <c r="Y115" s="12"/>
      <c r="Z115" s="12"/>
    </row>
    <row r="116" spans="1:26" ht="22.5" hidden="1" customHeight="1" x14ac:dyDescent="0.2">
      <c r="A116" s="12"/>
      <c r="B116" s="12"/>
      <c r="C116" s="12"/>
      <c r="D116" s="12"/>
      <c r="E116" s="12"/>
      <c r="F116" s="12"/>
      <c r="G116" s="12"/>
      <c r="H116" s="12"/>
      <c r="I116" s="12"/>
      <c r="J116" s="12"/>
      <c r="K116" s="12"/>
      <c r="L116" s="33"/>
      <c r="M116" s="33"/>
      <c r="N116" s="101"/>
      <c r="O116" s="12"/>
      <c r="P116" s="12"/>
      <c r="Q116" s="12"/>
      <c r="R116" s="12"/>
      <c r="S116" s="12"/>
      <c r="T116" s="12"/>
      <c r="U116" s="12"/>
      <c r="V116" s="12"/>
      <c r="W116" s="12"/>
      <c r="X116" s="12"/>
      <c r="Y116" s="12"/>
      <c r="Z116" s="12"/>
    </row>
    <row r="117" spans="1:26" ht="22.5" hidden="1" customHeight="1" x14ac:dyDescent="0.2">
      <c r="A117" s="12"/>
      <c r="B117" s="12"/>
      <c r="C117" s="12"/>
      <c r="D117" s="12"/>
      <c r="E117" s="12"/>
      <c r="F117" s="12"/>
      <c r="G117" s="12"/>
      <c r="H117" s="12"/>
      <c r="I117" s="12"/>
      <c r="J117" s="12"/>
      <c r="K117" s="12"/>
      <c r="L117" s="33"/>
      <c r="M117" s="33"/>
      <c r="N117" s="101"/>
      <c r="O117" s="12"/>
      <c r="P117" s="12"/>
      <c r="Q117" s="12"/>
      <c r="R117" s="12"/>
      <c r="S117" s="12"/>
      <c r="T117" s="12"/>
      <c r="U117" s="12"/>
      <c r="V117" s="12"/>
      <c r="W117" s="12"/>
      <c r="X117" s="12"/>
      <c r="Y117" s="12"/>
      <c r="Z117" s="12"/>
    </row>
    <row r="118" spans="1:26" ht="22.5" hidden="1" customHeight="1" x14ac:dyDescent="0.2">
      <c r="A118" s="12"/>
      <c r="B118" s="12"/>
      <c r="C118" s="12"/>
      <c r="D118" s="12"/>
      <c r="E118" s="12"/>
      <c r="F118" s="12"/>
      <c r="G118" s="12"/>
      <c r="H118" s="12"/>
      <c r="I118" s="12"/>
      <c r="J118" s="12"/>
      <c r="K118" s="12"/>
      <c r="L118" s="33"/>
      <c r="M118" s="33"/>
      <c r="N118" s="101"/>
      <c r="O118" s="12"/>
      <c r="P118" s="12"/>
      <c r="Q118" s="12"/>
      <c r="R118" s="12"/>
      <c r="S118" s="12"/>
      <c r="T118" s="12"/>
      <c r="U118" s="12"/>
      <c r="V118" s="12"/>
      <c r="W118" s="12"/>
      <c r="X118" s="12"/>
      <c r="Y118" s="12"/>
      <c r="Z118" s="12"/>
    </row>
    <row r="119" spans="1:26" ht="22.5" hidden="1" customHeight="1" x14ac:dyDescent="0.2">
      <c r="A119" s="12"/>
      <c r="B119" s="12"/>
      <c r="C119" s="12"/>
      <c r="D119" s="12"/>
      <c r="E119" s="12"/>
      <c r="F119" s="12"/>
      <c r="G119" s="12"/>
      <c r="H119" s="12"/>
      <c r="I119" s="12"/>
      <c r="J119" s="12"/>
      <c r="K119" s="12"/>
      <c r="L119" s="33"/>
      <c r="M119" s="33"/>
      <c r="N119" s="101"/>
      <c r="O119" s="12"/>
      <c r="P119" s="12"/>
      <c r="Q119" s="12"/>
      <c r="R119" s="12"/>
      <c r="S119" s="12"/>
      <c r="T119" s="12"/>
      <c r="U119" s="12"/>
      <c r="V119" s="12"/>
      <c r="W119" s="12"/>
      <c r="X119" s="12"/>
      <c r="Y119" s="12"/>
      <c r="Z119" s="12"/>
    </row>
    <row r="120" spans="1:26" ht="22.5" hidden="1" customHeight="1" x14ac:dyDescent="0.2">
      <c r="A120" s="12"/>
      <c r="B120" s="12"/>
      <c r="C120" s="12"/>
      <c r="D120" s="12"/>
      <c r="E120" s="12"/>
      <c r="F120" s="12"/>
      <c r="G120" s="12"/>
      <c r="H120" s="12"/>
      <c r="I120" s="12"/>
      <c r="J120" s="12"/>
      <c r="K120" s="12"/>
      <c r="L120" s="33"/>
      <c r="M120" s="33"/>
      <c r="N120" s="101"/>
      <c r="O120" s="12"/>
      <c r="P120" s="12"/>
      <c r="Q120" s="12"/>
      <c r="R120" s="12"/>
      <c r="S120" s="12"/>
      <c r="T120" s="12"/>
      <c r="U120" s="12"/>
      <c r="V120" s="12"/>
      <c r="W120" s="12"/>
      <c r="X120" s="12"/>
      <c r="Y120" s="12"/>
      <c r="Z120" s="12"/>
    </row>
    <row r="121" spans="1:26" ht="22.5" hidden="1" customHeight="1" x14ac:dyDescent="0.2">
      <c r="A121" s="12"/>
      <c r="B121" s="12"/>
      <c r="C121" s="12"/>
      <c r="D121" s="12"/>
      <c r="E121" s="12"/>
      <c r="F121" s="12"/>
      <c r="G121" s="12"/>
      <c r="H121" s="12"/>
      <c r="I121" s="12"/>
      <c r="J121" s="12"/>
      <c r="K121" s="12"/>
      <c r="L121" s="33"/>
      <c r="M121" s="33"/>
      <c r="N121" s="101"/>
      <c r="O121" s="12"/>
      <c r="P121" s="12"/>
      <c r="Q121" s="12"/>
      <c r="R121" s="12"/>
      <c r="S121" s="12"/>
      <c r="T121" s="12"/>
      <c r="U121" s="12"/>
      <c r="V121" s="12"/>
      <c r="W121" s="12"/>
      <c r="X121" s="12"/>
      <c r="Y121" s="12"/>
      <c r="Z121" s="12"/>
    </row>
    <row r="122" spans="1:26" ht="22.5" hidden="1" customHeight="1" x14ac:dyDescent="0.2">
      <c r="A122" s="12"/>
      <c r="B122" s="12"/>
      <c r="C122" s="12"/>
      <c r="D122" s="12"/>
      <c r="E122" s="12"/>
      <c r="F122" s="12"/>
      <c r="G122" s="12"/>
      <c r="H122" s="12"/>
      <c r="I122" s="12"/>
      <c r="J122" s="12"/>
      <c r="K122" s="12"/>
      <c r="L122" s="33"/>
      <c r="M122" s="33"/>
      <c r="N122" s="101"/>
      <c r="O122" s="12"/>
      <c r="P122" s="12"/>
      <c r="Q122" s="12"/>
      <c r="R122" s="12"/>
      <c r="S122" s="12"/>
      <c r="T122" s="12"/>
      <c r="U122" s="12"/>
      <c r="V122" s="12"/>
      <c r="W122" s="12"/>
      <c r="X122" s="12"/>
      <c r="Y122" s="12"/>
      <c r="Z122" s="12"/>
    </row>
    <row r="123" spans="1:26" ht="22.5" hidden="1" customHeight="1" x14ac:dyDescent="0.2">
      <c r="A123" s="12"/>
      <c r="B123" s="12"/>
      <c r="C123" s="12"/>
      <c r="D123" s="12"/>
      <c r="E123" s="12"/>
      <c r="F123" s="12"/>
      <c r="G123" s="12"/>
      <c r="H123" s="12"/>
      <c r="I123" s="12"/>
      <c r="J123" s="12"/>
      <c r="K123" s="12"/>
      <c r="L123" s="33"/>
      <c r="M123" s="33"/>
      <c r="N123" s="101"/>
      <c r="O123" s="12"/>
      <c r="P123" s="12"/>
      <c r="Q123" s="12"/>
      <c r="R123" s="12"/>
      <c r="S123" s="12"/>
      <c r="T123" s="12"/>
      <c r="U123" s="12"/>
      <c r="V123" s="12"/>
      <c r="W123" s="12"/>
      <c r="X123" s="12"/>
      <c r="Y123" s="12"/>
      <c r="Z123" s="12"/>
    </row>
    <row r="124" spans="1:26" ht="22.5" hidden="1" customHeight="1" x14ac:dyDescent="0.2">
      <c r="A124" s="12"/>
      <c r="B124" s="12"/>
      <c r="C124" s="12"/>
      <c r="D124" s="12"/>
      <c r="E124" s="12"/>
      <c r="F124" s="12"/>
      <c r="G124" s="12"/>
      <c r="H124" s="12"/>
      <c r="I124" s="12"/>
      <c r="J124" s="12"/>
      <c r="K124" s="12"/>
      <c r="L124" s="33"/>
      <c r="M124" s="33"/>
      <c r="N124" s="101"/>
      <c r="O124" s="12"/>
      <c r="P124" s="12"/>
      <c r="Q124" s="12"/>
      <c r="R124" s="12"/>
      <c r="S124" s="12"/>
      <c r="T124" s="12"/>
      <c r="U124" s="12"/>
      <c r="V124" s="12"/>
      <c r="W124" s="12"/>
      <c r="X124" s="12"/>
      <c r="Y124" s="12"/>
      <c r="Z124" s="12"/>
    </row>
    <row r="125" spans="1:26" ht="22.5" hidden="1" customHeight="1" x14ac:dyDescent="0.2">
      <c r="A125" s="12"/>
      <c r="B125" s="12"/>
      <c r="C125" s="12"/>
      <c r="D125" s="12"/>
      <c r="E125" s="12"/>
      <c r="F125" s="12"/>
      <c r="G125" s="12"/>
      <c r="H125" s="12"/>
      <c r="I125" s="12"/>
      <c r="J125" s="12"/>
      <c r="K125" s="12"/>
      <c r="L125" s="33"/>
      <c r="M125" s="33"/>
      <c r="N125" s="101"/>
      <c r="O125" s="12"/>
      <c r="P125" s="12"/>
      <c r="Q125" s="12"/>
      <c r="R125" s="12"/>
      <c r="S125" s="12"/>
      <c r="T125" s="12"/>
      <c r="U125" s="12"/>
      <c r="V125" s="12"/>
      <c r="W125" s="12"/>
      <c r="X125" s="12"/>
      <c r="Y125" s="12"/>
      <c r="Z125" s="12"/>
    </row>
    <row r="126" spans="1:26" ht="22.5" hidden="1" customHeight="1" x14ac:dyDescent="0.2">
      <c r="A126" s="12"/>
      <c r="B126" s="12"/>
      <c r="C126" s="12"/>
      <c r="D126" s="12"/>
      <c r="E126" s="12"/>
      <c r="F126" s="12"/>
      <c r="G126" s="12"/>
      <c r="H126" s="12"/>
      <c r="I126" s="12"/>
      <c r="J126" s="12"/>
      <c r="K126" s="12"/>
      <c r="L126" s="33"/>
      <c r="M126" s="33"/>
      <c r="N126" s="101"/>
      <c r="O126" s="12"/>
      <c r="P126" s="12"/>
      <c r="Q126" s="12"/>
      <c r="R126" s="12"/>
      <c r="S126" s="12"/>
      <c r="T126" s="12"/>
      <c r="U126" s="12"/>
      <c r="V126" s="12"/>
      <c r="W126" s="12"/>
      <c r="X126" s="12"/>
      <c r="Y126" s="12"/>
      <c r="Z126" s="12"/>
    </row>
    <row r="127" spans="1:26" ht="22.5" hidden="1" customHeight="1" x14ac:dyDescent="0.2">
      <c r="A127" s="12"/>
      <c r="B127" s="12"/>
      <c r="C127" s="12"/>
      <c r="D127" s="12"/>
      <c r="E127" s="12"/>
      <c r="F127" s="12"/>
      <c r="G127" s="12"/>
      <c r="H127" s="12"/>
      <c r="I127" s="12"/>
      <c r="J127" s="12"/>
      <c r="K127" s="12"/>
      <c r="L127" s="33"/>
      <c r="M127" s="33"/>
      <c r="N127" s="101"/>
      <c r="O127" s="12"/>
      <c r="P127" s="12"/>
      <c r="Q127" s="12"/>
      <c r="R127" s="12"/>
      <c r="S127" s="12"/>
      <c r="T127" s="12"/>
      <c r="U127" s="12"/>
      <c r="V127" s="12"/>
      <c r="W127" s="12"/>
      <c r="X127" s="12"/>
      <c r="Y127" s="12"/>
      <c r="Z127" s="12"/>
    </row>
    <row r="128" spans="1:26" ht="22.5" hidden="1" customHeight="1" x14ac:dyDescent="0.2">
      <c r="A128" s="12"/>
      <c r="B128" s="12"/>
      <c r="C128" s="12"/>
      <c r="D128" s="12"/>
      <c r="E128" s="12"/>
      <c r="F128" s="12"/>
      <c r="G128" s="12"/>
      <c r="H128" s="12"/>
      <c r="I128" s="12"/>
      <c r="J128" s="12"/>
      <c r="K128" s="12"/>
      <c r="L128" s="33"/>
      <c r="M128" s="33"/>
      <c r="N128" s="101"/>
      <c r="O128" s="12"/>
      <c r="P128" s="12"/>
      <c r="Q128" s="12"/>
      <c r="R128" s="12"/>
      <c r="S128" s="12"/>
      <c r="T128" s="12"/>
      <c r="U128" s="12"/>
      <c r="V128" s="12"/>
      <c r="W128" s="12"/>
      <c r="X128" s="12"/>
      <c r="Y128" s="12"/>
      <c r="Z128" s="12"/>
    </row>
    <row r="129" spans="1:26" ht="22.5" hidden="1" customHeight="1" x14ac:dyDescent="0.2">
      <c r="A129" s="12"/>
      <c r="B129" s="12"/>
      <c r="C129" s="12"/>
      <c r="D129" s="12"/>
      <c r="E129" s="12"/>
      <c r="F129" s="12"/>
      <c r="G129" s="12"/>
      <c r="H129" s="12"/>
      <c r="I129" s="12"/>
      <c r="J129" s="12"/>
      <c r="K129" s="12"/>
      <c r="L129" s="33"/>
      <c r="M129" s="33"/>
      <c r="N129" s="101"/>
      <c r="O129" s="12"/>
      <c r="P129" s="12"/>
      <c r="Q129" s="12"/>
      <c r="R129" s="12"/>
      <c r="S129" s="12"/>
      <c r="T129" s="12"/>
      <c r="U129" s="12"/>
      <c r="V129" s="12"/>
      <c r="W129" s="12"/>
      <c r="X129" s="12"/>
      <c r="Y129" s="12"/>
      <c r="Z129" s="12"/>
    </row>
    <row r="130" spans="1:26" ht="22.5" hidden="1" customHeight="1" x14ac:dyDescent="0.2">
      <c r="A130" s="12"/>
      <c r="B130" s="12"/>
      <c r="C130" s="12"/>
      <c r="D130" s="12"/>
      <c r="E130" s="12"/>
      <c r="F130" s="12"/>
      <c r="G130" s="12"/>
      <c r="H130" s="12"/>
      <c r="I130" s="12"/>
      <c r="J130" s="12"/>
      <c r="K130" s="12"/>
      <c r="L130" s="33"/>
      <c r="M130" s="33"/>
      <c r="N130" s="101"/>
      <c r="O130" s="12"/>
      <c r="P130" s="12"/>
      <c r="Q130" s="12"/>
      <c r="R130" s="12"/>
      <c r="S130" s="12"/>
      <c r="T130" s="12"/>
      <c r="U130" s="12"/>
      <c r="V130" s="12"/>
      <c r="W130" s="12"/>
      <c r="X130" s="12"/>
      <c r="Y130" s="12"/>
      <c r="Z130" s="12"/>
    </row>
    <row r="131" spans="1:26" ht="22.5" hidden="1" customHeight="1" x14ac:dyDescent="0.2">
      <c r="A131" s="12"/>
      <c r="B131" s="12"/>
      <c r="C131" s="12"/>
      <c r="D131" s="12"/>
      <c r="E131" s="12"/>
      <c r="F131" s="12"/>
      <c r="G131" s="12"/>
      <c r="H131" s="12"/>
      <c r="I131" s="12"/>
      <c r="J131" s="12"/>
      <c r="K131" s="12"/>
      <c r="L131" s="33"/>
      <c r="M131" s="33"/>
      <c r="N131" s="101"/>
      <c r="O131" s="12"/>
      <c r="P131" s="12"/>
      <c r="Q131" s="12"/>
      <c r="R131" s="12"/>
      <c r="S131" s="12"/>
      <c r="T131" s="12"/>
      <c r="U131" s="12"/>
      <c r="V131" s="12"/>
      <c r="W131" s="12"/>
      <c r="X131" s="12"/>
      <c r="Y131" s="12"/>
      <c r="Z131" s="12"/>
    </row>
    <row r="132" spans="1:26" ht="22.5" hidden="1" customHeight="1" x14ac:dyDescent="0.2">
      <c r="A132" s="12"/>
      <c r="B132" s="12"/>
      <c r="C132" s="12"/>
      <c r="D132" s="12"/>
      <c r="E132" s="12"/>
      <c r="F132" s="12"/>
      <c r="G132" s="12"/>
      <c r="H132" s="12"/>
      <c r="I132" s="12"/>
      <c r="J132" s="12"/>
      <c r="K132" s="12"/>
      <c r="L132" s="33"/>
      <c r="M132" s="33"/>
      <c r="N132" s="101"/>
      <c r="O132" s="12"/>
      <c r="P132" s="12"/>
      <c r="Q132" s="12"/>
      <c r="R132" s="12"/>
      <c r="S132" s="12"/>
      <c r="T132" s="12"/>
      <c r="U132" s="12"/>
      <c r="V132" s="12"/>
      <c r="W132" s="12"/>
      <c r="X132" s="12"/>
      <c r="Y132" s="12"/>
      <c r="Z132" s="12"/>
    </row>
    <row r="133" spans="1:26" ht="22.5" hidden="1" customHeight="1" x14ac:dyDescent="0.2">
      <c r="A133" s="12"/>
      <c r="B133" s="12"/>
      <c r="C133" s="12"/>
      <c r="D133" s="12"/>
      <c r="E133" s="12"/>
      <c r="F133" s="12"/>
      <c r="G133" s="12"/>
      <c r="H133" s="12"/>
      <c r="I133" s="12"/>
      <c r="J133" s="12"/>
      <c r="K133" s="12"/>
      <c r="L133" s="33"/>
      <c r="M133" s="33"/>
      <c r="N133" s="101"/>
      <c r="O133" s="12"/>
      <c r="P133" s="12"/>
      <c r="Q133" s="12"/>
      <c r="R133" s="12"/>
      <c r="S133" s="12"/>
      <c r="T133" s="12"/>
      <c r="U133" s="12"/>
      <c r="V133" s="12"/>
      <c r="W133" s="12"/>
      <c r="X133" s="12"/>
      <c r="Y133" s="12"/>
      <c r="Z133" s="12"/>
    </row>
    <row r="134" spans="1:26" ht="22.5" hidden="1" customHeight="1" x14ac:dyDescent="0.2">
      <c r="A134" s="12"/>
      <c r="B134" s="12"/>
      <c r="C134" s="12"/>
      <c r="D134" s="12"/>
      <c r="E134" s="12"/>
      <c r="F134" s="12"/>
      <c r="G134" s="12"/>
      <c r="H134" s="12"/>
      <c r="I134" s="12"/>
      <c r="J134" s="12"/>
      <c r="K134" s="12"/>
      <c r="L134" s="33"/>
      <c r="M134" s="33"/>
      <c r="N134" s="101"/>
      <c r="O134" s="12"/>
      <c r="P134" s="12"/>
      <c r="Q134" s="12"/>
      <c r="R134" s="12"/>
      <c r="S134" s="12"/>
      <c r="T134" s="12"/>
      <c r="U134" s="12"/>
      <c r="V134" s="12"/>
      <c r="W134" s="12"/>
      <c r="X134" s="12"/>
      <c r="Y134" s="12"/>
      <c r="Z134" s="12"/>
    </row>
    <row r="135" spans="1:26" ht="22.5" hidden="1" customHeight="1" x14ac:dyDescent="0.2">
      <c r="A135" s="12"/>
      <c r="B135" s="12"/>
      <c r="C135" s="12"/>
      <c r="D135" s="12"/>
      <c r="E135" s="12"/>
      <c r="F135" s="12"/>
      <c r="G135" s="12"/>
      <c r="H135" s="12"/>
      <c r="I135" s="12"/>
      <c r="J135" s="12"/>
      <c r="K135" s="12"/>
      <c r="L135" s="33"/>
      <c r="M135" s="33"/>
      <c r="N135" s="101"/>
      <c r="O135" s="12"/>
      <c r="P135" s="12"/>
      <c r="Q135" s="12"/>
      <c r="R135" s="12"/>
      <c r="S135" s="12"/>
      <c r="T135" s="12"/>
      <c r="U135" s="12"/>
      <c r="V135" s="12"/>
      <c r="W135" s="12"/>
      <c r="X135" s="12"/>
      <c r="Y135" s="12"/>
      <c r="Z135" s="12"/>
    </row>
    <row r="136" spans="1:26" ht="22.5" hidden="1" customHeight="1" x14ac:dyDescent="0.2">
      <c r="A136" s="12"/>
      <c r="B136" s="12"/>
      <c r="C136" s="12"/>
      <c r="D136" s="12"/>
      <c r="E136" s="12"/>
      <c r="F136" s="12"/>
      <c r="G136" s="12"/>
      <c r="H136" s="12"/>
      <c r="I136" s="12"/>
      <c r="J136" s="12"/>
      <c r="K136" s="12"/>
      <c r="L136" s="33"/>
      <c r="M136" s="33"/>
      <c r="N136" s="101"/>
      <c r="O136" s="12"/>
      <c r="P136" s="12"/>
      <c r="Q136" s="12"/>
      <c r="R136" s="12"/>
      <c r="S136" s="12"/>
      <c r="T136" s="12"/>
      <c r="U136" s="12"/>
      <c r="V136" s="12"/>
      <c r="W136" s="12"/>
      <c r="X136" s="12"/>
      <c r="Y136" s="12"/>
      <c r="Z136" s="12"/>
    </row>
    <row r="137" spans="1:26" ht="22.5" hidden="1" customHeight="1" x14ac:dyDescent="0.2">
      <c r="A137" s="12"/>
      <c r="B137" s="12"/>
      <c r="C137" s="12"/>
      <c r="D137" s="12"/>
      <c r="E137" s="12"/>
      <c r="F137" s="12"/>
      <c r="G137" s="12"/>
      <c r="H137" s="12"/>
      <c r="I137" s="12"/>
      <c r="J137" s="12"/>
      <c r="K137" s="12"/>
      <c r="L137" s="33"/>
      <c r="M137" s="33"/>
      <c r="N137" s="101"/>
      <c r="O137" s="12"/>
      <c r="P137" s="12"/>
      <c r="Q137" s="12"/>
      <c r="R137" s="12"/>
      <c r="S137" s="12"/>
      <c r="T137" s="12"/>
      <c r="U137" s="12"/>
      <c r="V137" s="12"/>
      <c r="W137" s="12"/>
      <c r="X137" s="12"/>
      <c r="Y137" s="12"/>
      <c r="Z137" s="12"/>
    </row>
    <row r="138" spans="1:26" ht="22.5" hidden="1" customHeight="1" x14ac:dyDescent="0.2">
      <c r="A138" s="12"/>
      <c r="B138" s="12"/>
      <c r="C138" s="12"/>
      <c r="D138" s="12"/>
      <c r="E138" s="12"/>
      <c r="F138" s="12"/>
      <c r="G138" s="12"/>
      <c r="H138" s="12"/>
      <c r="I138" s="12"/>
      <c r="J138" s="12"/>
      <c r="K138" s="12"/>
      <c r="L138" s="33"/>
      <c r="M138" s="33"/>
      <c r="N138" s="101"/>
      <c r="O138" s="12"/>
      <c r="P138" s="12"/>
      <c r="Q138" s="12"/>
      <c r="R138" s="12"/>
      <c r="S138" s="12"/>
      <c r="T138" s="12"/>
      <c r="U138" s="12"/>
      <c r="V138" s="12"/>
      <c r="W138" s="12"/>
      <c r="X138" s="12"/>
      <c r="Y138" s="12"/>
      <c r="Z138" s="12"/>
    </row>
    <row r="139" spans="1:26" ht="22.5" hidden="1" customHeight="1" x14ac:dyDescent="0.2">
      <c r="A139" s="12"/>
      <c r="B139" s="12"/>
      <c r="C139" s="12"/>
      <c r="D139" s="12"/>
      <c r="E139" s="12"/>
      <c r="F139" s="12"/>
      <c r="G139" s="12"/>
      <c r="H139" s="12"/>
      <c r="I139" s="12"/>
      <c r="J139" s="12"/>
      <c r="K139" s="12"/>
      <c r="L139" s="33"/>
      <c r="M139" s="33"/>
      <c r="N139" s="101"/>
      <c r="O139" s="12"/>
      <c r="P139" s="12"/>
      <c r="Q139" s="12"/>
      <c r="R139" s="12"/>
      <c r="S139" s="12"/>
      <c r="T139" s="12"/>
      <c r="U139" s="12"/>
      <c r="V139" s="12"/>
      <c r="W139" s="12"/>
      <c r="X139" s="12"/>
      <c r="Y139" s="12"/>
      <c r="Z139" s="12"/>
    </row>
    <row r="140" spans="1:26" ht="22.5" hidden="1" customHeight="1" x14ac:dyDescent="0.2">
      <c r="A140" s="12"/>
      <c r="B140" s="12"/>
      <c r="C140" s="12"/>
      <c r="D140" s="12"/>
      <c r="E140" s="12"/>
      <c r="F140" s="12"/>
      <c r="G140" s="12"/>
      <c r="H140" s="12"/>
      <c r="I140" s="12"/>
      <c r="J140" s="12"/>
      <c r="K140" s="12"/>
      <c r="L140" s="33"/>
      <c r="M140" s="33"/>
      <c r="N140" s="101"/>
      <c r="O140" s="12"/>
      <c r="P140" s="12"/>
      <c r="Q140" s="12"/>
      <c r="R140" s="12"/>
      <c r="S140" s="12"/>
      <c r="T140" s="12"/>
      <c r="U140" s="12"/>
      <c r="V140" s="12"/>
      <c r="W140" s="12"/>
      <c r="X140" s="12"/>
      <c r="Y140" s="12"/>
      <c r="Z140" s="12"/>
    </row>
    <row r="141" spans="1:26" ht="22.5" hidden="1" customHeight="1" x14ac:dyDescent="0.2">
      <c r="A141" s="12"/>
      <c r="B141" s="12"/>
      <c r="C141" s="12"/>
      <c r="D141" s="12"/>
      <c r="E141" s="12"/>
      <c r="F141" s="12"/>
      <c r="G141" s="12"/>
      <c r="H141" s="12"/>
      <c r="I141" s="12"/>
      <c r="J141" s="12"/>
      <c r="K141" s="12"/>
      <c r="L141" s="33"/>
      <c r="M141" s="33"/>
      <c r="N141" s="101"/>
      <c r="O141" s="12"/>
      <c r="P141" s="12"/>
      <c r="Q141" s="12"/>
      <c r="R141" s="12"/>
      <c r="S141" s="12"/>
      <c r="T141" s="12"/>
      <c r="U141" s="12"/>
      <c r="V141" s="12"/>
      <c r="W141" s="12"/>
      <c r="X141" s="12"/>
      <c r="Y141" s="12"/>
      <c r="Z141" s="12"/>
    </row>
    <row r="142" spans="1:26" ht="22.5" hidden="1" customHeight="1" x14ac:dyDescent="0.2">
      <c r="A142" s="12"/>
      <c r="B142" s="12"/>
      <c r="C142" s="12"/>
      <c r="D142" s="12"/>
      <c r="E142" s="12"/>
      <c r="F142" s="12"/>
      <c r="G142" s="12"/>
      <c r="H142" s="12"/>
      <c r="I142" s="12"/>
      <c r="J142" s="12"/>
      <c r="K142" s="12"/>
      <c r="L142" s="33"/>
      <c r="M142" s="33"/>
      <c r="N142" s="101"/>
      <c r="O142" s="12"/>
      <c r="P142" s="12"/>
      <c r="Q142" s="12"/>
      <c r="R142" s="12"/>
      <c r="S142" s="12"/>
      <c r="T142" s="12"/>
      <c r="U142" s="12"/>
      <c r="V142" s="12"/>
      <c r="W142" s="12"/>
      <c r="X142" s="12"/>
      <c r="Y142" s="12"/>
      <c r="Z142" s="12"/>
    </row>
    <row r="143" spans="1:26" ht="22.5" hidden="1" customHeight="1" x14ac:dyDescent="0.2">
      <c r="A143" s="12"/>
      <c r="B143" s="12"/>
      <c r="C143" s="12"/>
      <c r="D143" s="12"/>
      <c r="E143" s="12"/>
      <c r="F143" s="12"/>
      <c r="G143" s="12"/>
      <c r="H143" s="12"/>
      <c r="I143" s="12"/>
      <c r="J143" s="12"/>
      <c r="K143" s="12"/>
      <c r="L143" s="33"/>
      <c r="M143" s="33"/>
      <c r="N143" s="101"/>
      <c r="O143" s="12"/>
      <c r="P143" s="12"/>
      <c r="Q143" s="12"/>
      <c r="R143" s="12"/>
      <c r="S143" s="12"/>
      <c r="T143" s="12"/>
      <c r="U143" s="12"/>
      <c r="V143" s="12"/>
      <c r="W143" s="12"/>
      <c r="X143" s="12"/>
      <c r="Y143" s="12"/>
      <c r="Z143" s="12"/>
    </row>
    <row r="144" spans="1:26" ht="22.5" hidden="1" customHeight="1" x14ac:dyDescent="0.2">
      <c r="A144" s="12"/>
      <c r="B144" s="12"/>
      <c r="C144" s="12"/>
      <c r="D144" s="12"/>
      <c r="E144" s="12"/>
      <c r="F144" s="12"/>
      <c r="G144" s="12"/>
      <c r="H144" s="12"/>
      <c r="I144" s="12"/>
      <c r="J144" s="12"/>
      <c r="K144" s="12"/>
      <c r="L144" s="33"/>
      <c r="M144" s="33"/>
      <c r="N144" s="101"/>
      <c r="O144" s="12"/>
      <c r="P144" s="12"/>
      <c r="Q144" s="12"/>
      <c r="R144" s="12"/>
      <c r="S144" s="12"/>
      <c r="T144" s="12"/>
      <c r="U144" s="12"/>
      <c r="V144" s="12"/>
      <c r="W144" s="12"/>
      <c r="X144" s="12"/>
      <c r="Y144" s="12"/>
      <c r="Z144" s="12"/>
    </row>
    <row r="145" spans="1:26" ht="22.5" hidden="1" customHeight="1" x14ac:dyDescent="0.2">
      <c r="A145" s="12"/>
      <c r="B145" s="12"/>
      <c r="C145" s="12"/>
      <c r="D145" s="12"/>
      <c r="E145" s="12"/>
      <c r="F145" s="12"/>
      <c r="G145" s="12"/>
      <c r="H145" s="12"/>
      <c r="I145" s="12"/>
      <c r="J145" s="12"/>
      <c r="K145" s="12"/>
      <c r="L145" s="33"/>
      <c r="M145" s="33"/>
      <c r="N145" s="101"/>
      <c r="O145" s="12"/>
      <c r="P145" s="12"/>
      <c r="Q145" s="12"/>
      <c r="R145" s="12"/>
      <c r="S145" s="12"/>
      <c r="T145" s="12"/>
      <c r="U145" s="12"/>
      <c r="V145" s="12"/>
      <c r="W145" s="12"/>
      <c r="X145" s="12"/>
      <c r="Y145" s="12"/>
      <c r="Z145" s="12"/>
    </row>
    <row r="146" spans="1:26" ht="22.5" hidden="1" customHeight="1" x14ac:dyDescent="0.2">
      <c r="A146" s="12"/>
      <c r="B146" s="12"/>
      <c r="C146" s="12"/>
      <c r="D146" s="12"/>
      <c r="E146" s="12"/>
      <c r="F146" s="12"/>
      <c r="G146" s="12"/>
      <c r="H146" s="12"/>
      <c r="I146" s="12"/>
      <c r="J146" s="12"/>
      <c r="K146" s="12"/>
      <c r="L146" s="33"/>
      <c r="M146" s="33"/>
      <c r="N146" s="101"/>
      <c r="O146" s="12"/>
      <c r="P146" s="12"/>
      <c r="Q146" s="12"/>
      <c r="R146" s="12"/>
      <c r="S146" s="12"/>
      <c r="T146" s="12"/>
      <c r="U146" s="12"/>
      <c r="V146" s="12"/>
      <c r="W146" s="12"/>
      <c r="X146" s="12"/>
      <c r="Y146" s="12"/>
      <c r="Z146" s="12"/>
    </row>
    <row r="147" spans="1:26" ht="22.5" hidden="1" customHeight="1" x14ac:dyDescent="0.2">
      <c r="A147" s="12"/>
      <c r="B147" s="12"/>
      <c r="C147" s="12"/>
      <c r="D147" s="12"/>
      <c r="E147" s="12"/>
      <c r="F147" s="12"/>
      <c r="G147" s="12"/>
      <c r="H147" s="12"/>
      <c r="I147" s="12"/>
      <c r="J147" s="12"/>
      <c r="K147" s="12"/>
      <c r="L147" s="33"/>
      <c r="M147" s="33"/>
      <c r="N147" s="101"/>
      <c r="O147" s="12"/>
      <c r="P147" s="12"/>
      <c r="Q147" s="12"/>
      <c r="R147" s="12"/>
      <c r="S147" s="12"/>
      <c r="T147" s="12"/>
      <c r="U147" s="12"/>
      <c r="V147" s="12"/>
      <c r="W147" s="12"/>
      <c r="X147" s="12"/>
      <c r="Y147" s="12"/>
      <c r="Z147" s="12"/>
    </row>
    <row r="148" spans="1:26" ht="22.5" hidden="1" customHeight="1" x14ac:dyDescent="0.2">
      <c r="A148" s="12"/>
      <c r="B148" s="12"/>
      <c r="C148" s="12"/>
      <c r="D148" s="12"/>
      <c r="E148" s="12"/>
      <c r="F148" s="12"/>
      <c r="G148" s="12"/>
      <c r="H148" s="12"/>
      <c r="I148" s="12"/>
      <c r="J148" s="12"/>
      <c r="K148" s="12"/>
      <c r="L148" s="33"/>
      <c r="M148" s="33"/>
      <c r="N148" s="101"/>
      <c r="O148" s="12"/>
      <c r="P148" s="12"/>
      <c r="Q148" s="12"/>
      <c r="R148" s="12"/>
      <c r="S148" s="12"/>
      <c r="T148" s="12"/>
      <c r="U148" s="12"/>
      <c r="V148" s="12"/>
      <c r="W148" s="12"/>
      <c r="X148" s="12"/>
      <c r="Y148" s="12"/>
      <c r="Z148" s="12"/>
    </row>
    <row r="149" spans="1:26" ht="22.5" hidden="1" customHeight="1" x14ac:dyDescent="0.2">
      <c r="A149" s="12"/>
      <c r="B149" s="12"/>
      <c r="C149" s="12"/>
      <c r="D149" s="12"/>
      <c r="E149" s="12"/>
      <c r="F149" s="12"/>
      <c r="G149" s="12"/>
      <c r="H149" s="12"/>
      <c r="I149" s="12"/>
      <c r="J149" s="12"/>
      <c r="K149" s="12"/>
      <c r="L149" s="33"/>
      <c r="M149" s="33"/>
      <c r="N149" s="101"/>
      <c r="O149" s="12"/>
      <c r="P149" s="12"/>
      <c r="Q149" s="12"/>
      <c r="R149" s="12"/>
      <c r="S149" s="12"/>
      <c r="T149" s="12"/>
      <c r="U149" s="12"/>
      <c r="V149" s="12"/>
      <c r="W149" s="12"/>
      <c r="X149" s="12"/>
      <c r="Y149" s="12"/>
      <c r="Z149" s="12"/>
    </row>
    <row r="150" spans="1:26" ht="22.5" hidden="1" customHeight="1" x14ac:dyDescent="0.2">
      <c r="A150" s="12"/>
      <c r="B150" s="12"/>
      <c r="C150" s="12"/>
      <c r="D150" s="12"/>
      <c r="E150" s="12"/>
      <c r="F150" s="12"/>
      <c r="G150" s="12"/>
      <c r="H150" s="12"/>
      <c r="I150" s="12"/>
      <c r="J150" s="12"/>
      <c r="K150" s="12"/>
      <c r="L150" s="33"/>
      <c r="M150" s="33"/>
      <c r="N150" s="101"/>
      <c r="O150" s="12"/>
      <c r="P150" s="12"/>
      <c r="Q150" s="12"/>
      <c r="R150" s="12"/>
      <c r="S150" s="12"/>
      <c r="T150" s="12"/>
      <c r="U150" s="12"/>
      <c r="V150" s="12"/>
      <c r="W150" s="12"/>
      <c r="X150" s="12"/>
      <c r="Y150" s="12"/>
      <c r="Z150" s="12"/>
    </row>
    <row r="151" spans="1:26" ht="22.5" hidden="1" customHeight="1" x14ac:dyDescent="0.2">
      <c r="A151" s="12"/>
      <c r="B151" s="12"/>
      <c r="C151" s="12"/>
      <c r="D151" s="12"/>
      <c r="E151" s="12"/>
      <c r="F151" s="12"/>
      <c r="G151" s="12"/>
      <c r="H151" s="12"/>
      <c r="I151" s="12"/>
      <c r="J151" s="12"/>
      <c r="K151" s="12"/>
      <c r="L151" s="33"/>
      <c r="M151" s="33"/>
      <c r="N151" s="101"/>
      <c r="O151" s="12"/>
      <c r="P151" s="12"/>
      <c r="Q151" s="12"/>
      <c r="R151" s="12"/>
      <c r="S151" s="12"/>
      <c r="T151" s="12"/>
      <c r="U151" s="12"/>
      <c r="V151" s="12"/>
      <c r="W151" s="12"/>
      <c r="X151" s="12"/>
      <c r="Y151" s="12"/>
      <c r="Z151" s="12"/>
    </row>
    <row r="152" spans="1:26" ht="22.5" hidden="1" customHeight="1" x14ac:dyDescent="0.2">
      <c r="A152" s="12"/>
      <c r="B152" s="12"/>
      <c r="C152" s="12"/>
      <c r="D152" s="12"/>
      <c r="E152" s="12"/>
      <c r="F152" s="12"/>
      <c r="G152" s="12"/>
      <c r="H152" s="12"/>
      <c r="I152" s="12"/>
      <c r="J152" s="12"/>
      <c r="K152" s="12"/>
      <c r="L152" s="33"/>
      <c r="M152" s="33"/>
      <c r="N152" s="101"/>
      <c r="O152" s="12"/>
      <c r="P152" s="12"/>
      <c r="Q152" s="12"/>
      <c r="R152" s="12"/>
      <c r="S152" s="12"/>
      <c r="T152" s="12"/>
      <c r="U152" s="12"/>
      <c r="V152" s="12"/>
      <c r="W152" s="12"/>
      <c r="X152" s="12"/>
      <c r="Y152" s="12"/>
      <c r="Z152" s="12"/>
    </row>
    <row r="153" spans="1:26" ht="22.5" hidden="1" customHeight="1" x14ac:dyDescent="0.2">
      <c r="A153" s="12"/>
      <c r="B153" s="12"/>
      <c r="C153" s="12"/>
      <c r="D153" s="12"/>
      <c r="E153" s="12"/>
      <c r="F153" s="12"/>
      <c r="G153" s="12"/>
      <c r="H153" s="12"/>
      <c r="I153" s="12"/>
      <c r="J153" s="12"/>
      <c r="K153" s="12"/>
      <c r="L153" s="33"/>
      <c r="M153" s="33"/>
      <c r="N153" s="101"/>
      <c r="O153" s="12"/>
      <c r="P153" s="12"/>
      <c r="Q153" s="12"/>
      <c r="R153" s="12"/>
      <c r="S153" s="12"/>
      <c r="T153" s="12"/>
      <c r="U153" s="12"/>
      <c r="V153" s="12"/>
      <c r="W153" s="12"/>
      <c r="X153" s="12"/>
      <c r="Y153" s="12"/>
      <c r="Z153" s="12"/>
    </row>
    <row r="154" spans="1:26" ht="22.5" hidden="1" customHeight="1" x14ac:dyDescent="0.2">
      <c r="A154" s="12"/>
      <c r="B154" s="12"/>
      <c r="C154" s="12"/>
      <c r="D154" s="12"/>
      <c r="E154" s="12"/>
      <c r="F154" s="12"/>
      <c r="G154" s="12"/>
      <c r="H154" s="12"/>
      <c r="I154" s="12"/>
      <c r="J154" s="12"/>
      <c r="K154" s="12"/>
      <c r="L154" s="33"/>
      <c r="M154" s="33"/>
      <c r="N154" s="101"/>
      <c r="O154" s="12"/>
      <c r="P154" s="12"/>
      <c r="Q154" s="12"/>
      <c r="R154" s="12"/>
      <c r="S154" s="12"/>
      <c r="T154" s="12"/>
      <c r="U154" s="12"/>
      <c r="V154" s="12"/>
      <c r="W154" s="12"/>
      <c r="X154" s="12"/>
      <c r="Y154" s="12"/>
      <c r="Z154" s="12"/>
    </row>
    <row r="155" spans="1:26" ht="22.5" hidden="1" customHeight="1" x14ac:dyDescent="0.2">
      <c r="A155" s="12"/>
      <c r="B155" s="12"/>
      <c r="C155" s="12"/>
      <c r="D155" s="12"/>
      <c r="E155" s="12"/>
      <c r="F155" s="12"/>
      <c r="G155" s="12"/>
      <c r="H155" s="12"/>
      <c r="I155" s="12"/>
      <c r="J155" s="12"/>
      <c r="K155" s="12"/>
      <c r="L155" s="33"/>
      <c r="M155" s="33"/>
      <c r="N155" s="101"/>
      <c r="O155" s="12"/>
      <c r="P155" s="12"/>
      <c r="Q155" s="12"/>
      <c r="R155" s="12"/>
      <c r="S155" s="12"/>
      <c r="T155" s="12"/>
      <c r="U155" s="12"/>
      <c r="V155" s="12"/>
      <c r="W155" s="12"/>
      <c r="X155" s="12"/>
      <c r="Y155" s="12"/>
      <c r="Z155" s="12"/>
    </row>
    <row r="156" spans="1:26" ht="22.5" hidden="1" customHeight="1" x14ac:dyDescent="0.2">
      <c r="A156" s="12"/>
      <c r="B156" s="12"/>
      <c r="C156" s="12"/>
      <c r="D156" s="12"/>
      <c r="E156" s="12"/>
      <c r="F156" s="12"/>
      <c r="G156" s="12"/>
      <c r="H156" s="12"/>
      <c r="I156" s="12"/>
      <c r="J156" s="12"/>
      <c r="K156" s="12"/>
      <c r="L156" s="33"/>
      <c r="M156" s="33"/>
      <c r="N156" s="101"/>
      <c r="O156" s="12"/>
      <c r="P156" s="12"/>
      <c r="Q156" s="12"/>
      <c r="R156" s="12"/>
      <c r="S156" s="12"/>
      <c r="T156" s="12"/>
      <c r="U156" s="12"/>
      <c r="V156" s="12"/>
      <c r="W156" s="12"/>
      <c r="X156" s="12"/>
      <c r="Y156" s="12"/>
      <c r="Z156" s="12"/>
    </row>
    <row r="157" spans="1:26" ht="22.5" hidden="1" customHeight="1" x14ac:dyDescent="0.2">
      <c r="A157" s="12"/>
      <c r="B157" s="12"/>
      <c r="C157" s="12"/>
      <c r="D157" s="12"/>
      <c r="E157" s="12"/>
      <c r="F157" s="12"/>
      <c r="G157" s="12"/>
      <c r="H157" s="12"/>
      <c r="I157" s="12"/>
      <c r="J157" s="12"/>
      <c r="K157" s="12"/>
      <c r="L157" s="33"/>
      <c r="M157" s="33"/>
      <c r="N157" s="101"/>
      <c r="O157" s="12"/>
      <c r="P157" s="12"/>
      <c r="Q157" s="12"/>
      <c r="R157" s="12"/>
      <c r="S157" s="12"/>
      <c r="T157" s="12"/>
      <c r="U157" s="12"/>
      <c r="V157" s="12"/>
      <c r="W157" s="12"/>
      <c r="X157" s="12"/>
      <c r="Y157" s="12"/>
      <c r="Z157" s="12"/>
    </row>
    <row r="158" spans="1:26" ht="22.5" hidden="1" customHeight="1" x14ac:dyDescent="0.2">
      <c r="A158" s="12"/>
      <c r="B158" s="12"/>
      <c r="C158" s="12"/>
      <c r="D158" s="12"/>
      <c r="E158" s="12"/>
      <c r="F158" s="12"/>
      <c r="G158" s="12"/>
      <c r="H158" s="12"/>
      <c r="I158" s="12"/>
      <c r="J158" s="12"/>
      <c r="K158" s="12"/>
      <c r="L158" s="33"/>
      <c r="M158" s="33"/>
      <c r="N158" s="101"/>
      <c r="O158" s="12"/>
      <c r="P158" s="12"/>
      <c r="Q158" s="12"/>
      <c r="R158" s="12"/>
      <c r="S158" s="12"/>
      <c r="T158" s="12"/>
      <c r="U158" s="12"/>
      <c r="V158" s="12"/>
      <c r="W158" s="12"/>
      <c r="X158" s="12"/>
      <c r="Y158" s="12"/>
      <c r="Z158" s="12"/>
    </row>
    <row r="159" spans="1:26" ht="22.5" hidden="1" customHeight="1" x14ac:dyDescent="0.2">
      <c r="A159" s="12"/>
      <c r="B159" s="12"/>
      <c r="C159" s="12"/>
      <c r="D159" s="12"/>
      <c r="E159" s="12"/>
      <c r="F159" s="12"/>
      <c r="G159" s="12"/>
      <c r="H159" s="12"/>
      <c r="I159" s="12"/>
      <c r="J159" s="12"/>
      <c r="K159" s="12"/>
      <c r="L159" s="33"/>
      <c r="M159" s="33"/>
      <c r="N159" s="101"/>
      <c r="O159" s="12"/>
      <c r="P159" s="12"/>
      <c r="Q159" s="12"/>
      <c r="R159" s="12"/>
      <c r="S159" s="12"/>
      <c r="T159" s="12"/>
      <c r="U159" s="12"/>
      <c r="V159" s="12"/>
      <c r="W159" s="12"/>
      <c r="X159" s="12"/>
      <c r="Y159" s="12"/>
      <c r="Z159" s="12"/>
    </row>
    <row r="160" spans="1:26" ht="22.5" hidden="1" customHeight="1" x14ac:dyDescent="0.2">
      <c r="A160" s="12"/>
      <c r="B160" s="12"/>
      <c r="C160" s="12"/>
      <c r="D160" s="12"/>
      <c r="E160" s="12"/>
      <c r="F160" s="12"/>
      <c r="G160" s="12"/>
      <c r="H160" s="12"/>
      <c r="I160" s="12"/>
      <c r="J160" s="12"/>
      <c r="K160" s="12"/>
      <c r="L160" s="33"/>
      <c r="M160" s="33"/>
      <c r="N160" s="101"/>
      <c r="O160" s="12"/>
      <c r="P160" s="12"/>
      <c r="Q160" s="12"/>
      <c r="R160" s="12"/>
      <c r="S160" s="12"/>
      <c r="T160" s="12"/>
      <c r="U160" s="12"/>
      <c r="V160" s="12"/>
      <c r="W160" s="12"/>
      <c r="X160" s="12"/>
      <c r="Y160" s="12"/>
      <c r="Z160" s="12"/>
    </row>
    <row r="161" spans="1:26" ht="22.5" hidden="1" customHeight="1" x14ac:dyDescent="0.2">
      <c r="A161" s="12"/>
      <c r="B161" s="12"/>
      <c r="C161" s="12"/>
      <c r="D161" s="12"/>
      <c r="E161" s="12"/>
      <c r="F161" s="12"/>
      <c r="G161" s="12"/>
      <c r="H161" s="12"/>
      <c r="I161" s="12"/>
      <c r="J161" s="12"/>
      <c r="K161" s="12"/>
      <c r="L161" s="33"/>
      <c r="M161" s="33"/>
      <c r="N161" s="101"/>
      <c r="O161" s="12"/>
      <c r="P161" s="12"/>
      <c r="Q161" s="12"/>
      <c r="R161" s="12"/>
      <c r="S161" s="12"/>
      <c r="T161" s="12"/>
      <c r="U161" s="12"/>
      <c r="V161" s="12"/>
      <c r="W161" s="12"/>
      <c r="X161" s="12"/>
      <c r="Y161" s="12"/>
      <c r="Z161" s="12"/>
    </row>
    <row r="162" spans="1:26" ht="22.5" hidden="1" customHeight="1" x14ac:dyDescent="0.2">
      <c r="A162" s="12"/>
      <c r="B162" s="12"/>
      <c r="C162" s="12"/>
      <c r="D162" s="12"/>
      <c r="E162" s="12"/>
      <c r="F162" s="12"/>
      <c r="G162" s="12"/>
      <c r="H162" s="12"/>
      <c r="I162" s="12"/>
      <c r="J162" s="12"/>
      <c r="K162" s="12"/>
      <c r="L162" s="33"/>
      <c r="M162" s="33"/>
      <c r="N162" s="101"/>
      <c r="O162" s="12"/>
      <c r="P162" s="12"/>
      <c r="Q162" s="12"/>
      <c r="R162" s="12"/>
      <c r="S162" s="12"/>
      <c r="T162" s="12"/>
      <c r="U162" s="12"/>
      <c r="V162" s="12"/>
      <c r="W162" s="12"/>
      <c r="X162" s="12"/>
      <c r="Y162" s="12"/>
      <c r="Z162" s="12"/>
    </row>
    <row r="163" spans="1:26" ht="22.5" hidden="1" customHeight="1" x14ac:dyDescent="0.2">
      <c r="A163" s="12"/>
      <c r="B163" s="12"/>
      <c r="C163" s="12"/>
      <c r="D163" s="12"/>
      <c r="E163" s="12"/>
      <c r="F163" s="12"/>
      <c r="G163" s="12"/>
      <c r="H163" s="12"/>
      <c r="I163" s="12"/>
      <c r="J163" s="12"/>
      <c r="K163" s="12"/>
      <c r="L163" s="33"/>
      <c r="M163" s="33"/>
      <c r="N163" s="101"/>
      <c r="O163" s="12"/>
      <c r="P163" s="12"/>
      <c r="Q163" s="12"/>
      <c r="R163" s="12"/>
      <c r="S163" s="12"/>
      <c r="T163" s="12"/>
      <c r="U163" s="12"/>
      <c r="V163" s="12"/>
      <c r="W163" s="12"/>
      <c r="X163" s="12"/>
      <c r="Y163" s="12"/>
      <c r="Z163" s="12"/>
    </row>
    <row r="164" spans="1:26" ht="22.5" hidden="1" customHeight="1" x14ac:dyDescent="0.2">
      <c r="A164" s="12"/>
      <c r="B164" s="12"/>
      <c r="C164" s="12"/>
      <c r="D164" s="12"/>
      <c r="E164" s="12"/>
      <c r="F164" s="12"/>
      <c r="G164" s="12"/>
      <c r="H164" s="12"/>
      <c r="I164" s="12"/>
      <c r="J164" s="12"/>
      <c r="K164" s="12"/>
      <c r="L164" s="33"/>
      <c r="M164" s="33"/>
      <c r="N164" s="101"/>
      <c r="O164" s="12"/>
      <c r="P164" s="12"/>
      <c r="Q164" s="12"/>
      <c r="R164" s="12"/>
      <c r="S164" s="12"/>
      <c r="T164" s="12"/>
      <c r="U164" s="12"/>
      <c r="V164" s="12"/>
      <c r="W164" s="12"/>
      <c r="X164" s="12"/>
      <c r="Y164" s="12"/>
      <c r="Z164" s="12"/>
    </row>
    <row r="165" spans="1:26" ht="22.5" hidden="1" customHeight="1" x14ac:dyDescent="0.2">
      <c r="A165" s="12"/>
      <c r="B165" s="12"/>
      <c r="C165" s="12"/>
      <c r="D165" s="12"/>
      <c r="E165" s="12"/>
      <c r="F165" s="12"/>
      <c r="G165" s="12"/>
      <c r="H165" s="12"/>
      <c r="I165" s="12"/>
      <c r="J165" s="12"/>
      <c r="K165" s="12"/>
      <c r="L165" s="33"/>
      <c r="M165" s="33"/>
      <c r="N165" s="101"/>
      <c r="O165" s="12"/>
      <c r="P165" s="12"/>
      <c r="Q165" s="12"/>
      <c r="R165" s="12"/>
      <c r="S165" s="12"/>
      <c r="T165" s="12"/>
      <c r="U165" s="12"/>
      <c r="V165" s="12"/>
      <c r="W165" s="12"/>
      <c r="X165" s="12"/>
      <c r="Y165" s="12"/>
      <c r="Z165" s="12"/>
    </row>
    <row r="166" spans="1:26" ht="22.5" hidden="1" customHeight="1" x14ac:dyDescent="0.2">
      <c r="A166" s="12"/>
      <c r="B166" s="12"/>
      <c r="C166" s="12"/>
      <c r="D166" s="12"/>
      <c r="E166" s="12"/>
      <c r="F166" s="12"/>
      <c r="G166" s="12"/>
      <c r="H166" s="12"/>
      <c r="I166" s="12"/>
      <c r="J166" s="12"/>
      <c r="K166" s="12"/>
      <c r="L166" s="33"/>
      <c r="M166" s="33"/>
      <c r="N166" s="101"/>
      <c r="O166" s="12"/>
      <c r="P166" s="12"/>
      <c r="Q166" s="12"/>
      <c r="R166" s="12"/>
      <c r="S166" s="12"/>
      <c r="T166" s="12"/>
      <c r="U166" s="12"/>
      <c r="V166" s="12"/>
      <c r="W166" s="12"/>
      <c r="X166" s="12"/>
      <c r="Y166" s="12"/>
      <c r="Z166" s="12"/>
    </row>
    <row r="167" spans="1:26" ht="22.5" hidden="1" customHeight="1" x14ac:dyDescent="0.2">
      <c r="A167" s="12"/>
      <c r="B167" s="12"/>
      <c r="C167" s="12"/>
      <c r="D167" s="12"/>
      <c r="E167" s="12"/>
      <c r="F167" s="12"/>
      <c r="G167" s="12"/>
      <c r="H167" s="12"/>
      <c r="I167" s="12"/>
      <c r="J167" s="12"/>
      <c r="K167" s="12"/>
      <c r="L167" s="33"/>
      <c r="M167" s="33"/>
      <c r="N167" s="101"/>
      <c r="O167" s="12"/>
      <c r="P167" s="12"/>
      <c r="Q167" s="12"/>
      <c r="R167" s="12"/>
      <c r="S167" s="12"/>
      <c r="T167" s="12"/>
      <c r="U167" s="12"/>
      <c r="V167" s="12"/>
      <c r="W167" s="12"/>
      <c r="X167" s="12"/>
      <c r="Y167" s="12"/>
      <c r="Z167" s="12"/>
    </row>
    <row r="168" spans="1:26" ht="22.5" hidden="1" customHeight="1" x14ac:dyDescent="0.2">
      <c r="A168" s="12"/>
      <c r="B168" s="12"/>
      <c r="C168" s="12"/>
      <c r="D168" s="12"/>
      <c r="E168" s="12"/>
      <c r="F168" s="12"/>
      <c r="G168" s="12"/>
      <c r="H168" s="12"/>
      <c r="I168" s="12"/>
      <c r="J168" s="12"/>
      <c r="K168" s="12"/>
      <c r="L168" s="33"/>
      <c r="M168" s="33"/>
      <c r="N168" s="101"/>
      <c r="O168" s="12"/>
      <c r="P168" s="12"/>
      <c r="Q168" s="12"/>
      <c r="R168" s="12"/>
      <c r="S168" s="12"/>
      <c r="T168" s="12"/>
      <c r="U168" s="12"/>
      <c r="V168" s="12"/>
      <c r="W168" s="12"/>
      <c r="X168" s="12"/>
      <c r="Y168" s="12"/>
      <c r="Z168" s="12"/>
    </row>
    <row r="169" spans="1:26" ht="22.5" hidden="1" customHeight="1" x14ac:dyDescent="0.2">
      <c r="A169" s="12"/>
      <c r="B169" s="12"/>
      <c r="C169" s="12"/>
      <c r="D169" s="12"/>
      <c r="E169" s="12"/>
      <c r="F169" s="12"/>
      <c r="G169" s="12"/>
      <c r="H169" s="12"/>
      <c r="I169" s="12"/>
      <c r="J169" s="12"/>
      <c r="K169" s="12"/>
      <c r="L169" s="33"/>
      <c r="M169" s="33"/>
      <c r="N169" s="101"/>
      <c r="O169" s="12"/>
      <c r="P169" s="12"/>
      <c r="Q169" s="12"/>
      <c r="R169" s="12"/>
      <c r="S169" s="12"/>
      <c r="T169" s="12"/>
      <c r="U169" s="12"/>
      <c r="V169" s="12"/>
      <c r="W169" s="12"/>
      <c r="X169" s="12"/>
      <c r="Y169" s="12"/>
      <c r="Z169" s="12"/>
    </row>
    <row r="170" spans="1:26" ht="22.5" hidden="1" customHeight="1" x14ac:dyDescent="0.2">
      <c r="A170" s="12"/>
      <c r="B170" s="12"/>
      <c r="C170" s="12"/>
      <c r="D170" s="12"/>
      <c r="E170" s="12"/>
      <c r="F170" s="12"/>
      <c r="G170" s="12"/>
      <c r="H170" s="12"/>
      <c r="I170" s="12"/>
      <c r="J170" s="12"/>
      <c r="K170" s="12"/>
      <c r="L170" s="33"/>
      <c r="M170" s="33"/>
      <c r="N170" s="101"/>
      <c r="O170" s="12"/>
      <c r="P170" s="12"/>
      <c r="Q170" s="12"/>
      <c r="R170" s="12"/>
      <c r="S170" s="12"/>
      <c r="T170" s="12"/>
      <c r="U170" s="12"/>
      <c r="V170" s="12"/>
      <c r="W170" s="12"/>
      <c r="X170" s="12"/>
      <c r="Y170" s="12"/>
      <c r="Z170" s="12"/>
    </row>
    <row r="171" spans="1:26" ht="22.5" hidden="1" customHeight="1" x14ac:dyDescent="0.2">
      <c r="A171" s="12"/>
      <c r="B171" s="12"/>
      <c r="C171" s="12"/>
      <c r="D171" s="12"/>
      <c r="E171" s="12"/>
      <c r="F171" s="12"/>
      <c r="G171" s="12"/>
      <c r="H171" s="12"/>
      <c r="I171" s="12"/>
      <c r="J171" s="12"/>
      <c r="K171" s="12"/>
      <c r="L171" s="33"/>
      <c r="M171" s="33"/>
      <c r="N171" s="101"/>
      <c r="O171" s="12"/>
      <c r="P171" s="12"/>
      <c r="Q171" s="12"/>
      <c r="R171" s="12"/>
      <c r="S171" s="12"/>
      <c r="T171" s="12"/>
      <c r="U171" s="12"/>
      <c r="V171" s="12"/>
      <c r="W171" s="12"/>
      <c r="X171" s="12"/>
      <c r="Y171" s="12"/>
      <c r="Z171" s="12"/>
    </row>
    <row r="172" spans="1:26" ht="22.5" hidden="1" customHeight="1" x14ac:dyDescent="0.2">
      <c r="A172" s="12"/>
      <c r="B172" s="12"/>
      <c r="C172" s="12"/>
      <c r="D172" s="12"/>
      <c r="E172" s="12"/>
      <c r="F172" s="12"/>
      <c r="G172" s="12"/>
      <c r="H172" s="12"/>
      <c r="I172" s="12"/>
      <c r="J172" s="12"/>
      <c r="K172" s="12"/>
      <c r="L172" s="33"/>
      <c r="M172" s="33"/>
      <c r="N172" s="101"/>
      <c r="O172" s="12"/>
      <c r="P172" s="12"/>
      <c r="Q172" s="12"/>
      <c r="R172" s="12"/>
      <c r="S172" s="12"/>
      <c r="T172" s="12"/>
      <c r="U172" s="12"/>
      <c r="V172" s="12"/>
      <c r="W172" s="12"/>
      <c r="X172" s="12"/>
      <c r="Y172" s="12"/>
      <c r="Z172" s="12"/>
    </row>
    <row r="173" spans="1:26" ht="22.5" hidden="1" customHeight="1" x14ac:dyDescent="0.2">
      <c r="A173" s="12"/>
      <c r="B173" s="12"/>
      <c r="C173" s="12"/>
      <c r="D173" s="12"/>
      <c r="E173" s="12"/>
      <c r="F173" s="12"/>
      <c r="G173" s="12"/>
      <c r="H173" s="12"/>
      <c r="I173" s="12"/>
      <c r="J173" s="12"/>
      <c r="K173" s="12"/>
      <c r="L173" s="33"/>
      <c r="M173" s="33"/>
      <c r="N173" s="101"/>
      <c r="O173" s="12"/>
      <c r="P173" s="12"/>
      <c r="Q173" s="12"/>
      <c r="R173" s="12"/>
      <c r="S173" s="12"/>
      <c r="T173" s="12"/>
      <c r="U173" s="12"/>
      <c r="V173" s="12"/>
      <c r="W173" s="12"/>
      <c r="X173" s="12"/>
      <c r="Y173" s="12"/>
      <c r="Z173" s="12"/>
    </row>
    <row r="174" spans="1:26" ht="22.5" hidden="1" customHeight="1" x14ac:dyDescent="0.2">
      <c r="A174" s="12"/>
      <c r="B174" s="12"/>
      <c r="C174" s="12"/>
      <c r="D174" s="12"/>
      <c r="E174" s="12"/>
      <c r="F174" s="12"/>
      <c r="G174" s="12"/>
      <c r="H174" s="12"/>
      <c r="I174" s="12"/>
      <c r="J174" s="12"/>
      <c r="K174" s="12"/>
      <c r="L174" s="33"/>
      <c r="M174" s="33"/>
      <c r="N174" s="101"/>
      <c r="O174" s="12"/>
      <c r="P174" s="12"/>
      <c r="Q174" s="12"/>
      <c r="R174" s="12"/>
      <c r="S174" s="12"/>
      <c r="T174" s="12"/>
      <c r="U174" s="12"/>
      <c r="V174" s="12"/>
      <c r="W174" s="12"/>
      <c r="X174" s="12"/>
      <c r="Y174" s="12"/>
      <c r="Z174" s="12"/>
    </row>
    <row r="175" spans="1:26" ht="22.5" hidden="1" customHeight="1" x14ac:dyDescent="0.2">
      <c r="A175" s="12"/>
      <c r="B175" s="12"/>
      <c r="C175" s="12"/>
      <c r="D175" s="12"/>
      <c r="E175" s="12"/>
      <c r="F175" s="12"/>
      <c r="G175" s="12"/>
      <c r="H175" s="12"/>
      <c r="I175" s="12"/>
      <c r="J175" s="12"/>
      <c r="K175" s="12"/>
      <c r="L175" s="33"/>
      <c r="M175" s="33"/>
      <c r="N175" s="101"/>
      <c r="O175" s="12"/>
      <c r="P175" s="12"/>
      <c r="Q175" s="12"/>
      <c r="R175" s="12"/>
      <c r="S175" s="12"/>
      <c r="T175" s="12"/>
      <c r="U175" s="12"/>
      <c r="V175" s="12"/>
      <c r="W175" s="12"/>
      <c r="X175" s="12"/>
      <c r="Y175" s="12"/>
      <c r="Z175" s="12"/>
    </row>
    <row r="176" spans="1:26" ht="22.5" hidden="1" customHeight="1" x14ac:dyDescent="0.2">
      <c r="A176" s="12"/>
      <c r="B176" s="12"/>
      <c r="C176" s="12"/>
      <c r="D176" s="12"/>
      <c r="E176" s="12"/>
      <c r="F176" s="12"/>
      <c r="G176" s="12"/>
      <c r="H176" s="12"/>
      <c r="I176" s="12"/>
      <c r="J176" s="12"/>
      <c r="K176" s="12"/>
      <c r="L176" s="33"/>
      <c r="M176" s="33"/>
      <c r="N176" s="101"/>
      <c r="O176" s="12"/>
      <c r="P176" s="12"/>
      <c r="Q176" s="12"/>
      <c r="R176" s="12"/>
      <c r="S176" s="12"/>
      <c r="T176" s="12"/>
      <c r="U176" s="12"/>
      <c r="V176" s="12"/>
      <c r="W176" s="12"/>
      <c r="X176" s="12"/>
      <c r="Y176" s="12"/>
      <c r="Z176" s="12"/>
    </row>
    <row r="177" spans="1:26" ht="22.5" hidden="1" customHeight="1" x14ac:dyDescent="0.2">
      <c r="A177" s="12"/>
      <c r="B177" s="12"/>
      <c r="C177" s="12"/>
      <c r="D177" s="12"/>
      <c r="E177" s="12"/>
      <c r="F177" s="12"/>
      <c r="G177" s="12"/>
      <c r="H177" s="12"/>
      <c r="I177" s="12"/>
      <c r="J177" s="12"/>
      <c r="K177" s="12"/>
      <c r="L177" s="33"/>
      <c r="M177" s="33"/>
      <c r="N177" s="101"/>
      <c r="O177" s="12"/>
      <c r="P177" s="12"/>
      <c r="Q177" s="12"/>
      <c r="R177" s="12"/>
      <c r="S177" s="12"/>
      <c r="T177" s="12"/>
      <c r="U177" s="12"/>
      <c r="V177" s="12"/>
      <c r="W177" s="12"/>
      <c r="X177" s="12"/>
      <c r="Y177" s="12"/>
      <c r="Z177" s="12"/>
    </row>
    <row r="178" spans="1:26" ht="22.5" hidden="1" customHeight="1" x14ac:dyDescent="0.2">
      <c r="A178" s="12"/>
      <c r="B178" s="12"/>
      <c r="C178" s="12"/>
      <c r="D178" s="12"/>
      <c r="E178" s="12"/>
      <c r="F178" s="12"/>
      <c r="G178" s="12"/>
      <c r="H178" s="12"/>
      <c r="I178" s="12"/>
      <c r="J178" s="12"/>
      <c r="K178" s="12"/>
      <c r="L178" s="33"/>
      <c r="M178" s="33"/>
      <c r="N178" s="101"/>
      <c r="O178" s="12"/>
      <c r="P178" s="12"/>
      <c r="Q178" s="12"/>
      <c r="R178" s="12"/>
      <c r="S178" s="12"/>
      <c r="T178" s="12"/>
      <c r="U178" s="12"/>
      <c r="V178" s="12"/>
      <c r="W178" s="12"/>
      <c r="X178" s="12"/>
      <c r="Y178" s="12"/>
      <c r="Z178" s="12"/>
    </row>
    <row r="179" spans="1:26" ht="22.5" hidden="1" customHeight="1" x14ac:dyDescent="0.2">
      <c r="A179" s="12"/>
      <c r="B179" s="12"/>
      <c r="C179" s="12"/>
      <c r="D179" s="12"/>
      <c r="E179" s="12"/>
      <c r="F179" s="12"/>
      <c r="G179" s="12"/>
      <c r="H179" s="12"/>
      <c r="I179" s="12"/>
      <c r="J179" s="12"/>
      <c r="K179" s="12"/>
      <c r="L179" s="33"/>
      <c r="M179" s="33"/>
      <c r="N179" s="101"/>
      <c r="O179" s="12"/>
      <c r="P179" s="12"/>
      <c r="Q179" s="12"/>
      <c r="R179" s="12"/>
      <c r="S179" s="12"/>
      <c r="T179" s="12"/>
      <c r="U179" s="12"/>
      <c r="V179" s="12"/>
      <c r="W179" s="12"/>
      <c r="X179" s="12"/>
      <c r="Y179" s="12"/>
      <c r="Z179" s="12"/>
    </row>
    <row r="180" spans="1:26" ht="22.5" hidden="1" customHeight="1" x14ac:dyDescent="0.2">
      <c r="A180" s="12"/>
      <c r="B180" s="12"/>
      <c r="C180" s="12"/>
      <c r="D180" s="12"/>
      <c r="E180" s="12"/>
      <c r="F180" s="12"/>
      <c r="G180" s="12"/>
      <c r="H180" s="12"/>
      <c r="I180" s="12"/>
      <c r="J180" s="12"/>
      <c r="K180" s="12"/>
      <c r="L180" s="33"/>
      <c r="M180" s="33"/>
      <c r="N180" s="101"/>
      <c r="O180" s="12"/>
      <c r="P180" s="12"/>
      <c r="Q180" s="12"/>
      <c r="R180" s="12"/>
      <c r="S180" s="12"/>
      <c r="T180" s="12"/>
      <c r="U180" s="12"/>
      <c r="V180" s="12"/>
      <c r="W180" s="12"/>
      <c r="X180" s="12"/>
      <c r="Y180" s="12"/>
      <c r="Z180" s="12"/>
    </row>
    <row r="181" spans="1:26" ht="22.5" hidden="1" customHeight="1" x14ac:dyDescent="0.2">
      <c r="A181" s="12"/>
      <c r="B181" s="12"/>
      <c r="C181" s="12"/>
      <c r="D181" s="12"/>
      <c r="E181" s="12"/>
      <c r="F181" s="12"/>
      <c r="G181" s="12"/>
      <c r="H181" s="12"/>
      <c r="I181" s="12"/>
      <c r="J181" s="12"/>
      <c r="K181" s="12"/>
      <c r="L181" s="33"/>
      <c r="M181" s="33"/>
      <c r="N181" s="101"/>
      <c r="O181" s="12"/>
      <c r="P181" s="12"/>
      <c r="Q181" s="12"/>
      <c r="R181" s="12"/>
      <c r="S181" s="12"/>
      <c r="T181" s="12"/>
      <c r="U181" s="12"/>
      <c r="V181" s="12"/>
      <c r="W181" s="12"/>
      <c r="X181" s="12"/>
      <c r="Y181" s="12"/>
      <c r="Z181" s="12"/>
    </row>
    <row r="182" spans="1:26" ht="22.5" hidden="1" customHeight="1" x14ac:dyDescent="0.2">
      <c r="A182" s="12"/>
      <c r="B182" s="12"/>
      <c r="C182" s="12"/>
      <c r="D182" s="12"/>
      <c r="E182" s="12"/>
      <c r="F182" s="12"/>
      <c r="G182" s="12"/>
      <c r="H182" s="12"/>
      <c r="I182" s="12"/>
      <c r="J182" s="12"/>
      <c r="K182" s="12"/>
      <c r="L182" s="33"/>
      <c r="M182" s="33"/>
      <c r="N182" s="101"/>
      <c r="O182" s="12"/>
      <c r="P182" s="12"/>
      <c r="Q182" s="12"/>
      <c r="R182" s="12"/>
      <c r="S182" s="12"/>
      <c r="T182" s="12"/>
      <c r="U182" s="12"/>
      <c r="V182" s="12"/>
      <c r="W182" s="12"/>
      <c r="X182" s="12"/>
      <c r="Y182" s="12"/>
      <c r="Z182" s="12"/>
    </row>
    <row r="183" spans="1:26" ht="22.5" hidden="1" customHeight="1" x14ac:dyDescent="0.2">
      <c r="A183" s="12"/>
      <c r="B183" s="12"/>
      <c r="C183" s="12"/>
      <c r="D183" s="12"/>
      <c r="E183" s="12"/>
      <c r="F183" s="12"/>
      <c r="G183" s="12"/>
      <c r="H183" s="12"/>
      <c r="I183" s="12"/>
      <c r="J183" s="12"/>
      <c r="K183" s="12"/>
      <c r="L183" s="33"/>
      <c r="M183" s="33"/>
      <c r="N183" s="101"/>
      <c r="O183" s="12"/>
      <c r="P183" s="12"/>
      <c r="Q183" s="12"/>
      <c r="R183" s="12"/>
      <c r="S183" s="12"/>
      <c r="T183" s="12"/>
      <c r="U183" s="12"/>
      <c r="V183" s="12"/>
      <c r="W183" s="12"/>
      <c r="X183" s="12"/>
      <c r="Y183" s="12"/>
      <c r="Z183" s="12"/>
    </row>
    <row r="184" spans="1:26" ht="22.5" hidden="1" customHeight="1" x14ac:dyDescent="0.2">
      <c r="A184" s="12"/>
      <c r="B184" s="12"/>
      <c r="C184" s="12"/>
      <c r="D184" s="12"/>
      <c r="E184" s="12"/>
      <c r="F184" s="12"/>
      <c r="G184" s="12"/>
      <c r="H184" s="12"/>
      <c r="I184" s="12"/>
      <c r="J184" s="12"/>
      <c r="K184" s="12"/>
      <c r="L184" s="33"/>
      <c r="M184" s="33"/>
      <c r="N184" s="101"/>
      <c r="O184" s="12"/>
      <c r="P184" s="12"/>
      <c r="Q184" s="12"/>
      <c r="R184" s="12"/>
      <c r="S184" s="12"/>
      <c r="T184" s="12"/>
      <c r="U184" s="12"/>
      <c r="V184" s="12"/>
      <c r="W184" s="12"/>
      <c r="X184" s="12"/>
      <c r="Y184" s="12"/>
      <c r="Z184" s="12"/>
    </row>
    <row r="185" spans="1:26" ht="22.5" hidden="1" customHeight="1" x14ac:dyDescent="0.2">
      <c r="A185" s="12"/>
      <c r="B185" s="12"/>
      <c r="C185" s="12"/>
      <c r="D185" s="12"/>
      <c r="E185" s="12"/>
      <c r="F185" s="12"/>
      <c r="G185" s="12"/>
      <c r="H185" s="12"/>
      <c r="I185" s="12"/>
      <c r="J185" s="12"/>
      <c r="K185" s="12"/>
      <c r="L185" s="33"/>
      <c r="M185" s="33"/>
      <c r="N185" s="101"/>
      <c r="O185" s="12"/>
      <c r="P185" s="12"/>
      <c r="Q185" s="12"/>
      <c r="R185" s="12"/>
      <c r="S185" s="12"/>
      <c r="T185" s="12"/>
      <c r="U185" s="12"/>
      <c r="V185" s="12"/>
      <c r="W185" s="12"/>
      <c r="X185" s="12"/>
      <c r="Y185" s="12"/>
      <c r="Z185" s="12"/>
    </row>
    <row r="186" spans="1:26" ht="22.5" hidden="1" customHeight="1" x14ac:dyDescent="0.2">
      <c r="A186" s="12"/>
      <c r="B186" s="12"/>
      <c r="C186" s="12"/>
      <c r="D186" s="12"/>
      <c r="E186" s="12"/>
      <c r="F186" s="12"/>
      <c r="G186" s="12"/>
      <c r="H186" s="12"/>
      <c r="I186" s="12"/>
      <c r="J186" s="12"/>
      <c r="K186" s="12"/>
      <c r="L186" s="33"/>
      <c r="M186" s="33"/>
      <c r="N186" s="101"/>
      <c r="O186" s="12"/>
      <c r="P186" s="12"/>
      <c r="Q186" s="12"/>
      <c r="R186" s="12"/>
      <c r="S186" s="12"/>
      <c r="T186" s="12"/>
      <c r="U186" s="12"/>
      <c r="V186" s="12"/>
      <c r="W186" s="12"/>
      <c r="X186" s="12"/>
      <c r="Y186" s="12"/>
      <c r="Z186" s="12"/>
    </row>
    <row r="187" spans="1:26" ht="22.5" hidden="1" customHeight="1" x14ac:dyDescent="0.2">
      <c r="A187" s="12"/>
      <c r="B187" s="12"/>
      <c r="C187" s="12"/>
      <c r="D187" s="12"/>
      <c r="E187" s="12"/>
      <c r="F187" s="12"/>
      <c r="G187" s="12"/>
      <c r="H187" s="12"/>
      <c r="I187" s="12"/>
      <c r="J187" s="12"/>
      <c r="K187" s="12"/>
      <c r="L187" s="33"/>
      <c r="M187" s="33"/>
      <c r="N187" s="101"/>
      <c r="O187" s="12"/>
      <c r="P187" s="12"/>
      <c r="Q187" s="12"/>
      <c r="R187" s="12"/>
      <c r="S187" s="12"/>
      <c r="T187" s="12"/>
      <c r="U187" s="12"/>
      <c r="V187" s="12"/>
      <c r="W187" s="12"/>
      <c r="X187" s="12"/>
      <c r="Y187" s="12"/>
      <c r="Z187" s="12"/>
    </row>
    <row r="188" spans="1:26" ht="22.5" hidden="1" customHeight="1" x14ac:dyDescent="0.2">
      <c r="A188" s="12"/>
      <c r="B188" s="12"/>
      <c r="C188" s="12"/>
      <c r="D188" s="12"/>
      <c r="E188" s="12"/>
      <c r="F188" s="12"/>
      <c r="G188" s="12"/>
      <c r="H188" s="12"/>
      <c r="I188" s="12"/>
      <c r="J188" s="12"/>
      <c r="K188" s="12"/>
      <c r="L188" s="33"/>
      <c r="M188" s="33"/>
      <c r="N188" s="101"/>
      <c r="O188" s="12"/>
      <c r="P188" s="12"/>
      <c r="Q188" s="12"/>
      <c r="R188" s="12"/>
      <c r="S188" s="12"/>
      <c r="T188" s="12"/>
      <c r="U188" s="12"/>
      <c r="V188" s="12"/>
      <c r="W188" s="12"/>
      <c r="X188" s="12"/>
      <c r="Y188" s="12"/>
      <c r="Z188" s="12"/>
    </row>
    <row r="189" spans="1:26" ht="22.5" hidden="1" customHeight="1" x14ac:dyDescent="0.2">
      <c r="A189" s="12"/>
      <c r="B189" s="12"/>
      <c r="C189" s="12"/>
      <c r="D189" s="12"/>
      <c r="E189" s="12"/>
      <c r="F189" s="12"/>
      <c r="G189" s="12"/>
      <c r="H189" s="12"/>
      <c r="I189" s="12"/>
      <c r="J189" s="12"/>
      <c r="K189" s="12"/>
      <c r="L189" s="33"/>
      <c r="M189" s="33"/>
      <c r="N189" s="101"/>
      <c r="O189" s="12"/>
      <c r="P189" s="12"/>
      <c r="Q189" s="12"/>
      <c r="R189" s="12"/>
      <c r="S189" s="12"/>
      <c r="T189" s="12"/>
      <c r="U189" s="12"/>
      <c r="V189" s="12"/>
      <c r="W189" s="12"/>
      <c r="X189" s="12"/>
      <c r="Y189" s="12"/>
      <c r="Z189" s="12"/>
    </row>
    <row r="190" spans="1:26" ht="22.5" hidden="1" customHeight="1" x14ac:dyDescent="0.2">
      <c r="A190" s="12"/>
      <c r="B190" s="12"/>
      <c r="C190" s="12"/>
      <c r="D190" s="12"/>
      <c r="E190" s="12"/>
      <c r="F190" s="12"/>
      <c r="G190" s="12"/>
      <c r="H190" s="12"/>
      <c r="I190" s="12"/>
      <c r="J190" s="12"/>
      <c r="K190" s="12"/>
      <c r="L190" s="33"/>
      <c r="M190" s="33"/>
      <c r="N190" s="101"/>
      <c r="O190" s="12"/>
      <c r="P190" s="12"/>
      <c r="Q190" s="12"/>
      <c r="R190" s="12"/>
      <c r="S190" s="12"/>
      <c r="T190" s="12"/>
      <c r="U190" s="12"/>
      <c r="V190" s="12"/>
      <c r="W190" s="12"/>
      <c r="X190" s="12"/>
      <c r="Y190" s="12"/>
      <c r="Z190" s="12"/>
    </row>
    <row r="191" spans="1:26" ht="22.5" hidden="1" customHeight="1" x14ac:dyDescent="0.2">
      <c r="A191" s="12"/>
      <c r="B191" s="12"/>
      <c r="C191" s="12"/>
      <c r="D191" s="12"/>
      <c r="E191" s="12"/>
      <c r="F191" s="12"/>
      <c r="G191" s="12"/>
      <c r="H191" s="12"/>
      <c r="I191" s="12"/>
      <c r="J191" s="12"/>
      <c r="K191" s="12"/>
      <c r="L191" s="33"/>
      <c r="M191" s="33"/>
      <c r="N191" s="101"/>
      <c r="O191" s="12"/>
      <c r="P191" s="12"/>
      <c r="Q191" s="12"/>
      <c r="R191" s="12"/>
      <c r="S191" s="12"/>
      <c r="T191" s="12"/>
      <c r="U191" s="12"/>
      <c r="V191" s="12"/>
      <c r="W191" s="12"/>
      <c r="X191" s="12"/>
      <c r="Y191" s="12"/>
      <c r="Z191" s="12"/>
    </row>
    <row r="192" spans="1:26" ht="22.5" hidden="1" customHeight="1" x14ac:dyDescent="0.2">
      <c r="A192" s="12"/>
      <c r="B192" s="12"/>
      <c r="C192" s="12"/>
      <c r="D192" s="12"/>
      <c r="E192" s="12"/>
      <c r="F192" s="12"/>
      <c r="G192" s="12"/>
      <c r="H192" s="12"/>
      <c r="I192" s="12"/>
      <c r="J192" s="12"/>
      <c r="K192" s="12"/>
      <c r="L192" s="33"/>
      <c r="M192" s="33"/>
      <c r="N192" s="101"/>
      <c r="O192" s="12"/>
      <c r="P192" s="12"/>
      <c r="Q192" s="12"/>
      <c r="R192" s="12"/>
      <c r="S192" s="12"/>
      <c r="T192" s="12"/>
      <c r="U192" s="12"/>
      <c r="V192" s="12"/>
      <c r="W192" s="12"/>
      <c r="X192" s="12"/>
      <c r="Y192" s="12"/>
      <c r="Z192" s="12"/>
    </row>
    <row r="193" spans="1:26" ht="22.5" hidden="1" customHeight="1" x14ac:dyDescent="0.2">
      <c r="A193" s="12"/>
      <c r="B193" s="12"/>
      <c r="C193" s="12"/>
      <c r="D193" s="12"/>
      <c r="E193" s="12"/>
      <c r="F193" s="12"/>
      <c r="G193" s="12"/>
      <c r="H193" s="12"/>
      <c r="I193" s="12"/>
      <c r="J193" s="12"/>
      <c r="K193" s="12"/>
      <c r="L193" s="33"/>
      <c r="M193" s="33"/>
      <c r="N193" s="101"/>
      <c r="O193" s="12"/>
      <c r="P193" s="12"/>
      <c r="Q193" s="12"/>
      <c r="R193" s="12"/>
      <c r="S193" s="12"/>
      <c r="T193" s="12"/>
      <c r="U193" s="12"/>
      <c r="V193" s="12"/>
      <c r="W193" s="12"/>
      <c r="X193" s="12"/>
      <c r="Y193" s="12"/>
      <c r="Z193" s="12"/>
    </row>
    <row r="194" spans="1:26" ht="22.5" hidden="1" customHeight="1" x14ac:dyDescent="0.2">
      <c r="A194" s="12"/>
      <c r="B194" s="12"/>
      <c r="C194" s="12"/>
      <c r="D194" s="12"/>
      <c r="E194" s="12"/>
      <c r="F194" s="12"/>
      <c r="G194" s="12"/>
      <c r="H194" s="12"/>
      <c r="I194" s="12"/>
      <c r="J194" s="12"/>
      <c r="K194" s="12"/>
      <c r="L194" s="33"/>
      <c r="M194" s="33"/>
      <c r="N194" s="101"/>
      <c r="O194" s="12"/>
      <c r="P194" s="12"/>
      <c r="Q194" s="12"/>
      <c r="R194" s="12"/>
      <c r="S194" s="12"/>
      <c r="T194" s="12"/>
      <c r="U194" s="12"/>
      <c r="V194" s="12"/>
      <c r="W194" s="12"/>
      <c r="X194" s="12"/>
      <c r="Y194" s="12"/>
      <c r="Z194" s="12"/>
    </row>
    <row r="195" spans="1:26" ht="22.5" hidden="1" customHeight="1" x14ac:dyDescent="0.2">
      <c r="A195" s="12"/>
      <c r="B195" s="12"/>
      <c r="C195" s="12"/>
      <c r="D195" s="12"/>
      <c r="E195" s="12"/>
      <c r="F195" s="12"/>
      <c r="G195" s="12"/>
      <c r="H195" s="12"/>
      <c r="I195" s="12"/>
      <c r="J195" s="12"/>
      <c r="K195" s="12"/>
      <c r="L195" s="33"/>
      <c r="M195" s="33"/>
      <c r="N195" s="101"/>
      <c r="O195" s="12"/>
      <c r="P195" s="12"/>
      <c r="Q195" s="12"/>
      <c r="R195" s="12"/>
      <c r="S195" s="12"/>
      <c r="T195" s="12"/>
      <c r="U195" s="12"/>
      <c r="V195" s="12"/>
      <c r="W195" s="12"/>
      <c r="X195" s="12"/>
      <c r="Y195" s="12"/>
      <c r="Z195" s="12"/>
    </row>
    <row r="196" spans="1:26" ht="22.5" hidden="1" customHeight="1" x14ac:dyDescent="0.2">
      <c r="A196" s="12"/>
      <c r="B196" s="12"/>
      <c r="C196" s="12"/>
      <c r="D196" s="12"/>
      <c r="E196" s="12"/>
      <c r="F196" s="12"/>
      <c r="G196" s="12"/>
      <c r="H196" s="12"/>
      <c r="I196" s="12"/>
      <c r="J196" s="12"/>
      <c r="K196" s="12"/>
      <c r="L196" s="33"/>
      <c r="M196" s="33"/>
      <c r="N196" s="101"/>
      <c r="O196" s="12"/>
      <c r="P196" s="12"/>
      <c r="Q196" s="12"/>
      <c r="R196" s="12"/>
      <c r="S196" s="12"/>
      <c r="T196" s="12"/>
      <c r="U196" s="12"/>
      <c r="V196" s="12"/>
      <c r="W196" s="12"/>
      <c r="X196" s="12"/>
      <c r="Y196" s="12"/>
      <c r="Z196" s="12"/>
    </row>
    <row r="197" spans="1:26" ht="22.5" hidden="1" customHeight="1" x14ac:dyDescent="0.2">
      <c r="A197" s="12"/>
      <c r="B197" s="12"/>
      <c r="C197" s="12"/>
      <c r="D197" s="12"/>
      <c r="E197" s="12"/>
      <c r="F197" s="12"/>
      <c r="G197" s="12"/>
      <c r="H197" s="12"/>
      <c r="I197" s="12"/>
      <c r="J197" s="12"/>
      <c r="K197" s="12"/>
      <c r="L197" s="33"/>
      <c r="M197" s="33"/>
      <c r="N197" s="101"/>
      <c r="O197" s="12"/>
      <c r="P197" s="12"/>
      <c r="Q197" s="12"/>
      <c r="R197" s="12"/>
      <c r="S197" s="12"/>
      <c r="T197" s="12"/>
      <c r="U197" s="12"/>
      <c r="V197" s="12"/>
      <c r="W197" s="12"/>
      <c r="X197" s="12"/>
      <c r="Y197" s="12"/>
      <c r="Z197" s="12"/>
    </row>
    <row r="198" spans="1:26" ht="22.5" hidden="1" customHeight="1" x14ac:dyDescent="0.2">
      <c r="A198" s="12"/>
      <c r="B198" s="12"/>
      <c r="C198" s="12"/>
      <c r="D198" s="12"/>
      <c r="E198" s="12"/>
      <c r="F198" s="12"/>
      <c r="G198" s="12"/>
      <c r="H198" s="12"/>
      <c r="I198" s="12"/>
      <c r="J198" s="12"/>
      <c r="K198" s="12"/>
      <c r="L198" s="33"/>
      <c r="M198" s="33"/>
      <c r="N198" s="101"/>
      <c r="O198" s="12"/>
      <c r="P198" s="12"/>
      <c r="Q198" s="12"/>
      <c r="R198" s="12"/>
      <c r="S198" s="12"/>
      <c r="T198" s="12"/>
      <c r="U198" s="12"/>
      <c r="V198" s="12"/>
      <c r="W198" s="12"/>
      <c r="X198" s="12"/>
      <c r="Y198" s="12"/>
      <c r="Z198" s="12"/>
    </row>
    <row r="199" spans="1:26" ht="22.5" hidden="1" customHeight="1" x14ac:dyDescent="0.2">
      <c r="A199" s="12"/>
      <c r="B199" s="12"/>
      <c r="C199" s="12"/>
      <c r="D199" s="12"/>
      <c r="E199" s="12"/>
      <c r="F199" s="12"/>
      <c r="G199" s="12"/>
      <c r="H199" s="12"/>
      <c r="I199" s="12"/>
      <c r="J199" s="12"/>
      <c r="K199" s="12"/>
      <c r="L199" s="33"/>
      <c r="M199" s="33"/>
      <c r="N199" s="101"/>
      <c r="O199" s="12"/>
      <c r="P199" s="12"/>
      <c r="Q199" s="12"/>
      <c r="R199" s="12"/>
      <c r="S199" s="12"/>
      <c r="T199" s="12"/>
      <c r="U199" s="12"/>
      <c r="V199" s="12"/>
      <c r="W199" s="12"/>
      <c r="X199" s="12"/>
      <c r="Y199" s="12"/>
      <c r="Z199" s="12"/>
    </row>
    <row r="200" spans="1:26" ht="22.5" hidden="1" customHeight="1" x14ac:dyDescent="0.2">
      <c r="A200" s="12"/>
      <c r="B200" s="12"/>
      <c r="C200" s="12"/>
      <c r="D200" s="12"/>
      <c r="E200" s="12"/>
      <c r="F200" s="12"/>
      <c r="G200" s="12"/>
      <c r="H200" s="12"/>
      <c r="I200" s="12"/>
      <c r="J200" s="12"/>
      <c r="K200" s="12"/>
      <c r="L200" s="33"/>
      <c r="M200" s="33"/>
      <c r="N200" s="101"/>
      <c r="O200" s="12"/>
      <c r="P200" s="12"/>
      <c r="Q200" s="12"/>
      <c r="R200" s="12"/>
      <c r="S200" s="12"/>
      <c r="T200" s="12"/>
      <c r="U200" s="12"/>
      <c r="V200" s="12"/>
      <c r="W200" s="12"/>
      <c r="X200" s="12"/>
      <c r="Y200" s="12"/>
      <c r="Z200" s="12"/>
    </row>
    <row r="201" spans="1:26" ht="22.5" hidden="1" customHeight="1" x14ac:dyDescent="0.2">
      <c r="A201" s="12"/>
      <c r="B201" s="12"/>
      <c r="C201" s="12"/>
      <c r="D201" s="12"/>
      <c r="E201" s="12"/>
      <c r="F201" s="12"/>
      <c r="G201" s="12"/>
      <c r="H201" s="12"/>
      <c r="I201" s="12"/>
      <c r="J201" s="12"/>
      <c r="K201" s="12"/>
      <c r="L201" s="33"/>
      <c r="M201" s="33"/>
      <c r="N201" s="101"/>
      <c r="O201" s="12"/>
      <c r="P201" s="12"/>
      <c r="Q201" s="12"/>
      <c r="R201" s="12"/>
      <c r="S201" s="12"/>
      <c r="T201" s="12"/>
      <c r="U201" s="12"/>
      <c r="V201" s="12"/>
      <c r="W201" s="12"/>
      <c r="X201" s="12"/>
      <c r="Y201" s="12"/>
      <c r="Z201" s="12"/>
    </row>
    <row r="202" spans="1:26" ht="22.5" hidden="1" customHeight="1" x14ac:dyDescent="0.2">
      <c r="A202" s="12"/>
      <c r="B202" s="12"/>
      <c r="C202" s="12"/>
      <c r="D202" s="12"/>
      <c r="E202" s="12"/>
      <c r="F202" s="12"/>
      <c r="G202" s="12"/>
      <c r="H202" s="12"/>
      <c r="I202" s="12"/>
      <c r="J202" s="12"/>
      <c r="K202" s="12"/>
      <c r="L202" s="33"/>
      <c r="M202" s="33"/>
      <c r="N202" s="101"/>
      <c r="O202" s="12"/>
      <c r="P202" s="12"/>
      <c r="Q202" s="12"/>
      <c r="R202" s="12"/>
      <c r="S202" s="12"/>
      <c r="T202" s="12"/>
      <c r="U202" s="12"/>
      <c r="V202" s="12"/>
      <c r="W202" s="12"/>
      <c r="X202" s="12"/>
      <c r="Y202" s="12"/>
      <c r="Z202" s="12"/>
    </row>
    <row r="203" spans="1:26" ht="22.5" hidden="1" customHeight="1" x14ac:dyDescent="0.2">
      <c r="A203" s="12"/>
      <c r="B203" s="12"/>
      <c r="C203" s="12"/>
      <c r="D203" s="12"/>
      <c r="E203" s="12"/>
      <c r="F203" s="12"/>
      <c r="G203" s="12"/>
      <c r="H203" s="12"/>
      <c r="I203" s="12"/>
      <c r="J203" s="12"/>
      <c r="K203" s="12"/>
      <c r="L203" s="33"/>
      <c r="M203" s="33"/>
      <c r="N203" s="101"/>
      <c r="O203" s="12"/>
      <c r="P203" s="12"/>
      <c r="Q203" s="12"/>
      <c r="R203" s="12"/>
      <c r="S203" s="12"/>
      <c r="T203" s="12"/>
      <c r="U203" s="12"/>
      <c r="V203" s="12"/>
      <c r="W203" s="12"/>
      <c r="X203" s="12"/>
      <c r="Y203" s="12"/>
      <c r="Z203" s="12"/>
    </row>
    <row r="204" spans="1:26" ht="22.5" hidden="1" customHeight="1" x14ac:dyDescent="0.2">
      <c r="A204" s="12"/>
      <c r="B204" s="12"/>
      <c r="C204" s="12"/>
      <c r="D204" s="12"/>
      <c r="E204" s="12"/>
      <c r="F204" s="12"/>
      <c r="G204" s="12"/>
      <c r="H204" s="12"/>
      <c r="I204" s="12"/>
      <c r="J204" s="12"/>
      <c r="K204" s="12"/>
      <c r="L204" s="33"/>
      <c r="M204" s="33"/>
      <c r="N204" s="101"/>
      <c r="O204" s="12"/>
      <c r="P204" s="12"/>
      <c r="Q204" s="12"/>
      <c r="R204" s="12"/>
      <c r="S204" s="12"/>
      <c r="T204" s="12"/>
      <c r="U204" s="12"/>
      <c r="V204" s="12"/>
      <c r="W204" s="12"/>
      <c r="X204" s="12"/>
      <c r="Y204" s="12"/>
      <c r="Z204" s="12"/>
    </row>
    <row r="205" spans="1:26" ht="22.5" hidden="1" customHeight="1" x14ac:dyDescent="0.2">
      <c r="A205" s="12"/>
      <c r="B205" s="12"/>
      <c r="C205" s="12"/>
      <c r="D205" s="12"/>
      <c r="E205" s="12"/>
      <c r="F205" s="12"/>
      <c r="G205" s="12"/>
      <c r="H205" s="12"/>
      <c r="I205" s="12"/>
      <c r="J205" s="12"/>
      <c r="K205" s="12"/>
      <c r="L205" s="33"/>
      <c r="M205" s="33"/>
      <c r="N205" s="101"/>
      <c r="O205" s="12"/>
      <c r="P205" s="12"/>
      <c r="Q205" s="12"/>
      <c r="R205" s="12"/>
      <c r="S205" s="12"/>
      <c r="T205" s="12"/>
      <c r="U205" s="12"/>
      <c r="V205" s="12"/>
      <c r="W205" s="12"/>
      <c r="X205" s="12"/>
      <c r="Y205" s="12"/>
      <c r="Z205" s="12"/>
    </row>
    <row r="206" spans="1:26" ht="22.5" hidden="1" customHeight="1" x14ac:dyDescent="0.2">
      <c r="A206" s="12"/>
      <c r="B206" s="12"/>
      <c r="C206" s="12"/>
      <c r="D206" s="12"/>
      <c r="E206" s="12"/>
      <c r="F206" s="12"/>
      <c r="G206" s="12"/>
      <c r="H206" s="12"/>
      <c r="I206" s="12"/>
      <c r="J206" s="12"/>
      <c r="K206" s="12"/>
      <c r="L206" s="33"/>
      <c r="M206" s="33"/>
      <c r="N206" s="101"/>
      <c r="O206" s="12"/>
      <c r="P206" s="12"/>
      <c r="Q206" s="12"/>
      <c r="R206" s="12"/>
      <c r="S206" s="12"/>
      <c r="T206" s="12"/>
      <c r="U206" s="12"/>
      <c r="V206" s="12"/>
      <c r="W206" s="12"/>
      <c r="X206" s="12"/>
      <c r="Y206" s="12"/>
      <c r="Z206" s="12"/>
    </row>
    <row r="207" spans="1:26" ht="22.5" hidden="1" customHeight="1" x14ac:dyDescent="0.2">
      <c r="A207" s="12"/>
      <c r="B207" s="12"/>
      <c r="C207" s="12"/>
      <c r="D207" s="12"/>
      <c r="E207" s="12"/>
      <c r="F207" s="12"/>
      <c r="G207" s="12"/>
      <c r="H207" s="12"/>
      <c r="I207" s="12"/>
      <c r="J207" s="12"/>
      <c r="K207" s="12"/>
      <c r="L207" s="33"/>
      <c r="M207" s="33"/>
      <c r="N207" s="101"/>
      <c r="O207" s="12"/>
      <c r="P207" s="12"/>
      <c r="Q207" s="12"/>
      <c r="R207" s="12"/>
      <c r="S207" s="12"/>
      <c r="T207" s="12"/>
      <c r="U207" s="12"/>
      <c r="V207" s="12"/>
      <c r="W207" s="12"/>
      <c r="X207" s="12"/>
      <c r="Y207" s="12"/>
      <c r="Z207" s="12"/>
    </row>
    <row r="208" spans="1:26" ht="22.5" hidden="1" customHeight="1" x14ac:dyDescent="0.2">
      <c r="A208" s="12"/>
      <c r="B208" s="12"/>
      <c r="C208" s="12"/>
      <c r="D208" s="12"/>
      <c r="E208" s="12"/>
      <c r="F208" s="12"/>
      <c r="G208" s="12"/>
      <c r="H208" s="12"/>
      <c r="I208" s="12"/>
      <c r="J208" s="12"/>
      <c r="K208" s="12"/>
      <c r="L208" s="33"/>
      <c r="M208" s="33"/>
      <c r="N208" s="101"/>
      <c r="O208" s="12"/>
      <c r="P208" s="12"/>
      <c r="Q208" s="12"/>
      <c r="R208" s="12"/>
      <c r="S208" s="12"/>
      <c r="T208" s="12"/>
      <c r="U208" s="12"/>
      <c r="V208" s="12"/>
      <c r="W208" s="12"/>
      <c r="X208" s="12"/>
      <c r="Y208" s="12"/>
      <c r="Z208" s="12"/>
    </row>
    <row r="209" spans="1:26" ht="22.5" hidden="1" customHeight="1" x14ac:dyDescent="0.2">
      <c r="A209" s="12"/>
      <c r="B209" s="12"/>
      <c r="C209" s="12"/>
      <c r="D209" s="12"/>
      <c r="E209" s="12"/>
      <c r="F209" s="12"/>
      <c r="G209" s="12"/>
      <c r="H209" s="12"/>
      <c r="I209" s="12"/>
      <c r="J209" s="12"/>
      <c r="K209" s="12"/>
      <c r="L209" s="33"/>
      <c r="M209" s="33"/>
      <c r="N209" s="101"/>
      <c r="O209" s="12"/>
      <c r="P209" s="12"/>
      <c r="Q209" s="12"/>
      <c r="R209" s="12"/>
      <c r="S209" s="12"/>
      <c r="T209" s="12"/>
      <c r="U209" s="12"/>
      <c r="V209" s="12"/>
      <c r="W209" s="12"/>
      <c r="X209" s="12"/>
      <c r="Y209" s="12"/>
      <c r="Z209" s="12"/>
    </row>
    <row r="210" spans="1:26" ht="22.5" hidden="1" customHeight="1" x14ac:dyDescent="0.2">
      <c r="A210" s="12"/>
      <c r="B210" s="12"/>
      <c r="C210" s="12"/>
      <c r="D210" s="12"/>
      <c r="E210" s="12"/>
      <c r="F210" s="12"/>
      <c r="G210" s="12"/>
      <c r="H210" s="12"/>
      <c r="I210" s="12"/>
      <c r="J210" s="12"/>
      <c r="K210" s="12"/>
      <c r="L210" s="33"/>
      <c r="M210" s="33"/>
      <c r="N210" s="101"/>
      <c r="O210" s="12"/>
      <c r="P210" s="12"/>
      <c r="Q210" s="12"/>
      <c r="R210" s="12"/>
      <c r="S210" s="12"/>
      <c r="T210" s="12"/>
      <c r="U210" s="12"/>
      <c r="V210" s="12"/>
      <c r="W210" s="12"/>
      <c r="X210" s="12"/>
      <c r="Y210" s="12"/>
      <c r="Z210" s="12"/>
    </row>
    <row r="211" spans="1:26" ht="22.5" hidden="1" customHeight="1" x14ac:dyDescent="0.2">
      <c r="A211" s="12"/>
      <c r="B211" s="12"/>
      <c r="C211" s="12"/>
      <c r="D211" s="12"/>
      <c r="E211" s="12"/>
      <c r="F211" s="12"/>
      <c r="G211" s="12"/>
      <c r="H211" s="12"/>
      <c r="I211" s="12"/>
      <c r="J211" s="12"/>
      <c r="K211" s="12"/>
      <c r="L211" s="33"/>
      <c r="M211" s="33"/>
      <c r="N211" s="101"/>
      <c r="O211" s="12"/>
      <c r="P211" s="12"/>
      <c r="Q211" s="12"/>
      <c r="R211" s="12"/>
      <c r="S211" s="12"/>
      <c r="T211" s="12"/>
      <c r="U211" s="12"/>
      <c r="V211" s="12"/>
      <c r="W211" s="12"/>
      <c r="X211" s="12"/>
      <c r="Y211" s="12"/>
      <c r="Z211" s="12"/>
    </row>
    <row r="212" spans="1:26" ht="22.5" hidden="1" customHeight="1" x14ac:dyDescent="0.2">
      <c r="A212" s="12"/>
      <c r="B212" s="12"/>
      <c r="C212" s="12"/>
      <c r="D212" s="12"/>
      <c r="E212" s="12"/>
      <c r="F212" s="12"/>
      <c r="G212" s="12"/>
      <c r="H212" s="12"/>
      <c r="I212" s="12"/>
      <c r="J212" s="12"/>
      <c r="K212" s="12"/>
      <c r="L212" s="33"/>
      <c r="M212" s="33"/>
      <c r="N212" s="101"/>
      <c r="O212" s="12"/>
      <c r="P212" s="12"/>
      <c r="Q212" s="12"/>
      <c r="R212" s="12"/>
      <c r="S212" s="12"/>
      <c r="T212" s="12"/>
      <c r="U212" s="12"/>
      <c r="V212" s="12"/>
      <c r="W212" s="12"/>
      <c r="X212" s="12"/>
      <c r="Y212" s="12"/>
      <c r="Z212" s="12"/>
    </row>
    <row r="213" spans="1:26" ht="22.5" hidden="1" customHeight="1" x14ac:dyDescent="0.2">
      <c r="A213" s="12"/>
      <c r="B213" s="12"/>
      <c r="C213" s="12"/>
      <c r="D213" s="12"/>
      <c r="E213" s="12"/>
      <c r="F213" s="12"/>
      <c r="G213" s="12"/>
      <c r="H213" s="12"/>
      <c r="I213" s="12"/>
      <c r="J213" s="12"/>
      <c r="K213" s="12"/>
      <c r="L213" s="33"/>
      <c r="M213" s="33"/>
      <c r="N213" s="101"/>
      <c r="O213" s="12"/>
      <c r="P213" s="12"/>
      <c r="Q213" s="12"/>
      <c r="R213" s="12"/>
      <c r="S213" s="12"/>
      <c r="T213" s="12"/>
      <c r="U213" s="12"/>
      <c r="V213" s="12"/>
      <c r="W213" s="12"/>
      <c r="X213" s="12"/>
      <c r="Y213" s="12"/>
      <c r="Z213" s="12"/>
    </row>
    <row r="214" spans="1:26" ht="22.5" hidden="1" customHeight="1" x14ac:dyDescent="0.2">
      <c r="A214" s="12"/>
      <c r="B214" s="12"/>
      <c r="C214" s="12"/>
      <c r="D214" s="12"/>
      <c r="E214" s="12"/>
      <c r="F214" s="12"/>
      <c r="G214" s="12"/>
      <c r="H214" s="12"/>
      <c r="I214" s="12"/>
      <c r="J214" s="12"/>
      <c r="K214" s="12"/>
      <c r="L214" s="33"/>
      <c r="M214" s="33"/>
      <c r="N214" s="101"/>
      <c r="O214" s="12"/>
      <c r="P214" s="12"/>
      <c r="Q214" s="12"/>
      <c r="R214" s="12"/>
      <c r="S214" s="12"/>
      <c r="T214" s="12"/>
      <c r="U214" s="12"/>
      <c r="V214" s="12"/>
      <c r="W214" s="12"/>
      <c r="X214" s="12"/>
      <c r="Y214" s="12"/>
      <c r="Z214" s="12"/>
    </row>
    <row r="215" spans="1:26" ht="22.5" hidden="1" customHeight="1" x14ac:dyDescent="0.2">
      <c r="A215" s="12"/>
      <c r="B215" s="12"/>
      <c r="C215" s="12"/>
      <c r="D215" s="12"/>
      <c r="E215" s="12"/>
      <c r="F215" s="12"/>
      <c r="G215" s="12"/>
      <c r="H215" s="12"/>
      <c r="I215" s="12"/>
      <c r="J215" s="12"/>
      <c r="K215" s="12"/>
      <c r="L215" s="33"/>
      <c r="M215" s="33"/>
      <c r="N215" s="101"/>
      <c r="O215" s="12"/>
      <c r="P215" s="12"/>
      <c r="Q215" s="12"/>
      <c r="R215" s="12"/>
      <c r="S215" s="12"/>
      <c r="T215" s="12"/>
      <c r="U215" s="12"/>
      <c r="V215" s="12"/>
      <c r="W215" s="12"/>
      <c r="X215" s="12"/>
      <c r="Y215" s="12"/>
      <c r="Z215" s="12"/>
    </row>
    <row r="216" spans="1:26" ht="22.5" hidden="1" customHeight="1" x14ac:dyDescent="0.2">
      <c r="A216" s="12"/>
      <c r="B216" s="12"/>
      <c r="C216" s="12"/>
      <c r="D216" s="12"/>
      <c r="E216" s="12"/>
      <c r="F216" s="12"/>
      <c r="G216" s="12"/>
      <c r="H216" s="12"/>
      <c r="I216" s="12"/>
      <c r="J216" s="12"/>
      <c r="K216" s="12"/>
      <c r="L216" s="33"/>
      <c r="M216" s="33"/>
      <c r="N216" s="101"/>
      <c r="O216" s="12"/>
      <c r="P216" s="12"/>
      <c r="Q216" s="12"/>
      <c r="R216" s="12"/>
      <c r="S216" s="12"/>
      <c r="T216" s="12"/>
      <c r="U216" s="12"/>
      <c r="V216" s="12"/>
      <c r="W216" s="12"/>
      <c r="X216" s="12"/>
      <c r="Y216" s="12"/>
      <c r="Z216" s="12"/>
    </row>
    <row r="217" spans="1:26" ht="22.5" hidden="1" customHeight="1" x14ac:dyDescent="0.2">
      <c r="A217" s="12"/>
      <c r="B217" s="12"/>
      <c r="C217" s="12"/>
      <c r="D217" s="12"/>
      <c r="E217" s="12"/>
      <c r="F217" s="12"/>
      <c r="G217" s="12"/>
      <c r="H217" s="12"/>
      <c r="I217" s="12"/>
      <c r="J217" s="12"/>
      <c r="K217" s="12"/>
      <c r="L217" s="33"/>
      <c r="M217" s="33"/>
      <c r="N217" s="101"/>
      <c r="O217" s="12"/>
      <c r="P217" s="12"/>
      <c r="Q217" s="12"/>
      <c r="R217" s="12"/>
      <c r="S217" s="12"/>
      <c r="T217" s="12"/>
      <c r="U217" s="12"/>
      <c r="V217" s="12"/>
      <c r="W217" s="12"/>
      <c r="X217" s="12"/>
      <c r="Y217" s="12"/>
      <c r="Z217" s="12"/>
    </row>
    <row r="218" spans="1:26" ht="22.5" hidden="1" customHeight="1" x14ac:dyDescent="0.2">
      <c r="A218" s="12"/>
      <c r="B218" s="12"/>
      <c r="C218" s="12"/>
      <c r="D218" s="12"/>
      <c r="E218" s="12"/>
      <c r="F218" s="12"/>
      <c r="G218" s="12"/>
      <c r="H218" s="12"/>
      <c r="I218" s="12"/>
      <c r="J218" s="12"/>
      <c r="K218" s="12"/>
      <c r="L218" s="33"/>
      <c r="M218" s="33"/>
      <c r="N218" s="101"/>
      <c r="O218" s="12"/>
      <c r="P218" s="12"/>
      <c r="Q218" s="12"/>
      <c r="R218" s="12"/>
      <c r="S218" s="12"/>
      <c r="T218" s="12"/>
      <c r="U218" s="12"/>
      <c r="V218" s="12"/>
      <c r="W218" s="12"/>
      <c r="X218" s="12"/>
      <c r="Y218" s="12"/>
      <c r="Z218" s="12"/>
    </row>
    <row r="219" spans="1:26" ht="22.5" hidden="1" customHeight="1" x14ac:dyDescent="0.2">
      <c r="A219" s="12"/>
      <c r="B219" s="12"/>
      <c r="C219" s="12"/>
      <c r="D219" s="12"/>
      <c r="E219" s="12"/>
      <c r="F219" s="12"/>
      <c r="G219" s="12"/>
      <c r="H219" s="12"/>
      <c r="I219" s="12"/>
      <c r="J219" s="12"/>
      <c r="K219" s="12"/>
      <c r="L219" s="33"/>
      <c r="M219" s="33"/>
      <c r="N219" s="101"/>
      <c r="O219" s="12"/>
      <c r="P219" s="12"/>
      <c r="Q219" s="12"/>
      <c r="R219" s="12"/>
      <c r="S219" s="12"/>
      <c r="T219" s="12"/>
      <c r="U219" s="12"/>
      <c r="V219" s="12"/>
      <c r="W219" s="12"/>
      <c r="X219" s="12"/>
      <c r="Y219" s="12"/>
      <c r="Z219" s="12"/>
    </row>
    <row r="220" spans="1:26" ht="22.5" hidden="1" customHeight="1" x14ac:dyDescent="0.2">
      <c r="A220" s="12"/>
      <c r="B220" s="12"/>
      <c r="C220" s="12"/>
      <c r="D220" s="12"/>
      <c r="E220" s="12"/>
      <c r="F220" s="12"/>
      <c r="G220" s="12"/>
      <c r="H220" s="12"/>
      <c r="I220" s="12"/>
      <c r="J220" s="12"/>
      <c r="K220" s="12"/>
      <c r="L220" s="33"/>
      <c r="M220" s="33"/>
      <c r="N220" s="101"/>
      <c r="O220" s="12"/>
      <c r="P220" s="12"/>
      <c r="Q220" s="12"/>
      <c r="R220" s="12"/>
      <c r="S220" s="12"/>
      <c r="T220" s="12"/>
      <c r="U220" s="12"/>
      <c r="V220" s="12"/>
      <c r="W220" s="12"/>
      <c r="X220" s="12"/>
      <c r="Y220" s="12"/>
      <c r="Z220" s="12"/>
    </row>
    <row r="221" spans="1:26" ht="22.5" hidden="1" customHeight="1" x14ac:dyDescent="0.2">
      <c r="A221" s="12"/>
      <c r="B221" s="12"/>
      <c r="C221" s="12"/>
      <c r="D221" s="12"/>
      <c r="E221" s="12"/>
      <c r="F221" s="12"/>
      <c r="G221" s="12"/>
      <c r="H221" s="12"/>
      <c r="I221" s="12"/>
      <c r="J221" s="12"/>
      <c r="K221" s="12"/>
      <c r="L221" s="33"/>
      <c r="M221" s="33"/>
      <c r="N221" s="101"/>
      <c r="O221" s="12"/>
      <c r="P221" s="12"/>
      <c r="Q221" s="12"/>
      <c r="R221" s="12"/>
      <c r="S221" s="12"/>
      <c r="T221" s="12"/>
      <c r="U221" s="12"/>
      <c r="V221" s="12"/>
      <c r="W221" s="12"/>
      <c r="X221" s="12"/>
      <c r="Y221" s="12"/>
      <c r="Z221" s="12"/>
    </row>
    <row r="222" spans="1:26" ht="22.5" hidden="1" customHeight="1" x14ac:dyDescent="0.2">
      <c r="A222" s="12"/>
      <c r="B222" s="12"/>
      <c r="C222" s="12"/>
      <c r="D222" s="12"/>
      <c r="E222" s="12"/>
      <c r="F222" s="12"/>
      <c r="G222" s="12"/>
      <c r="H222" s="12"/>
      <c r="I222" s="12"/>
      <c r="J222" s="12"/>
      <c r="K222" s="12"/>
      <c r="L222" s="33"/>
      <c r="M222" s="33"/>
      <c r="N222" s="101"/>
      <c r="O222" s="12"/>
      <c r="P222" s="12"/>
      <c r="Q222" s="12"/>
      <c r="R222" s="12"/>
      <c r="S222" s="12"/>
      <c r="T222" s="12"/>
      <c r="U222" s="12"/>
      <c r="V222" s="12"/>
      <c r="W222" s="12"/>
      <c r="X222" s="12"/>
      <c r="Y222" s="12"/>
      <c r="Z222" s="12"/>
    </row>
    <row r="223" spans="1:26" ht="22.5" hidden="1" customHeight="1" x14ac:dyDescent="0.2">
      <c r="A223" s="12"/>
      <c r="B223" s="12"/>
      <c r="C223" s="12"/>
      <c r="D223" s="12"/>
      <c r="E223" s="12"/>
      <c r="F223" s="12"/>
      <c r="G223" s="12"/>
      <c r="H223" s="12"/>
      <c r="I223" s="12"/>
      <c r="J223" s="12"/>
      <c r="K223" s="12"/>
      <c r="L223" s="33"/>
      <c r="M223" s="33"/>
      <c r="N223" s="101"/>
      <c r="O223" s="12"/>
      <c r="P223" s="12"/>
      <c r="Q223" s="12"/>
      <c r="R223" s="12"/>
      <c r="S223" s="12"/>
      <c r="T223" s="12"/>
      <c r="U223" s="12"/>
      <c r="V223" s="12"/>
      <c r="W223" s="12"/>
      <c r="X223" s="12"/>
      <c r="Y223" s="12"/>
      <c r="Z223" s="12"/>
    </row>
    <row r="224" spans="1:26" ht="22.5" hidden="1" customHeight="1" x14ac:dyDescent="0.2">
      <c r="A224" s="12"/>
      <c r="B224" s="12"/>
      <c r="C224" s="12"/>
      <c r="D224" s="12"/>
      <c r="E224" s="12"/>
      <c r="F224" s="12"/>
      <c r="G224" s="12"/>
      <c r="H224" s="12"/>
      <c r="I224" s="12"/>
      <c r="J224" s="12"/>
      <c r="K224" s="12"/>
      <c r="L224" s="33"/>
      <c r="M224" s="33"/>
      <c r="N224" s="101"/>
      <c r="O224" s="12"/>
      <c r="P224" s="12"/>
      <c r="Q224" s="12"/>
      <c r="R224" s="12"/>
      <c r="S224" s="12"/>
      <c r="T224" s="12"/>
      <c r="U224" s="12"/>
      <c r="V224" s="12"/>
      <c r="W224" s="12"/>
      <c r="X224" s="12"/>
      <c r="Y224" s="12"/>
      <c r="Z224" s="12"/>
    </row>
    <row r="225" spans="1:26" ht="22.5" hidden="1" customHeight="1" x14ac:dyDescent="0.2">
      <c r="A225" s="12"/>
      <c r="B225" s="12"/>
      <c r="C225" s="12"/>
      <c r="D225" s="12"/>
      <c r="E225" s="12"/>
      <c r="F225" s="12"/>
      <c r="G225" s="12"/>
      <c r="H225" s="12"/>
      <c r="I225" s="12"/>
      <c r="J225" s="12"/>
      <c r="K225" s="12"/>
      <c r="L225" s="33"/>
      <c r="M225" s="33"/>
      <c r="N225" s="101"/>
      <c r="O225" s="12"/>
      <c r="P225" s="12"/>
      <c r="Q225" s="12"/>
      <c r="R225" s="12"/>
      <c r="S225" s="12"/>
      <c r="T225" s="12"/>
      <c r="U225" s="12"/>
      <c r="V225" s="12"/>
      <c r="W225" s="12"/>
      <c r="X225" s="12"/>
      <c r="Y225" s="12"/>
      <c r="Z225" s="12"/>
    </row>
    <row r="226" spans="1:26" ht="22.5" hidden="1" customHeight="1" x14ac:dyDescent="0.2">
      <c r="A226" s="12"/>
      <c r="B226" s="12"/>
      <c r="C226" s="12"/>
      <c r="D226" s="12"/>
      <c r="E226" s="12"/>
      <c r="F226" s="12"/>
      <c r="G226" s="12"/>
      <c r="H226" s="12"/>
      <c r="I226" s="12"/>
      <c r="J226" s="12"/>
      <c r="K226" s="12"/>
      <c r="L226" s="33"/>
      <c r="M226" s="33"/>
      <c r="N226" s="101"/>
      <c r="O226" s="12"/>
      <c r="P226" s="12"/>
      <c r="Q226" s="12"/>
      <c r="R226" s="12"/>
      <c r="S226" s="12"/>
      <c r="T226" s="12"/>
      <c r="U226" s="12"/>
      <c r="V226" s="12"/>
      <c r="W226" s="12"/>
      <c r="X226" s="12"/>
      <c r="Y226" s="12"/>
      <c r="Z226" s="12"/>
    </row>
    <row r="227" spans="1:26" ht="22.5" hidden="1" customHeight="1" x14ac:dyDescent="0.2">
      <c r="A227" s="12"/>
      <c r="B227" s="12"/>
      <c r="C227" s="12"/>
      <c r="D227" s="12"/>
      <c r="E227" s="12"/>
      <c r="F227" s="12"/>
      <c r="G227" s="12"/>
      <c r="H227" s="12"/>
      <c r="I227" s="12"/>
      <c r="J227" s="12"/>
      <c r="K227" s="12"/>
      <c r="L227" s="33"/>
      <c r="M227" s="33"/>
      <c r="N227" s="101"/>
      <c r="O227" s="12"/>
      <c r="P227" s="12"/>
      <c r="Q227" s="12"/>
      <c r="R227" s="12"/>
      <c r="S227" s="12"/>
      <c r="T227" s="12"/>
      <c r="U227" s="12"/>
      <c r="V227" s="12"/>
      <c r="W227" s="12"/>
      <c r="X227" s="12"/>
      <c r="Y227" s="12"/>
      <c r="Z227" s="12"/>
    </row>
    <row r="228" spans="1:26" ht="22.5" hidden="1" customHeight="1" x14ac:dyDescent="0.2">
      <c r="A228" s="12"/>
      <c r="B228" s="12"/>
      <c r="C228" s="12"/>
      <c r="D228" s="12"/>
      <c r="E228" s="12"/>
      <c r="F228" s="12"/>
      <c r="G228" s="12"/>
      <c r="H228" s="12"/>
      <c r="I228" s="12"/>
      <c r="J228" s="12"/>
      <c r="K228" s="12"/>
      <c r="L228" s="33"/>
      <c r="M228" s="33"/>
      <c r="N228" s="101"/>
      <c r="O228" s="12"/>
      <c r="P228" s="12"/>
      <c r="Q228" s="12"/>
      <c r="R228" s="12"/>
      <c r="S228" s="12"/>
      <c r="T228" s="12"/>
      <c r="U228" s="12"/>
      <c r="V228" s="12"/>
      <c r="W228" s="12"/>
      <c r="X228" s="12"/>
      <c r="Y228" s="12"/>
      <c r="Z228" s="12"/>
    </row>
    <row r="229" spans="1:26" ht="22.5" hidden="1" customHeight="1" x14ac:dyDescent="0.2">
      <c r="A229" s="12"/>
      <c r="B229" s="12"/>
      <c r="C229" s="12"/>
      <c r="D229" s="12"/>
      <c r="E229" s="12"/>
      <c r="F229" s="12"/>
      <c r="G229" s="12"/>
      <c r="H229" s="12"/>
      <c r="I229" s="12"/>
      <c r="J229" s="12"/>
      <c r="K229" s="12"/>
      <c r="L229" s="33"/>
      <c r="M229" s="33"/>
      <c r="N229" s="101"/>
      <c r="O229" s="12"/>
      <c r="P229" s="12"/>
      <c r="Q229" s="12"/>
      <c r="R229" s="12"/>
      <c r="S229" s="12"/>
      <c r="T229" s="12"/>
      <c r="U229" s="12"/>
      <c r="V229" s="12"/>
      <c r="W229" s="12"/>
      <c r="X229" s="12"/>
      <c r="Y229" s="12"/>
      <c r="Z229" s="12"/>
    </row>
    <row r="230" spans="1:26" ht="22.5" hidden="1" customHeight="1" x14ac:dyDescent="0.2">
      <c r="A230" s="12"/>
      <c r="B230" s="12"/>
      <c r="C230" s="12"/>
      <c r="D230" s="12"/>
      <c r="E230" s="12"/>
      <c r="F230" s="12"/>
      <c r="G230" s="12"/>
      <c r="H230" s="12"/>
      <c r="I230" s="12"/>
      <c r="J230" s="12"/>
      <c r="K230" s="12"/>
      <c r="L230" s="33"/>
      <c r="M230" s="33"/>
      <c r="N230" s="101"/>
      <c r="O230" s="12"/>
      <c r="P230" s="12"/>
      <c r="Q230" s="12"/>
      <c r="R230" s="12"/>
      <c r="S230" s="12"/>
      <c r="T230" s="12"/>
      <c r="U230" s="12"/>
      <c r="V230" s="12"/>
      <c r="W230" s="12"/>
      <c r="X230" s="12"/>
      <c r="Y230" s="12"/>
      <c r="Z230" s="12"/>
    </row>
    <row r="231" spans="1:26" ht="22.5" hidden="1" customHeight="1" x14ac:dyDescent="0.2">
      <c r="A231" s="12"/>
      <c r="B231" s="12"/>
      <c r="C231" s="12"/>
      <c r="D231" s="12"/>
      <c r="E231" s="12"/>
      <c r="F231" s="12"/>
      <c r="G231" s="12"/>
      <c r="H231" s="12"/>
      <c r="I231" s="12"/>
      <c r="J231" s="12"/>
      <c r="K231" s="12"/>
      <c r="L231" s="33"/>
      <c r="M231" s="33"/>
      <c r="N231" s="101"/>
      <c r="O231" s="12"/>
      <c r="P231" s="12"/>
      <c r="Q231" s="12"/>
      <c r="R231" s="12"/>
      <c r="S231" s="12"/>
      <c r="T231" s="12"/>
      <c r="U231" s="12"/>
      <c r="V231" s="12"/>
      <c r="W231" s="12"/>
      <c r="X231" s="12"/>
      <c r="Y231" s="12"/>
      <c r="Z231" s="12"/>
    </row>
    <row r="232" spans="1:26" ht="22.5" hidden="1" customHeight="1" x14ac:dyDescent="0.2">
      <c r="A232" s="12"/>
      <c r="B232" s="12"/>
      <c r="C232" s="12"/>
      <c r="D232" s="12"/>
      <c r="E232" s="12"/>
      <c r="F232" s="12"/>
      <c r="G232" s="12"/>
      <c r="H232" s="12"/>
      <c r="I232" s="12"/>
      <c r="J232" s="12"/>
      <c r="K232" s="12"/>
      <c r="L232" s="33"/>
      <c r="M232" s="33"/>
      <c r="N232" s="101"/>
      <c r="O232" s="12"/>
      <c r="P232" s="12"/>
      <c r="Q232" s="12"/>
      <c r="R232" s="12"/>
      <c r="S232" s="12"/>
      <c r="T232" s="12"/>
      <c r="U232" s="12"/>
      <c r="V232" s="12"/>
      <c r="W232" s="12"/>
      <c r="X232" s="12"/>
      <c r="Y232" s="12"/>
      <c r="Z232" s="12"/>
    </row>
    <row r="233" spans="1:26" ht="22.5" hidden="1" customHeight="1" x14ac:dyDescent="0.2">
      <c r="A233" s="12"/>
      <c r="B233" s="12"/>
      <c r="C233" s="12"/>
      <c r="D233" s="12"/>
      <c r="E233" s="12"/>
      <c r="F233" s="12"/>
      <c r="G233" s="12"/>
      <c r="H233" s="12"/>
      <c r="I233" s="12"/>
      <c r="J233" s="12"/>
      <c r="K233" s="12"/>
      <c r="L233" s="33"/>
      <c r="M233" s="33"/>
      <c r="N233" s="101"/>
      <c r="O233" s="12"/>
      <c r="P233" s="12"/>
      <c r="Q233" s="12"/>
      <c r="R233" s="12"/>
      <c r="S233" s="12"/>
      <c r="T233" s="12"/>
      <c r="U233" s="12"/>
      <c r="V233" s="12"/>
      <c r="W233" s="12"/>
      <c r="X233" s="12"/>
      <c r="Y233" s="12"/>
      <c r="Z233" s="12"/>
    </row>
    <row r="234" spans="1:26" ht="22.5" hidden="1" customHeight="1" x14ac:dyDescent="0.2">
      <c r="A234" s="12"/>
      <c r="B234" s="12"/>
      <c r="C234" s="12"/>
      <c r="D234" s="12"/>
      <c r="E234" s="12"/>
      <c r="F234" s="12"/>
      <c r="G234" s="12"/>
      <c r="H234" s="12"/>
      <c r="I234" s="12"/>
      <c r="J234" s="12"/>
      <c r="K234" s="12"/>
      <c r="L234" s="33"/>
      <c r="M234" s="33"/>
      <c r="N234" s="101"/>
      <c r="O234" s="12"/>
      <c r="P234" s="12"/>
      <c r="Q234" s="12"/>
      <c r="R234" s="12"/>
      <c r="S234" s="12"/>
      <c r="T234" s="12"/>
      <c r="U234" s="12"/>
      <c r="V234" s="12"/>
      <c r="W234" s="12"/>
      <c r="X234" s="12"/>
      <c r="Y234" s="12"/>
      <c r="Z234" s="12"/>
    </row>
    <row r="235" spans="1:26" ht="22.5" hidden="1" customHeight="1" x14ac:dyDescent="0.2">
      <c r="A235" s="12"/>
      <c r="B235" s="12"/>
      <c r="C235" s="12"/>
      <c r="D235" s="12"/>
      <c r="E235" s="12"/>
      <c r="F235" s="12"/>
      <c r="G235" s="12"/>
      <c r="H235" s="12"/>
      <c r="I235" s="12"/>
      <c r="J235" s="12"/>
      <c r="K235" s="12"/>
      <c r="L235" s="33"/>
      <c r="M235" s="33"/>
      <c r="N235" s="101"/>
      <c r="O235" s="12"/>
      <c r="P235" s="12"/>
      <c r="Q235" s="12"/>
      <c r="R235" s="12"/>
      <c r="S235" s="12"/>
      <c r="T235" s="12"/>
      <c r="U235" s="12"/>
      <c r="V235" s="12"/>
      <c r="W235" s="12"/>
      <c r="X235" s="12"/>
      <c r="Y235" s="12"/>
      <c r="Z235" s="12"/>
    </row>
    <row r="236" spans="1:26" ht="22.5" hidden="1" customHeight="1" x14ac:dyDescent="0.2">
      <c r="A236" s="12"/>
      <c r="B236" s="12"/>
      <c r="C236" s="12"/>
      <c r="D236" s="12"/>
      <c r="E236" s="12"/>
      <c r="F236" s="12"/>
      <c r="G236" s="12"/>
      <c r="H236" s="12"/>
      <c r="I236" s="12"/>
      <c r="J236" s="12"/>
      <c r="K236" s="12"/>
      <c r="L236" s="33"/>
      <c r="M236" s="33"/>
      <c r="N236" s="101"/>
      <c r="O236" s="12"/>
      <c r="P236" s="12"/>
      <c r="Q236" s="12"/>
      <c r="R236" s="12"/>
      <c r="S236" s="12"/>
      <c r="T236" s="12"/>
      <c r="U236" s="12"/>
      <c r="V236" s="12"/>
      <c r="W236" s="12"/>
      <c r="X236" s="12"/>
      <c r="Y236" s="12"/>
      <c r="Z236" s="12"/>
    </row>
    <row r="237" spans="1:26" ht="22.5" hidden="1" customHeight="1" x14ac:dyDescent="0.2">
      <c r="A237" s="12"/>
      <c r="B237" s="12"/>
      <c r="C237" s="12"/>
      <c r="D237" s="12"/>
      <c r="E237" s="12"/>
      <c r="F237" s="12"/>
      <c r="G237" s="12"/>
      <c r="H237" s="12"/>
      <c r="I237" s="12"/>
      <c r="J237" s="12"/>
      <c r="K237" s="12"/>
      <c r="L237" s="33"/>
      <c r="M237" s="33"/>
      <c r="N237" s="101"/>
      <c r="O237" s="12"/>
      <c r="P237" s="12"/>
      <c r="Q237" s="12"/>
      <c r="R237" s="12"/>
      <c r="S237" s="12"/>
      <c r="T237" s="12"/>
      <c r="U237" s="12"/>
      <c r="V237" s="12"/>
      <c r="W237" s="12"/>
      <c r="X237" s="12"/>
      <c r="Y237" s="12"/>
      <c r="Z237" s="12"/>
    </row>
    <row r="238" spans="1:26" ht="22.5" hidden="1" customHeight="1" x14ac:dyDescent="0.2">
      <c r="A238" s="12"/>
      <c r="B238" s="12"/>
      <c r="C238" s="12"/>
      <c r="D238" s="12"/>
      <c r="E238" s="12"/>
      <c r="F238" s="12"/>
      <c r="G238" s="12"/>
      <c r="H238" s="12"/>
      <c r="I238" s="12"/>
      <c r="J238" s="12"/>
      <c r="K238" s="12"/>
      <c r="L238" s="33"/>
      <c r="M238" s="33"/>
      <c r="N238" s="101"/>
      <c r="O238" s="12"/>
      <c r="P238" s="12"/>
      <c r="Q238" s="12"/>
      <c r="R238" s="12"/>
      <c r="S238" s="12"/>
      <c r="T238" s="12"/>
      <c r="U238" s="12"/>
      <c r="V238" s="12"/>
      <c r="W238" s="12"/>
      <c r="X238" s="12"/>
      <c r="Y238" s="12"/>
      <c r="Z238" s="12"/>
    </row>
    <row r="239" spans="1:26" ht="22.5" hidden="1" customHeight="1" x14ac:dyDescent="0.2">
      <c r="A239" s="12"/>
      <c r="B239" s="12"/>
      <c r="C239" s="12"/>
      <c r="D239" s="12"/>
      <c r="E239" s="12"/>
      <c r="F239" s="12"/>
      <c r="G239" s="12"/>
      <c r="H239" s="12"/>
      <c r="I239" s="12"/>
      <c r="J239" s="12"/>
      <c r="K239" s="12"/>
      <c r="L239" s="33"/>
      <c r="M239" s="33"/>
      <c r="N239" s="101"/>
      <c r="O239" s="12"/>
      <c r="P239" s="12"/>
      <c r="Q239" s="12"/>
      <c r="R239" s="12"/>
      <c r="S239" s="12"/>
      <c r="T239" s="12"/>
      <c r="U239" s="12"/>
      <c r="V239" s="12"/>
      <c r="W239" s="12"/>
      <c r="X239" s="12"/>
      <c r="Y239" s="12"/>
      <c r="Z239" s="12"/>
    </row>
    <row r="240" spans="1:26" ht="22.5" hidden="1" customHeight="1" x14ac:dyDescent="0.2">
      <c r="A240" s="12"/>
      <c r="B240" s="12"/>
      <c r="C240" s="12"/>
      <c r="D240" s="12"/>
      <c r="E240" s="12"/>
      <c r="F240" s="12"/>
      <c r="G240" s="12"/>
      <c r="H240" s="12"/>
      <c r="I240" s="12"/>
      <c r="J240" s="12"/>
      <c r="K240" s="12"/>
      <c r="L240" s="33"/>
      <c r="M240" s="33"/>
      <c r="N240" s="101"/>
      <c r="O240" s="12"/>
      <c r="P240" s="12"/>
      <c r="Q240" s="12"/>
      <c r="R240" s="12"/>
      <c r="S240" s="12"/>
      <c r="T240" s="12"/>
      <c r="U240" s="12"/>
      <c r="V240" s="12"/>
      <c r="W240" s="12"/>
      <c r="X240" s="12"/>
      <c r="Y240" s="12"/>
      <c r="Z240" s="12"/>
    </row>
    <row r="241" spans="1:26" ht="22.5" hidden="1" customHeight="1" x14ac:dyDescent="0.2">
      <c r="A241" s="12"/>
      <c r="B241" s="12"/>
      <c r="C241" s="12"/>
      <c r="D241" s="12"/>
      <c r="E241" s="12"/>
      <c r="F241" s="12"/>
      <c r="G241" s="12"/>
      <c r="H241" s="12"/>
      <c r="I241" s="12"/>
      <c r="J241" s="12"/>
      <c r="K241" s="12"/>
      <c r="L241" s="33"/>
      <c r="M241" s="33"/>
      <c r="N241" s="101"/>
      <c r="O241" s="12"/>
      <c r="P241" s="12"/>
      <c r="Q241" s="12"/>
      <c r="R241" s="12"/>
      <c r="S241" s="12"/>
      <c r="T241" s="12"/>
      <c r="U241" s="12"/>
      <c r="V241" s="12"/>
      <c r="W241" s="12"/>
      <c r="X241" s="12"/>
      <c r="Y241" s="12"/>
      <c r="Z241" s="12"/>
    </row>
    <row r="242" spans="1:26" ht="22.5" hidden="1" customHeight="1" x14ac:dyDescent="0.2">
      <c r="A242" s="12"/>
      <c r="B242" s="12"/>
      <c r="C242" s="12"/>
      <c r="D242" s="12"/>
      <c r="E242" s="12"/>
      <c r="F242" s="12"/>
      <c r="G242" s="12"/>
      <c r="H242" s="12"/>
      <c r="I242" s="12"/>
      <c r="J242" s="12"/>
      <c r="K242" s="12"/>
      <c r="L242" s="33"/>
      <c r="M242" s="33"/>
      <c r="N242" s="101"/>
      <c r="O242" s="12"/>
      <c r="P242" s="12"/>
      <c r="Q242" s="12"/>
      <c r="R242" s="12"/>
      <c r="S242" s="12"/>
      <c r="T242" s="12"/>
      <c r="U242" s="12"/>
      <c r="V242" s="12"/>
      <c r="W242" s="12"/>
      <c r="X242" s="12"/>
      <c r="Y242" s="12"/>
      <c r="Z242" s="12"/>
    </row>
    <row r="243" spans="1:26" ht="22.5" hidden="1" customHeight="1" x14ac:dyDescent="0.2">
      <c r="A243" s="12"/>
      <c r="B243" s="12"/>
      <c r="C243" s="12"/>
      <c r="D243" s="12"/>
      <c r="E243" s="12"/>
      <c r="F243" s="12"/>
      <c r="G243" s="12"/>
      <c r="H243" s="12"/>
      <c r="I243" s="12"/>
      <c r="J243" s="12"/>
      <c r="K243" s="12"/>
      <c r="L243" s="33"/>
      <c r="M243" s="33"/>
      <c r="N243" s="101"/>
      <c r="O243" s="12"/>
      <c r="P243" s="12"/>
      <c r="Q243" s="12"/>
      <c r="R243" s="12"/>
      <c r="S243" s="12"/>
      <c r="T243" s="12"/>
      <c r="U243" s="12"/>
      <c r="V243" s="12"/>
      <c r="W243" s="12"/>
      <c r="X243" s="12"/>
      <c r="Y243" s="12"/>
      <c r="Z243" s="12"/>
    </row>
    <row r="244" spans="1:26" ht="22.5" hidden="1" customHeight="1" x14ac:dyDescent="0.2">
      <c r="A244" s="12"/>
      <c r="B244" s="12"/>
      <c r="C244" s="12"/>
      <c r="D244" s="12"/>
      <c r="E244" s="12"/>
      <c r="F244" s="12"/>
      <c r="G244" s="12"/>
      <c r="H244" s="12"/>
      <c r="I244" s="12"/>
      <c r="J244" s="12"/>
      <c r="K244" s="12"/>
      <c r="L244" s="33"/>
      <c r="M244" s="33"/>
      <c r="N244" s="101"/>
      <c r="O244" s="12"/>
      <c r="P244" s="12"/>
      <c r="Q244" s="12"/>
      <c r="R244" s="12"/>
      <c r="S244" s="12"/>
      <c r="T244" s="12"/>
      <c r="U244" s="12"/>
      <c r="V244" s="12"/>
      <c r="W244" s="12"/>
      <c r="X244" s="12"/>
      <c r="Y244" s="12"/>
      <c r="Z244" s="12"/>
    </row>
    <row r="245" spans="1:26" ht="22.5" hidden="1" customHeight="1" x14ac:dyDescent="0.2">
      <c r="A245" s="12"/>
      <c r="B245" s="12"/>
      <c r="C245" s="12"/>
      <c r="D245" s="12"/>
      <c r="E245" s="12"/>
      <c r="F245" s="12"/>
      <c r="G245" s="12"/>
      <c r="H245" s="12"/>
      <c r="I245" s="12"/>
      <c r="J245" s="12"/>
      <c r="K245" s="12"/>
      <c r="L245" s="33"/>
      <c r="M245" s="33"/>
      <c r="N245" s="101"/>
      <c r="O245" s="12"/>
      <c r="P245" s="12"/>
      <c r="Q245" s="12"/>
      <c r="R245" s="12"/>
      <c r="S245" s="12"/>
      <c r="T245" s="12"/>
      <c r="U245" s="12"/>
      <c r="V245" s="12"/>
      <c r="W245" s="12"/>
      <c r="X245" s="12"/>
      <c r="Y245" s="12"/>
      <c r="Z245" s="12"/>
    </row>
    <row r="246" spans="1:26" ht="22.5" hidden="1" customHeight="1" x14ac:dyDescent="0.2">
      <c r="A246" s="12"/>
      <c r="B246" s="12"/>
      <c r="C246" s="12"/>
      <c r="D246" s="12"/>
      <c r="E246" s="12"/>
      <c r="F246" s="12"/>
      <c r="G246" s="12"/>
      <c r="H246" s="12"/>
      <c r="I246" s="12"/>
      <c r="J246" s="12"/>
      <c r="K246" s="12"/>
      <c r="L246" s="33"/>
      <c r="M246" s="33"/>
      <c r="N246" s="101"/>
      <c r="O246" s="12"/>
      <c r="P246" s="12"/>
      <c r="Q246" s="12"/>
      <c r="R246" s="12"/>
      <c r="S246" s="12"/>
      <c r="T246" s="12"/>
      <c r="U246" s="12"/>
      <c r="V246" s="12"/>
      <c r="W246" s="12"/>
      <c r="X246" s="12"/>
      <c r="Y246" s="12"/>
      <c r="Z246" s="12"/>
    </row>
    <row r="247" spans="1:26" ht="22.5" hidden="1" customHeight="1" x14ac:dyDescent="0.2">
      <c r="A247" s="12"/>
      <c r="B247" s="12"/>
      <c r="C247" s="12"/>
      <c r="D247" s="12"/>
      <c r="E247" s="12"/>
      <c r="F247" s="12"/>
      <c r="G247" s="12"/>
      <c r="H247" s="12"/>
      <c r="I247" s="12"/>
      <c r="J247" s="12"/>
      <c r="K247" s="12"/>
      <c r="L247" s="33"/>
      <c r="M247" s="33"/>
      <c r="N247" s="101"/>
      <c r="O247" s="12"/>
      <c r="P247" s="12"/>
      <c r="Q247" s="12"/>
      <c r="R247" s="12"/>
      <c r="S247" s="12"/>
      <c r="T247" s="12"/>
      <c r="U247" s="12"/>
      <c r="V247" s="12"/>
      <c r="W247" s="12"/>
      <c r="X247" s="12"/>
      <c r="Y247" s="12"/>
      <c r="Z247" s="12"/>
    </row>
    <row r="248" spans="1:26" ht="22.5" hidden="1" customHeight="1" x14ac:dyDescent="0.2">
      <c r="A248" s="12"/>
      <c r="B248" s="12"/>
      <c r="C248" s="12"/>
      <c r="D248" s="12"/>
      <c r="E248" s="12"/>
      <c r="F248" s="12"/>
      <c r="G248" s="12"/>
      <c r="H248" s="12"/>
      <c r="I248" s="12"/>
      <c r="J248" s="12"/>
      <c r="K248" s="12"/>
      <c r="L248" s="33"/>
      <c r="M248" s="33"/>
      <c r="N248" s="101"/>
      <c r="O248" s="12"/>
      <c r="P248" s="12"/>
      <c r="Q248" s="12"/>
      <c r="R248" s="12"/>
      <c r="S248" s="12"/>
      <c r="T248" s="12"/>
      <c r="U248" s="12"/>
      <c r="V248" s="12"/>
      <c r="W248" s="12"/>
      <c r="X248" s="12"/>
      <c r="Y248" s="12"/>
      <c r="Z248" s="12"/>
    </row>
    <row r="249" spans="1:26" ht="22.5" hidden="1" customHeight="1" x14ac:dyDescent="0.2">
      <c r="A249" s="12"/>
      <c r="B249" s="12"/>
      <c r="C249" s="12"/>
      <c r="D249" s="12"/>
      <c r="E249" s="12"/>
      <c r="F249" s="12"/>
      <c r="G249" s="12"/>
      <c r="H249" s="12"/>
      <c r="I249" s="12"/>
      <c r="J249" s="12"/>
      <c r="K249" s="12"/>
      <c r="L249" s="33"/>
      <c r="M249" s="33"/>
      <c r="N249" s="101"/>
      <c r="O249" s="12"/>
      <c r="P249" s="12"/>
      <c r="Q249" s="12"/>
      <c r="R249" s="12"/>
      <c r="S249" s="12"/>
      <c r="T249" s="12"/>
      <c r="U249" s="12"/>
      <c r="V249" s="12"/>
      <c r="W249" s="12"/>
      <c r="X249" s="12"/>
      <c r="Y249" s="12"/>
      <c r="Z249" s="12"/>
    </row>
    <row r="250" spans="1:26" ht="22.5" hidden="1" customHeight="1" x14ac:dyDescent="0.2">
      <c r="A250" s="12"/>
      <c r="B250" s="12"/>
      <c r="C250" s="12"/>
      <c r="D250" s="12"/>
      <c r="E250" s="12"/>
      <c r="F250" s="12"/>
      <c r="G250" s="12"/>
      <c r="H250" s="12"/>
      <c r="I250" s="12"/>
      <c r="J250" s="12"/>
      <c r="K250" s="12"/>
      <c r="L250" s="33"/>
      <c r="M250" s="33"/>
      <c r="N250" s="101"/>
      <c r="O250" s="12"/>
      <c r="P250" s="12"/>
      <c r="Q250" s="12"/>
      <c r="R250" s="12"/>
      <c r="S250" s="12"/>
      <c r="T250" s="12"/>
      <c r="U250" s="12"/>
      <c r="V250" s="12"/>
      <c r="W250" s="12"/>
      <c r="X250" s="12"/>
      <c r="Y250" s="12"/>
      <c r="Z250" s="12"/>
    </row>
    <row r="251" spans="1:26" ht="15.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33">
    <mergeCell ref="G24:G25"/>
    <mergeCell ref="H24:H25"/>
    <mergeCell ref="B23:B25"/>
    <mergeCell ref="C23:C25"/>
    <mergeCell ref="D23:D25"/>
    <mergeCell ref="E23:E25"/>
    <mergeCell ref="F23:F25"/>
    <mergeCell ref="I23:I25"/>
    <mergeCell ref="J23:J25"/>
    <mergeCell ref="I26:I28"/>
    <mergeCell ref="J26:J28"/>
    <mergeCell ref="K26:K28"/>
    <mergeCell ref="L26:L28"/>
    <mergeCell ref="M26:M28"/>
    <mergeCell ref="N26:N28"/>
    <mergeCell ref="B26:B28"/>
    <mergeCell ref="C26:C28"/>
    <mergeCell ref="D26:D28"/>
    <mergeCell ref="E26:E28"/>
    <mergeCell ref="F26:F28"/>
    <mergeCell ref="G26:G27"/>
    <mergeCell ref="H26:H27"/>
    <mergeCell ref="B32:B33"/>
    <mergeCell ref="C32:C33"/>
    <mergeCell ref="D32:D33"/>
    <mergeCell ref="E32:E33"/>
    <mergeCell ref="F32:F33"/>
    <mergeCell ref="I32:I33"/>
    <mergeCell ref="J32:J33"/>
    <mergeCell ref="K29:K31"/>
    <mergeCell ref="L29:L31"/>
    <mergeCell ref="B29:B31"/>
    <mergeCell ref="C29:C31"/>
    <mergeCell ref="D29:D31"/>
    <mergeCell ref="E29:E31"/>
    <mergeCell ref="F29:F31"/>
    <mergeCell ref="I29:I31"/>
    <mergeCell ref="J29:J31"/>
    <mergeCell ref="M43:M45"/>
    <mergeCell ref="N43:N45"/>
    <mergeCell ref="B34:B36"/>
    <mergeCell ref="B38:B39"/>
    <mergeCell ref="C38:C39"/>
    <mergeCell ref="D38:D39"/>
    <mergeCell ref="E38:E39"/>
    <mergeCell ref="F38:F39"/>
    <mergeCell ref="B43:B45"/>
    <mergeCell ref="G35:G36"/>
    <mergeCell ref="H35:H36"/>
    <mergeCell ref="I38:I39"/>
    <mergeCell ref="J38:J39"/>
    <mergeCell ref="K38:K39"/>
    <mergeCell ref="L38:L39"/>
    <mergeCell ref="M38:M39"/>
    <mergeCell ref="N38:N39"/>
    <mergeCell ref="C34:C36"/>
    <mergeCell ref="D34:D36"/>
    <mergeCell ref="E34:E36"/>
    <mergeCell ref="F34:F36"/>
    <mergeCell ref="G34:I34"/>
    <mergeCell ref="J34:J36"/>
    <mergeCell ref="I35:I36"/>
    <mergeCell ref="D46:D47"/>
    <mergeCell ref="E46:E47"/>
    <mergeCell ref="F46:F47"/>
    <mergeCell ref="E43:E45"/>
    <mergeCell ref="F43:F45"/>
    <mergeCell ref="I43:I45"/>
    <mergeCell ref="J43:J45"/>
    <mergeCell ref="K43:K45"/>
    <mergeCell ref="L43:L45"/>
    <mergeCell ref="L17:L19"/>
    <mergeCell ref="M17:M19"/>
    <mergeCell ref="N17:N19"/>
    <mergeCell ref="K49:K50"/>
    <mergeCell ref="L49:L50"/>
    <mergeCell ref="M49:M50"/>
    <mergeCell ref="N49:N50"/>
    <mergeCell ref="B49:B50"/>
    <mergeCell ref="C49:C50"/>
    <mergeCell ref="D49:D50"/>
    <mergeCell ref="E49:E50"/>
    <mergeCell ref="F49:F50"/>
    <mergeCell ref="I49:I50"/>
    <mergeCell ref="J49:J50"/>
    <mergeCell ref="I46:I47"/>
    <mergeCell ref="J46:J47"/>
    <mergeCell ref="K46:K47"/>
    <mergeCell ref="L46:L47"/>
    <mergeCell ref="M46:M47"/>
    <mergeCell ref="N46:N47"/>
    <mergeCell ref="C43:C45"/>
    <mergeCell ref="D43:D45"/>
    <mergeCell ref="B46:B47"/>
    <mergeCell ref="C46:C47"/>
    <mergeCell ref="B20:B22"/>
    <mergeCell ref="C20:C22"/>
    <mergeCell ref="D20:D22"/>
    <mergeCell ref="E20:E22"/>
    <mergeCell ref="F20:F22"/>
    <mergeCell ref="I20:I22"/>
    <mergeCell ref="J20:J22"/>
    <mergeCell ref="C14:K14"/>
    <mergeCell ref="C15:K15"/>
    <mergeCell ref="B17:B19"/>
    <mergeCell ref="C17:C19"/>
    <mergeCell ref="D17:D19"/>
    <mergeCell ref="E17:E19"/>
    <mergeCell ref="F17:F19"/>
    <mergeCell ref="K20:K22"/>
    <mergeCell ref="G17:I17"/>
    <mergeCell ref="J17:J19"/>
    <mergeCell ref="G18:G19"/>
    <mergeCell ref="H18:H19"/>
    <mergeCell ref="I18:I19"/>
    <mergeCell ref="K17:K19"/>
    <mergeCell ref="K23:K25"/>
    <mergeCell ref="L23:L25"/>
    <mergeCell ref="M23:M25"/>
    <mergeCell ref="N23:N25"/>
    <mergeCell ref="K34:K36"/>
    <mergeCell ref="L34:L36"/>
    <mergeCell ref="M34:M36"/>
    <mergeCell ref="N34:N36"/>
    <mergeCell ref="M20:M22"/>
    <mergeCell ref="N20:N22"/>
    <mergeCell ref="L20:L22"/>
    <mergeCell ref="K32:K33"/>
    <mergeCell ref="L32:L33"/>
    <mergeCell ref="M32:M33"/>
    <mergeCell ref="N32:N33"/>
    <mergeCell ref="M29:M31"/>
    <mergeCell ref="N29:N31"/>
  </mergeCells>
  <dataValidations count="1">
    <dataValidation type="list" allowBlank="1" showErrorMessage="1" sqref="F20 J20 F23 J23 F26 J26 F29 J29 F32 J32 F37:F38 J37:J38 F40:F43 J40:J43 F46 J46 F48:F49 J48:J49" xr:uid="{00000000-0002-0000-0500-000000000000}">
      <formula1>"1.0,2.0,3.0"</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abSelected="1" workbookViewId="0"/>
  </sheetViews>
  <sheetFormatPr baseColWidth="10" defaultColWidth="12.5703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7109375" customWidth="1"/>
    <col min="7" max="7" width="23.42578125" customWidth="1"/>
    <col min="8" max="8" width="7.5703125" customWidth="1"/>
    <col min="9" max="9" width="132.85546875" customWidth="1"/>
    <col min="10" max="10" width="5.85546875" customWidth="1"/>
    <col min="11" max="11" width="28.140625" customWidth="1"/>
    <col min="12" max="12" width="4.28515625" customWidth="1"/>
    <col min="13" max="13" width="98.42578125" customWidth="1"/>
    <col min="14" max="14" width="5.85546875" customWidth="1"/>
    <col min="15" max="15" width="24.85546875" customWidth="1"/>
    <col min="16" max="16" width="7" customWidth="1"/>
    <col min="17" max="26" width="11.42578125" hidden="1" customWidth="1"/>
  </cols>
  <sheetData>
    <row r="1" spans="1:26" ht="12.75" customHeight="1" x14ac:dyDescent="0.2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8" customHeight="1" x14ac:dyDescent="0.25">
      <c r="A2" s="109"/>
      <c r="B2" s="110"/>
      <c r="C2" s="111"/>
      <c r="D2" s="111"/>
      <c r="E2" s="111"/>
      <c r="F2" s="111"/>
      <c r="G2" s="111"/>
      <c r="H2" s="111"/>
      <c r="I2" s="111"/>
      <c r="J2" s="111"/>
      <c r="K2" s="111"/>
      <c r="L2" s="111"/>
      <c r="M2" s="111"/>
      <c r="N2" s="111"/>
      <c r="O2" s="111"/>
      <c r="P2" s="112"/>
      <c r="Q2" s="109"/>
      <c r="R2" s="109"/>
      <c r="S2" s="109"/>
      <c r="T2" s="109"/>
      <c r="U2" s="109"/>
      <c r="V2" s="109"/>
      <c r="W2" s="109"/>
      <c r="X2" s="109"/>
      <c r="Y2" s="109"/>
      <c r="Z2" s="109"/>
    </row>
    <row r="3" spans="1:26" ht="18" customHeight="1" x14ac:dyDescent="0.25">
      <c r="A3" s="109"/>
      <c r="B3" s="113"/>
      <c r="C3" s="109"/>
      <c r="D3" s="109"/>
      <c r="E3" s="333" t="s">
        <v>490</v>
      </c>
      <c r="F3" s="401" t="s">
        <v>491</v>
      </c>
      <c r="G3" s="402"/>
      <c r="H3" s="402"/>
      <c r="I3" s="402"/>
      <c r="J3" s="402"/>
      <c r="K3" s="402"/>
      <c r="L3" s="402"/>
      <c r="M3" s="403"/>
      <c r="N3" s="114"/>
      <c r="O3" s="114"/>
      <c r="P3" s="115"/>
      <c r="Q3" s="109"/>
      <c r="R3" s="109"/>
      <c r="S3" s="109"/>
      <c r="T3" s="109"/>
      <c r="U3" s="109"/>
      <c r="V3" s="109"/>
      <c r="W3" s="109"/>
      <c r="X3" s="109"/>
      <c r="Y3" s="109"/>
      <c r="Z3" s="109"/>
    </row>
    <row r="4" spans="1:26" ht="18" customHeight="1" x14ac:dyDescent="0.25">
      <c r="A4" s="109"/>
      <c r="B4" s="113"/>
      <c r="C4" s="109"/>
      <c r="D4" s="109"/>
      <c r="E4" s="301"/>
      <c r="F4" s="404"/>
      <c r="G4" s="405"/>
      <c r="H4" s="405"/>
      <c r="I4" s="405"/>
      <c r="J4" s="405"/>
      <c r="K4" s="405"/>
      <c r="L4" s="405"/>
      <c r="M4" s="406"/>
      <c r="N4" s="114"/>
      <c r="O4" s="114"/>
      <c r="P4" s="115"/>
      <c r="Q4" s="109"/>
      <c r="R4" s="109"/>
      <c r="S4" s="109"/>
      <c r="T4" s="109"/>
      <c r="U4" s="109"/>
      <c r="V4" s="109"/>
      <c r="W4" s="109"/>
      <c r="X4" s="109"/>
      <c r="Y4" s="109"/>
      <c r="Z4" s="109"/>
    </row>
    <row r="5" spans="1:26" ht="41.25" customHeight="1" x14ac:dyDescent="0.25">
      <c r="A5" s="109"/>
      <c r="B5" s="113"/>
      <c r="C5" s="109"/>
      <c r="D5" s="109"/>
      <c r="E5" s="116" t="s">
        <v>492</v>
      </c>
      <c r="F5" s="472" t="s">
        <v>767</v>
      </c>
      <c r="G5" s="297"/>
      <c r="H5" s="297"/>
      <c r="I5" s="297"/>
      <c r="J5" s="297"/>
      <c r="K5" s="297"/>
      <c r="L5" s="297"/>
      <c r="M5" s="298"/>
      <c r="N5" s="117"/>
      <c r="O5" s="117"/>
      <c r="P5" s="115"/>
      <c r="Q5" s="109"/>
      <c r="R5" s="109"/>
      <c r="S5" s="109"/>
      <c r="T5" s="109"/>
      <c r="U5" s="109"/>
      <c r="V5" s="109"/>
      <c r="W5" s="109"/>
      <c r="X5" s="109"/>
      <c r="Y5" s="109"/>
      <c r="Z5" s="109"/>
    </row>
    <row r="6" spans="1:26" ht="18" customHeight="1" x14ac:dyDescent="0.25">
      <c r="A6" s="109"/>
      <c r="B6" s="113"/>
      <c r="C6" s="109"/>
      <c r="D6" s="109"/>
      <c r="E6" s="12"/>
      <c r="F6" s="117"/>
      <c r="G6" s="117"/>
      <c r="H6" s="117"/>
      <c r="I6" s="117"/>
      <c r="J6" s="117"/>
      <c r="K6" s="117"/>
      <c r="L6" s="117"/>
      <c r="M6" s="109"/>
      <c r="N6" s="109"/>
      <c r="O6" s="109"/>
      <c r="P6" s="115"/>
      <c r="Q6" s="109"/>
      <c r="R6" s="109"/>
      <c r="S6" s="109"/>
      <c r="T6" s="109"/>
      <c r="U6" s="109"/>
      <c r="V6" s="109"/>
      <c r="W6" s="109"/>
      <c r="X6" s="109"/>
      <c r="Y6" s="109"/>
      <c r="Z6" s="109"/>
    </row>
    <row r="7" spans="1:26" ht="93" customHeight="1" x14ac:dyDescent="0.25">
      <c r="A7" s="109"/>
      <c r="B7" s="113"/>
      <c r="C7" s="109"/>
      <c r="D7" s="109"/>
      <c r="E7" s="109"/>
      <c r="F7" s="109"/>
      <c r="G7" s="109"/>
      <c r="H7" s="109"/>
      <c r="I7" s="407" t="s">
        <v>493</v>
      </c>
      <c r="J7" s="408"/>
      <c r="K7" s="409"/>
      <c r="L7" s="109"/>
      <c r="M7" s="118">
        <f>+AVERAGE(G25,G27,G29,G31,G33)</f>
        <v>0.98869047619047612</v>
      </c>
      <c r="N7" s="119"/>
      <c r="O7" s="119"/>
      <c r="P7" s="115"/>
      <c r="Q7" s="109"/>
      <c r="R7" s="109"/>
      <c r="S7" s="109"/>
      <c r="T7" s="109"/>
      <c r="U7" s="109"/>
      <c r="V7" s="109"/>
      <c r="W7" s="109"/>
      <c r="X7" s="109"/>
      <c r="Y7" s="109"/>
      <c r="Z7" s="109"/>
    </row>
    <row r="8" spans="1:26" ht="18" customHeight="1" x14ac:dyDescent="0.25">
      <c r="A8" s="109"/>
      <c r="B8" s="113"/>
      <c r="C8" s="109"/>
      <c r="D8" s="109"/>
      <c r="E8" s="109"/>
      <c r="F8" s="109"/>
      <c r="G8" s="109"/>
      <c r="H8" s="109"/>
      <c r="I8" s="109"/>
      <c r="J8" s="109"/>
      <c r="K8" s="109"/>
      <c r="L8" s="109"/>
      <c r="M8" s="120"/>
      <c r="N8" s="120"/>
      <c r="O8" s="120"/>
      <c r="P8" s="115"/>
      <c r="Q8" s="109"/>
      <c r="R8" s="109"/>
      <c r="S8" s="109"/>
      <c r="T8" s="109"/>
      <c r="U8" s="109"/>
      <c r="V8" s="109"/>
      <c r="W8" s="109"/>
      <c r="X8" s="109"/>
      <c r="Y8" s="109"/>
      <c r="Z8" s="109"/>
    </row>
    <row r="9" spans="1:26" ht="18" customHeight="1" x14ac:dyDescent="0.25">
      <c r="A9" s="109"/>
      <c r="B9" s="113"/>
      <c r="C9" s="109"/>
      <c r="D9" s="109"/>
      <c r="E9" s="109"/>
      <c r="F9" s="109"/>
      <c r="G9" s="109"/>
      <c r="H9" s="109"/>
      <c r="I9" s="109"/>
      <c r="J9" s="109"/>
      <c r="K9" s="109"/>
      <c r="L9" s="109"/>
      <c r="M9" s="109"/>
      <c r="N9" s="109"/>
      <c r="O9" s="109"/>
      <c r="P9" s="115"/>
      <c r="Q9" s="109"/>
      <c r="R9" s="109"/>
      <c r="S9" s="109"/>
      <c r="T9" s="109"/>
      <c r="U9" s="109"/>
      <c r="V9" s="109"/>
      <c r="W9" s="109"/>
      <c r="X9" s="109"/>
      <c r="Y9" s="109"/>
      <c r="Z9" s="109"/>
    </row>
    <row r="10" spans="1:26" ht="12.75" customHeight="1" x14ac:dyDescent="0.25">
      <c r="A10" s="109"/>
      <c r="B10" s="113"/>
      <c r="C10" s="109"/>
      <c r="D10" s="109"/>
      <c r="E10" s="109"/>
      <c r="F10" s="109"/>
      <c r="G10" s="109"/>
      <c r="H10" s="109"/>
      <c r="I10" s="109"/>
      <c r="J10" s="109"/>
      <c r="K10" s="109"/>
      <c r="L10" s="109"/>
      <c r="M10" s="109"/>
      <c r="N10" s="109"/>
      <c r="O10" s="109"/>
      <c r="P10" s="115"/>
      <c r="Q10" s="109"/>
      <c r="R10" s="109"/>
      <c r="S10" s="109"/>
      <c r="T10" s="109"/>
      <c r="U10" s="109"/>
      <c r="V10" s="109"/>
      <c r="W10" s="109"/>
      <c r="X10" s="109"/>
      <c r="Y10" s="109"/>
      <c r="Z10" s="109"/>
    </row>
    <row r="11" spans="1:26" ht="12.75" customHeight="1" x14ac:dyDescent="0.25">
      <c r="A11" s="109"/>
      <c r="B11" s="113"/>
      <c r="C11" s="109"/>
      <c r="D11" s="109"/>
      <c r="E11" s="109"/>
      <c r="F11" s="109"/>
      <c r="G11" s="109"/>
      <c r="H11" s="109"/>
      <c r="I11" s="109"/>
      <c r="J11" s="109"/>
      <c r="K11" s="109"/>
      <c r="L11" s="109"/>
      <c r="M11" s="109"/>
      <c r="N11" s="109"/>
      <c r="O11" s="109"/>
      <c r="P11" s="115"/>
      <c r="Q11" s="109"/>
      <c r="R11" s="109"/>
      <c r="S11" s="109"/>
      <c r="T11" s="109"/>
      <c r="U11" s="109"/>
      <c r="V11" s="109"/>
      <c r="W11" s="109"/>
      <c r="X11" s="109"/>
      <c r="Y11" s="109"/>
      <c r="Z11" s="109"/>
    </row>
    <row r="12" spans="1:26" ht="12.75" customHeight="1" x14ac:dyDescent="0.25">
      <c r="A12" s="109"/>
      <c r="B12" s="113"/>
      <c r="C12" s="109"/>
      <c r="D12" s="109"/>
      <c r="E12" s="109"/>
      <c r="F12" s="109"/>
      <c r="G12" s="109"/>
      <c r="H12" s="109"/>
      <c r="I12" s="109"/>
      <c r="J12" s="109"/>
      <c r="K12" s="109"/>
      <c r="L12" s="109"/>
      <c r="M12" s="109"/>
      <c r="N12" s="109"/>
      <c r="O12" s="109"/>
      <c r="P12" s="115"/>
      <c r="Q12" s="109"/>
      <c r="R12" s="109"/>
      <c r="S12" s="109"/>
      <c r="T12" s="109"/>
      <c r="U12" s="109"/>
      <c r="V12" s="109"/>
      <c r="W12" s="109"/>
      <c r="X12" s="109"/>
      <c r="Y12" s="109"/>
      <c r="Z12" s="109"/>
    </row>
    <row r="13" spans="1:26" ht="12.75" customHeight="1" x14ac:dyDescent="0.25">
      <c r="A13" s="109"/>
      <c r="B13" s="113"/>
      <c r="C13" s="109"/>
      <c r="D13" s="109"/>
      <c r="E13" s="109"/>
      <c r="F13" s="109"/>
      <c r="G13" s="109"/>
      <c r="H13" s="109"/>
      <c r="I13" s="109"/>
      <c r="J13" s="109"/>
      <c r="K13" s="109"/>
      <c r="L13" s="109"/>
      <c r="M13" s="109"/>
      <c r="N13" s="109"/>
      <c r="O13" s="109"/>
      <c r="P13" s="115"/>
      <c r="Q13" s="109"/>
      <c r="R13" s="109"/>
      <c r="S13" s="109"/>
      <c r="T13" s="109"/>
      <c r="U13" s="109"/>
      <c r="V13" s="109"/>
      <c r="W13" s="109"/>
      <c r="X13" s="109"/>
      <c r="Y13" s="109"/>
      <c r="Z13" s="109"/>
    </row>
    <row r="14" spans="1:26" ht="12.75" customHeight="1" x14ac:dyDescent="0.25">
      <c r="A14" s="109"/>
      <c r="B14" s="113"/>
      <c r="C14" s="109"/>
      <c r="D14" s="109"/>
      <c r="E14" s="109"/>
      <c r="F14" s="109"/>
      <c r="G14" s="109"/>
      <c r="H14" s="109"/>
      <c r="I14" s="109"/>
      <c r="J14" s="109"/>
      <c r="K14" s="109"/>
      <c r="L14" s="109"/>
      <c r="M14" s="109"/>
      <c r="N14" s="109"/>
      <c r="O14" s="109"/>
      <c r="P14" s="115"/>
      <c r="Q14" s="109"/>
      <c r="R14" s="109"/>
      <c r="S14" s="109"/>
      <c r="T14" s="109"/>
      <c r="U14" s="109"/>
      <c r="V14" s="109"/>
      <c r="W14" s="109"/>
      <c r="X14" s="109"/>
      <c r="Y14" s="109"/>
      <c r="Z14" s="109"/>
    </row>
    <row r="15" spans="1:26" ht="12.75" customHeight="1" x14ac:dyDescent="0.25">
      <c r="A15" s="109"/>
      <c r="B15" s="113"/>
      <c r="C15" s="109"/>
      <c r="D15" s="109"/>
      <c r="E15" s="109"/>
      <c r="F15" s="109"/>
      <c r="G15" s="109"/>
      <c r="H15" s="109"/>
      <c r="I15" s="109"/>
      <c r="J15" s="109"/>
      <c r="K15" s="109"/>
      <c r="L15" s="109"/>
      <c r="M15" s="109"/>
      <c r="N15" s="109"/>
      <c r="O15" s="109"/>
      <c r="P15" s="115"/>
      <c r="Q15" s="109"/>
      <c r="R15" s="109"/>
      <c r="S15" s="109"/>
      <c r="T15" s="109"/>
      <c r="U15" s="109"/>
      <c r="V15" s="109"/>
      <c r="W15" s="109"/>
      <c r="X15" s="109"/>
      <c r="Y15" s="109"/>
      <c r="Z15" s="109"/>
    </row>
    <row r="16" spans="1:26" ht="12.75" customHeight="1" x14ac:dyDescent="0.25">
      <c r="A16" s="109"/>
      <c r="B16" s="113"/>
      <c r="C16" s="109"/>
      <c r="D16" s="109"/>
      <c r="E16" s="109"/>
      <c r="F16" s="109"/>
      <c r="G16" s="109"/>
      <c r="H16" s="109"/>
      <c r="I16" s="109"/>
      <c r="J16" s="109"/>
      <c r="K16" s="109"/>
      <c r="L16" s="109"/>
      <c r="M16" s="109"/>
      <c r="N16" s="109"/>
      <c r="O16" s="109"/>
      <c r="P16" s="115"/>
      <c r="Q16" s="109"/>
      <c r="R16" s="109"/>
      <c r="S16" s="109"/>
      <c r="T16" s="109"/>
      <c r="U16" s="109"/>
      <c r="V16" s="109"/>
      <c r="W16" s="109"/>
      <c r="X16" s="109"/>
      <c r="Y16" s="109"/>
      <c r="Z16" s="109"/>
    </row>
    <row r="17" spans="1:26" ht="32.25" customHeight="1" x14ac:dyDescent="0.25">
      <c r="A17" s="109"/>
      <c r="B17" s="113"/>
      <c r="C17" s="410" t="s">
        <v>494</v>
      </c>
      <c r="D17" s="411"/>
      <c r="E17" s="411"/>
      <c r="F17" s="411"/>
      <c r="G17" s="411"/>
      <c r="H17" s="411"/>
      <c r="I17" s="411"/>
      <c r="J17" s="411"/>
      <c r="K17" s="411"/>
      <c r="L17" s="411"/>
      <c r="M17" s="412"/>
      <c r="N17" s="72"/>
      <c r="O17" s="72"/>
      <c r="P17" s="115"/>
      <c r="Q17" s="109"/>
      <c r="R17" s="109"/>
      <c r="S17" s="109"/>
      <c r="T17" s="109"/>
      <c r="U17" s="109"/>
      <c r="V17" s="109"/>
      <c r="W17" s="109"/>
      <c r="X17" s="109"/>
      <c r="Y17" s="109"/>
      <c r="Z17" s="109"/>
    </row>
    <row r="18" spans="1:26" ht="15.75" customHeight="1" x14ac:dyDescent="0.25">
      <c r="A18" s="109"/>
      <c r="B18" s="113"/>
      <c r="C18" s="121"/>
      <c r="D18" s="121"/>
      <c r="E18" s="121"/>
      <c r="F18" s="121"/>
      <c r="G18" s="121"/>
      <c r="H18" s="121"/>
      <c r="I18" s="121"/>
      <c r="J18" s="121"/>
      <c r="K18" s="121"/>
      <c r="L18" s="121"/>
      <c r="M18" s="121"/>
      <c r="N18" s="72"/>
      <c r="O18" s="72"/>
      <c r="P18" s="115"/>
      <c r="Q18" s="109"/>
      <c r="R18" s="109"/>
      <c r="S18" s="109"/>
      <c r="T18" s="109"/>
      <c r="U18" s="109"/>
      <c r="V18" s="109"/>
      <c r="W18" s="109"/>
      <c r="X18" s="109"/>
      <c r="Y18" s="109"/>
      <c r="Z18" s="109"/>
    </row>
    <row r="19" spans="1:26" ht="43.5" customHeight="1" x14ac:dyDescent="0.25">
      <c r="A19" s="109"/>
      <c r="B19" s="113"/>
      <c r="C19" s="413" t="s">
        <v>495</v>
      </c>
      <c r="D19" s="414"/>
      <c r="E19" s="122" t="s">
        <v>496</v>
      </c>
      <c r="F19" s="396" t="s">
        <v>497</v>
      </c>
      <c r="G19" s="397"/>
      <c r="H19" s="397"/>
      <c r="I19" s="397"/>
      <c r="J19" s="397"/>
      <c r="K19" s="397"/>
      <c r="L19" s="397"/>
      <c r="M19" s="398"/>
      <c r="N19" s="123"/>
      <c r="O19" s="123"/>
      <c r="P19" s="115"/>
      <c r="Q19" s="109"/>
      <c r="R19" s="109"/>
      <c r="S19" s="109"/>
      <c r="T19" s="109"/>
      <c r="U19" s="109"/>
      <c r="V19" s="109"/>
      <c r="W19" s="109"/>
      <c r="X19" s="109"/>
      <c r="Y19" s="109"/>
      <c r="Z19" s="109"/>
    </row>
    <row r="20" spans="1:26" ht="35.25" customHeight="1" x14ac:dyDescent="0.25">
      <c r="A20" s="109"/>
      <c r="B20" s="113"/>
      <c r="C20" s="413" t="s">
        <v>498</v>
      </c>
      <c r="D20" s="414"/>
      <c r="E20" s="122" t="s">
        <v>499</v>
      </c>
      <c r="F20" s="396" t="s">
        <v>500</v>
      </c>
      <c r="G20" s="397"/>
      <c r="H20" s="397"/>
      <c r="I20" s="397"/>
      <c r="J20" s="397"/>
      <c r="K20" s="397"/>
      <c r="L20" s="397"/>
      <c r="M20" s="398"/>
      <c r="N20" s="123"/>
      <c r="O20" s="123"/>
      <c r="P20" s="115"/>
      <c r="Q20" s="109"/>
      <c r="R20" s="109"/>
      <c r="S20" s="109"/>
      <c r="T20" s="109"/>
      <c r="U20" s="109"/>
      <c r="V20" s="109"/>
      <c r="W20" s="109"/>
      <c r="X20" s="109"/>
      <c r="Y20" s="109"/>
      <c r="Z20" s="109"/>
    </row>
    <row r="21" spans="1:26" ht="37.5" customHeight="1" x14ac:dyDescent="0.25">
      <c r="A21" s="109"/>
      <c r="B21" s="113"/>
      <c r="C21" s="399" t="s">
        <v>501</v>
      </c>
      <c r="D21" s="400"/>
      <c r="E21" s="122" t="s">
        <v>499</v>
      </c>
      <c r="F21" s="396" t="s">
        <v>502</v>
      </c>
      <c r="G21" s="397"/>
      <c r="H21" s="397"/>
      <c r="I21" s="397"/>
      <c r="J21" s="397"/>
      <c r="K21" s="397"/>
      <c r="L21" s="397"/>
      <c r="M21" s="398"/>
      <c r="N21" s="123"/>
      <c r="O21" s="123"/>
      <c r="P21" s="115"/>
      <c r="Q21" s="109"/>
      <c r="R21" s="109"/>
      <c r="S21" s="109"/>
      <c r="T21" s="109"/>
      <c r="U21" s="109"/>
      <c r="V21" s="109"/>
      <c r="W21" s="109"/>
      <c r="X21" s="109"/>
      <c r="Y21" s="109"/>
      <c r="Z21" s="109"/>
    </row>
    <row r="22" spans="1:26" ht="30" customHeight="1" x14ac:dyDescent="0.25">
      <c r="A22" s="109"/>
      <c r="B22" s="113"/>
      <c r="C22" s="109"/>
      <c r="D22" s="109"/>
      <c r="E22" s="109"/>
      <c r="F22" s="109"/>
      <c r="G22" s="124"/>
      <c r="H22" s="109"/>
      <c r="I22" s="109"/>
      <c r="J22" s="109"/>
      <c r="K22" s="109"/>
      <c r="L22" s="109"/>
      <c r="M22" s="109"/>
      <c r="N22" s="109"/>
      <c r="O22" s="109"/>
      <c r="P22" s="115"/>
      <c r="Q22" s="109"/>
      <c r="R22" s="109"/>
      <c r="S22" s="109"/>
      <c r="T22" s="109"/>
      <c r="U22" s="109"/>
      <c r="V22" s="109"/>
      <c r="W22" s="109"/>
      <c r="X22" s="109"/>
      <c r="Y22" s="109"/>
      <c r="Z22" s="109"/>
    </row>
    <row r="23" spans="1:26" ht="102.75" customHeight="1" x14ac:dyDescent="0.25">
      <c r="A23" s="109"/>
      <c r="B23" s="113"/>
      <c r="C23" s="125" t="s">
        <v>25</v>
      </c>
      <c r="D23" s="126"/>
      <c r="E23" s="125" t="s">
        <v>503</v>
      </c>
      <c r="F23" s="126"/>
      <c r="G23" s="125" t="s">
        <v>504</v>
      </c>
      <c r="H23" s="126"/>
      <c r="I23" s="127" t="s">
        <v>505</v>
      </c>
      <c r="J23" s="128"/>
      <c r="K23" s="129" t="s">
        <v>506</v>
      </c>
      <c r="L23" s="128"/>
      <c r="M23" s="130" t="s">
        <v>507</v>
      </c>
      <c r="N23" s="128"/>
      <c r="O23" s="131" t="s">
        <v>508</v>
      </c>
      <c r="P23" s="115"/>
      <c r="Q23" s="124"/>
      <c r="R23" s="109"/>
      <c r="S23" s="109"/>
      <c r="T23" s="109"/>
      <c r="U23" s="109"/>
      <c r="V23" s="109"/>
      <c r="W23" s="109"/>
      <c r="X23" s="109"/>
      <c r="Y23" s="109"/>
      <c r="Z23" s="109"/>
    </row>
    <row r="24" spans="1:26" ht="6.75" customHeight="1" x14ac:dyDescent="0.25">
      <c r="A24" s="109"/>
      <c r="B24" s="113"/>
      <c r="C24" s="132"/>
      <c r="D24" s="133"/>
      <c r="E24" s="133"/>
      <c r="F24" s="133"/>
      <c r="G24" s="133"/>
      <c r="H24" s="133"/>
      <c r="I24" s="134"/>
      <c r="J24" s="133"/>
      <c r="K24" s="134"/>
      <c r="L24" s="133"/>
      <c r="M24" s="133"/>
      <c r="N24" s="133"/>
      <c r="O24" s="133"/>
      <c r="P24" s="115"/>
      <c r="Q24" s="109"/>
      <c r="R24" s="109"/>
      <c r="S24" s="109"/>
      <c r="T24" s="109"/>
      <c r="U24" s="109"/>
      <c r="V24" s="109"/>
      <c r="W24" s="109"/>
      <c r="X24" s="109"/>
      <c r="Y24" s="109"/>
      <c r="Z24" s="109"/>
    </row>
    <row r="25" spans="1:26" ht="300" customHeight="1" x14ac:dyDescent="0.25">
      <c r="A25" s="109"/>
      <c r="B25" s="113"/>
      <c r="C25" s="135" t="s">
        <v>19</v>
      </c>
      <c r="D25" s="136"/>
      <c r="E25" s="137" t="str">
        <f>+IF(Hoja1!$N$2&gt;=0.5,"Si","No")</f>
        <v>Si</v>
      </c>
      <c r="F25" s="138"/>
      <c r="G25" s="139">
        <f>+Hoja1!N2</f>
        <v>0.97916666666666663</v>
      </c>
      <c r="H25" s="138"/>
      <c r="I25" s="473" t="s">
        <v>768</v>
      </c>
      <c r="J25" s="136"/>
      <c r="K25" s="139">
        <v>0.97916666666666663</v>
      </c>
      <c r="L25" s="140"/>
      <c r="M25" s="141" t="s">
        <v>509</v>
      </c>
      <c r="N25" s="142"/>
      <c r="O25" s="143">
        <f>G25-K25</f>
        <v>0</v>
      </c>
      <c r="P25" s="144"/>
      <c r="Q25" s="145"/>
      <c r="R25" s="145"/>
      <c r="S25" s="145"/>
      <c r="T25" s="145"/>
      <c r="U25" s="145"/>
      <c r="V25" s="145"/>
      <c r="W25" s="109"/>
      <c r="X25" s="109"/>
      <c r="Y25" s="109"/>
      <c r="Z25" s="109"/>
    </row>
    <row r="26" spans="1:26" ht="6.75" customHeight="1" x14ac:dyDescent="0.25">
      <c r="A26" s="109"/>
      <c r="B26" s="113"/>
      <c r="C26" s="132"/>
      <c r="D26" s="133"/>
      <c r="E26" s="146"/>
      <c r="F26" s="133"/>
      <c r="G26" s="147"/>
      <c r="H26" s="133"/>
      <c r="I26" s="148"/>
      <c r="J26" s="133"/>
      <c r="K26" s="134"/>
      <c r="L26" s="133"/>
      <c r="M26" s="148"/>
      <c r="N26" s="149"/>
      <c r="O26" s="150"/>
      <c r="P26" s="115"/>
      <c r="Q26" s="109"/>
      <c r="R26" s="109"/>
      <c r="S26" s="109"/>
      <c r="T26" s="109"/>
      <c r="U26" s="109"/>
      <c r="V26" s="109"/>
      <c r="W26" s="109"/>
      <c r="X26" s="109"/>
      <c r="Y26" s="109"/>
      <c r="Z26" s="109"/>
    </row>
    <row r="27" spans="1:26" ht="302.25" customHeight="1" x14ac:dyDescent="0.25">
      <c r="A27" s="109"/>
      <c r="B27" s="113"/>
      <c r="C27" s="151" t="s">
        <v>510</v>
      </c>
      <c r="D27" s="136"/>
      <c r="E27" s="137" t="str">
        <f>+IF(Hoja1!$N$26&gt;=0.5,"Si","No")</f>
        <v>Si</v>
      </c>
      <c r="F27" s="133"/>
      <c r="G27" s="139">
        <f>+Hoja1!N26</f>
        <v>1</v>
      </c>
      <c r="H27" s="133"/>
      <c r="I27" s="473" t="s">
        <v>769</v>
      </c>
      <c r="J27" s="133"/>
      <c r="K27" s="139">
        <v>1</v>
      </c>
      <c r="L27" s="152"/>
      <c r="M27" s="141" t="s">
        <v>511</v>
      </c>
      <c r="N27" s="142"/>
      <c r="O27" s="143">
        <f>G27-K27</f>
        <v>0</v>
      </c>
      <c r="P27" s="115"/>
      <c r="Q27" s="109"/>
      <c r="R27" s="109"/>
      <c r="S27" s="109"/>
      <c r="T27" s="109"/>
      <c r="U27" s="109"/>
      <c r="V27" s="109"/>
      <c r="W27" s="109"/>
      <c r="X27" s="109"/>
      <c r="Y27" s="109"/>
      <c r="Z27" s="109"/>
    </row>
    <row r="28" spans="1:26" ht="6.75" customHeight="1" x14ac:dyDescent="0.25">
      <c r="A28" s="109"/>
      <c r="B28" s="113"/>
      <c r="C28" s="132"/>
      <c r="D28" s="133"/>
      <c r="E28" s="146"/>
      <c r="F28" s="133"/>
      <c r="G28" s="147"/>
      <c r="H28" s="133"/>
      <c r="I28" s="148"/>
      <c r="J28" s="133"/>
      <c r="K28" s="134"/>
      <c r="L28" s="133"/>
      <c r="M28" s="148"/>
      <c r="N28" s="149"/>
      <c r="O28" s="150"/>
      <c r="P28" s="115"/>
      <c r="Q28" s="109"/>
      <c r="R28" s="109"/>
      <c r="S28" s="109"/>
      <c r="T28" s="109"/>
      <c r="U28" s="109"/>
      <c r="V28" s="109"/>
      <c r="W28" s="109"/>
      <c r="X28" s="109"/>
      <c r="Y28" s="109"/>
      <c r="Z28" s="109"/>
    </row>
    <row r="29" spans="1:26" ht="384" customHeight="1" x14ac:dyDescent="0.25">
      <c r="A29" s="109"/>
      <c r="B29" s="113"/>
      <c r="C29" s="153" t="s">
        <v>512</v>
      </c>
      <c r="D29" s="136"/>
      <c r="E29" s="137" t="str">
        <f>+IF(Hoja1!$N$43&gt;=0.5,"Si","No")</f>
        <v>Si</v>
      </c>
      <c r="F29" s="133"/>
      <c r="G29" s="139">
        <f>+Hoja1!N43</f>
        <v>1</v>
      </c>
      <c r="H29" s="133"/>
      <c r="I29" s="473" t="s">
        <v>770</v>
      </c>
      <c r="J29" s="133"/>
      <c r="K29" s="139">
        <v>1</v>
      </c>
      <c r="L29" s="152"/>
      <c r="M29" s="141" t="s">
        <v>513</v>
      </c>
      <c r="N29" s="142"/>
      <c r="O29" s="143">
        <f>G29-K29</f>
        <v>0</v>
      </c>
      <c r="P29" s="115"/>
      <c r="Q29" s="109"/>
      <c r="R29" s="109"/>
      <c r="S29" s="109"/>
      <c r="T29" s="109"/>
      <c r="U29" s="109"/>
      <c r="V29" s="109"/>
      <c r="W29" s="109"/>
      <c r="X29" s="109"/>
      <c r="Y29" s="109"/>
      <c r="Z29" s="109"/>
    </row>
    <row r="30" spans="1:26" ht="6.75" customHeight="1" x14ac:dyDescent="0.25">
      <c r="A30" s="109"/>
      <c r="B30" s="113"/>
      <c r="C30" s="132"/>
      <c r="D30" s="133"/>
      <c r="E30" s="146"/>
      <c r="F30" s="133"/>
      <c r="G30" s="147"/>
      <c r="H30" s="133"/>
      <c r="I30" s="148"/>
      <c r="J30" s="133"/>
      <c r="K30" s="134"/>
      <c r="L30" s="133"/>
      <c r="M30" s="148"/>
      <c r="N30" s="149"/>
      <c r="O30" s="150"/>
      <c r="P30" s="115"/>
      <c r="Q30" s="109"/>
      <c r="R30" s="109"/>
      <c r="S30" s="109"/>
      <c r="T30" s="109"/>
      <c r="U30" s="109"/>
      <c r="V30" s="109"/>
      <c r="W30" s="109"/>
      <c r="X30" s="109"/>
      <c r="Y30" s="109"/>
      <c r="Z30" s="109"/>
    </row>
    <row r="31" spans="1:26" ht="409.5" customHeight="1" x14ac:dyDescent="0.25">
      <c r="A31" s="109"/>
      <c r="B31" s="113"/>
      <c r="C31" s="154" t="s">
        <v>514</v>
      </c>
      <c r="D31" s="136"/>
      <c r="E31" s="137" t="str">
        <f>+IF(Hoja1!$N$55&gt;=0.5,"Si","No")</f>
        <v>Si</v>
      </c>
      <c r="F31" s="133"/>
      <c r="G31" s="139">
        <f>+Hoja1!N55</f>
        <v>1</v>
      </c>
      <c r="H31" s="133"/>
      <c r="I31" s="474" t="s">
        <v>771</v>
      </c>
      <c r="J31" s="133" t="s">
        <v>516</v>
      </c>
      <c r="K31" s="139">
        <v>1</v>
      </c>
      <c r="L31" s="152"/>
      <c r="M31" s="155" t="s">
        <v>515</v>
      </c>
      <c r="N31" s="142"/>
      <c r="O31" s="143">
        <f>G31-K31</f>
        <v>0</v>
      </c>
      <c r="P31" s="115"/>
      <c r="Q31" s="109"/>
      <c r="R31" s="109"/>
      <c r="S31" s="109"/>
      <c r="T31" s="109"/>
      <c r="U31" s="109"/>
      <c r="V31" s="109"/>
      <c r="W31" s="109"/>
      <c r="X31" s="109"/>
      <c r="Y31" s="109"/>
      <c r="Z31" s="109"/>
    </row>
    <row r="32" spans="1:26" ht="6.75" customHeight="1" x14ac:dyDescent="0.25">
      <c r="A32" s="109"/>
      <c r="B32" s="113"/>
      <c r="C32" s="132"/>
      <c r="D32" s="133"/>
      <c r="E32" s="146"/>
      <c r="F32" s="133"/>
      <c r="G32" s="147"/>
      <c r="H32" s="133"/>
      <c r="I32" s="148"/>
      <c r="J32" s="133"/>
      <c r="K32" s="134"/>
      <c r="L32" s="133"/>
      <c r="M32" s="148"/>
      <c r="N32" s="149"/>
      <c r="O32" s="150"/>
      <c r="P32" s="115"/>
      <c r="Q32" s="109"/>
      <c r="R32" s="109"/>
      <c r="S32" s="109"/>
      <c r="T32" s="109"/>
      <c r="U32" s="109"/>
      <c r="V32" s="109"/>
      <c r="W32" s="109"/>
      <c r="X32" s="109"/>
      <c r="Y32" s="109"/>
      <c r="Z32" s="109"/>
    </row>
    <row r="33" spans="1:26" ht="392.25" customHeight="1" x14ac:dyDescent="0.25">
      <c r="A33" s="109"/>
      <c r="B33" s="113"/>
      <c r="C33" s="156" t="s">
        <v>517</v>
      </c>
      <c r="D33" s="136"/>
      <c r="E33" s="137" t="str">
        <f>+IF(Hoja1!$N$69&gt;=0.5,"Si","No")</f>
        <v>Si</v>
      </c>
      <c r="F33" s="133"/>
      <c r="G33" s="139">
        <f>+Hoja1!N69</f>
        <v>0.9642857142857143</v>
      </c>
      <c r="H33" s="133"/>
      <c r="I33" s="473" t="s">
        <v>772</v>
      </c>
      <c r="J33" s="133"/>
      <c r="K33" s="139">
        <v>0.9642857142857143</v>
      </c>
      <c r="L33" s="152"/>
      <c r="M33" s="141" t="s">
        <v>518</v>
      </c>
      <c r="N33" s="142"/>
      <c r="O33" s="143">
        <f>G33-K33</f>
        <v>0</v>
      </c>
      <c r="P33" s="115"/>
      <c r="Q33" s="109"/>
      <c r="R33" s="109"/>
      <c r="S33" s="109"/>
      <c r="T33" s="109"/>
      <c r="U33" s="109"/>
      <c r="V33" s="109"/>
      <c r="W33" s="109"/>
      <c r="X33" s="109"/>
      <c r="Y33" s="109"/>
      <c r="Z33" s="109"/>
    </row>
    <row r="34" spans="1:26" ht="12.75" customHeight="1" x14ac:dyDescent="0.25">
      <c r="A34" s="109"/>
      <c r="B34" s="113"/>
      <c r="C34" s="145"/>
      <c r="D34" s="145"/>
      <c r="E34" s="72"/>
      <c r="F34" s="109"/>
      <c r="G34" s="109"/>
      <c r="H34" s="109"/>
      <c r="I34" s="157"/>
      <c r="J34" s="109"/>
      <c r="K34" s="109"/>
      <c r="L34" s="109"/>
      <c r="M34" s="157"/>
      <c r="N34" s="157"/>
      <c r="O34" s="157"/>
      <c r="P34" s="115"/>
      <c r="Q34" s="109"/>
      <c r="R34" s="109"/>
      <c r="S34" s="109"/>
      <c r="T34" s="109"/>
      <c r="U34" s="109"/>
      <c r="V34" s="109"/>
      <c r="W34" s="109"/>
      <c r="X34" s="109"/>
      <c r="Y34" s="109"/>
      <c r="Z34" s="109"/>
    </row>
    <row r="35" spans="1:26" ht="12.75" customHeight="1" x14ac:dyDescent="0.25">
      <c r="A35" s="109"/>
      <c r="B35" s="113"/>
      <c r="C35" s="158"/>
      <c r="D35" s="145"/>
      <c r="E35" s="72"/>
      <c r="F35" s="109"/>
      <c r="G35" s="109"/>
      <c r="H35" s="109"/>
      <c r="I35" s="157"/>
      <c r="J35" s="109"/>
      <c r="K35" s="109"/>
      <c r="L35" s="109"/>
      <c r="M35" s="157"/>
      <c r="N35" s="157"/>
      <c r="O35" s="157"/>
      <c r="P35" s="115"/>
      <c r="Q35" s="109"/>
      <c r="R35" s="109"/>
      <c r="S35" s="109"/>
      <c r="T35" s="109"/>
      <c r="U35" s="109"/>
      <c r="V35" s="109"/>
      <c r="W35" s="109"/>
      <c r="X35" s="109"/>
      <c r="Y35" s="109"/>
      <c r="Z35" s="109"/>
    </row>
    <row r="36" spans="1:26" ht="12.75" customHeight="1" x14ac:dyDescent="0.25">
      <c r="A36" s="109"/>
      <c r="B36" s="113"/>
      <c r="C36" s="159"/>
      <c r="D36" s="109"/>
      <c r="E36" s="109"/>
      <c r="F36" s="109"/>
      <c r="G36" s="109"/>
      <c r="H36" s="109"/>
      <c r="I36" s="109"/>
      <c r="J36" s="109"/>
      <c r="K36" s="109"/>
      <c r="L36" s="109"/>
      <c r="M36" s="109"/>
      <c r="N36" s="109"/>
      <c r="O36" s="109"/>
      <c r="P36" s="115"/>
      <c r="Q36" s="109"/>
      <c r="R36" s="109"/>
      <c r="S36" s="109"/>
      <c r="T36" s="109"/>
      <c r="U36" s="109"/>
      <c r="V36" s="109"/>
      <c r="W36" s="109"/>
      <c r="X36" s="109"/>
      <c r="Y36" s="109"/>
      <c r="Z36" s="109"/>
    </row>
    <row r="37" spans="1:26" ht="12.75" customHeight="1" x14ac:dyDescent="0.25">
      <c r="A37" s="109"/>
      <c r="B37" s="160"/>
      <c r="C37" s="161"/>
      <c r="D37" s="161"/>
      <c r="E37" s="161"/>
      <c r="F37" s="161"/>
      <c r="G37" s="161"/>
      <c r="H37" s="161"/>
      <c r="I37" s="161"/>
      <c r="J37" s="161"/>
      <c r="K37" s="161"/>
      <c r="L37" s="161"/>
      <c r="M37" s="161"/>
      <c r="N37" s="161"/>
      <c r="O37" s="161"/>
      <c r="P37" s="162"/>
      <c r="Q37" s="109"/>
      <c r="R37" s="109"/>
      <c r="S37" s="109"/>
      <c r="T37" s="109"/>
      <c r="U37" s="109"/>
      <c r="V37" s="109"/>
      <c r="W37" s="109"/>
      <c r="X37" s="109"/>
      <c r="Y37" s="109"/>
      <c r="Z37" s="109"/>
    </row>
    <row r="38" spans="1:26" ht="12.75" hidden="1" customHeight="1" x14ac:dyDescent="0.2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2.75" hidden="1" customHeight="1" x14ac:dyDescent="0.2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2.75" hidden="1" customHeight="1" x14ac:dyDescent="0.2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2.75" hidden="1" customHeight="1" x14ac:dyDescent="0.2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2.75" hidden="1" customHeight="1" x14ac:dyDescent="0.2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2.75" hidden="1" customHeight="1" x14ac:dyDescent="0.2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2.75" hidden="1" customHeight="1" x14ac:dyDescent="0.2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2.75" hidden="1" customHeight="1" x14ac:dyDescent="0.2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2.75" hidden="1" customHeigh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2.75" hidden="1" customHeight="1" x14ac:dyDescent="0.2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2.75" hidden="1" customHeight="1" x14ac:dyDescent="0.25">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2.75" hidden="1" customHeight="1" x14ac:dyDescent="0.2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2.75" hidden="1" customHeight="1" x14ac:dyDescent="0.2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2.75" hidden="1" customHeight="1" x14ac:dyDescent="0.2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2.75" hidden="1" customHeight="1" x14ac:dyDescent="0.2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2.75" hidden="1" customHeight="1" x14ac:dyDescent="0.2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2.75" hidden="1" customHeight="1" x14ac:dyDescent="0.2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2.75" hidden="1" customHeight="1" x14ac:dyDescent="0.2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2.75" hidden="1" customHeight="1" x14ac:dyDescent="0.2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2.75" hidden="1" customHeigh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2.75" hidden="1" customHeight="1" x14ac:dyDescent="0.2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2.75" hidden="1" customHeight="1" x14ac:dyDescent="0.2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2.75" hidden="1" customHeight="1" x14ac:dyDescent="0.2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2.75" hidden="1" customHeight="1" x14ac:dyDescent="0.2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2.75" hidden="1" customHeight="1" x14ac:dyDescent="0.2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2.75" hidden="1" customHeight="1" x14ac:dyDescent="0.2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2.75" hidden="1" customHeight="1" x14ac:dyDescent="0.2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2.75" hidden="1" customHeight="1" x14ac:dyDescent="0.2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2.75" hidden="1" customHeight="1" x14ac:dyDescent="0.2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2.75" hidden="1" customHeight="1" x14ac:dyDescent="0.2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2.75" hidden="1" customHeight="1" x14ac:dyDescent="0.2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2.75" hidden="1" customHeight="1" x14ac:dyDescent="0.2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2.75" hidden="1" customHeight="1" x14ac:dyDescent="0.2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2.75" hidden="1" customHeight="1" x14ac:dyDescent="0.2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2.75" hidden="1" customHeight="1" x14ac:dyDescent="0.2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2.75" hidden="1" customHeight="1" x14ac:dyDescent="0.2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2.75" hidden="1" customHeight="1" x14ac:dyDescent="0.2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2.75" hidden="1" customHeight="1" x14ac:dyDescent="0.2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2.75" hidden="1" customHeight="1" x14ac:dyDescent="0.2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2.75" hidden="1" customHeight="1" x14ac:dyDescent="0.2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2.75" hidden="1" customHeight="1" x14ac:dyDescent="0.2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2.75" hidden="1" customHeight="1" x14ac:dyDescent="0.2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2.75" hidden="1" customHeight="1" x14ac:dyDescent="0.2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2.75" hidden="1" customHeight="1" x14ac:dyDescent="0.2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2.75" hidden="1" customHeight="1" x14ac:dyDescent="0.2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2.75" hidden="1" customHeight="1" x14ac:dyDescent="0.2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2.75" hidden="1" customHeight="1" x14ac:dyDescent="0.2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2.75" hidden="1" customHeight="1" x14ac:dyDescent="0.2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2.75" hidden="1" customHeight="1" x14ac:dyDescent="0.2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2.75" hidden="1" customHeight="1" x14ac:dyDescent="0.2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2.75" hidden="1" customHeight="1" x14ac:dyDescent="0.2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2.75" hidden="1" customHeight="1" x14ac:dyDescent="0.2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2.75" hidden="1" customHeight="1" x14ac:dyDescent="0.2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2.75" hidden="1" customHeight="1" x14ac:dyDescent="0.2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2.75" hidden="1" customHeight="1" x14ac:dyDescent="0.2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2.75" hidden="1" customHeight="1" x14ac:dyDescent="0.2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2.75" hidden="1" customHeight="1" x14ac:dyDescent="0.2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2.75" hidden="1" customHeight="1" x14ac:dyDescent="0.2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2.75" hidden="1" customHeight="1" x14ac:dyDescent="0.2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2.75" hidden="1" customHeight="1" x14ac:dyDescent="0.2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2.75" hidden="1" customHeight="1" x14ac:dyDescent="0.2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2.75" hidden="1" customHeight="1" x14ac:dyDescent="0.2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2.75" hidden="1" customHeight="1" x14ac:dyDescent="0.2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75" hidden="1" customHeight="1" x14ac:dyDescent="0.2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75" hidden="1" customHeight="1" x14ac:dyDescent="0.2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75" hidden="1" customHeight="1" x14ac:dyDescent="0.2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75" hidden="1" customHeight="1" x14ac:dyDescent="0.2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75" hidden="1" customHeight="1" x14ac:dyDescent="0.2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75" hidden="1" customHeight="1" x14ac:dyDescent="0.2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75" hidden="1" customHeight="1" x14ac:dyDescent="0.2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75" hidden="1" customHeight="1" x14ac:dyDescent="0.2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75" hidden="1" customHeight="1" x14ac:dyDescent="0.2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75" hidden="1" customHeight="1" x14ac:dyDescent="0.2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75" hidden="1" customHeight="1" x14ac:dyDescent="0.2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75" hidden="1" customHeight="1" x14ac:dyDescent="0.2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75" hidden="1" customHeight="1" x14ac:dyDescent="0.2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75" hidden="1" customHeight="1" x14ac:dyDescent="0.2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75" hidden="1" customHeight="1" x14ac:dyDescent="0.2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75" hidden="1" customHeight="1" x14ac:dyDescent="0.2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75" hidden="1" customHeight="1" x14ac:dyDescent="0.2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75" hidden="1" customHeight="1" x14ac:dyDescent="0.2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75" hidden="1" customHeight="1" x14ac:dyDescent="0.2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75" hidden="1" customHeight="1" x14ac:dyDescent="0.2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75" hidden="1" customHeight="1" x14ac:dyDescent="0.2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75" hidden="1" customHeight="1" x14ac:dyDescent="0.2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75" hidden="1" customHeight="1" x14ac:dyDescent="0.2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75" hidden="1" customHeight="1" x14ac:dyDescent="0.2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75" hidden="1" customHeight="1" x14ac:dyDescent="0.2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75" hidden="1" customHeight="1" x14ac:dyDescent="0.2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75" hidden="1" customHeight="1" x14ac:dyDescent="0.2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75" hidden="1" customHeight="1" x14ac:dyDescent="0.2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75" hidden="1" customHeight="1" x14ac:dyDescent="0.2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75" hidden="1" customHeight="1" x14ac:dyDescent="0.2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75" hidden="1" customHeight="1" x14ac:dyDescent="0.2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75" hidden="1" customHeight="1" x14ac:dyDescent="0.2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75" hidden="1" customHeight="1" x14ac:dyDescent="0.2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75" hidden="1" customHeight="1" x14ac:dyDescent="0.2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75" hidden="1" customHeight="1" x14ac:dyDescent="0.2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75" hidden="1" customHeight="1" x14ac:dyDescent="0.2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75" hidden="1" customHeight="1" x14ac:dyDescent="0.2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75" hidden="1" customHeight="1" x14ac:dyDescent="0.2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75" hidden="1" customHeight="1" x14ac:dyDescent="0.2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75" hidden="1" customHeight="1" x14ac:dyDescent="0.2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75" hidden="1" customHeight="1" x14ac:dyDescent="0.2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75" hidden="1" customHeight="1" x14ac:dyDescent="0.2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75" hidden="1" customHeight="1" x14ac:dyDescent="0.2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75" hidden="1" customHeight="1" x14ac:dyDescent="0.2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75" hidden="1" customHeight="1" x14ac:dyDescent="0.2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75" hidden="1" customHeight="1" x14ac:dyDescent="0.2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75" hidden="1" customHeight="1" x14ac:dyDescent="0.2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75" hidden="1" customHeight="1" x14ac:dyDescent="0.2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75" hidden="1" customHeight="1" x14ac:dyDescent="0.2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75" hidden="1" customHeight="1" x14ac:dyDescent="0.2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75" hidden="1" customHeight="1" x14ac:dyDescent="0.2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75" hidden="1" customHeight="1" x14ac:dyDescent="0.2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75" hidden="1" customHeight="1" x14ac:dyDescent="0.2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75" hidden="1" customHeight="1" x14ac:dyDescent="0.2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75" hidden="1" customHeight="1" x14ac:dyDescent="0.2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75" hidden="1" customHeight="1" x14ac:dyDescent="0.2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75" hidden="1" customHeight="1" x14ac:dyDescent="0.2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75" hidden="1" customHeight="1" x14ac:dyDescent="0.2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75" hidden="1" customHeight="1" x14ac:dyDescent="0.2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75" hidden="1" customHeight="1" x14ac:dyDescent="0.2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75" hidden="1" customHeight="1" x14ac:dyDescent="0.2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75" hidden="1" customHeight="1" x14ac:dyDescent="0.2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75" hidden="1" customHeight="1" x14ac:dyDescent="0.2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75" hidden="1" customHeight="1" x14ac:dyDescent="0.2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75" hidden="1" customHeight="1" x14ac:dyDescent="0.2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75" hidden="1" customHeight="1" x14ac:dyDescent="0.2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75" hidden="1" customHeight="1" x14ac:dyDescent="0.2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75" hidden="1" customHeight="1" x14ac:dyDescent="0.2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75" hidden="1" customHeight="1" x14ac:dyDescent="0.2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75" hidden="1" customHeight="1" x14ac:dyDescent="0.2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75" hidden="1" customHeight="1" x14ac:dyDescent="0.2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75" hidden="1" customHeight="1" x14ac:dyDescent="0.2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75" hidden="1" customHeight="1" x14ac:dyDescent="0.2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75" hidden="1" customHeight="1" x14ac:dyDescent="0.2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75" hidden="1" customHeight="1" x14ac:dyDescent="0.2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75" hidden="1" customHeight="1" x14ac:dyDescent="0.2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75" hidden="1" customHeight="1" x14ac:dyDescent="0.2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75" hidden="1" customHeight="1" x14ac:dyDescent="0.2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75" hidden="1" customHeight="1" x14ac:dyDescent="0.2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75" hidden="1" customHeight="1" x14ac:dyDescent="0.2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75" hidden="1" customHeight="1" x14ac:dyDescent="0.2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75" hidden="1" customHeight="1" x14ac:dyDescent="0.2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75" hidden="1" customHeight="1" x14ac:dyDescent="0.2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75" hidden="1" customHeight="1" x14ac:dyDescent="0.2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75" hidden="1" customHeight="1" x14ac:dyDescent="0.2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75" hidden="1" customHeight="1" x14ac:dyDescent="0.2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75" hidden="1" customHeight="1" x14ac:dyDescent="0.2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75" hidden="1" customHeight="1" x14ac:dyDescent="0.2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75" hidden="1" customHeight="1" x14ac:dyDescent="0.2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75" hidden="1" customHeight="1" x14ac:dyDescent="0.2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75" hidden="1" customHeight="1" x14ac:dyDescent="0.2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75" hidden="1" customHeight="1" x14ac:dyDescent="0.2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75" hidden="1" customHeight="1" x14ac:dyDescent="0.2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75" hidden="1" customHeight="1" x14ac:dyDescent="0.2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75" hidden="1" customHeight="1" x14ac:dyDescent="0.2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75" hidden="1" customHeight="1" x14ac:dyDescent="0.2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75" hidden="1" customHeight="1" x14ac:dyDescent="0.2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75" hidden="1" customHeight="1" x14ac:dyDescent="0.2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75" hidden="1" customHeight="1" x14ac:dyDescent="0.2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75" hidden="1" customHeight="1" x14ac:dyDescent="0.2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75" hidden="1" customHeight="1" x14ac:dyDescent="0.2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75" hidden="1" customHeight="1" x14ac:dyDescent="0.2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75" hidden="1" customHeight="1" x14ac:dyDescent="0.2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75" hidden="1" customHeight="1" x14ac:dyDescent="0.2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75" hidden="1" customHeight="1" x14ac:dyDescent="0.2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75" hidden="1" customHeight="1" x14ac:dyDescent="0.2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75" hidden="1" customHeight="1" x14ac:dyDescent="0.2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75" hidden="1" customHeight="1" x14ac:dyDescent="0.2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75" hidden="1" customHeight="1" x14ac:dyDescent="0.2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75" hidden="1" customHeight="1" x14ac:dyDescent="0.2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75" hidden="1" customHeight="1" x14ac:dyDescent="0.2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75" hidden="1" customHeight="1" x14ac:dyDescent="0.2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75" hidden="1" customHeight="1" x14ac:dyDescent="0.2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75" hidden="1" customHeight="1" x14ac:dyDescent="0.2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75" hidden="1" customHeight="1" x14ac:dyDescent="0.2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75" hidden="1" customHeight="1" x14ac:dyDescent="0.2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75" hidden="1" customHeight="1" x14ac:dyDescent="0.2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75" hidden="1" customHeight="1" x14ac:dyDescent="0.2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75" hidden="1" customHeight="1" x14ac:dyDescent="0.2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75" hidden="1" customHeight="1" x14ac:dyDescent="0.2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75" hidden="1" customHeight="1" x14ac:dyDescent="0.2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75" hidden="1" customHeight="1" x14ac:dyDescent="0.2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75" hidden="1" customHeight="1" x14ac:dyDescent="0.2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75" hidden="1" customHeight="1" x14ac:dyDescent="0.2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75" hidden="1" customHeight="1" x14ac:dyDescent="0.2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75" hidden="1" customHeight="1" x14ac:dyDescent="0.2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75" hidden="1" customHeight="1" x14ac:dyDescent="0.2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75" hidden="1" customHeight="1" x14ac:dyDescent="0.2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75" hidden="1" customHeight="1" x14ac:dyDescent="0.2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75" hidden="1" customHeight="1" x14ac:dyDescent="0.2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75" hidden="1" customHeight="1" x14ac:dyDescent="0.2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75" hidden="1" customHeight="1" x14ac:dyDescent="0.2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75" hidden="1" customHeight="1" x14ac:dyDescent="0.2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5.75" customHeight="1" x14ac:dyDescent="0.25">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5.75" customHeight="1" x14ac:dyDescent="0.25">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5.75" customHeight="1" x14ac:dyDescent="0.25">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5.75" customHeight="1" x14ac:dyDescent="0.25">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5.75" customHeight="1" x14ac:dyDescent="0.25">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5.75" customHeight="1" x14ac:dyDescent="0.25">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5.75" customHeight="1" x14ac:dyDescent="0.25">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5.75" customHeight="1" x14ac:dyDescent="0.25">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5.75" customHeight="1" x14ac:dyDescent="0.25">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5.75" customHeight="1" x14ac:dyDescent="0.25">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5.75" customHeight="1" x14ac:dyDescent="0.25">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5.75" customHeight="1" x14ac:dyDescent="0.25">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5.75" customHeight="1" x14ac:dyDescent="0.25">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5.75" customHeight="1" x14ac:dyDescent="0.25">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5.75" customHeight="1" x14ac:dyDescent="0.25">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5.75" customHeight="1" x14ac:dyDescent="0.25">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5.75" customHeight="1" x14ac:dyDescent="0.25">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5.75" customHeight="1" x14ac:dyDescent="0.25">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5.75" customHeight="1" x14ac:dyDescent="0.25">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5.75" customHeight="1" x14ac:dyDescent="0.25">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5.75" customHeight="1" x14ac:dyDescent="0.25">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5.75" customHeight="1" x14ac:dyDescent="0.25">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5.75" customHeight="1" x14ac:dyDescent="0.25">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5.75" customHeight="1" x14ac:dyDescent="0.25">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5.75" customHeight="1" x14ac:dyDescent="0.25">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5.75" customHeight="1" x14ac:dyDescent="0.25">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5.75" customHeight="1" x14ac:dyDescent="0.25">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5.75" customHeight="1" x14ac:dyDescent="0.25">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5.75" customHeight="1" x14ac:dyDescent="0.25">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5.75" customHeight="1" x14ac:dyDescent="0.25">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5.75" customHeight="1" x14ac:dyDescent="0.25">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5.75" customHeight="1" x14ac:dyDescent="0.25">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5.75" customHeight="1" x14ac:dyDescent="0.25">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5.75" customHeight="1" x14ac:dyDescent="0.25">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5.75" customHeight="1" x14ac:dyDescent="0.25">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5.75" customHeight="1" x14ac:dyDescent="0.25">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5.75" customHeight="1" x14ac:dyDescent="0.25">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5.75" customHeight="1" x14ac:dyDescent="0.25">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5.75" customHeight="1" x14ac:dyDescent="0.25">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5.75" customHeight="1" x14ac:dyDescent="0.25">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5.75" customHeight="1" x14ac:dyDescent="0.25">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5.75" customHeight="1" x14ac:dyDescent="0.25">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5.75" customHeight="1" x14ac:dyDescent="0.25">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5.75" customHeight="1" x14ac:dyDescent="0.25">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5.75" customHeight="1" x14ac:dyDescent="0.25">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5.75" customHeight="1" x14ac:dyDescent="0.25">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5.75" customHeight="1" x14ac:dyDescent="0.25">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5.75" customHeight="1" x14ac:dyDescent="0.25">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5.75" customHeight="1" x14ac:dyDescent="0.25">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5.75" customHeight="1" x14ac:dyDescent="0.25">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5.75" customHeight="1" x14ac:dyDescent="0.25">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5.75" customHeight="1" x14ac:dyDescent="0.25">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5.75" customHeight="1" x14ac:dyDescent="0.25">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5.75" customHeight="1" x14ac:dyDescent="0.25">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5.75" customHeight="1" x14ac:dyDescent="0.25">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5.75" customHeight="1" x14ac:dyDescent="0.25">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5.75" customHeight="1" x14ac:dyDescent="0.25">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5.75" customHeight="1" x14ac:dyDescent="0.25">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5.75" customHeight="1" x14ac:dyDescent="0.25">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5.75" customHeight="1" x14ac:dyDescent="0.25">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5.75" customHeight="1" x14ac:dyDescent="0.25">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5.75" customHeight="1" x14ac:dyDescent="0.25">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5.75" customHeight="1" x14ac:dyDescent="0.25">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5.75" customHeight="1" x14ac:dyDescent="0.25">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5.75" customHeight="1" x14ac:dyDescent="0.25">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5.75" customHeight="1" x14ac:dyDescent="0.25">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5.75" customHeight="1" x14ac:dyDescent="0.25">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5.75" customHeight="1" x14ac:dyDescent="0.25">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5.75" customHeight="1" x14ac:dyDescent="0.25">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5.75" customHeight="1" x14ac:dyDescent="0.25">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5.75" customHeight="1" x14ac:dyDescent="0.25">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5.75" customHeight="1" x14ac:dyDescent="0.25">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5.75" customHeight="1" x14ac:dyDescent="0.25">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5.75" customHeight="1" x14ac:dyDescent="0.25">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5.75" customHeight="1" x14ac:dyDescent="0.25">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5.75" customHeight="1" x14ac:dyDescent="0.25">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5.75" customHeight="1" x14ac:dyDescent="0.25">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5.75" customHeight="1" x14ac:dyDescent="0.25">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5.75" customHeight="1" x14ac:dyDescent="0.25">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5.75" customHeight="1" x14ac:dyDescent="0.25">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5.75" customHeight="1" x14ac:dyDescent="0.25">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5.75" customHeight="1" x14ac:dyDescent="0.25">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5.75" customHeight="1" x14ac:dyDescent="0.25">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5.75" customHeight="1" x14ac:dyDescent="0.25">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5.75" customHeight="1" x14ac:dyDescent="0.25">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5.75" customHeight="1" x14ac:dyDescent="0.25">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5.75" customHeight="1" x14ac:dyDescent="0.25">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5.75" customHeight="1" x14ac:dyDescent="0.25">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5.75" customHeight="1" x14ac:dyDescent="0.25">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5.75" customHeight="1" x14ac:dyDescent="0.25">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5.75" customHeight="1" x14ac:dyDescent="0.25">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5.75" customHeight="1" x14ac:dyDescent="0.25">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5.75" customHeight="1" x14ac:dyDescent="0.25">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5.75" customHeight="1" x14ac:dyDescent="0.25">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5.75" customHeight="1" x14ac:dyDescent="0.25">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5.75" customHeight="1" x14ac:dyDescent="0.25">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5.75" customHeight="1" x14ac:dyDescent="0.25">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5.75" customHeight="1" x14ac:dyDescent="0.25">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5.75" customHeight="1" x14ac:dyDescent="0.25">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5.75" customHeight="1" x14ac:dyDescent="0.25">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5.75" customHeight="1" x14ac:dyDescent="0.25">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5.75" customHeight="1" x14ac:dyDescent="0.25">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5.75" customHeight="1" x14ac:dyDescent="0.25">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5.75" customHeight="1" x14ac:dyDescent="0.25">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5.75" customHeight="1" x14ac:dyDescent="0.25">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5.75" customHeight="1" x14ac:dyDescent="0.25">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5.75" customHeight="1" x14ac:dyDescent="0.25">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5.75" customHeight="1" x14ac:dyDescent="0.25">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5.75" customHeight="1" x14ac:dyDescent="0.25">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5.75" customHeight="1" x14ac:dyDescent="0.25">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5.75" customHeight="1" x14ac:dyDescent="0.25">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5.75" customHeight="1" x14ac:dyDescent="0.25">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5.75" customHeight="1" x14ac:dyDescent="0.25">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5.75" customHeight="1" x14ac:dyDescent="0.25">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5.75" customHeight="1" x14ac:dyDescent="0.25">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5.75" customHeight="1" x14ac:dyDescent="0.25">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5.75" customHeight="1" x14ac:dyDescent="0.25">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5.75" customHeight="1" x14ac:dyDescent="0.25">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5.75" customHeight="1" x14ac:dyDescent="0.25">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5.75" customHeight="1" x14ac:dyDescent="0.25">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5.75" customHeight="1" x14ac:dyDescent="0.25">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5.75" customHeight="1" x14ac:dyDescent="0.25">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5.75" customHeight="1" x14ac:dyDescent="0.25">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5.75" customHeight="1" x14ac:dyDescent="0.25">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5.75" customHeight="1" x14ac:dyDescent="0.25">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5.75" customHeight="1" x14ac:dyDescent="0.25">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5.75" customHeight="1" x14ac:dyDescent="0.25">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5.75" customHeight="1" x14ac:dyDescent="0.25">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5.75" customHeight="1" x14ac:dyDescent="0.25">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5.75" customHeight="1" x14ac:dyDescent="0.25">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5.75" customHeight="1" x14ac:dyDescent="0.25">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5.75" customHeight="1" x14ac:dyDescent="0.25">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5.75" customHeight="1" x14ac:dyDescent="0.25">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5.75" customHeight="1" x14ac:dyDescent="0.25">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5.75" customHeight="1" x14ac:dyDescent="0.25">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5.75" customHeight="1" x14ac:dyDescent="0.25">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5.75" customHeight="1" x14ac:dyDescent="0.25">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5.75" customHeight="1" x14ac:dyDescent="0.25">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5.75" customHeight="1" x14ac:dyDescent="0.25">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5.75" customHeight="1" x14ac:dyDescent="0.25">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5.75" customHeight="1" x14ac:dyDescent="0.25">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5.75" customHeight="1" x14ac:dyDescent="0.25">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5.75" customHeight="1" x14ac:dyDescent="0.25">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5.75" customHeight="1" x14ac:dyDescent="0.25">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5.75" customHeight="1" x14ac:dyDescent="0.25">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5.75" customHeight="1" x14ac:dyDescent="0.25">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5.75" customHeight="1" x14ac:dyDescent="0.25">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5.75" customHeight="1" x14ac:dyDescent="0.25">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5.75" customHeight="1" x14ac:dyDescent="0.25">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5.75" customHeight="1" x14ac:dyDescent="0.25">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5.75" customHeight="1" x14ac:dyDescent="0.25">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5.75" customHeight="1" x14ac:dyDescent="0.25">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5.75" customHeight="1" x14ac:dyDescent="0.25">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5.75" customHeight="1" x14ac:dyDescent="0.25">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5.75" customHeight="1" x14ac:dyDescent="0.25">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5.75" customHeight="1" x14ac:dyDescent="0.25">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5.75" customHeight="1" x14ac:dyDescent="0.25">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5.75" customHeight="1" x14ac:dyDescent="0.25">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5.75" customHeight="1" x14ac:dyDescent="0.25">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5.75" customHeight="1" x14ac:dyDescent="0.25">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5.75" customHeight="1" x14ac:dyDescent="0.25">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5.75" customHeight="1" x14ac:dyDescent="0.25">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5.75" customHeight="1" x14ac:dyDescent="0.25">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5.75" customHeight="1" x14ac:dyDescent="0.25">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5.75" customHeight="1" x14ac:dyDescent="0.25">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5.75" customHeight="1" x14ac:dyDescent="0.25">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5.75" customHeight="1" x14ac:dyDescent="0.25">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5.75" customHeight="1" x14ac:dyDescent="0.25">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5.75" customHeight="1" x14ac:dyDescent="0.25">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5.75" customHeight="1" x14ac:dyDescent="0.25">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5.75" customHeight="1" x14ac:dyDescent="0.25">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5.75" customHeight="1" x14ac:dyDescent="0.25">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5.75" customHeight="1" x14ac:dyDescent="0.25">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5.75" customHeight="1" x14ac:dyDescent="0.25">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5.75" customHeight="1" x14ac:dyDescent="0.25">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5.75" customHeight="1" x14ac:dyDescent="0.25">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5.75" customHeight="1" x14ac:dyDescent="0.25">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5.75" customHeight="1" x14ac:dyDescent="0.25">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5.75" customHeight="1" x14ac:dyDescent="0.25">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5.75" customHeight="1" x14ac:dyDescent="0.25">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5.75" customHeight="1" x14ac:dyDescent="0.25">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5.75" customHeight="1" x14ac:dyDescent="0.25">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5.75" customHeight="1" x14ac:dyDescent="0.25">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5.75" customHeight="1" x14ac:dyDescent="0.25">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5.75" customHeight="1" x14ac:dyDescent="0.25">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5.75" customHeight="1" x14ac:dyDescent="0.25">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5.75" customHeight="1" x14ac:dyDescent="0.25">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5.75" customHeight="1" x14ac:dyDescent="0.25">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5.75" customHeight="1" x14ac:dyDescent="0.25">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5.75" customHeight="1" x14ac:dyDescent="0.25">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5.75" customHeight="1" x14ac:dyDescent="0.25">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5.75" customHeight="1" x14ac:dyDescent="0.25">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5.75" customHeight="1" x14ac:dyDescent="0.25">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5.75" customHeight="1" x14ac:dyDescent="0.25">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5.75" customHeight="1" x14ac:dyDescent="0.25">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5.75" customHeight="1" x14ac:dyDescent="0.25">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5.75" customHeight="1" x14ac:dyDescent="0.25">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5.75" customHeight="1" x14ac:dyDescent="0.25">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5.75" customHeight="1" x14ac:dyDescent="0.25">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5.75" customHeight="1" x14ac:dyDescent="0.25">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5.75" customHeight="1" x14ac:dyDescent="0.25">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5.75" customHeight="1" x14ac:dyDescent="0.25">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5.75" customHeight="1" x14ac:dyDescent="0.25">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5.75" customHeight="1" x14ac:dyDescent="0.25">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5.75" customHeight="1" x14ac:dyDescent="0.25">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5.75" customHeight="1" x14ac:dyDescent="0.25">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5.75" customHeight="1" x14ac:dyDescent="0.25">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5.75" customHeight="1" x14ac:dyDescent="0.25">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5.75" customHeight="1" x14ac:dyDescent="0.25">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5.75" customHeight="1" x14ac:dyDescent="0.25">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5.75" customHeight="1" x14ac:dyDescent="0.25">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5.75" customHeight="1" x14ac:dyDescent="0.25">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5.75" customHeight="1" x14ac:dyDescent="0.25">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5.75" customHeight="1" x14ac:dyDescent="0.25">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5.75" customHeight="1" x14ac:dyDescent="0.25">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5.75" customHeight="1" x14ac:dyDescent="0.25">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5.75" customHeight="1" x14ac:dyDescent="0.25">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5.75" customHeight="1" x14ac:dyDescent="0.25">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5.75" customHeight="1" x14ac:dyDescent="0.25">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5.75" customHeight="1" x14ac:dyDescent="0.25">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5.75" customHeight="1" x14ac:dyDescent="0.25">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5.75" customHeight="1" x14ac:dyDescent="0.25">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5.75" customHeight="1" x14ac:dyDescent="0.25">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5.75" customHeight="1" x14ac:dyDescent="0.25">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5.75" customHeight="1" x14ac:dyDescent="0.25">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5.75" customHeight="1" x14ac:dyDescent="0.25">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5.75" customHeight="1" x14ac:dyDescent="0.25">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5.75" customHeight="1" x14ac:dyDescent="0.25">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5.75" customHeight="1" x14ac:dyDescent="0.25">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5.75" customHeight="1" x14ac:dyDescent="0.25">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5.75" customHeight="1" x14ac:dyDescent="0.25">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5.75" customHeight="1" x14ac:dyDescent="0.25">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5.75" customHeight="1" x14ac:dyDescent="0.25">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5.75" customHeight="1" x14ac:dyDescent="0.25">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5.75" customHeight="1" x14ac:dyDescent="0.25">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5.75" customHeight="1" x14ac:dyDescent="0.25">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5.75" customHeight="1" x14ac:dyDescent="0.25">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5.75" customHeight="1" x14ac:dyDescent="0.25">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5.75" customHeight="1" x14ac:dyDescent="0.25">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5.75" customHeight="1" x14ac:dyDescent="0.25">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5.75" customHeight="1" x14ac:dyDescent="0.25">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5.75" customHeight="1" x14ac:dyDescent="0.25">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5.75" customHeight="1" x14ac:dyDescent="0.25">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5.75" customHeight="1" x14ac:dyDescent="0.25">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5.75" customHeight="1" x14ac:dyDescent="0.25">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5.75" customHeight="1" x14ac:dyDescent="0.25">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5.75" customHeight="1" x14ac:dyDescent="0.25">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5.75" customHeight="1" x14ac:dyDescent="0.25">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5.75" customHeight="1" x14ac:dyDescent="0.25">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5.75" customHeight="1" x14ac:dyDescent="0.25">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5.75" customHeight="1" x14ac:dyDescent="0.25">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5.75" customHeight="1" x14ac:dyDescent="0.25">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5.75" customHeight="1" x14ac:dyDescent="0.25">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5.75" customHeight="1" x14ac:dyDescent="0.25">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5.75" customHeight="1" x14ac:dyDescent="0.25">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5.75" customHeight="1" x14ac:dyDescent="0.25">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5.75" customHeight="1" x14ac:dyDescent="0.25">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5.75" customHeight="1" x14ac:dyDescent="0.25">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5.75" customHeight="1" x14ac:dyDescent="0.25">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5.75" customHeight="1" x14ac:dyDescent="0.25">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5.75" customHeight="1" x14ac:dyDescent="0.25">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5.75" customHeight="1" x14ac:dyDescent="0.25">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5.75" customHeight="1" x14ac:dyDescent="0.25">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5.75" customHeight="1" x14ac:dyDescent="0.25">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5.75" customHeight="1" x14ac:dyDescent="0.25">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5.75" customHeight="1" x14ac:dyDescent="0.25">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5.75" customHeight="1" x14ac:dyDescent="0.25">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5.75" customHeight="1" x14ac:dyDescent="0.25">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5.75" customHeight="1" x14ac:dyDescent="0.25">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5.75" customHeight="1" x14ac:dyDescent="0.25">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5.75" customHeight="1" x14ac:dyDescent="0.25">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5.75" customHeight="1" x14ac:dyDescent="0.25">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5.75" customHeight="1" x14ac:dyDescent="0.25">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5.75" customHeight="1" x14ac:dyDescent="0.25">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5.75" customHeight="1" x14ac:dyDescent="0.25">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5.75" customHeight="1" x14ac:dyDescent="0.25">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5.75" customHeight="1" x14ac:dyDescent="0.25">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5.75" customHeight="1" x14ac:dyDescent="0.25">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5.75" customHeight="1" x14ac:dyDescent="0.25">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5.75" customHeight="1" x14ac:dyDescent="0.25">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5.75" customHeight="1" x14ac:dyDescent="0.25">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5.75" customHeight="1" x14ac:dyDescent="0.25">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5.75" customHeight="1" x14ac:dyDescent="0.25">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5.75" customHeight="1" x14ac:dyDescent="0.25">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5.75" customHeight="1" x14ac:dyDescent="0.25">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5.75" customHeight="1" x14ac:dyDescent="0.25">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5.75" customHeight="1" x14ac:dyDescent="0.25">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5.75" customHeight="1" x14ac:dyDescent="0.25">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5.75" customHeight="1" x14ac:dyDescent="0.25">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5.75" customHeight="1" x14ac:dyDescent="0.25">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5.75" customHeight="1" x14ac:dyDescent="0.25">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5.75" customHeight="1" x14ac:dyDescent="0.25">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5.75" customHeight="1" x14ac:dyDescent="0.25">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5.75" customHeight="1" x14ac:dyDescent="0.25">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5.75" customHeight="1" x14ac:dyDescent="0.25">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5.75" customHeight="1" x14ac:dyDescent="0.25">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5.75" customHeight="1" x14ac:dyDescent="0.25">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5.75" customHeight="1" x14ac:dyDescent="0.25">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5.75" customHeight="1" x14ac:dyDescent="0.25">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5.75" customHeight="1" x14ac:dyDescent="0.25">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5.75" customHeight="1" x14ac:dyDescent="0.25">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5.75" customHeight="1" x14ac:dyDescent="0.25">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5.75" customHeight="1" x14ac:dyDescent="0.25">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5.75" customHeight="1" x14ac:dyDescent="0.25">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5.75" customHeight="1" x14ac:dyDescent="0.25">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5.75" customHeight="1" x14ac:dyDescent="0.25">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5.75" customHeight="1" x14ac:dyDescent="0.25">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5.75" customHeight="1" x14ac:dyDescent="0.25">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5.75" customHeight="1" x14ac:dyDescent="0.25">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5.75" customHeight="1" x14ac:dyDescent="0.25">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5.75" customHeight="1" x14ac:dyDescent="0.25">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5.75" customHeight="1" x14ac:dyDescent="0.25">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5.75" customHeight="1" x14ac:dyDescent="0.25">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5.75" customHeight="1" x14ac:dyDescent="0.25">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5.75" customHeight="1" x14ac:dyDescent="0.25">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5.75" customHeight="1" x14ac:dyDescent="0.25">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5.75" customHeight="1" x14ac:dyDescent="0.25">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5.75" customHeight="1" x14ac:dyDescent="0.25">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5.75" customHeight="1" x14ac:dyDescent="0.25">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5.75" customHeight="1" x14ac:dyDescent="0.25">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5.75" customHeight="1" x14ac:dyDescent="0.25">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5.75" customHeight="1" x14ac:dyDescent="0.25">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5.75" customHeight="1" x14ac:dyDescent="0.25">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5.75" customHeight="1" x14ac:dyDescent="0.25">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5.75" customHeight="1" x14ac:dyDescent="0.25">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5.75" customHeight="1" x14ac:dyDescent="0.25">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5.75" customHeight="1" x14ac:dyDescent="0.25">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5.75" customHeight="1" x14ac:dyDescent="0.25">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5.75" customHeight="1" x14ac:dyDescent="0.25">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5.75" customHeight="1" x14ac:dyDescent="0.25">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5.75" customHeight="1" x14ac:dyDescent="0.25">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5.75" customHeight="1" x14ac:dyDescent="0.25">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5.75" customHeight="1" x14ac:dyDescent="0.25">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5.75" customHeight="1" x14ac:dyDescent="0.25">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5.75" customHeight="1" x14ac:dyDescent="0.25">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5.75" customHeight="1" x14ac:dyDescent="0.25">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5.75" customHeight="1" x14ac:dyDescent="0.25">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5.75" customHeight="1" x14ac:dyDescent="0.25">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5.75" customHeight="1" x14ac:dyDescent="0.25">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5.75" customHeight="1" x14ac:dyDescent="0.25">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5.75" customHeight="1" x14ac:dyDescent="0.25">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5.75" customHeight="1" x14ac:dyDescent="0.25">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5.75" customHeight="1" x14ac:dyDescent="0.25">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5.75" customHeight="1" x14ac:dyDescent="0.25">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5.75" customHeight="1" x14ac:dyDescent="0.25">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5.75" customHeight="1" x14ac:dyDescent="0.25">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5.75" customHeight="1" x14ac:dyDescent="0.25">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5.75" customHeight="1" x14ac:dyDescent="0.25">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5.75" customHeight="1" x14ac:dyDescent="0.25">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5.75" customHeight="1" x14ac:dyDescent="0.25">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5.75" customHeight="1" x14ac:dyDescent="0.25">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5.75" customHeight="1" x14ac:dyDescent="0.25">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5.75" customHeight="1" x14ac:dyDescent="0.25">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5.75" customHeight="1" x14ac:dyDescent="0.25">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5.75" customHeight="1" x14ac:dyDescent="0.25">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5.75" customHeight="1" x14ac:dyDescent="0.25">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5.75" customHeight="1" x14ac:dyDescent="0.25">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5.75" customHeight="1" x14ac:dyDescent="0.25">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5.75" customHeight="1" x14ac:dyDescent="0.25">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5.75" customHeight="1" x14ac:dyDescent="0.25">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5.75" customHeight="1" x14ac:dyDescent="0.25">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5.75" customHeight="1" x14ac:dyDescent="0.25">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5.75" customHeight="1" x14ac:dyDescent="0.25">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5.75" customHeight="1" x14ac:dyDescent="0.25">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5.75" customHeight="1" x14ac:dyDescent="0.25">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5.75" customHeight="1" x14ac:dyDescent="0.25">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5.75" customHeight="1" x14ac:dyDescent="0.25">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5.75" customHeight="1" x14ac:dyDescent="0.25">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5.75" customHeight="1" x14ac:dyDescent="0.25">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5.75" customHeight="1" x14ac:dyDescent="0.25">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5.75" customHeight="1" x14ac:dyDescent="0.25">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5.75" customHeight="1" x14ac:dyDescent="0.25">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5.75" customHeight="1" x14ac:dyDescent="0.25">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5.75" customHeight="1" x14ac:dyDescent="0.25">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5.75" customHeight="1" x14ac:dyDescent="0.25">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5.75" customHeight="1" x14ac:dyDescent="0.25">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5.75" customHeight="1" x14ac:dyDescent="0.25">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5.75" customHeight="1" x14ac:dyDescent="0.25">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5.75" customHeight="1" x14ac:dyDescent="0.25">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5.75" customHeight="1" x14ac:dyDescent="0.25">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5.75" customHeight="1" x14ac:dyDescent="0.25">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5.75" customHeight="1" x14ac:dyDescent="0.25">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5.75" customHeight="1" x14ac:dyDescent="0.25">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5.75" customHeight="1" x14ac:dyDescent="0.25">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5.75" customHeight="1" x14ac:dyDescent="0.25">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5.75" customHeight="1" x14ac:dyDescent="0.25">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5.75" customHeight="1" x14ac:dyDescent="0.25">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5.75" customHeight="1" x14ac:dyDescent="0.25">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5.75" customHeight="1" x14ac:dyDescent="0.25">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5.75" customHeight="1" x14ac:dyDescent="0.25">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5.75" customHeight="1" x14ac:dyDescent="0.25">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5.75" customHeight="1" x14ac:dyDescent="0.25">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5.75" customHeight="1" x14ac:dyDescent="0.25">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5.75" customHeight="1" x14ac:dyDescent="0.25">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5.75" customHeight="1" x14ac:dyDescent="0.25">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5.75" customHeight="1" x14ac:dyDescent="0.25">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5.75" customHeight="1" x14ac:dyDescent="0.25">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5.75" customHeight="1" x14ac:dyDescent="0.25">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5.75" customHeight="1" x14ac:dyDescent="0.25">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5.75" customHeight="1" x14ac:dyDescent="0.25">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5.75" customHeight="1" x14ac:dyDescent="0.25">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5.75" customHeight="1" x14ac:dyDescent="0.25">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5.75" customHeight="1" x14ac:dyDescent="0.25">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5.75" customHeight="1" x14ac:dyDescent="0.25">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5.75" customHeight="1" x14ac:dyDescent="0.25">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5.75" customHeight="1" x14ac:dyDescent="0.25">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5.75" customHeight="1" x14ac:dyDescent="0.25">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5.75" customHeight="1" x14ac:dyDescent="0.25">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5.75" customHeight="1" x14ac:dyDescent="0.25">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5.75" customHeight="1" x14ac:dyDescent="0.25">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5.75" customHeight="1" x14ac:dyDescent="0.25">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5.75" customHeight="1" x14ac:dyDescent="0.25">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5.75" customHeight="1" x14ac:dyDescent="0.25">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5.75" customHeight="1" x14ac:dyDescent="0.25">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5.75" customHeight="1" x14ac:dyDescent="0.25">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5.75" customHeight="1" x14ac:dyDescent="0.25">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5.75" customHeight="1" x14ac:dyDescent="0.25">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5.75" customHeight="1" x14ac:dyDescent="0.25">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5.75" customHeight="1" x14ac:dyDescent="0.25">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5.75" customHeight="1" x14ac:dyDescent="0.25">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5.75" customHeight="1" x14ac:dyDescent="0.25">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5.75" customHeight="1" x14ac:dyDescent="0.25">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5.75" customHeight="1" x14ac:dyDescent="0.25">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5.75" customHeight="1" x14ac:dyDescent="0.25">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5.75" customHeight="1" x14ac:dyDescent="0.25">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5.75" customHeight="1" x14ac:dyDescent="0.25">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5.75" customHeight="1" x14ac:dyDescent="0.25">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5.75" customHeight="1" x14ac:dyDescent="0.25">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5.75" customHeight="1" x14ac:dyDescent="0.25">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5.75" customHeight="1" x14ac:dyDescent="0.25">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5.75" customHeight="1" x14ac:dyDescent="0.25">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5.75" customHeight="1" x14ac:dyDescent="0.25">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5.75" customHeight="1" x14ac:dyDescent="0.25">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5.75" customHeight="1" x14ac:dyDescent="0.25">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5.75" customHeight="1" x14ac:dyDescent="0.25">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5.75" customHeight="1" x14ac:dyDescent="0.25">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5.75" customHeight="1" x14ac:dyDescent="0.25">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5.75" customHeight="1" x14ac:dyDescent="0.25">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5.75" customHeight="1" x14ac:dyDescent="0.25">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5.75" customHeight="1" x14ac:dyDescent="0.25">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5.75" customHeight="1" x14ac:dyDescent="0.25">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5.75" customHeight="1" x14ac:dyDescent="0.25">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5.75" customHeight="1" x14ac:dyDescent="0.25">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5.75" customHeight="1" x14ac:dyDescent="0.25">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5.75" customHeight="1" x14ac:dyDescent="0.25">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5.75" customHeight="1" x14ac:dyDescent="0.25">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5.75" customHeight="1" x14ac:dyDescent="0.25">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5.75" customHeight="1" x14ac:dyDescent="0.25">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5.75" customHeight="1" x14ac:dyDescent="0.25">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5.75" customHeight="1" x14ac:dyDescent="0.25">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5.75" customHeight="1" x14ac:dyDescent="0.25">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5.75" customHeight="1" x14ac:dyDescent="0.25">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5.75" customHeight="1" x14ac:dyDescent="0.25">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5.75" customHeight="1" x14ac:dyDescent="0.25">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5.75" customHeight="1" x14ac:dyDescent="0.25">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5.75" customHeight="1" x14ac:dyDescent="0.25">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5.75" customHeight="1" x14ac:dyDescent="0.25">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5.75" customHeight="1" x14ac:dyDescent="0.25">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5.75" customHeight="1" x14ac:dyDescent="0.25">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5.75" customHeight="1" x14ac:dyDescent="0.25">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5.75" customHeight="1" x14ac:dyDescent="0.25">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5.75" customHeight="1" x14ac:dyDescent="0.25">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5.75" customHeight="1" x14ac:dyDescent="0.25">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5.75" customHeight="1" x14ac:dyDescent="0.25">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5.75" customHeight="1" x14ac:dyDescent="0.25">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5.75" customHeight="1" x14ac:dyDescent="0.25">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5.75" customHeight="1" x14ac:dyDescent="0.25">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5.75" customHeight="1" x14ac:dyDescent="0.25">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5.75" customHeight="1" x14ac:dyDescent="0.25">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5.75" customHeight="1" x14ac:dyDescent="0.25">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5.75" customHeight="1" x14ac:dyDescent="0.25">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5.75" customHeight="1" x14ac:dyDescent="0.25">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5.75" customHeight="1" x14ac:dyDescent="0.25">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5.75" customHeight="1" x14ac:dyDescent="0.25">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5.75" customHeight="1" x14ac:dyDescent="0.25">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5.75" customHeight="1" x14ac:dyDescent="0.25">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5.75" customHeight="1" x14ac:dyDescent="0.25">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5.75" customHeight="1" x14ac:dyDescent="0.25">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5.75" customHeight="1" x14ac:dyDescent="0.25">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5.75" customHeight="1" x14ac:dyDescent="0.25">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5.75" customHeight="1" x14ac:dyDescent="0.25">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5.75" customHeight="1" x14ac:dyDescent="0.25">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5.75" customHeight="1" x14ac:dyDescent="0.25">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5.75" customHeight="1" x14ac:dyDescent="0.25">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5.75" customHeight="1" x14ac:dyDescent="0.25">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5.75" customHeight="1" x14ac:dyDescent="0.25">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5.75" customHeight="1" x14ac:dyDescent="0.25">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5.75" customHeight="1" x14ac:dyDescent="0.25">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5.75" customHeight="1" x14ac:dyDescent="0.25">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5.75" customHeight="1" x14ac:dyDescent="0.25">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5.75" customHeight="1" x14ac:dyDescent="0.25">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5.75" customHeight="1" x14ac:dyDescent="0.25">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5.75" customHeight="1" x14ac:dyDescent="0.25">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5.75" customHeight="1" x14ac:dyDescent="0.25">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5.75" customHeight="1" x14ac:dyDescent="0.25">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5.75" customHeight="1" x14ac:dyDescent="0.25">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5.75" customHeight="1" x14ac:dyDescent="0.25">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5.75" customHeight="1" x14ac:dyDescent="0.25">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5.75" customHeight="1" x14ac:dyDescent="0.25">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5.75" customHeight="1" x14ac:dyDescent="0.25">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5.75" customHeight="1" x14ac:dyDescent="0.25">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5.75" customHeight="1" x14ac:dyDescent="0.25">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5.75" customHeight="1" x14ac:dyDescent="0.25">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5.75" customHeight="1" x14ac:dyDescent="0.25">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5.75" customHeight="1" x14ac:dyDescent="0.25">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5.75" customHeight="1" x14ac:dyDescent="0.25">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5.75" customHeight="1" x14ac:dyDescent="0.25">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5.75" customHeight="1" x14ac:dyDescent="0.25">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5.75" customHeight="1" x14ac:dyDescent="0.25">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5.75" customHeight="1" x14ac:dyDescent="0.25">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5.75" customHeight="1" x14ac:dyDescent="0.25">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5.75" customHeight="1" x14ac:dyDescent="0.25">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5.75" customHeight="1" x14ac:dyDescent="0.25">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5.75" customHeight="1" x14ac:dyDescent="0.25">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5.75" customHeight="1" x14ac:dyDescent="0.25">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5.75" customHeight="1" x14ac:dyDescent="0.25">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5.75" customHeight="1" x14ac:dyDescent="0.25">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5.75" customHeight="1" x14ac:dyDescent="0.25">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5.75" customHeight="1" x14ac:dyDescent="0.25">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5.75" customHeight="1" x14ac:dyDescent="0.25">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5.75" customHeight="1" x14ac:dyDescent="0.25">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5.75" customHeight="1" x14ac:dyDescent="0.25">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5.75" customHeight="1" x14ac:dyDescent="0.25">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5.75" customHeight="1" x14ac:dyDescent="0.25">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5.75" customHeight="1" x14ac:dyDescent="0.25">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5.75" customHeight="1" x14ac:dyDescent="0.25">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5.75" customHeight="1" x14ac:dyDescent="0.25">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5.75" customHeight="1" x14ac:dyDescent="0.25">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5.75" customHeight="1" x14ac:dyDescent="0.25">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5.75" customHeight="1" x14ac:dyDescent="0.25">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5.75" customHeight="1" x14ac:dyDescent="0.25">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5.75" customHeight="1" x14ac:dyDescent="0.25">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5.75" customHeight="1" x14ac:dyDescent="0.25">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5.75" customHeight="1" x14ac:dyDescent="0.25">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5.75" customHeight="1" x14ac:dyDescent="0.25">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5.75" customHeight="1" x14ac:dyDescent="0.25">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5.75" customHeight="1" x14ac:dyDescent="0.25">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5.75" customHeight="1" x14ac:dyDescent="0.25">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5.75" customHeight="1" x14ac:dyDescent="0.25">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5.75" customHeight="1" x14ac:dyDescent="0.25">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5.75" customHeight="1" x14ac:dyDescent="0.25">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5.75" customHeight="1" x14ac:dyDescent="0.25">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5.75" customHeight="1" x14ac:dyDescent="0.25">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5.75" customHeight="1" x14ac:dyDescent="0.25">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5.75" customHeight="1" x14ac:dyDescent="0.25">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5.75" customHeight="1" x14ac:dyDescent="0.25">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5.75" customHeight="1" x14ac:dyDescent="0.25">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5.75" customHeight="1" x14ac:dyDescent="0.25">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5.75" customHeight="1" x14ac:dyDescent="0.25">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5.75" customHeight="1" x14ac:dyDescent="0.25">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5.75" customHeight="1" x14ac:dyDescent="0.25">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5.75" customHeight="1" x14ac:dyDescent="0.25">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5.75" customHeight="1" x14ac:dyDescent="0.25">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5.75" customHeight="1" x14ac:dyDescent="0.25">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5.75" customHeight="1" x14ac:dyDescent="0.25">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5.75" customHeight="1" x14ac:dyDescent="0.25">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5.75" customHeight="1" x14ac:dyDescent="0.25">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5.75" customHeight="1" x14ac:dyDescent="0.25">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5.75" customHeight="1" x14ac:dyDescent="0.25">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5.75" customHeight="1" x14ac:dyDescent="0.25">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5.75" customHeight="1" x14ac:dyDescent="0.25">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5.75" customHeight="1" x14ac:dyDescent="0.25">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5.75" customHeight="1" x14ac:dyDescent="0.25">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5.75" customHeight="1" x14ac:dyDescent="0.25">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5.75" customHeight="1" x14ac:dyDescent="0.25">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5.75" customHeight="1" x14ac:dyDescent="0.25">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5.75" customHeight="1" x14ac:dyDescent="0.25">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5.75" customHeight="1" x14ac:dyDescent="0.25">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5.75" customHeight="1" x14ac:dyDescent="0.25">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5.75" customHeight="1" x14ac:dyDescent="0.25">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5.75" customHeight="1" x14ac:dyDescent="0.25">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5.75" customHeight="1" x14ac:dyDescent="0.25">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5.75" customHeight="1" x14ac:dyDescent="0.25">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5.75" customHeight="1" x14ac:dyDescent="0.25">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5.75" customHeight="1" x14ac:dyDescent="0.25">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5.75" customHeight="1" x14ac:dyDescent="0.25">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5.75" customHeight="1" x14ac:dyDescent="0.25">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5.75" customHeight="1" x14ac:dyDescent="0.25">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5.75" customHeight="1" x14ac:dyDescent="0.25">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5.75" customHeight="1" x14ac:dyDescent="0.25">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5.75" customHeight="1" x14ac:dyDescent="0.25">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5.75" customHeight="1" x14ac:dyDescent="0.25">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5.75" customHeight="1" x14ac:dyDescent="0.25">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5.75" customHeight="1" x14ac:dyDescent="0.25">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5.75" customHeight="1" x14ac:dyDescent="0.25">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5.75" customHeight="1" x14ac:dyDescent="0.25">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5.75" customHeight="1" x14ac:dyDescent="0.25">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5.75" customHeight="1" x14ac:dyDescent="0.25">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5.75" customHeight="1" x14ac:dyDescent="0.25">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5.75" customHeight="1" x14ac:dyDescent="0.25">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5.75" customHeight="1" x14ac:dyDescent="0.25">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5.75" customHeight="1" x14ac:dyDescent="0.25">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5.75" customHeight="1" x14ac:dyDescent="0.25">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5.75" customHeight="1" x14ac:dyDescent="0.25">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5.75" customHeight="1" x14ac:dyDescent="0.25">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5.75" customHeight="1" x14ac:dyDescent="0.25">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5.75" customHeight="1" x14ac:dyDescent="0.25">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5.75" customHeight="1" x14ac:dyDescent="0.25">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5.75" customHeight="1" x14ac:dyDescent="0.25">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5.75" customHeight="1" x14ac:dyDescent="0.25">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5.75" customHeight="1" x14ac:dyDescent="0.25">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5.75" customHeight="1" x14ac:dyDescent="0.25">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5.75" customHeight="1" x14ac:dyDescent="0.25">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5.75" customHeight="1" x14ac:dyDescent="0.25">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5.75" customHeight="1" x14ac:dyDescent="0.25">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5.75" customHeight="1" x14ac:dyDescent="0.25">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5.75" customHeight="1" x14ac:dyDescent="0.25">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5.75" customHeight="1" x14ac:dyDescent="0.25">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5.75" customHeight="1" x14ac:dyDescent="0.25">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5.75" customHeight="1" x14ac:dyDescent="0.25">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5.75" customHeight="1" x14ac:dyDescent="0.25">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5.75" customHeight="1" x14ac:dyDescent="0.25">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5.75" customHeight="1" x14ac:dyDescent="0.25">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5.75" customHeight="1" x14ac:dyDescent="0.25">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5.75" customHeight="1" x14ac:dyDescent="0.25">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5.75" customHeight="1" x14ac:dyDescent="0.25">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5.75" customHeight="1" x14ac:dyDescent="0.25">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5.75" customHeight="1" x14ac:dyDescent="0.25">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5.75" customHeight="1" x14ac:dyDescent="0.25">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5.75" customHeight="1" x14ac:dyDescent="0.25">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5.75" customHeight="1" x14ac:dyDescent="0.25">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5.75" customHeight="1" x14ac:dyDescent="0.25">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5.75" customHeight="1" x14ac:dyDescent="0.25">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5.75" customHeight="1" x14ac:dyDescent="0.25">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5.75" customHeight="1" x14ac:dyDescent="0.25">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5.75" customHeight="1" x14ac:dyDescent="0.25">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5.75" customHeight="1" x14ac:dyDescent="0.25">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5.75" customHeight="1" x14ac:dyDescent="0.25">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5.75" customHeight="1" x14ac:dyDescent="0.25">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5.75" customHeight="1" x14ac:dyDescent="0.25">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5.75" customHeight="1" x14ac:dyDescent="0.25">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5.75" customHeight="1" x14ac:dyDescent="0.25">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5.75" customHeight="1" x14ac:dyDescent="0.25">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5.75" customHeight="1" x14ac:dyDescent="0.25">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5.75" customHeight="1" x14ac:dyDescent="0.25">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5.75" customHeight="1" x14ac:dyDescent="0.25">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5.75" customHeight="1" x14ac:dyDescent="0.25">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5.75" customHeight="1" x14ac:dyDescent="0.25">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5.75" customHeight="1" x14ac:dyDescent="0.25">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5.75" customHeight="1" x14ac:dyDescent="0.25">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5.75" customHeight="1" x14ac:dyDescent="0.25">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5.75" customHeight="1" x14ac:dyDescent="0.25">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5.75" customHeight="1" x14ac:dyDescent="0.25">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5.75" customHeight="1" x14ac:dyDescent="0.25">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5.75" customHeight="1" x14ac:dyDescent="0.25">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5.75" customHeight="1" x14ac:dyDescent="0.25">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5.75" customHeight="1" x14ac:dyDescent="0.25">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5.75" customHeight="1" x14ac:dyDescent="0.25">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5.75" customHeight="1" x14ac:dyDescent="0.25">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5.75" customHeight="1" x14ac:dyDescent="0.25">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5.75" customHeight="1" x14ac:dyDescent="0.25">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5.75" customHeight="1" x14ac:dyDescent="0.25">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5.75" customHeight="1" x14ac:dyDescent="0.25">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5.75" customHeight="1" x14ac:dyDescent="0.25">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5.75" customHeight="1" x14ac:dyDescent="0.25">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5.75" customHeight="1" x14ac:dyDescent="0.25">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5.75" customHeight="1" x14ac:dyDescent="0.25">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5.75" customHeight="1" x14ac:dyDescent="0.25">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5.75" customHeight="1" x14ac:dyDescent="0.25">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5.75" customHeight="1" x14ac:dyDescent="0.25">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5.75" customHeight="1" x14ac:dyDescent="0.25">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5.75" customHeight="1" x14ac:dyDescent="0.25">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5.75" customHeight="1" x14ac:dyDescent="0.25">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5.75" customHeight="1" x14ac:dyDescent="0.25">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5.75" customHeight="1" x14ac:dyDescent="0.25">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5.75" customHeight="1" x14ac:dyDescent="0.25">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5.75" customHeight="1" x14ac:dyDescent="0.25">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5.75" customHeight="1" x14ac:dyDescent="0.25">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5.75" customHeight="1" x14ac:dyDescent="0.25">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5.75" customHeight="1" x14ac:dyDescent="0.25">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5.75" customHeight="1" x14ac:dyDescent="0.25">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5.75" customHeight="1" x14ac:dyDescent="0.25">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5.75" customHeight="1" x14ac:dyDescent="0.25">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5.75" customHeight="1" x14ac:dyDescent="0.25">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5.75" customHeight="1" x14ac:dyDescent="0.25">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5.75" customHeight="1" x14ac:dyDescent="0.25">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5.75" customHeight="1" x14ac:dyDescent="0.25">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5.75" customHeight="1" x14ac:dyDescent="0.25">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5.75" customHeight="1" x14ac:dyDescent="0.25">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5.75" customHeight="1" x14ac:dyDescent="0.25">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5.75" customHeight="1" x14ac:dyDescent="0.25">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5.75" customHeight="1" x14ac:dyDescent="0.25">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5.75" customHeight="1" x14ac:dyDescent="0.25">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5.75" customHeight="1" x14ac:dyDescent="0.25">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5.75" customHeight="1" x14ac:dyDescent="0.25">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5.75" customHeight="1" x14ac:dyDescent="0.25">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5.75" customHeight="1" x14ac:dyDescent="0.25">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5.75" customHeight="1" x14ac:dyDescent="0.25">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5.75" customHeight="1" x14ac:dyDescent="0.25">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5.75" customHeight="1" x14ac:dyDescent="0.25">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5.75" customHeight="1" x14ac:dyDescent="0.25">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5.75" customHeight="1" x14ac:dyDescent="0.25">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5.75" customHeight="1" x14ac:dyDescent="0.25">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5.75" customHeight="1" x14ac:dyDescent="0.25">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5.75" customHeight="1" x14ac:dyDescent="0.25">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5.75" customHeight="1" x14ac:dyDescent="0.25">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5.75" customHeight="1" x14ac:dyDescent="0.25">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5.75" customHeight="1" x14ac:dyDescent="0.25">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5.75" customHeight="1" x14ac:dyDescent="0.25">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5.75" customHeight="1" x14ac:dyDescent="0.25">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5.75" customHeight="1" x14ac:dyDescent="0.25">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5.75" customHeight="1" x14ac:dyDescent="0.25">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5.75" customHeight="1" x14ac:dyDescent="0.25">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5.75" customHeight="1" x14ac:dyDescent="0.25">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5.75" customHeight="1" x14ac:dyDescent="0.25">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5.75" customHeight="1" x14ac:dyDescent="0.25">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5.75" customHeight="1" x14ac:dyDescent="0.25">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5.75" customHeight="1" x14ac:dyDescent="0.25">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5.75" customHeight="1" x14ac:dyDescent="0.25">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5.75" customHeight="1" x14ac:dyDescent="0.25">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5.75" customHeight="1" x14ac:dyDescent="0.25">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5.75" customHeight="1" x14ac:dyDescent="0.25">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5.75" customHeight="1" x14ac:dyDescent="0.25">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5.75" customHeight="1" x14ac:dyDescent="0.25">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5.75" customHeight="1" x14ac:dyDescent="0.25">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5.75" customHeight="1" x14ac:dyDescent="0.25">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5.75" customHeight="1" x14ac:dyDescent="0.25">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5.75" customHeight="1" x14ac:dyDescent="0.25">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5.75" customHeight="1" x14ac:dyDescent="0.25">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5.75" customHeight="1" x14ac:dyDescent="0.25">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5.75" customHeight="1" x14ac:dyDescent="0.25">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5.75" customHeight="1" x14ac:dyDescent="0.25">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5.75" customHeight="1" x14ac:dyDescent="0.25">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5.75" customHeight="1" x14ac:dyDescent="0.25">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5.75" customHeight="1" x14ac:dyDescent="0.25">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5.75" customHeight="1" x14ac:dyDescent="0.25">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5.75" customHeight="1" x14ac:dyDescent="0.25">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5.75" customHeight="1" x14ac:dyDescent="0.25">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5.75" customHeight="1" x14ac:dyDescent="0.25">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5.75" customHeight="1" x14ac:dyDescent="0.25">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5.75" customHeight="1" x14ac:dyDescent="0.25">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5.75" customHeight="1" x14ac:dyDescent="0.25">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5.75" customHeight="1" x14ac:dyDescent="0.25">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5.75" customHeight="1" x14ac:dyDescent="0.25">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5.75" customHeight="1" x14ac:dyDescent="0.25">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5.75" customHeight="1" x14ac:dyDescent="0.25">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5.75" customHeight="1" x14ac:dyDescent="0.25">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5.75" customHeight="1" x14ac:dyDescent="0.25">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5.75" customHeight="1" x14ac:dyDescent="0.25">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5.75" customHeight="1" x14ac:dyDescent="0.25">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5.75" customHeight="1" x14ac:dyDescent="0.25">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5.75" customHeight="1" x14ac:dyDescent="0.25">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5.75" customHeight="1" x14ac:dyDescent="0.25">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5.75" customHeight="1" x14ac:dyDescent="0.25">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5.75" customHeight="1" x14ac:dyDescent="0.25">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5.75" customHeight="1" x14ac:dyDescent="0.25">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5.75" customHeight="1" x14ac:dyDescent="0.25">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5.75" customHeight="1" x14ac:dyDescent="0.25">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5.75" customHeight="1" x14ac:dyDescent="0.25">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5.75" customHeight="1" x14ac:dyDescent="0.25">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5.75" customHeight="1" x14ac:dyDescent="0.25">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5.75" customHeight="1" x14ac:dyDescent="0.25">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5.75" customHeight="1" x14ac:dyDescent="0.25">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5.75" customHeight="1" x14ac:dyDescent="0.25">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5.75" customHeight="1" x14ac:dyDescent="0.25">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5.75" customHeight="1" x14ac:dyDescent="0.25">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5.75" customHeight="1" x14ac:dyDescent="0.25">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5.75" customHeight="1" x14ac:dyDescent="0.25">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5.75" customHeight="1" x14ac:dyDescent="0.25">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5.75" customHeight="1" x14ac:dyDescent="0.25">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5.75" customHeight="1" x14ac:dyDescent="0.25">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5.75" customHeight="1" x14ac:dyDescent="0.25">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5.75" customHeight="1" x14ac:dyDescent="0.25">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5.75" customHeight="1" x14ac:dyDescent="0.25">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5.75" customHeight="1" x14ac:dyDescent="0.25">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5.75" customHeight="1" x14ac:dyDescent="0.25">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5.75" customHeight="1" x14ac:dyDescent="0.25">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31" priority="1" operator="between">
      <formula>0.76</formula>
      <formula>1</formula>
    </cfRule>
  </conditionalFormatting>
  <conditionalFormatting sqref="G25 G27 G29 G31 G33">
    <cfRule type="cellIs" dxfId="30" priority="2" operator="between">
      <formula>0.51</formula>
      <formula>0.75</formula>
    </cfRule>
  </conditionalFormatting>
  <conditionalFormatting sqref="G25 G27 G29 G31 G33">
    <cfRule type="cellIs" dxfId="29" priority="3" operator="between">
      <formula>0.26</formula>
      <formula>0.5</formula>
    </cfRule>
  </conditionalFormatting>
  <conditionalFormatting sqref="K25">
    <cfRule type="cellIs" dxfId="28" priority="4" operator="between">
      <formula>0.76</formula>
      <formula>1</formula>
    </cfRule>
  </conditionalFormatting>
  <conditionalFormatting sqref="K25">
    <cfRule type="cellIs" dxfId="27" priority="5" operator="between">
      <formula>0.51</formula>
      <formula>0.75</formula>
    </cfRule>
  </conditionalFormatting>
  <conditionalFormatting sqref="K25">
    <cfRule type="cellIs" dxfId="26" priority="6" operator="between">
      <formula>0.26</formula>
      <formula>0.5</formula>
    </cfRule>
  </conditionalFormatting>
  <conditionalFormatting sqref="K27">
    <cfRule type="cellIs" dxfId="25" priority="7" operator="between">
      <formula>0.76</formula>
      <formula>1</formula>
    </cfRule>
  </conditionalFormatting>
  <conditionalFormatting sqref="K27">
    <cfRule type="cellIs" dxfId="24" priority="8" operator="between">
      <formula>0.51</formula>
      <formula>0.75</formula>
    </cfRule>
  </conditionalFormatting>
  <conditionalFormatting sqref="K27">
    <cfRule type="cellIs" dxfId="23" priority="9" operator="between">
      <formula>0.26</formula>
      <formula>0.5</formula>
    </cfRule>
  </conditionalFormatting>
  <conditionalFormatting sqref="K29">
    <cfRule type="cellIs" dxfId="22" priority="10" operator="between">
      <formula>0.76</formula>
      <formula>1</formula>
    </cfRule>
  </conditionalFormatting>
  <conditionalFormatting sqref="K29">
    <cfRule type="cellIs" dxfId="21" priority="11" operator="between">
      <formula>0.51</formula>
      <formula>0.75</formula>
    </cfRule>
  </conditionalFormatting>
  <conditionalFormatting sqref="K29">
    <cfRule type="cellIs" dxfId="20" priority="12" operator="between">
      <formula>0.26</formula>
      <formula>0.5</formula>
    </cfRule>
  </conditionalFormatting>
  <conditionalFormatting sqref="K31">
    <cfRule type="cellIs" dxfId="19" priority="13" operator="between">
      <formula>0.76</formula>
      <formula>1</formula>
    </cfRule>
  </conditionalFormatting>
  <conditionalFormatting sqref="K31">
    <cfRule type="cellIs" dxfId="18" priority="14" operator="between">
      <formula>0.51</formula>
      <formula>0.75</formula>
    </cfRule>
  </conditionalFormatting>
  <conditionalFormatting sqref="K31">
    <cfRule type="cellIs" dxfId="17" priority="15" operator="between">
      <formula>0.26</formula>
      <formula>0.5</formula>
    </cfRule>
  </conditionalFormatting>
  <conditionalFormatting sqref="K33">
    <cfRule type="cellIs" dxfId="16" priority="16" operator="between">
      <formula>0.76</formula>
      <formula>1</formula>
    </cfRule>
  </conditionalFormatting>
  <conditionalFormatting sqref="K33">
    <cfRule type="cellIs" dxfId="15" priority="17" operator="between">
      <formula>0.51</formula>
      <formula>0.75</formula>
    </cfRule>
  </conditionalFormatting>
  <conditionalFormatting sqref="K33">
    <cfRule type="cellIs" dxfId="14" priority="18" operator="between">
      <formula>0.26</formula>
      <formula>0.5</formula>
    </cfRule>
  </conditionalFormatting>
  <conditionalFormatting sqref="M7">
    <cfRule type="cellIs" dxfId="13" priority="19" operator="between">
      <formula>0.76</formula>
      <formula>1</formula>
    </cfRule>
  </conditionalFormatting>
  <conditionalFormatting sqref="M7">
    <cfRule type="cellIs" dxfId="12" priority="20" operator="between">
      <formula>0.51</formula>
      <formula>0.75</formula>
    </cfRule>
  </conditionalFormatting>
  <conditionalFormatting sqref="M7">
    <cfRule type="cellIs" dxfId="11" priority="21" operator="between">
      <formula>0.26</formula>
      <formula>0.5</formula>
    </cfRule>
  </conditionalFormatting>
  <conditionalFormatting sqref="M7">
    <cfRule type="cellIs" dxfId="10" priority="22" operator="between">
      <formula>0</formula>
      <formula>0.25</formula>
    </cfRule>
  </conditionalFormatting>
  <dataValidations count="2">
    <dataValidation type="list" allowBlank="1" showErrorMessage="1" sqref="N19:O20 E20:E21" xr:uid="{00000000-0002-0000-0600-000000000000}">
      <formula1>"Si,No"</formula1>
    </dataValidation>
    <dataValidation type="list" allowBlank="1" showErrorMessage="1" sqref="E19" xr:uid="{00000000-0002-0000-0600-000001000000}">
      <formula1>"Si,No,En proceso"</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F92" workbookViewId="0">
      <selection activeCell="K92" sqref="K92"/>
    </sheetView>
  </sheetViews>
  <sheetFormatPr baseColWidth="10" defaultColWidth="12.5703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39.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hidden="1" customWidth="1"/>
  </cols>
  <sheetData>
    <row r="1" spans="1:26" ht="12.75" customHeight="1" x14ac:dyDescent="0.2">
      <c r="A1" s="163"/>
      <c r="B1" s="164"/>
      <c r="C1" s="165"/>
      <c r="D1" s="163"/>
      <c r="E1" s="163"/>
      <c r="F1" s="163"/>
      <c r="G1" s="163"/>
      <c r="H1" s="163"/>
      <c r="I1" s="163"/>
      <c r="J1" s="166"/>
      <c r="K1" s="163"/>
      <c r="L1" s="163"/>
      <c r="M1" s="163"/>
      <c r="N1" s="163"/>
      <c r="O1" s="163"/>
      <c r="P1" s="163"/>
      <c r="Q1" s="163"/>
      <c r="R1" s="163"/>
      <c r="S1" s="163"/>
      <c r="T1" s="163"/>
      <c r="U1" s="163"/>
      <c r="V1" s="163"/>
      <c r="W1" s="163"/>
      <c r="X1" s="163"/>
      <c r="Y1" s="163"/>
      <c r="Z1" s="163"/>
    </row>
    <row r="2" spans="1:26" ht="12.75" customHeight="1" x14ac:dyDescent="0.2">
      <c r="A2" s="163"/>
      <c r="B2" s="164"/>
      <c r="C2" s="165"/>
      <c r="D2" s="163"/>
      <c r="E2" s="163"/>
      <c r="F2" s="163"/>
      <c r="G2" s="163"/>
      <c r="H2" s="163"/>
      <c r="I2" s="163"/>
      <c r="J2" s="166"/>
      <c r="K2" s="163"/>
      <c r="L2" s="163"/>
      <c r="M2" s="163"/>
      <c r="N2" s="163"/>
      <c r="O2" s="163"/>
      <c r="P2" s="163"/>
      <c r="Q2" s="163"/>
      <c r="R2" s="163"/>
      <c r="S2" s="163"/>
      <c r="T2" s="163"/>
      <c r="U2" s="163"/>
      <c r="V2" s="163"/>
      <c r="W2" s="163"/>
      <c r="X2" s="163"/>
      <c r="Y2" s="163"/>
      <c r="Z2" s="163"/>
    </row>
    <row r="3" spans="1:26" ht="12.75" customHeight="1" x14ac:dyDescent="0.2">
      <c r="A3" s="163"/>
      <c r="B3" s="167"/>
      <c r="C3" s="168"/>
      <c r="D3" s="169"/>
      <c r="E3" s="169"/>
      <c r="F3" s="169"/>
      <c r="G3" s="169"/>
      <c r="H3" s="169"/>
      <c r="I3" s="169"/>
      <c r="J3" s="170"/>
      <c r="K3" s="169"/>
      <c r="L3" s="169"/>
      <c r="M3" s="163"/>
      <c r="N3" s="163"/>
      <c r="O3" s="163"/>
      <c r="P3" s="163"/>
      <c r="Q3" s="163"/>
      <c r="R3" s="163"/>
      <c r="S3" s="163"/>
      <c r="T3" s="163"/>
      <c r="U3" s="163"/>
      <c r="V3" s="163"/>
      <c r="W3" s="163"/>
      <c r="X3" s="163"/>
      <c r="Y3" s="163"/>
      <c r="Z3" s="163"/>
    </row>
    <row r="4" spans="1:26" ht="27.75" customHeight="1" x14ac:dyDescent="0.2">
      <c r="A4" s="163"/>
      <c r="B4" s="440" t="s">
        <v>519</v>
      </c>
      <c r="C4" s="408"/>
      <c r="D4" s="408"/>
      <c r="E4" s="408"/>
      <c r="F4" s="408"/>
      <c r="G4" s="408"/>
      <c r="H4" s="408"/>
      <c r="I4" s="408"/>
      <c r="J4" s="408"/>
      <c r="K4" s="408"/>
      <c r="L4" s="409"/>
      <c r="M4" s="163"/>
      <c r="N4" s="163"/>
      <c r="O4" s="163"/>
      <c r="P4" s="163"/>
      <c r="Q4" s="163"/>
      <c r="R4" s="163"/>
      <c r="S4" s="163"/>
      <c r="T4" s="163"/>
      <c r="U4" s="163"/>
      <c r="V4" s="163"/>
      <c r="W4" s="163"/>
      <c r="X4" s="163"/>
      <c r="Y4" s="163"/>
      <c r="Z4" s="163"/>
    </row>
    <row r="5" spans="1:26" ht="12.75" customHeight="1" x14ac:dyDescent="0.2">
      <c r="A5" s="163"/>
      <c r="B5" s="165"/>
      <c r="C5" s="165"/>
      <c r="D5" s="163"/>
      <c r="E5" s="163"/>
      <c r="F5" s="163"/>
      <c r="G5" s="163"/>
      <c r="H5" s="163"/>
      <c r="I5" s="163"/>
      <c r="J5" s="166"/>
      <c r="K5" s="163"/>
      <c r="L5" s="163"/>
      <c r="M5" s="163"/>
      <c r="N5" s="163"/>
      <c r="O5" s="163"/>
      <c r="P5" s="163"/>
      <c r="Q5" s="163"/>
      <c r="R5" s="163"/>
      <c r="S5" s="163"/>
      <c r="T5" s="163"/>
      <c r="U5" s="163"/>
      <c r="V5" s="163"/>
      <c r="W5" s="163"/>
      <c r="X5" s="163"/>
      <c r="Y5" s="163"/>
      <c r="Z5" s="163"/>
    </row>
    <row r="6" spans="1:26" ht="36" customHeight="1" x14ac:dyDescent="0.2">
      <c r="A6" s="163"/>
      <c r="B6" s="441" t="s">
        <v>4</v>
      </c>
      <c r="C6" s="442"/>
      <c r="D6" s="443" t="s">
        <v>0</v>
      </c>
      <c r="E6" s="442"/>
      <c r="F6" s="443" t="s">
        <v>5</v>
      </c>
      <c r="G6" s="409"/>
      <c r="H6" s="163"/>
      <c r="I6" s="163"/>
      <c r="J6" s="166"/>
      <c r="K6" s="163"/>
      <c r="L6" s="163"/>
      <c r="M6" s="163"/>
      <c r="N6" s="163"/>
      <c r="O6" s="163"/>
      <c r="P6" s="163"/>
      <c r="Q6" s="163"/>
      <c r="R6" s="163"/>
      <c r="S6" s="163"/>
      <c r="T6" s="163"/>
      <c r="U6" s="163"/>
      <c r="V6" s="163"/>
      <c r="W6" s="163"/>
      <c r="X6" s="163"/>
      <c r="Y6" s="163"/>
      <c r="Z6" s="163"/>
    </row>
    <row r="7" spans="1:26" ht="75.75" customHeight="1" x14ac:dyDescent="0.2">
      <c r="A7" s="163"/>
      <c r="B7" s="444" t="s">
        <v>6</v>
      </c>
      <c r="C7" s="445"/>
      <c r="D7" s="446" t="s">
        <v>7</v>
      </c>
      <c r="E7" s="447"/>
      <c r="F7" s="446" t="s">
        <v>520</v>
      </c>
      <c r="G7" s="448"/>
      <c r="H7" s="171"/>
      <c r="I7" s="172">
        <v>1</v>
      </c>
      <c r="J7" s="166"/>
      <c r="K7" s="163"/>
      <c r="L7" s="163"/>
      <c r="M7" s="163"/>
      <c r="N7" s="163"/>
      <c r="O7" s="163"/>
      <c r="P7" s="163"/>
      <c r="Q7" s="163"/>
      <c r="R7" s="163"/>
      <c r="S7" s="163"/>
      <c r="T7" s="163"/>
      <c r="U7" s="163"/>
      <c r="V7" s="163"/>
      <c r="W7" s="163"/>
      <c r="X7" s="163"/>
      <c r="Y7" s="163"/>
      <c r="Z7" s="163"/>
    </row>
    <row r="8" spans="1:26" ht="57" customHeight="1" x14ac:dyDescent="0.2">
      <c r="A8" s="163"/>
      <c r="B8" s="434" t="s">
        <v>8</v>
      </c>
      <c r="C8" s="435"/>
      <c r="D8" s="436" t="s">
        <v>9</v>
      </c>
      <c r="E8" s="435"/>
      <c r="F8" s="436" t="s">
        <v>521</v>
      </c>
      <c r="G8" s="437"/>
      <c r="H8" s="172" t="s">
        <v>522</v>
      </c>
      <c r="I8" s="172">
        <v>0.75</v>
      </c>
      <c r="J8" s="166"/>
      <c r="K8" s="163"/>
      <c r="L8" s="163"/>
      <c r="M8" s="163"/>
      <c r="N8" s="163"/>
      <c r="O8" s="163"/>
      <c r="P8" s="163"/>
      <c r="Q8" s="163"/>
      <c r="R8" s="163"/>
      <c r="S8" s="163"/>
      <c r="T8" s="163"/>
      <c r="U8" s="163"/>
      <c r="V8" s="163"/>
      <c r="W8" s="163"/>
      <c r="X8" s="163"/>
      <c r="Y8" s="163"/>
      <c r="Z8" s="163"/>
    </row>
    <row r="9" spans="1:26" ht="71.25" customHeight="1" x14ac:dyDescent="0.2">
      <c r="A9" s="163"/>
      <c r="B9" s="438" t="s">
        <v>10</v>
      </c>
      <c r="C9" s="435"/>
      <c r="D9" s="436" t="s">
        <v>523</v>
      </c>
      <c r="E9" s="435"/>
      <c r="F9" s="436" t="s">
        <v>524</v>
      </c>
      <c r="G9" s="437"/>
      <c r="H9" s="163"/>
      <c r="I9" s="172">
        <v>0.5</v>
      </c>
      <c r="J9" s="166"/>
      <c r="K9" s="163"/>
      <c r="L9" s="163"/>
      <c r="M9" s="163"/>
      <c r="N9" s="163"/>
      <c r="O9" s="163"/>
      <c r="P9" s="163"/>
      <c r="Q9" s="163"/>
      <c r="R9" s="163"/>
      <c r="S9" s="163"/>
      <c r="T9" s="163"/>
      <c r="U9" s="163"/>
      <c r="V9" s="163"/>
      <c r="W9" s="163"/>
      <c r="X9" s="163"/>
      <c r="Y9" s="163"/>
      <c r="Z9" s="163"/>
    </row>
    <row r="10" spans="1:26" ht="97.5" customHeight="1" x14ac:dyDescent="0.2">
      <c r="A10" s="163"/>
      <c r="B10" s="439" t="s">
        <v>11</v>
      </c>
      <c r="C10" s="431"/>
      <c r="D10" s="430" t="s">
        <v>525</v>
      </c>
      <c r="E10" s="431"/>
      <c r="F10" s="430" t="s">
        <v>12</v>
      </c>
      <c r="G10" s="432"/>
      <c r="H10" s="163"/>
      <c r="I10" s="172">
        <v>0.25</v>
      </c>
      <c r="J10" s="166"/>
      <c r="K10" s="163"/>
      <c r="L10" s="163"/>
      <c r="M10" s="163"/>
      <c r="N10" s="163"/>
      <c r="O10" s="163"/>
      <c r="P10" s="163"/>
      <c r="Q10" s="163"/>
      <c r="R10" s="163"/>
      <c r="S10" s="163"/>
      <c r="T10" s="163"/>
      <c r="U10" s="163"/>
      <c r="V10" s="163"/>
      <c r="W10" s="163"/>
      <c r="X10" s="163"/>
      <c r="Y10" s="163"/>
      <c r="Z10" s="163"/>
    </row>
    <row r="11" spans="1:26" ht="26.25" customHeight="1" x14ac:dyDescent="0.2">
      <c r="A11" s="163"/>
      <c r="B11" s="433" t="s">
        <v>526</v>
      </c>
      <c r="C11" s="291"/>
      <c r="D11" s="291"/>
      <c r="E11" s="291"/>
      <c r="F11" s="291"/>
      <c r="G11" s="291"/>
      <c r="H11" s="291"/>
      <c r="I11" s="219"/>
      <c r="J11" s="173"/>
      <c r="K11" s="174"/>
      <c r="L11" s="174"/>
      <c r="M11" s="174"/>
      <c r="N11" s="174"/>
      <c r="O11" s="163"/>
      <c r="P11" s="163"/>
      <c r="Q11" s="163"/>
      <c r="R11" s="163"/>
      <c r="S11" s="163"/>
      <c r="T11" s="163"/>
      <c r="U11" s="163"/>
      <c r="V11" s="163"/>
      <c r="W11" s="163"/>
      <c r="X11" s="163"/>
      <c r="Y11" s="163"/>
      <c r="Z11" s="163"/>
    </row>
    <row r="12" spans="1:26" ht="38.25" customHeight="1" x14ac:dyDescent="0.2">
      <c r="A12" s="163"/>
      <c r="B12" s="165"/>
      <c r="C12" s="165"/>
      <c r="D12" s="163"/>
      <c r="E12" s="163"/>
      <c r="F12" s="163"/>
      <c r="G12" s="163"/>
      <c r="H12" s="163"/>
      <c r="I12" s="163"/>
      <c r="J12" s="166"/>
      <c r="K12" s="163"/>
      <c r="L12" s="163"/>
      <c r="M12" s="163"/>
      <c r="N12" s="163"/>
      <c r="O12" s="163"/>
      <c r="P12" s="163"/>
      <c r="Q12" s="163"/>
      <c r="R12" s="163"/>
      <c r="S12" s="163"/>
      <c r="T12" s="163"/>
      <c r="U12" s="163"/>
      <c r="V12" s="163"/>
      <c r="W12" s="163"/>
      <c r="X12" s="163"/>
      <c r="Y12" s="163"/>
      <c r="Z12" s="163"/>
    </row>
    <row r="13" spans="1:26" ht="42.75" customHeight="1" x14ac:dyDescent="0.2">
      <c r="A13" s="163"/>
      <c r="B13" s="416" t="s">
        <v>527</v>
      </c>
      <c r="C13" s="417" t="s">
        <v>528</v>
      </c>
      <c r="D13" s="418"/>
      <c r="E13" s="418"/>
      <c r="F13" s="419"/>
      <c r="G13" s="420" t="s">
        <v>529</v>
      </c>
      <c r="H13" s="420" t="s">
        <v>530</v>
      </c>
      <c r="I13" s="421" t="s">
        <v>531</v>
      </c>
      <c r="J13" s="166"/>
      <c r="K13" s="423" t="s">
        <v>532</v>
      </c>
      <c r="L13" s="423" t="s">
        <v>533</v>
      </c>
      <c r="M13" s="424" t="s">
        <v>534</v>
      </c>
      <c r="N13" s="426" t="s">
        <v>535</v>
      </c>
      <c r="O13" s="260"/>
      <c r="P13" s="260"/>
      <c r="Q13" s="260"/>
      <c r="R13" s="260"/>
      <c r="S13" s="427"/>
      <c r="T13" s="163"/>
      <c r="U13" s="163"/>
      <c r="V13" s="163"/>
      <c r="W13" s="163"/>
      <c r="X13" s="163"/>
      <c r="Y13" s="163"/>
      <c r="Z13" s="163"/>
    </row>
    <row r="14" spans="1:26" ht="48.75" customHeight="1" x14ac:dyDescent="0.2">
      <c r="A14" s="163"/>
      <c r="B14" s="238"/>
      <c r="C14" s="175" t="s">
        <v>536</v>
      </c>
      <c r="D14" s="175" t="s">
        <v>25</v>
      </c>
      <c r="E14" s="175" t="s">
        <v>537</v>
      </c>
      <c r="F14" s="176" t="s">
        <v>538</v>
      </c>
      <c r="G14" s="239"/>
      <c r="H14" s="239"/>
      <c r="I14" s="422"/>
      <c r="J14" s="166"/>
      <c r="K14" s="245"/>
      <c r="L14" s="245"/>
      <c r="M14" s="425"/>
      <c r="N14" s="177" t="s">
        <v>539</v>
      </c>
      <c r="O14" s="177" t="s">
        <v>540</v>
      </c>
      <c r="P14" s="177" t="s">
        <v>541</v>
      </c>
      <c r="Q14" s="177" t="s">
        <v>542</v>
      </c>
      <c r="R14" s="177" t="s">
        <v>543</v>
      </c>
      <c r="S14" s="178" t="s">
        <v>544</v>
      </c>
      <c r="T14" s="163"/>
      <c r="U14" s="163"/>
      <c r="V14" s="163"/>
      <c r="W14" s="163"/>
      <c r="X14" s="163"/>
      <c r="Y14" s="163"/>
      <c r="Z14" s="163"/>
    </row>
    <row r="15" spans="1:26" ht="99.75" customHeight="1" x14ac:dyDescent="0.2">
      <c r="A15" s="163"/>
      <c r="B15" s="179">
        <f t="shared" ref="B15:B164" si="0">+IF(ISTEXT(D15),J15,"")</f>
        <v>1</v>
      </c>
      <c r="C15" s="180" t="str">
        <f t="array" ref="C15">+IFERROR(INDEX(Hoja1!$A$2:$A$82,MATCH(J15,Hoja1!$H$2:$H$82,0)),"")</f>
        <v>4.3</v>
      </c>
      <c r="D15" s="181" t="str">
        <f>IFERROR(VLOOKUP(C15,Hoja1!$A$2:$H$82,4,0),"")</f>
        <v>Ambiente de Control</v>
      </c>
      <c r="E15" s="181" t="str">
        <f>+IFERROR(VLOOKUP(C15,Hoja1!$A$1:$J$82,10,0),"")</f>
        <v>Compromiso con la competencia de todo el personal, por lo que la gestión del talento humano tiene un carácter estratégico con el despliegue de actividades clave para todo el ciclo de vida del servidor público –ingreso, permanencia y retiro.</v>
      </c>
      <c r="F15" s="181" t="str">
        <f>+IFERROR(VLOOKUP(C15,Hoja1!$A$1:$I$82,3,0),"")</f>
        <v xml:space="preserve"> Evaluación de las actividades relacionadas con la permanencia del personal</v>
      </c>
      <c r="G15" s="182">
        <f>+IFERROR(VLOOKUP(C15,Hoja1!$A$1:$K$82,11,0),"")</f>
        <v>3</v>
      </c>
      <c r="H15" s="183">
        <f>+IFERROR(VLOOKUP(C15,Hoja1!$A$1:$L$82,12,0),"")</f>
        <v>3</v>
      </c>
      <c r="I15" s="184"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166">
        <v>1</v>
      </c>
      <c r="K15" s="185">
        <f>+VLOOKUP(C15,Hoja1!$A$1:$M$82,13,0)</f>
        <v>1</v>
      </c>
      <c r="L15" s="428">
        <f>+AVERAGE(K15:K38)</f>
        <v>0.97916666666666663</v>
      </c>
      <c r="M15" s="186" t="s">
        <v>545</v>
      </c>
      <c r="N15" s="187"/>
      <c r="O15" s="187"/>
      <c r="P15" s="187"/>
      <c r="Q15" s="187"/>
      <c r="R15" s="187"/>
      <c r="S15" s="187"/>
      <c r="T15" s="163"/>
      <c r="U15" s="163"/>
      <c r="V15" s="163"/>
      <c r="W15" s="163"/>
      <c r="X15" s="163"/>
      <c r="Y15" s="163"/>
      <c r="Z15" s="163"/>
    </row>
    <row r="16" spans="1:26" ht="99.75" customHeight="1" x14ac:dyDescent="0.2">
      <c r="A16" s="163"/>
      <c r="B16" s="188">
        <f t="shared" si="0"/>
        <v>2</v>
      </c>
      <c r="C16" s="189" t="str">
        <f t="array" ref="C16">+IFERROR(INDEX(Hoja1!$A$2:$A$82,MATCH(J16,Hoja1!$H$2:$H$82,0)),"")</f>
        <v>4.6</v>
      </c>
      <c r="D16" s="190" t="str">
        <f>IFERROR(VLOOKUP(C16,Hoja1!$A$2:$H$82,4,0),"")</f>
        <v>Ambiente de Control</v>
      </c>
      <c r="E16" s="190"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190" t="str">
        <f>+IFERROR(VLOOKUP(C16,Hoja1!$A$1:$I$82,3,0),"")</f>
        <v xml:space="preserve"> Evaluar el impacto del Plan Institucional de Capacitación - PI</v>
      </c>
      <c r="G16" s="189">
        <f>+IFERROR(VLOOKUP(C16,Hoja1!$A$1:$K$82,11,0),"")</f>
        <v>3</v>
      </c>
      <c r="H16" s="191">
        <f>+IFERROR(VLOOKUP(C16,Hoja1!$A$1:$L$82,12,0),"")</f>
        <v>2</v>
      </c>
      <c r="I16" s="184" t="str">
        <f t="shared" si="1"/>
        <v>Se encuentra presente y funcionando, pero requiere acciones dirigidas a fortalecer  o mejorar su diseño y/o ejecucion.</v>
      </c>
      <c r="J16" s="166">
        <v>2</v>
      </c>
      <c r="K16" s="185">
        <f>+VLOOKUP(C16,Hoja1!$A$1:$M$82,13,0)</f>
        <v>0.5</v>
      </c>
      <c r="L16" s="221"/>
      <c r="M16" s="192" t="s">
        <v>546</v>
      </c>
      <c r="N16" s="193"/>
      <c r="O16" s="193"/>
      <c r="P16" s="193"/>
      <c r="Q16" s="193"/>
      <c r="R16" s="193"/>
      <c r="S16" s="193"/>
      <c r="T16" s="163"/>
      <c r="U16" s="163"/>
      <c r="V16" s="163"/>
      <c r="W16" s="163"/>
      <c r="X16" s="163"/>
      <c r="Y16" s="163"/>
      <c r="Z16" s="163"/>
    </row>
    <row r="17" spans="1:26" ht="99.75" customHeight="1" x14ac:dyDescent="0.2">
      <c r="A17" s="163"/>
      <c r="B17" s="188">
        <f t="shared" si="0"/>
        <v>3</v>
      </c>
      <c r="C17" s="189" t="str">
        <f t="array" ref="C17">+IFERROR(INDEX(Hoja1!$A$2:$A$82,MATCH(J17,Hoja1!$H$2:$H$82,0)),"")</f>
        <v>1.1</v>
      </c>
      <c r="D17" s="190" t="str">
        <f>IFERROR(VLOOKUP(C17,Hoja1!$A$2:$H$82,4,0),"")</f>
        <v>Ambiente de Control</v>
      </c>
      <c r="E17" s="190" t="str">
        <f>+IFERROR(VLOOKUP(C17,Hoja1!$A$1:$J$82,10,0),"")</f>
        <v>La entidad demuestra el compromiso con la integridad (valores) y principios del servicio público</v>
      </c>
      <c r="F17" s="190" t="str">
        <f>+IFERROR(VLOOKUP(C17,Hoja1!$A$1:$I$82,3,0),"")</f>
        <v xml:space="preserve"> Aplicación del Código de Integridad. (incluye análisis de desviaciones, convivencia laboral, temas disciplinarios internos, quejas o denuncias sobres los servidores de la entidad, u otros temas relacionados)</v>
      </c>
      <c r="G17" s="189">
        <f>+IFERROR(VLOOKUP(C17,Hoja1!$A$1:$K$82,11,0),"")</f>
        <v>3</v>
      </c>
      <c r="H17" s="191">
        <f>+IFERROR(VLOOKUP(C17,Hoja1!$A$1:$L$82,12,0),"")</f>
        <v>3</v>
      </c>
      <c r="I17" s="184" t="str">
        <f t="shared" si="1"/>
        <v>Se encuentra presente y funciona correctamente, por lo tanto se requiere acciones o actividades  dirigidas a su mantenimiento dentro del marco de las lineas de defensa.</v>
      </c>
      <c r="J17" s="166">
        <v>3</v>
      </c>
      <c r="K17" s="185">
        <f>+VLOOKUP(C17,Hoja1!$A$1:$M$82,13,0)</f>
        <v>1</v>
      </c>
      <c r="L17" s="221"/>
      <c r="M17" s="186" t="s">
        <v>545</v>
      </c>
      <c r="N17" s="193"/>
      <c r="O17" s="193"/>
      <c r="P17" s="193"/>
      <c r="Q17" s="193"/>
      <c r="R17" s="193"/>
      <c r="S17" s="193"/>
      <c r="T17" s="163"/>
      <c r="U17" s="163"/>
      <c r="V17" s="163"/>
      <c r="W17" s="163"/>
      <c r="X17" s="163"/>
      <c r="Y17" s="163"/>
      <c r="Z17" s="163"/>
    </row>
    <row r="18" spans="1:26" ht="99.75" customHeight="1" x14ac:dyDescent="0.2">
      <c r="A18" s="163"/>
      <c r="B18" s="194">
        <f t="shared" si="0"/>
        <v>4</v>
      </c>
      <c r="C18" s="189" t="str">
        <f t="array" ref="C18">+IFERROR(INDEX(Hoja1!$A$2:$A$82,MATCH(J18,Hoja1!$H$2:$H$82,0)),"")</f>
        <v>1.2</v>
      </c>
      <c r="D18" s="190" t="str">
        <f>IFERROR(VLOOKUP(C18,Hoja1!$A$2:$H$82,4,0),"")</f>
        <v>Ambiente de Control</v>
      </c>
      <c r="E18" s="190" t="str">
        <f>+IFERROR(VLOOKUP(C18,Hoja1!$A$1:$J$82,10,0),"")</f>
        <v>La entidad demuestra el compromiso con la integridad (valores) y principios del servicio público</v>
      </c>
      <c r="F18" s="190" t="str">
        <f>+IFERROR(VLOOKUP(C18,Hoja1!$A$1:$I$82,3,0),"")</f>
        <v xml:space="preserve"> Mecanismos para el manejo de conflictos de interés.</v>
      </c>
      <c r="G18" s="189">
        <f>+IFERROR(VLOOKUP(C18,Hoja1!$A$1:$K$82,11,0),"")</f>
        <v>3</v>
      </c>
      <c r="H18" s="191">
        <f>+IFERROR(VLOOKUP(C18,Hoja1!$A$1:$L$82,12,0),"")</f>
        <v>3</v>
      </c>
      <c r="I18" s="184" t="str">
        <f t="shared" si="1"/>
        <v>Se encuentra presente y funciona correctamente, por lo tanto se requiere acciones o actividades  dirigidas a su mantenimiento dentro del marco de las lineas de defensa.</v>
      </c>
      <c r="J18" s="166">
        <v>4</v>
      </c>
      <c r="K18" s="185">
        <f>+VLOOKUP(C18,Hoja1!$A$1:$M$82,13,0)</f>
        <v>1</v>
      </c>
      <c r="L18" s="221"/>
      <c r="M18" s="186" t="s">
        <v>545</v>
      </c>
      <c r="N18" s="193"/>
      <c r="O18" s="193"/>
      <c r="P18" s="193"/>
      <c r="Q18" s="193"/>
      <c r="R18" s="193"/>
      <c r="S18" s="193"/>
      <c r="T18" s="163"/>
      <c r="U18" s="163"/>
      <c r="V18" s="163"/>
      <c r="W18" s="163"/>
      <c r="X18" s="163"/>
      <c r="Y18" s="163"/>
      <c r="Z18" s="163"/>
    </row>
    <row r="19" spans="1:26" ht="99.75" customHeight="1" x14ac:dyDescent="0.2">
      <c r="A19" s="163"/>
      <c r="B19" s="188">
        <f t="shared" si="0"/>
        <v>5</v>
      </c>
      <c r="C19" s="189" t="str">
        <f t="array" ref="C19">+IFERROR(INDEX(Hoja1!$A$2:$A$82,MATCH(J19,Hoja1!$H$2:$H$82,0)),"")</f>
        <v>1.3</v>
      </c>
      <c r="D19" s="190" t="str">
        <f>IFERROR(VLOOKUP(C19,Hoja1!$A$2:$H$82,4,0),"")</f>
        <v>Ambiente de Control</v>
      </c>
      <c r="E19" s="190" t="str">
        <f>+IFERROR(VLOOKUP(C19,Hoja1!$A$1:$J$82,10,0),"")</f>
        <v>La entidad demuestra el compromiso con la integridad (valores) y principios del servicio público</v>
      </c>
      <c r="F19" s="190" t="str">
        <f>+IFERROR(VLOOKUP(C19,Hoja1!$A$1:$I$82,3,0),"")</f>
        <v xml:space="preserve"> Mecanismos frente a la detección y prevención del uso inadecuado de información privilegiada u otras situaciones que puedan implicar riesgos para la entidad</v>
      </c>
      <c r="G19" s="189">
        <f>+IFERROR(VLOOKUP(C19,Hoja1!$A$1:$K$82,11,0),"")</f>
        <v>3</v>
      </c>
      <c r="H19" s="191">
        <f>+IFERROR(VLOOKUP(C19,Hoja1!$A$1:$L$82,12,0),"")</f>
        <v>3</v>
      </c>
      <c r="I19" s="184" t="str">
        <f t="shared" si="1"/>
        <v>Se encuentra presente y funciona correctamente, por lo tanto se requiere acciones o actividades  dirigidas a su mantenimiento dentro del marco de las lineas de defensa.</v>
      </c>
      <c r="J19" s="166">
        <v>5</v>
      </c>
      <c r="K19" s="185">
        <f>+VLOOKUP(C19,Hoja1!$A$1:$M$82,13,0)</f>
        <v>1</v>
      </c>
      <c r="L19" s="221"/>
      <c r="M19" s="186" t="s">
        <v>545</v>
      </c>
      <c r="N19" s="193"/>
      <c r="O19" s="193"/>
      <c r="P19" s="193"/>
      <c r="Q19" s="193"/>
      <c r="R19" s="193"/>
      <c r="S19" s="193"/>
      <c r="T19" s="163"/>
      <c r="U19" s="163"/>
      <c r="V19" s="163"/>
      <c r="W19" s="163"/>
      <c r="X19" s="163"/>
      <c r="Y19" s="163"/>
      <c r="Z19" s="163"/>
    </row>
    <row r="20" spans="1:26" ht="99.75" customHeight="1" x14ac:dyDescent="0.2">
      <c r="A20" s="163"/>
      <c r="B20" s="194">
        <f t="shared" si="0"/>
        <v>6</v>
      </c>
      <c r="C20" s="189" t="str">
        <f t="array" ref="C20">+IFERROR(INDEX(Hoja1!$A$2:$A$82,MATCH(J20,Hoja1!$H$2:$H$82,0)),"")</f>
        <v>1.4</v>
      </c>
      <c r="D20" s="190" t="str">
        <f>IFERROR(VLOOKUP(C20,Hoja1!$A$2:$H$82,4,0),"")</f>
        <v>Ambiente de Control</v>
      </c>
      <c r="E20" s="190" t="str">
        <f>+IFERROR(VLOOKUP(C20,Hoja1!$A$1:$J$82,10,0),"")</f>
        <v>La entidad demuestra el compromiso con la integridad (valores) y principios del servicio público</v>
      </c>
      <c r="F20" s="190" t="str">
        <f>+IFERROR(VLOOKUP(C20,Hoja1!$A$1:$I$82,3,0),"")</f>
        <v xml:space="preserve"> La evaluación de las acciones transversales de integridad, mediante el monitoreo permanente de los riesgos de corrupción.</v>
      </c>
      <c r="G20" s="189">
        <f>+IFERROR(VLOOKUP(C20,Hoja1!$A$1:$K$82,11,0),"")</f>
        <v>3</v>
      </c>
      <c r="H20" s="191">
        <f>+IFERROR(VLOOKUP(C20,Hoja1!$A$1:$L$82,12,0),"")</f>
        <v>3</v>
      </c>
      <c r="I20" s="184" t="str">
        <f t="shared" si="1"/>
        <v>Se encuentra presente y funciona correctamente, por lo tanto se requiere acciones o actividades  dirigidas a su mantenimiento dentro del marco de las lineas de defensa.</v>
      </c>
      <c r="J20" s="166">
        <v>6</v>
      </c>
      <c r="K20" s="185">
        <f>+VLOOKUP(C20,Hoja1!$A$1:$M$82,13,0)</f>
        <v>1</v>
      </c>
      <c r="L20" s="221"/>
      <c r="M20" s="186" t="s">
        <v>545</v>
      </c>
      <c r="N20" s="193"/>
      <c r="O20" s="193"/>
      <c r="P20" s="193"/>
      <c r="Q20" s="193"/>
      <c r="R20" s="193"/>
      <c r="S20" s="193"/>
      <c r="T20" s="163"/>
      <c r="U20" s="163"/>
      <c r="V20" s="163"/>
      <c r="W20" s="163"/>
      <c r="X20" s="163"/>
      <c r="Y20" s="163"/>
      <c r="Z20" s="163"/>
    </row>
    <row r="21" spans="1:26" ht="99.75" customHeight="1" x14ac:dyDescent="0.2">
      <c r="A21" s="163"/>
      <c r="B21" s="188">
        <f t="shared" si="0"/>
        <v>7</v>
      </c>
      <c r="C21" s="189" t="str">
        <f t="array" ref="C21">+IFERROR(INDEX(Hoja1!$A$2:$A$82,MATCH(J21,Hoja1!$H$2:$H$82,0)),"")</f>
        <v>1.5</v>
      </c>
      <c r="D21" s="190" t="str">
        <f>IFERROR(VLOOKUP(C21,Hoja1!$A$2:$H$82,4,0),"")</f>
        <v>Ambiente de Control</v>
      </c>
      <c r="E21" s="190" t="str">
        <f>+IFERROR(VLOOKUP(C21,Hoja1!$A$1:$J$82,10,0),"")</f>
        <v>La entidad demuestra el compromiso con la integridad (valores) y principios del servicio público</v>
      </c>
      <c r="F21" s="190" t="str">
        <f>+IFERROR(VLOOKUP(C21,Hoja1!$A$1:$I$82,3,0),"")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1" s="189">
        <f>+IFERROR(VLOOKUP(C21,Hoja1!$A$1:$K$82,11,0),"")</f>
        <v>3</v>
      </c>
      <c r="H21" s="195">
        <f>+IFERROR(VLOOKUP(C21,Hoja1!$A$1:$L$82,12,0),"")</f>
        <v>3</v>
      </c>
      <c r="I21" s="184" t="str">
        <f t="shared" si="1"/>
        <v>Se encuentra presente y funciona correctamente, por lo tanto se requiere acciones o actividades  dirigidas a su mantenimiento dentro del marco de las lineas de defensa.</v>
      </c>
      <c r="J21" s="166">
        <v>7</v>
      </c>
      <c r="K21" s="185">
        <f>+VLOOKUP(C21,Hoja1!$A$1:$M$82,13,0)</f>
        <v>1</v>
      </c>
      <c r="L21" s="221"/>
      <c r="M21" s="186" t="s">
        <v>545</v>
      </c>
      <c r="N21" s="193"/>
      <c r="O21" s="193"/>
      <c r="P21" s="193"/>
      <c r="Q21" s="193"/>
      <c r="R21" s="193"/>
      <c r="S21" s="193"/>
      <c r="T21" s="163"/>
      <c r="U21" s="163"/>
      <c r="V21" s="163"/>
      <c r="W21" s="163"/>
      <c r="X21" s="163"/>
      <c r="Y21" s="163"/>
      <c r="Z21" s="163"/>
    </row>
    <row r="22" spans="1:26" ht="99.75" customHeight="1" x14ac:dyDescent="0.2">
      <c r="A22" s="163"/>
      <c r="B22" s="188">
        <f t="shared" si="0"/>
        <v>8</v>
      </c>
      <c r="C22" s="189" t="str">
        <f t="array" ref="C22">+IFERROR(INDEX(Hoja1!$A$2:$A$82,MATCH(J22,Hoja1!$H$2:$H$82,0)),"")</f>
        <v>2.1</v>
      </c>
      <c r="D22" s="190" t="str">
        <f>IFERROR(VLOOKUP(C22,Hoja1!$A$2:$H$82,4,0),"")</f>
        <v>Ambiente de Control</v>
      </c>
      <c r="E22" s="190" t="str">
        <f>+IFERROR(VLOOKUP(C22,Hoja1!$A$1:$J$82,10,0),"")</f>
        <v xml:space="preserve">Aplicación de mecanismos para ejercer una adecuada supervisión del Sistema de Control Interno </v>
      </c>
      <c r="F22" s="190" t="str">
        <f>+IFERROR(VLOOKUP(C22,Hoja1!$A$1:$I$82,3,0),"")</f>
        <v xml:space="preserve"> Creación o actualización del Comité Institucional de Coordinación de Control Interno (incluye ajustes en periodicidad para reunión, articulación con el Comité Institucional de Gestión y Desempeño)</v>
      </c>
      <c r="G22" s="189">
        <f>+IFERROR(VLOOKUP(C22,Hoja1!$A$1:$K$82,11,0),"")</f>
        <v>3</v>
      </c>
      <c r="H22" s="191">
        <f>+IFERROR(VLOOKUP(C22,Hoja1!$A$1:$L$82,12,0),"")</f>
        <v>3</v>
      </c>
      <c r="I22" s="184" t="str">
        <f t="shared" si="1"/>
        <v>Se encuentra presente y funciona correctamente, por lo tanto se requiere acciones o actividades  dirigidas a su mantenimiento dentro del marco de las lineas de defensa.</v>
      </c>
      <c r="J22" s="166">
        <v>8</v>
      </c>
      <c r="K22" s="185">
        <f>+VLOOKUP(C22,Hoja1!$A$1:$M$82,13,0)</f>
        <v>1</v>
      </c>
      <c r="L22" s="221"/>
      <c r="M22" s="186" t="s">
        <v>545</v>
      </c>
      <c r="N22" s="193"/>
      <c r="O22" s="193"/>
      <c r="P22" s="193"/>
      <c r="Q22" s="193"/>
      <c r="R22" s="193"/>
      <c r="S22" s="193"/>
      <c r="T22" s="163"/>
      <c r="U22" s="163"/>
      <c r="V22" s="163"/>
      <c r="W22" s="163"/>
      <c r="X22" s="163"/>
      <c r="Y22" s="163"/>
      <c r="Z22" s="163"/>
    </row>
    <row r="23" spans="1:26" ht="99.75" customHeight="1" x14ac:dyDescent="0.2">
      <c r="A23" s="163"/>
      <c r="B23" s="188">
        <f t="shared" si="0"/>
        <v>9</v>
      </c>
      <c r="C23" s="189" t="str">
        <f t="array" ref="C23">+IFERROR(INDEX(Hoja1!$A$2:$A$82,MATCH(J23,Hoja1!$H$2:$H$82,0)),"")</f>
        <v>2.2</v>
      </c>
      <c r="D23" s="190" t="str">
        <f>IFERROR(VLOOKUP(C23,Hoja1!$A$2:$H$82,4,0),"")</f>
        <v>Ambiente de Control</v>
      </c>
      <c r="E23" s="190" t="str">
        <f>+IFERROR(VLOOKUP(C23,Hoja1!$A$1:$J$82,10,0),"")</f>
        <v xml:space="preserve">Aplicación de mecanismos para ejercer una adecuada supervisión del Sistema de Control Interno </v>
      </c>
      <c r="F23" s="190" t="str">
        <f>+IFERROR(VLOOKUP(C23,Hoja1!$A$1:$I$82,3,0),"")</f>
        <v xml:space="preserve"> Definición y documentación del Esquema de Líneas de Defens</v>
      </c>
      <c r="G23" s="189">
        <f>+IFERROR(VLOOKUP(C23,Hoja1!$A$1:$K$82,11,0),"")</f>
        <v>3</v>
      </c>
      <c r="H23" s="191">
        <f>+IFERROR(VLOOKUP(C23,Hoja1!$A$1:$L$82,12,0),"")</f>
        <v>3</v>
      </c>
      <c r="I23" s="184" t="str">
        <f t="shared" si="1"/>
        <v>Se encuentra presente y funciona correctamente, por lo tanto se requiere acciones o actividades  dirigidas a su mantenimiento dentro del marco de las lineas de defensa.</v>
      </c>
      <c r="J23" s="166">
        <v>9</v>
      </c>
      <c r="K23" s="185">
        <f>+VLOOKUP(C23,Hoja1!$A$1:$M$82,13,0)</f>
        <v>1</v>
      </c>
      <c r="L23" s="221"/>
      <c r="M23" s="186" t="s">
        <v>545</v>
      </c>
      <c r="N23" s="193"/>
      <c r="O23" s="193"/>
      <c r="P23" s="193"/>
      <c r="Q23" s="193"/>
      <c r="R23" s="193"/>
      <c r="S23" s="193"/>
      <c r="T23" s="163"/>
      <c r="U23" s="163"/>
      <c r="V23" s="163"/>
      <c r="W23" s="163"/>
      <c r="X23" s="163"/>
      <c r="Y23" s="163"/>
      <c r="Z23" s="163"/>
    </row>
    <row r="24" spans="1:26" ht="99.75" customHeight="1" x14ac:dyDescent="0.2">
      <c r="A24" s="163"/>
      <c r="B24" s="194">
        <f t="shared" si="0"/>
        <v>10</v>
      </c>
      <c r="C24" s="189" t="str">
        <f t="array" ref="C24">+IFERROR(INDEX(Hoja1!$A$2:$A$82,MATCH(J24,Hoja1!$H$2:$H$82,0)),"")</f>
        <v>2.3</v>
      </c>
      <c r="D24" s="190" t="str">
        <f>IFERROR(VLOOKUP(C24,Hoja1!$A$2:$H$82,4,0),"")</f>
        <v>Ambiente de Control</v>
      </c>
      <c r="E24" s="190" t="str">
        <f>+IFERROR(VLOOKUP(C24,Hoja1!$A$1:$J$82,10,0),"")</f>
        <v xml:space="preserve">Aplicación de mecanismos para ejercer una adecuada supervisión del Sistema de Control Interno </v>
      </c>
      <c r="F24" s="190" t="str">
        <f>+IFERROR(VLOOKUP(C24,Hoja1!$A$1:$I$82,3,0),"")</f>
        <v xml:space="preserve"> Definición de líneas de reporte en temas clave para la toma de decisiones, atendiendo el Esquema de Líneas de Defens</v>
      </c>
      <c r="G24" s="189">
        <f>+IFERROR(VLOOKUP(C24,Hoja1!$A$1:$K$82,11,0),"")</f>
        <v>3</v>
      </c>
      <c r="H24" s="191">
        <f>+IFERROR(VLOOKUP(C24,Hoja1!$A$1:$L$82,12,0),"")</f>
        <v>3</v>
      </c>
      <c r="I24" s="184" t="str">
        <f t="shared" si="1"/>
        <v>Se encuentra presente y funciona correctamente, por lo tanto se requiere acciones o actividades  dirigidas a su mantenimiento dentro del marco de las lineas de defensa.</v>
      </c>
      <c r="J24" s="166">
        <v>10</v>
      </c>
      <c r="K24" s="185">
        <f>+VLOOKUP(C24,Hoja1!$A$1:$M$82,13,0)</f>
        <v>1</v>
      </c>
      <c r="L24" s="221"/>
      <c r="M24" s="186" t="s">
        <v>545</v>
      </c>
      <c r="N24" s="193"/>
      <c r="O24" s="193"/>
      <c r="P24" s="193"/>
      <c r="Q24" s="193"/>
      <c r="R24" s="193"/>
      <c r="S24" s="193"/>
      <c r="T24" s="163"/>
      <c r="U24" s="163"/>
      <c r="V24" s="163"/>
      <c r="W24" s="163"/>
      <c r="X24" s="163"/>
      <c r="Y24" s="163"/>
      <c r="Z24" s="163"/>
    </row>
    <row r="25" spans="1:26" ht="99.75" customHeight="1" x14ac:dyDescent="0.2">
      <c r="A25" s="163"/>
      <c r="B25" s="188">
        <f t="shared" si="0"/>
        <v>11</v>
      </c>
      <c r="C25" s="189" t="str">
        <f t="array" ref="C25">+IFERROR(INDEX(Hoja1!$A$2:$A$82,MATCH(J25,Hoja1!$H$2:$H$82,0)),"")</f>
        <v>3.1</v>
      </c>
      <c r="D25" s="190" t="str">
        <f>IFERROR(VLOOKUP(C25,Hoja1!$A$2:$H$82,4,0),"")</f>
        <v>Ambiente de Control</v>
      </c>
      <c r="E25" s="190"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190" t="str">
        <f>+IFERROR(VLOOKUP(C25,Hoja1!$A$1:$I$82,3,0),"")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5" s="189">
        <f>+IFERROR(VLOOKUP(C25,Hoja1!$A$1:$K$82,11,0),"")</f>
        <v>3</v>
      </c>
      <c r="H25" s="191">
        <f>+IFERROR(VLOOKUP(C25,Hoja1!$A$1:$L$82,12,0),"")</f>
        <v>3</v>
      </c>
      <c r="I25" s="184" t="str">
        <f t="shared" si="1"/>
        <v>Se encuentra presente y funciona correctamente, por lo tanto se requiere acciones o actividades  dirigidas a su mantenimiento dentro del marco de las lineas de defensa.</v>
      </c>
      <c r="J25" s="166">
        <v>11</v>
      </c>
      <c r="K25" s="185">
        <f>+VLOOKUP(C25,Hoja1!$A$1:$M$82,13,0)</f>
        <v>1</v>
      </c>
      <c r="L25" s="221"/>
      <c r="M25" s="186" t="s">
        <v>545</v>
      </c>
      <c r="N25" s="193"/>
      <c r="O25" s="193"/>
      <c r="P25" s="193"/>
      <c r="Q25" s="193"/>
      <c r="R25" s="193"/>
      <c r="S25" s="193"/>
      <c r="T25" s="163"/>
      <c r="U25" s="163"/>
      <c r="V25" s="163"/>
      <c r="W25" s="163"/>
      <c r="X25" s="163"/>
      <c r="Y25" s="163"/>
      <c r="Z25" s="163"/>
    </row>
    <row r="26" spans="1:26" ht="99.75" customHeight="1" x14ac:dyDescent="0.2">
      <c r="A26" s="163"/>
      <c r="B26" s="194">
        <f t="shared" si="0"/>
        <v>12</v>
      </c>
      <c r="C26" s="189" t="str">
        <f t="array" ref="C26">+IFERROR(INDEX(Hoja1!$A$2:$A$82,MATCH(J26,Hoja1!$H$2:$H$82,0)),"")</f>
        <v>3.2</v>
      </c>
      <c r="D26" s="190" t="str">
        <f>IFERROR(VLOOKUP(C26,Hoja1!$A$2:$H$82,4,0),"")</f>
        <v>Ambiente de Control</v>
      </c>
      <c r="E26" s="190" t="str">
        <f>+IFERROR(VLOOKUP(C26,Hoja1!$A$1:$J$82,10,0),"")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6" s="190" t="str">
        <f>+IFERROR(VLOOKUP(C26,Hoja1!$A$1:$I$82,3,0),"")</f>
        <v xml:space="preserve"> La Alta Dirección frente a la política de Administración del Riesgo definen los niveles de aceptación del riesgo, teniendo en cuenta cada uno de los objetivos establecidos.</v>
      </c>
      <c r="G26" s="189">
        <f>+IFERROR(VLOOKUP(C26,Hoja1!$A$1:$K$82,11,0),"")</f>
        <v>3</v>
      </c>
      <c r="H26" s="191">
        <f>+IFERROR(VLOOKUP(C26,Hoja1!$A$1:$L$82,12,0),"")</f>
        <v>3</v>
      </c>
      <c r="I26" s="184" t="str">
        <f t="shared" si="1"/>
        <v>Se encuentra presente y funciona correctamente, por lo tanto se requiere acciones o actividades  dirigidas a su mantenimiento dentro del marco de las lineas de defensa.</v>
      </c>
      <c r="J26" s="166">
        <v>12</v>
      </c>
      <c r="K26" s="185">
        <f>+VLOOKUP(C26,Hoja1!$A$1:$M$82,13,0)</f>
        <v>1</v>
      </c>
      <c r="L26" s="221"/>
      <c r="M26" s="186" t="s">
        <v>545</v>
      </c>
      <c r="N26" s="193"/>
      <c r="O26" s="193"/>
      <c r="P26" s="193"/>
      <c r="Q26" s="193"/>
      <c r="R26" s="193"/>
      <c r="S26" s="193"/>
      <c r="T26" s="163"/>
      <c r="U26" s="163"/>
      <c r="V26" s="163"/>
      <c r="W26" s="163"/>
      <c r="X26" s="163"/>
      <c r="Y26" s="163"/>
      <c r="Z26" s="163"/>
    </row>
    <row r="27" spans="1:26" ht="99.75" customHeight="1" x14ac:dyDescent="0.2">
      <c r="A27" s="163"/>
      <c r="B27" s="188">
        <f t="shared" si="0"/>
        <v>13</v>
      </c>
      <c r="C27" s="189" t="str">
        <f t="array" ref="C27">+IFERROR(INDEX(Hoja1!$A$2:$A$82,MATCH(J27,Hoja1!$H$2:$H$82,0)),"")</f>
        <v>3.3</v>
      </c>
      <c r="D27" s="190" t="str">
        <f>IFERROR(VLOOKUP(C27,Hoja1!$A$2:$H$82,4,0),"")</f>
        <v>Ambiente de Control</v>
      </c>
      <c r="E27" s="190" t="str">
        <f>+IFERROR(VLOOKUP(C27,Hoja1!$A$1:$J$82,10,0),"")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7" s="190" t="str">
        <f>+IFERROR(VLOOKUP(C27,Hoja1!$A$1:$I$82,3,0),"")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7" s="189">
        <f>+IFERROR(VLOOKUP(C27,Hoja1!$A$1:$K$82,11,0),"")</f>
        <v>3</v>
      </c>
      <c r="H27" s="191">
        <f>+IFERROR(VLOOKUP(C27,Hoja1!$A$1:$L$82,12,0),"")</f>
        <v>3</v>
      </c>
      <c r="I27" s="184" t="str">
        <f t="shared" si="1"/>
        <v>Se encuentra presente y funciona correctamente, por lo tanto se requiere acciones o actividades  dirigidas a su mantenimiento dentro del marco de las lineas de defensa.</v>
      </c>
      <c r="J27" s="166">
        <v>13</v>
      </c>
      <c r="K27" s="185">
        <f>+VLOOKUP(C27,Hoja1!$A$1:$M$82,13,0)</f>
        <v>1</v>
      </c>
      <c r="L27" s="221"/>
      <c r="M27" s="186" t="s">
        <v>545</v>
      </c>
      <c r="N27" s="193"/>
      <c r="O27" s="193"/>
      <c r="P27" s="193"/>
      <c r="Q27" s="193"/>
      <c r="R27" s="193"/>
      <c r="S27" s="193"/>
      <c r="T27" s="163"/>
      <c r="U27" s="163"/>
      <c r="V27" s="163"/>
      <c r="W27" s="163"/>
      <c r="X27" s="163"/>
      <c r="Y27" s="163"/>
      <c r="Z27" s="163"/>
    </row>
    <row r="28" spans="1:26" ht="99.75" customHeight="1" x14ac:dyDescent="0.2">
      <c r="A28" s="163"/>
      <c r="B28" s="188">
        <f t="shared" si="0"/>
        <v>14</v>
      </c>
      <c r="C28" s="189" t="str">
        <f t="array" ref="C28">+IFERROR(INDEX(Hoja1!$A$2:$A$82,MATCH(J28,Hoja1!$H$2:$H$82,0)),"")</f>
        <v>4.1</v>
      </c>
      <c r="D28" s="190" t="str">
        <f>IFERROR(VLOOKUP(C28,Hoja1!$A$2:$H$82,4,0),"")</f>
        <v>Ambiente de Control</v>
      </c>
      <c r="E28" s="190"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190" t="str">
        <f>+IFERROR(VLOOKUP(C28,Hoja1!$A$1:$I$82,3,0),"")</f>
        <v xml:space="preserve"> Evaluación de la Planeación Estratégica del Talento Humano</v>
      </c>
      <c r="G28" s="189">
        <f>+IFERROR(VLOOKUP(C28,Hoja1!$A$1:$K$82,11,0),"")</f>
        <v>3</v>
      </c>
      <c r="H28" s="191">
        <f>+IFERROR(VLOOKUP(C28,Hoja1!$A$1:$L$82,12,0),"")</f>
        <v>3</v>
      </c>
      <c r="I28" s="184" t="str">
        <f t="shared" si="1"/>
        <v>Se encuentra presente y funciona correctamente, por lo tanto se requiere acciones o actividades  dirigidas a su mantenimiento dentro del marco de las lineas de defensa.</v>
      </c>
      <c r="J28" s="166">
        <v>14</v>
      </c>
      <c r="K28" s="185">
        <f>+VLOOKUP(C28,Hoja1!$A$1:$M$82,13,0)</f>
        <v>1</v>
      </c>
      <c r="L28" s="221"/>
      <c r="M28" s="186" t="s">
        <v>545</v>
      </c>
      <c r="N28" s="193"/>
      <c r="O28" s="193"/>
      <c r="P28" s="193"/>
      <c r="Q28" s="193"/>
      <c r="R28" s="193"/>
      <c r="S28" s="193"/>
      <c r="T28" s="163"/>
      <c r="U28" s="163"/>
      <c r="V28" s="163"/>
      <c r="W28" s="163"/>
      <c r="X28" s="163"/>
      <c r="Y28" s="163"/>
      <c r="Z28" s="163"/>
    </row>
    <row r="29" spans="1:26" ht="99.75" customHeight="1" x14ac:dyDescent="0.2">
      <c r="A29" s="163"/>
      <c r="B29" s="188">
        <f t="shared" si="0"/>
        <v>15</v>
      </c>
      <c r="C29" s="189" t="str">
        <f t="array" ref="C29">+IFERROR(INDEX(Hoja1!$A$2:$A$82,MATCH(J29,Hoja1!$H$2:$H$82,0)),"")</f>
        <v>4.2</v>
      </c>
      <c r="D29" s="190" t="str">
        <f>IFERROR(VLOOKUP(C29,Hoja1!$A$2:$H$82,4,0),"")</f>
        <v>Ambiente de Control</v>
      </c>
      <c r="E29" s="190"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190" t="str">
        <f>+IFERROR(VLOOKUP(C29,Hoja1!$A$1:$I$82,3,0),"")</f>
        <v xml:space="preserve"> Evaluación de las actividades relacionadas con el Ingreso del personal</v>
      </c>
      <c r="G29" s="189">
        <f>+IFERROR(VLOOKUP(C29,Hoja1!$A$1:$K$82,11,0),"")</f>
        <v>3</v>
      </c>
      <c r="H29" s="191">
        <f>+IFERROR(VLOOKUP(C29,Hoja1!$A$1:$L$82,12,0),"")</f>
        <v>3</v>
      </c>
      <c r="I29" s="184" t="str">
        <f t="shared" si="1"/>
        <v>Se encuentra presente y funciona correctamente, por lo tanto se requiere acciones o actividades  dirigidas a su mantenimiento dentro del marco de las lineas de defensa.</v>
      </c>
      <c r="J29" s="166">
        <v>15</v>
      </c>
      <c r="K29" s="185">
        <f>+VLOOKUP(C29,Hoja1!$A$1:$M$82,13,0)</f>
        <v>1</v>
      </c>
      <c r="L29" s="221"/>
      <c r="M29" s="186" t="s">
        <v>545</v>
      </c>
      <c r="N29" s="193"/>
      <c r="O29" s="193"/>
      <c r="P29" s="193"/>
      <c r="Q29" s="193"/>
      <c r="R29" s="193"/>
      <c r="S29" s="193"/>
      <c r="T29" s="163"/>
      <c r="U29" s="163"/>
      <c r="V29" s="163"/>
      <c r="W29" s="163"/>
      <c r="X29" s="163"/>
      <c r="Y29" s="163"/>
      <c r="Z29" s="163"/>
    </row>
    <row r="30" spans="1:26" ht="99.75" customHeight="1" x14ac:dyDescent="0.2">
      <c r="A30" s="163"/>
      <c r="B30" s="194">
        <f t="shared" si="0"/>
        <v>16</v>
      </c>
      <c r="C30" s="189" t="str">
        <f t="array" ref="C30">+IFERROR(INDEX(Hoja1!$A$2:$A$82,MATCH(J30,Hoja1!$H$2:$H$82,0)),"")</f>
        <v>4.4</v>
      </c>
      <c r="D30" s="190" t="str">
        <f>IFERROR(VLOOKUP(C30,Hoja1!$A$2:$H$82,4,0),"")</f>
        <v>Ambiente de Control</v>
      </c>
      <c r="E30" s="190"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190" t="str">
        <f>+IFERROR(VLOOKUP(C30,Hoja1!$A$1:$I$82,3,0),"")</f>
        <v>Analizar si se cuenta con políticas claras y comunicadas relacionadas con la responsabilidad de cada servidor sobre el desarrollo y mantenimiento del control interno (1a línea de defensa</v>
      </c>
      <c r="G30" s="189">
        <f>+IFERROR(VLOOKUP(C30,Hoja1!$A$1:$K$82,11,0),"")</f>
        <v>3</v>
      </c>
      <c r="H30" s="191">
        <f>+IFERROR(VLOOKUP(C30,Hoja1!$A$1:$L$82,12,0),"")</f>
        <v>3</v>
      </c>
      <c r="I30" s="184" t="str">
        <f t="shared" si="1"/>
        <v>Se encuentra presente y funciona correctamente, por lo tanto se requiere acciones o actividades  dirigidas a su mantenimiento dentro del marco de las lineas de defensa.</v>
      </c>
      <c r="J30" s="166">
        <v>16</v>
      </c>
      <c r="K30" s="185">
        <f>+VLOOKUP(C30,Hoja1!$A$1:$M$82,13,0)</f>
        <v>1</v>
      </c>
      <c r="L30" s="221"/>
      <c r="M30" s="186" t="s">
        <v>545</v>
      </c>
      <c r="N30" s="193"/>
      <c r="O30" s="193"/>
      <c r="P30" s="193"/>
      <c r="Q30" s="193"/>
      <c r="R30" s="193"/>
      <c r="S30" s="193"/>
      <c r="T30" s="163"/>
      <c r="U30" s="163"/>
      <c r="V30" s="163"/>
      <c r="W30" s="163"/>
      <c r="X30" s="163"/>
      <c r="Y30" s="163"/>
      <c r="Z30" s="163"/>
    </row>
    <row r="31" spans="1:26" ht="99.75" customHeight="1" x14ac:dyDescent="0.2">
      <c r="A31" s="163"/>
      <c r="B31" s="188">
        <f t="shared" si="0"/>
        <v>17</v>
      </c>
      <c r="C31" s="189" t="str">
        <f t="array" ref="C31">+IFERROR(INDEX(Hoja1!$A$2:$A$82,MATCH(J31,Hoja1!$H$2:$H$82,0)),"")</f>
        <v>4.5</v>
      </c>
      <c r="D31" s="190" t="str">
        <f>IFERROR(VLOOKUP(C31,Hoja1!$A$2:$H$82,4,0),"")</f>
        <v>Ambiente de Control</v>
      </c>
      <c r="E31" s="190"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90" t="str">
        <f>+IFERROR(VLOOKUP(C31,Hoja1!$A$1:$I$82,3,0),"")</f>
        <v xml:space="preserve"> Evaluación de las actividades relacionadas con el retiro del personal</v>
      </c>
      <c r="G31" s="189">
        <f>+IFERROR(VLOOKUP(C31,Hoja1!$A$1:$K$82,11,0),"")</f>
        <v>3</v>
      </c>
      <c r="H31" s="191">
        <f>+IFERROR(VLOOKUP(C31,Hoja1!$A$1:$L$82,12,0),"")</f>
        <v>3</v>
      </c>
      <c r="I31" s="184" t="str">
        <f t="shared" si="1"/>
        <v>Se encuentra presente y funciona correctamente, por lo tanto se requiere acciones o actividades  dirigidas a su mantenimiento dentro del marco de las lineas de defensa.</v>
      </c>
      <c r="J31" s="166">
        <v>17</v>
      </c>
      <c r="K31" s="185">
        <f>+VLOOKUP(C31,Hoja1!$A$1:$M$82,13,0)</f>
        <v>1</v>
      </c>
      <c r="L31" s="221"/>
      <c r="M31" s="186" t="s">
        <v>545</v>
      </c>
      <c r="N31" s="193"/>
      <c r="O31" s="193"/>
      <c r="P31" s="193"/>
      <c r="Q31" s="193"/>
      <c r="R31" s="193"/>
      <c r="S31" s="193"/>
      <c r="T31" s="163"/>
      <c r="U31" s="163"/>
      <c r="V31" s="163"/>
      <c r="W31" s="163"/>
      <c r="X31" s="163"/>
      <c r="Y31" s="163"/>
      <c r="Z31" s="163"/>
    </row>
    <row r="32" spans="1:26" ht="99.75" customHeight="1" x14ac:dyDescent="0.2">
      <c r="A32" s="163"/>
      <c r="B32" s="194">
        <f t="shared" si="0"/>
        <v>18</v>
      </c>
      <c r="C32" s="189" t="str">
        <f t="array" ref="C32">+IFERROR(INDEX(Hoja1!$A$2:$A$82,MATCH(J32,Hoja1!$H$2:$H$82,0)),"")</f>
        <v>5.1</v>
      </c>
      <c r="D32" s="190" t="str">
        <f>IFERROR(VLOOKUP(C32,Hoja1!$A$2:$H$82,4,0),"")</f>
        <v>Ambiente de Control</v>
      </c>
      <c r="E32" s="190" t="str">
        <f>+IFERROR(VLOOKUP(C32,Hoja1!$A$1:$J$82,10,0),"")</f>
        <v>La entidad establece líneas de reporte dentro de la entidad para evaluar el funcionamiento del Sistema de Control Interno.</v>
      </c>
      <c r="F32" s="190" t="str">
        <f>+IFERROR(VLOOKUP(C32,Hoja1!$A$1:$I$82,3,0),"")</f>
        <v xml:space="preserve"> Acorde con la estructura del Esquema de Líneas de Defensa se han definido estándares de reporte, periodicidad y responsables frente a diferentes temas críticos de la entidad</v>
      </c>
      <c r="G32" s="189">
        <f>+IFERROR(VLOOKUP(C32,Hoja1!$A$1:$K$82,11,0),"")</f>
        <v>3</v>
      </c>
      <c r="H32" s="191">
        <f>+IFERROR(VLOOKUP(C32,Hoja1!$A$1:$L$82,12,0),"")</f>
        <v>3</v>
      </c>
      <c r="I32" s="184" t="str">
        <f t="shared" si="1"/>
        <v>Se encuentra presente y funciona correctamente, por lo tanto se requiere acciones o actividades  dirigidas a su mantenimiento dentro del marco de las lineas de defensa.</v>
      </c>
      <c r="J32" s="166">
        <v>18</v>
      </c>
      <c r="K32" s="185">
        <f>+VLOOKUP(C32,Hoja1!$A$1:$M$82,13,0)</f>
        <v>1</v>
      </c>
      <c r="L32" s="221"/>
      <c r="M32" s="186" t="s">
        <v>545</v>
      </c>
      <c r="N32" s="193"/>
      <c r="O32" s="193"/>
      <c r="P32" s="193"/>
      <c r="Q32" s="193"/>
      <c r="R32" s="193"/>
      <c r="S32" s="193"/>
      <c r="T32" s="163"/>
      <c r="U32" s="163"/>
      <c r="V32" s="163"/>
      <c r="W32" s="163"/>
      <c r="X32" s="163"/>
      <c r="Y32" s="163"/>
      <c r="Z32" s="163"/>
    </row>
    <row r="33" spans="1:26" ht="99.75" customHeight="1" x14ac:dyDescent="0.2">
      <c r="A33" s="163"/>
      <c r="B33" s="188">
        <f t="shared" si="0"/>
        <v>19</v>
      </c>
      <c r="C33" s="189" t="str">
        <f t="array" ref="C33">+IFERROR(INDEX(Hoja1!$A$2:$A$82,MATCH(J33,Hoja1!$H$2:$H$82,0)),"")</f>
        <v>5.2</v>
      </c>
      <c r="D33" s="190" t="str">
        <f>IFERROR(VLOOKUP(C33,Hoja1!$A$2:$H$82,4,0),"")</f>
        <v>Ambiente de Control</v>
      </c>
      <c r="E33" s="190" t="str">
        <f>+IFERROR(VLOOKUP(C33,Hoja1!$A$1:$J$82,10,0),"")</f>
        <v>La entidad establece líneas de reporte dentro de la entidad para evaluar el funcionamiento del Sistema de Control Interno.</v>
      </c>
      <c r="F33" s="190" t="str">
        <f>+IFERROR(VLOOKUP(C33,Hoja1!$A$1:$I$82,3,0),"")</f>
        <v xml:space="preserve"> La Alta Dirección analiza la información asociada con la generación de reportes financieros</v>
      </c>
      <c r="G33" s="189">
        <f>+IFERROR(VLOOKUP(C33,Hoja1!$A$1:$K$82,11,0),"")</f>
        <v>3</v>
      </c>
      <c r="H33" s="191">
        <f>+IFERROR(VLOOKUP(C33,Hoja1!$A$1:$L$82,12,0),"")</f>
        <v>3</v>
      </c>
      <c r="I33" s="184" t="str">
        <f t="shared" si="1"/>
        <v>Se encuentra presente y funciona correctamente, por lo tanto se requiere acciones o actividades  dirigidas a su mantenimiento dentro del marco de las lineas de defensa.</v>
      </c>
      <c r="J33" s="166">
        <v>19</v>
      </c>
      <c r="K33" s="185">
        <f>+VLOOKUP(C33,Hoja1!$A$1:$M$82,13,0)</f>
        <v>1</v>
      </c>
      <c r="L33" s="221"/>
      <c r="M33" s="186" t="s">
        <v>545</v>
      </c>
      <c r="N33" s="193"/>
      <c r="O33" s="193"/>
      <c r="P33" s="193"/>
      <c r="Q33" s="193"/>
      <c r="R33" s="193"/>
      <c r="S33" s="193"/>
      <c r="T33" s="163"/>
      <c r="U33" s="163"/>
      <c r="V33" s="163"/>
      <c r="W33" s="163"/>
      <c r="X33" s="163"/>
      <c r="Y33" s="163"/>
      <c r="Z33" s="163"/>
    </row>
    <row r="34" spans="1:26" ht="99.75" customHeight="1" x14ac:dyDescent="0.2">
      <c r="A34" s="163"/>
      <c r="B34" s="188">
        <f t="shared" si="0"/>
        <v>20</v>
      </c>
      <c r="C34" s="189" t="str">
        <f t="array" ref="C34">+IFERROR(INDEX(Hoja1!$A$2:$A$82,MATCH(J34,Hoja1!$H$2:$H$82,0)),"")</f>
        <v>5.3</v>
      </c>
      <c r="D34" s="190" t="str">
        <f>IFERROR(VLOOKUP(C34,Hoja1!$A$2:$H$82,4,0),"")</f>
        <v>Ambiente de Control</v>
      </c>
      <c r="E34" s="190" t="str">
        <f>+IFERROR(VLOOKUP(C34,Hoja1!$A$1:$J$82,10,0),"")</f>
        <v>La entidad establece líneas de reporte dentro de la entidad para evaluar el funcionamiento del Sistema de Control Interno.</v>
      </c>
      <c r="F34" s="190" t="str">
        <f>+IFERROR(VLOOKUP(C34,Hoja1!$A$1:$I$82,3,0),"")</f>
        <v xml:space="preserve"> Teniendo en cuenta la información suministrada por la 2a y 3a línea de defensa se toman decisiones a tiempo para garantizar el cumplimiento de las metas y objetivos</v>
      </c>
      <c r="G34" s="189">
        <f>+IFERROR(VLOOKUP(C34,Hoja1!$A$1:$K$82,11,0),"")</f>
        <v>3</v>
      </c>
      <c r="H34" s="191">
        <f>+IFERROR(VLOOKUP(C34,Hoja1!$A$1:$L$82,12,0),"")</f>
        <v>3</v>
      </c>
      <c r="I34" s="184" t="str">
        <f t="shared" si="1"/>
        <v>Se encuentra presente y funciona correctamente, por lo tanto se requiere acciones o actividades  dirigidas a su mantenimiento dentro del marco de las lineas de defensa.</v>
      </c>
      <c r="J34" s="166">
        <v>20</v>
      </c>
      <c r="K34" s="185">
        <f>+VLOOKUP(C34,Hoja1!$A$1:$M$82,13,0)</f>
        <v>1</v>
      </c>
      <c r="L34" s="221"/>
      <c r="M34" s="186" t="s">
        <v>545</v>
      </c>
      <c r="N34" s="193"/>
      <c r="O34" s="193"/>
      <c r="P34" s="193"/>
      <c r="Q34" s="193"/>
      <c r="R34" s="193"/>
      <c r="S34" s="193"/>
      <c r="T34" s="163"/>
      <c r="U34" s="163"/>
      <c r="V34" s="163"/>
      <c r="W34" s="163"/>
      <c r="X34" s="163"/>
      <c r="Y34" s="163"/>
      <c r="Z34" s="163"/>
    </row>
    <row r="35" spans="1:26" ht="99.75" customHeight="1" x14ac:dyDescent="0.2">
      <c r="A35" s="163"/>
      <c r="B35" s="188">
        <f t="shared" si="0"/>
        <v>21</v>
      </c>
      <c r="C35" s="189" t="str">
        <f t="array" ref="C35">+IFERROR(INDEX(Hoja1!$A$2:$A$82,MATCH(J35,Hoja1!$H$2:$H$82,0)),"")</f>
        <v>5.4</v>
      </c>
      <c r="D35" s="190" t="str">
        <f>IFERROR(VLOOKUP(C35,Hoja1!$A$2:$H$82,4,0),"")</f>
        <v>Ambiente de Control</v>
      </c>
      <c r="E35" s="190" t="str">
        <f>+IFERROR(VLOOKUP(C35,Hoja1!$A$1:$J$82,10,0),"")</f>
        <v>La entidad establece líneas de reporte dentro de la entidad para evaluar el funcionamiento del Sistema de Control Interno.</v>
      </c>
      <c r="F35" s="190" t="str">
        <f>+IFERROR(VLOOKUP(C35,Hoja1!$A$1:$I$82,3,0),"")</f>
        <v xml:space="preserve"> Se evalúa la estructura de control a partir de los cambios en procesos, procedimientos, u otras herramientas, a fin de garantizar su adecuada formulación y afectación frente a la gestión del riesgo</v>
      </c>
      <c r="G35" s="189">
        <f>+IFERROR(VLOOKUP(C35,Hoja1!$A$1:$K$82,11,0),"")</f>
        <v>3</v>
      </c>
      <c r="H35" s="191">
        <f>+IFERROR(VLOOKUP(C35,Hoja1!$A$1:$L$82,12,0),"")</f>
        <v>3</v>
      </c>
      <c r="I35" s="184" t="str">
        <f t="shared" si="1"/>
        <v>Se encuentra presente y funciona correctamente, por lo tanto se requiere acciones o actividades  dirigidas a su mantenimiento dentro del marco de las lineas de defensa.</v>
      </c>
      <c r="J35" s="166">
        <v>21</v>
      </c>
      <c r="K35" s="185">
        <f>+VLOOKUP(C35,Hoja1!$A$1:$M$82,13,0)</f>
        <v>1</v>
      </c>
      <c r="L35" s="221"/>
      <c r="M35" s="186" t="s">
        <v>545</v>
      </c>
      <c r="N35" s="193"/>
      <c r="O35" s="193"/>
      <c r="P35" s="193"/>
      <c r="Q35" s="193"/>
      <c r="R35" s="193"/>
      <c r="S35" s="193"/>
      <c r="T35" s="163"/>
      <c r="U35" s="163"/>
      <c r="V35" s="163"/>
      <c r="W35" s="163"/>
      <c r="X35" s="163"/>
      <c r="Y35" s="163"/>
      <c r="Z35" s="163"/>
    </row>
    <row r="36" spans="1:26" ht="99.75" customHeight="1" x14ac:dyDescent="0.2">
      <c r="A36" s="163"/>
      <c r="B36" s="194">
        <f t="shared" si="0"/>
        <v>22</v>
      </c>
      <c r="C36" s="189" t="str">
        <f t="array" ref="C36">+IFERROR(INDEX(Hoja1!$A$2:$A$82,MATCH(J36,Hoja1!$H$2:$H$82,0)),"")</f>
        <v>5.5</v>
      </c>
      <c r="D36" s="190" t="str">
        <f>IFERROR(VLOOKUP(C36,Hoja1!$A$2:$H$82,4,0),"")</f>
        <v>Ambiente de Control</v>
      </c>
      <c r="E36" s="190" t="str">
        <f>+IFERROR(VLOOKUP(C36,Hoja1!$A$1:$J$82,10,0),"")</f>
        <v>La entidad establece líneas de reporte dentro de la entidad para evaluar el funcionamiento del Sistema de Control Interno.</v>
      </c>
      <c r="F36" s="190" t="str">
        <f>+IFERROR(VLOOKUP(C36,Hoja1!$A$1:$I$82,3,0),"")</f>
        <v xml:space="preserve"> La entidad aprueba y hace seguimiento al Plan Anual de Auditoría presentado y ejecutado por parte de la Oficina de Control Interno</v>
      </c>
      <c r="G36" s="189">
        <f>+IFERROR(VLOOKUP(C36,Hoja1!$A$1:$K$82,11,0),"")</f>
        <v>3</v>
      </c>
      <c r="H36" s="191">
        <f>+IFERROR(VLOOKUP(C36,Hoja1!$A$1:$L$82,12,0),"")</f>
        <v>3</v>
      </c>
      <c r="I36" s="184" t="str">
        <f t="shared" si="1"/>
        <v>Se encuentra presente y funciona correctamente, por lo tanto se requiere acciones o actividades  dirigidas a su mantenimiento dentro del marco de las lineas de defensa.</v>
      </c>
      <c r="J36" s="166">
        <v>22</v>
      </c>
      <c r="K36" s="185">
        <f>+VLOOKUP(C36,Hoja1!$A$1:$M$82,13,0)</f>
        <v>1</v>
      </c>
      <c r="L36" s="221"/>
      <c r="M36" s="186" t="s">
        <v>545</v>
      </c>
      <c r="N36" s="193"/>
      <c r="O36" s="193"/>
      <c r="P36" s="193"/>
      <c r="Q36" s="193"/>
      <c r="R36" s="193"/>
      <c r="S36" s="193"/>
      <c r="T36" s="163"/>
      <c r="U36" s="163"/>
      <c r="V36" s="163"/>
      <c r="W36" s="163"/>
      <c r="X36" s="163"/>
      <c r="Y36" s="163"/>
      <c r="Z36" s="163"/>
    </row>
    <row r="37" spans="1:26" ht="99.75" customHeight="1" x14ac:dyDescent="0.2">
      <c r="A37" s="163"/>
      <c r="B37" s="188">
        <f t="shared" si="0"/>
        <v>23</v>
      </c>
      <c r="C37" s="189" t="str">
        <f t="array" ref="C37">+IFERROR(INDEX(Hoja1!$A$2:$A$82,MATCH(J37,Hoja1!$H$2:$H$82,0)),"")</f>
        <v>5.6</v>
      </c>
      <c r="D37" s="190" t="str">
        <f>IFERROR(VLOOKUP(C37,Hoja1!$A$2:$H$82,4,0),"")</f>
        <v>Ambiente de Control</v>
      </c>
      <c r="E37" s="190" t="str">
        <f>+IFERROR(VLOOKUP(C37,Hoja1!$A$1:$J$82,10,0),"")</f>
        <v>La entidad establece líneas de reporte dentro de la entidad para evaluar el funcionamiento del Sistema de Control Interno.</v>
      </c>
      <c r="F37" s="190" t="str">
        <f>+IFERROR(VLOOKUP(C37,Hoja1!$A$1:$I$82,3,0),"")</f>
        <v xml:space="preserve"> La entidad analiza los informes presentados por la Oficina de Control Interno y evalúa su impacto en relación con la mejora institucional</v>
      </c>
      <c r="G37" s="189">
        <f>+IFERROR(VLOOKUP(C37,Hoja1!$A$1:$K$82,11,0),"")</f>
        <v>3</v>
      </c>
      <c r="H37" s="191">
        <f>+IFERROR(VLOOKUP(C37,Hoja1!$A$1:$L$82,12,0),"")</f>
        <v>3</v>
      </c>
      <c r="I37" s="184" t="str">
        <f t="shared" si="1"/>
        <v>Se encuentra presente y funciona correctamente, por lo tanto se requiere acciones o actividades  dirigidas a su mantenimiento dentro del marco de las lineas de defensa.</v>
      </c>
      <c r="J37" s="166">
        <v>23</v>
      </c>
      <c r="K37" s="185">
        <f>+VLOOKUP(C37,Hoja1!$A$1:$M$82,13,0)</f>
        <v>1</v>
      </c>
      <c r="L37" s="221"/>
      <c r="M37" s="186" t="s">
        <v>545</v>
      </c>
      <c r="N37" s="193"/>
      <c r="O37" s="193"/>
      <c r="P37" s="193"/>
      <c r="Q37" s="193"/>
      <c r="R37" s="193"/>
      <c r="S37" s="193"/>
      <c r="T37" s="163"/>
      <c r="U37" s="163"/>
      <c r="V37" s="163"/>
      <c r="W37" s="163"/>
      <c r="X37" s="163"/>
      <c r="Y37" s="163"/>
      <c r="Z37" s="163"/>
    </row>
    <row r="38" spans="1:26" ht="99.75" customHeight="1" x14ac:dyDescent="0.2">
      <c r="A38" s="163"/>
      <c r="B38" s="194">
        <f t="shared" si="0"/>
        <v>24</v>
      </c>
      <c r="C38" s="189" t="str">
        <f t="array" ref="C38">+IFERROR(INDEX(Hoja1!$A$2:$A$82,MATCH(J38,Hoja1!$H$2:$H$82,0)),"")</f>
        <v>4.7</v>
      </c>
      <c r="D38" s="190" t="str">
        <f>IFERROR(VLOOKUP(C38,Hoja1!$A$2:$H$82,4,0),"")</f>
        <v>Ambiente de Control</v>
      </c>
      <c r="E38" s="190"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190" t="str">
        <f>+IFERROR(VLOOKUP(C38,Hoja1!$A$1:$I$82,3,0),"")</f>
        <v xml:space="preserve"> Evaluación frente a los productos y servicios en los cuales participan los contratistas de apoyo</v>
      </c>
      <c r="G38" s="189">
        <f>+IFERROR(VLOOKUP(C38,Hoja1!$A$1:$K$82,11,0),"")</f>
        <v>3</v>
      </c>
      <c r="H38" s="191">
        <f>+IFERROR(VLOOKUP(C38,Hoja1!$A$1:$L$82,12,0),"")</f>
        <v>3</v>
      </c>
      <c r="I38" s="184" t="str">
        <f t="shared" si="1"/>
        <v>Se encuentra presente y funciona correctamente, por lo tanto se requiere acciones o actividades  dirigidas a su mantenimiento dentro del marco de las lineas de defensa.</v>
      </c>
      <c r="J38" s="166">
        <v>24</v>
      </c>
      <c r="K38" s="185">
        <f>+VLOOKUP(C38,Hoja1!$A$1:$M$82,13,0)</f>
        <v>1</v>
      </c>
      <c r="L38" s="301"/>
      <c r="M38" s="186" t="s">
        <v>545</v>
      </c>
      <c r="N38" s="193"/>
      <c r="O38" s="193"/>
      <c r="P38" s="193"/>
      <c r="Q38" s="193"/>
      <c r="R38" s="193"/>
      <c r="S38" s="193"/>
      <c r="T38" s="163"/>
      <c r="U38" s="163"/>
      <c r="V38" s="163"/>
      <c r="W38" s="163"/>
      <c r="X38" s="163"/>
      <c r="Y38" s="163"/>
      <c r="Z38" s="163"/>
    </row>
    <row r="39" spans="1:26" ht="99.75" customHeight="1" x14ac:dyDescent="0.2">
      <c r="A39" s="163"/>
      <c r="B39" s="188">
        <f t="shared" si="0"/>
        <v>25</v>
      </c>
      <c r="C39" s="189" t="str">
        <f t="array" ref="C39">+IFERROR(INDEX(Hoja1!$A$2:$A$82,MATCH(J39,Hoja1!$H$2:$H$82,0)),"")</f>
        <v>6.1</v>
      </c>
      <c r="D39" s="190" t="str">
        <f>IFERROR(VLOOKUP(C39,Hoja1!$A$2:$H$82,4,0),"")</f>
        <v>Evaluación de riesgos</v>
      </c>
      <c r="E39" s="190" t="str">
        <f>+IFERROR(VLOOKUP(C39,Hoja1!$A$1:$J$82,10,0),"")</f>
        <v xml:space="preserve">Definición de objetivos con suficiente claridad para identificar y evaluar los riesgos relacionados: i)Estratégicos; ii)Operativos; iii)Legales y Presupuestales; iv)De Información Financiera y no Financiera.
</v>
      </c>
      <c r="F39" s="190" t="str">
        <f>+IFERROR(VLOOKUP(C39,Hoja1!$A$1:$I$82,3,0),"")</f>
        <v xml:space="preserve">  La Entidad cuenta con mecanismos para vincular o relacionar el plan estratégico con los objetivos estratégicos y estos a su vez con los objetivos operativos</v>
      </c>
      <c r="G39" s="189">
        <f>+IFERROR(VLOOKUP(C39,Hoja1!$A$1:$K$82,11,0),"")</f>
        <v>3</v>
      </c>
      <c r="H39" s="191">
        <f>+IFERROR(VLOOKUP(C39,Hoja1!$A$1:$L$82,12,0),"")</f>
        <v>3</v>
      </c>
      <c r="I39" s="184" t="str">
        <f t="shared" si="1"/>
        <v>Se encuentra presente y funciona correctamente, por lo tanto se requiere acciones o actividades  dirigidas a su mantenimiento dentro del marco de las lineas de defensa.</v>
      </c>
      <c r="J39" s="166">
        <v>25</v>
      </c>
      <c r="K39" s="185">
        <f>+VLOOKUP(C39,Hoja1!$A$1:$M$82,13,0)</f>
        <v>1</v>
      </c>
      <c r="L39" s="429">
        <f>+AVERAGE(K39:K55)</f>
        <v>1</v>
      </c>
      <c r="M39" s="186" t="s">
        <v>545</v>
      </c>
      <c r="N39" s="193"/>
      <c r="O39" s="193"/>
      <c r="P39" s="193"/>
      <c r="Q39" s="193"/>
      <c r="R39" s="193"/>
      <c r="S39" s="193"/>
      <c r="T39" s="163"/>
      <c r="U39" s="163"/>
      <c r="V39" s="163"/>
      <c r="W39" s="163"/>
      <c r="X39" s="163"/>
      <c r="Y39" s="163"/>
      <c r="Z39" s="163"/>
    </row>
    <row r="40" spans="1:26" ht="99.75" customHeight="1" x14ac:dyDescent="0.2">
      <c r="A40" s="163"/>
      <c r="B40" s="188">
        <f t="shared" si="0"/>
        <v>26</v>
      </c>
      <c r="C40" s="189" t="str">
        <f t="array" ref="C40">+IFERROR(INDEX(Hoja1!$A$2:$A$82,MATCH(J40,Hoja1!$H$2:$H$82,0)),"")</f>
        <v>6.2</v>
      </c>
      <c r="D40" s="190" t="str">
        <f>IFERROR(VLOOKUP(C40,Hoja1!$A$2:$H$82,4,0),"")</f>
        <v>Evaluación de riesgos</v>
      </c>
      <c r="E40" s="190" t="str">
        <f>+IFERROR(VLOOKUP(C40,Hoja1!$A$1:$J$82,10,0),"")</f>
        <v xml:space="preserve">Definición de objetivos con suficiente claridad para identificar y evaluar los riesgos relacionados: i)Estratégicos; ii)Operativos; iii)Legales y Presupuestales; iv)De Información Financiera y no Financiera.
</v>
      </c>
      <c r="F40" s="190" t="str">
        <f>+IFERROR(VLOOKUP(C40,Hoja1!$A$1:$I$82,3,0),"")</f>
        <v xml:space="preserve"> Los objetivos de los procesos, programas o proyectos (según aplique) que están definidos, son específicos, medibles, alcanzables, relevantes, delimitados en el tiempo</v>
      </c>
      <c r="G40" s="189">
        <f>+IFERROR(VLOOKUP(C40,Hoja1!$A$1:$K$82,11,0),"")</f>
        <v>3</v>
      </c>
      <c r="H40" s="191">
        <f>+IFERROR(VLOOKUP(C40,Hoja1!$A$1:$L$82,12,0),"")</f>
        <v>3</v>
      </c>
      <c r="I40" s="184" t="str">
        <f t="shared" si="1"/>
        <v>Se encuentra presente y funciona correctamente, por lo tanto se requiere acciones o actividades  dirigidas a su mantenimiento dentro del marco de las lineas de defensa.</v>
      </c>
      <c r="J40" s="166">
        <v>26</v>
      </c>
      <c r="K40" s="185">
        <f>+VLOOKUP(C40,Hoja1!$A$1:$M$82,13,0)</f>
        <v>1</v>
      </c>
      <c r="L40" s="221"/>
      <c r="M40" s="192" t="s">
        <v>545</v>
      </c>
      <c r="N40" s="193"/>
      <c r="O40" s="193"/>
      <c r="P40" s="193"/>
      <c r="Q40" s="193"/>
      <c r="R40" s="193"/>
      <c r="S40" s="193"/>
      <c r="T40" s="163"/>
      <c r="U40" s="163"/>
      <c r="V40" s="163"/>
      <c r="W40" s="163"/>
      <c r="X40" s="163"/>
      <c r="Y40" s="163"/>
      <c r="Z40" s="163"/>
    </row>
    <row r="41" spans="1:26" ht="99.75" customHeight="1" x14ac:dyDescent="0.2">
      <c r="A41" s="163"/>
      <c r="B41" s="188">
        <f t="shared" si="0"/>
        <v>27</v>
      </c>
      <c r="C41" s="189" t="str">
        <f t="array" ref="C41">+IFERROR(INDEX(Hoja1!$A$2:$A$82,MATCH(J41,Hoja1!$H$2:$H$82,0)),"")</f>
        <v>6.3</v>
      </c>
      <c r="D41" s="190" t="str">
        <f>IFERROR(VLOOKUP(C41,Hoja1!$A$2:$H$82,4,0),"")</f>
        <v>Evaluación de riesgos</v>
      </c>
      <c r="E41" s="190" t="str">
        <f>+IFERROR(VLOOKUP(C41,Hoja1!$A$1:$J$82,10,0),"")</f>
        <v xml:space="preserve">Definición de objetivos con suficiente claridad para identificar y evaluar los riesgos relacionados: i)Estratégicos; ii)Operativos; iii)Legales y Presupuestales; iv)De Información Financiera y no Financiera.
</v>
      </c>
      <c r="F41" s="190" t="str">
        <f>+IFERROR(VLOOKUP(C41,Hoja1!$A$1:$I$82,3,0),"")</f>
        <v xml:space="preserve"> La Alta Dirección evalúa periódicamente los objetivos establecidos para asegurar que estos continúan siendo consistentes y apropiados para la Entidad</v>
      </c>
      <c r="G41" s="189">
        <f>+IFERROR(VLOOKUP(C41,Hoja1!$A$1:$K$82,11,0),"")</f>
        <v>3</v>
      </c>
      <c r="H41" s="191">
        <f>+IFERROR(VLOOKUP(C41,Hoja1!$A$1:$L$82,12,0),"")</f>
        <v>3</v>
      </c>
      <c r="I41" s="184" t="str">
        <f t="shared" si="1"/>
        <v>Se encuentra presente y funciona correctamente, por lo tanto se requiere acciones o actividades  dirigidas a su mantenimiento dentro del marco de las lineas de defensa.</v>
      </c>
      <c r="J41" s="166">
        <v>27</v>
      </c>
      <c r="K41" s="185">
        <f>+VLOOKUP(C41,Hoja1!$A$1:$M$82,13,0)</f>
        <v>1</v>
      </c>
      <c r="L41" s="221"/>
      <c r="M41" s="192" t="s">
        <v>545</v>
      </c>
      <c r="N41" s="193"/>
      <c r="O41" s="193"/>
      <c r="P41" s="193"/>
      <c r="Q41" s="193"/>
      <c r="R41" s="193"/>
      <c r="S41" s="193"/>
      <c r="T41" s="163"/>
      <c r="U41" s="163"/>
      <c r="V41" s="163"/>
      <c r="W41" s="163"/>
      <c r="X41" s="163"/>
      <c r="Y41" s="163"/>
      <c r="Z41" s="163"/>
    </row>
    <row r="42" spans="1:26" ht="99.75" customHeight="1" x14ac:dyDescent="0.2">
      <c r="A42" s="163"/>
      <c r="B42" s="194">
        <f t="shared" si="0"/>
        <v>28</v>
      </c>
      <c r="C42" s="189" t="str">
        <f t="array" ref="C42">+IFERROR(INDEX(Hoja1!$A$2:$A$82,MATCH(J42,Hoja1!$H$2:$H$82,0)),"")</f>
        <v>7.1</v>
      </c>
      <c r="D42" s="190" t="str">
        <f>IFERROR(VLOOKUP(C42,Hoja1!$A$2:$H$82,4,0),"")</f>
        <v>Evaluación de riesgos</v>
      </c>
      <c r="E42" s="190" t="str">
        <f>+IFERROR(VLOOKUP(C42,Hoja1!$A$1:$J$82,10,0),"")</f>
        <v xml:space="preserve">Identificación y análisis de riesgos (Analiza factores internos y externos; Implica a los niveles apropiados de la dirección; Determina cómo responder a los riesgos; Determina la importancia de los riesgos). </v>
      </c>
      <c r="F42" s="190"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189">
        <f>+IFERROR(VLOOKUP(C42,Hoja1!$A$1:$K$82,11,0),"")</f>
        <v>3</v>
      </c>
      <c r="H42" s="191">
        <f>+IFERROR(VLOOKUP(C42,Hoja1!$A$1:$L$82,12,0),"")</f>
        <v>3</v>
      </c>
      <c r="I42" s="184" t="str">
        <f t="shared" si="1"/>
        <v>Se encuentra presente y funciona correctamente, por lo tanto se requiere acciones o actividades  dirigidas a su mantenimiento dentro del marco de las lineas de defensa.</v>
      </c>
      <c r="J42" s="166">
        <v>28</v>
      </c>
      <c r="K42" s="185">
        <f>+VLOOKUP(C42,Hoja1!$A$1:$M$82,13,0)</f>
        <v>1</v>
      </c>
      <c r="L42" s="221"/>
      <c r="M42" s="186" t="s">
        <v>545</v>
      </c>
      <c r="N42" s="193"/>
      <c r="O42" s="193"/>
      <c r="P42" s="193"/>
      <c r="Q42" s="193"/>
      <c r="R42" s="193"/>
      <c r="S42" s="193"/>
      <c r="T42" s="163"/>
      <c r="U42" s="163"/>
      <c r="V42" s="163"/>
      <c r="W42" s="163"/>
      <c r="X42" s="163"/>
      <c r="Y42" s="163"/>
      <c r="Z42" s="163"/>
    </row>
    <row r="43" spans="1:26" ht="99.75" customHeight="1" x14ac:dyDescent="0.2">
      <c r="A43" s="163"/>
      <c r="B43" s="188">
        <f t="shared" si="0"/>
        <v>29</v>
      </c>
      <c r="C43" s="189" t="str">
        <f t="array" ref="C43">+IFERROR(INDEX(Hoja1!$A$2:$A$82,MATCH(J43,Hoja1!$H$2:$H$82,0)),"")</f>
        <v>7.2</v>
      </c>
      <c r="D43" s="190" t="str">
        <f>IFERROR(VLOOKUP(C43,Hoja1!$A$2:$H$82,4,0),"")</f>
        <v>Evaluación de riesgos</v>
      </c>
      <c r="E43" s="190" t="str">
        <f>+IFERROR(VLOOKUP(C43,Hoja1!$A$1:$J$82,10,0),"")</f>
        <v xml:space="preserve">Identificación y análisis de riesgos (Analiza factores internos y externos; Implica a los niveles apropiados de la dirección; Determina cómo responder a los riesgos; Determina la importancia de los riesgos). </v>
      </c>
      <c r="F43" s="190" t="str">
        <f>+IFERROR(VLOOKUP(C43,Hoja1!$A$1:$I$82,3,0),"")</f>
        <v xml:space="preserve"> La Oficina de Planeación, Gerencia de Riesgos (donde existan), como 2a línea de defensa, consolidan información clave frente a la gestión del riesgo</v>
      </c>
      <c r="G43" s="189">
        <f>+IFERROR(VLOOKUP(C43,Hoja1!$A$1:$K$82,11,0),"")</f>
        <v>3</v>
      </c>
      <c r="H43" s="191">
        <f>+IFERROR(VLOOKUP(C43,Hoja1!$A$1:$L$82,12,0),"")</f>
        <v>3</v>
      </c>
      <c r="I43" s="184" t="str">
        <f t="shared" si="1"/>
        <v>Se encuentra presente y funciona correctamente, por lo tanto se requiere acciones o actividades  dirigidas a su mantenimiento dentro del marco de las lineas de defensa.</v>
      </c>
      <c r="J43" s="166">
        <v>29</v>
      </c>
      <c r="K43" s="185">
        <f>+VLOOKUP(C43,Hoja1!$A$1:$M$82,13,0)</f>
        <v>1</v>
      </c>
      <c r="L43" s="221"/>
      <c r="M43" s="186" t="s">
        <v>545</v>
      </c>
      <c r="N43" s="193"/>
      <c r="O43" s="193"/>
      <c r="P43" s="193"/>
      <c r="Q43" s="193"/>
      <c r="R43" s="193"/>
      <c r="S43" s="193"/>
      <c r="T43" s="163"/>
      <c r="U43" s="163"/>
      <c r="V43" s="163"/>
      <c r="W43" s="163"/>
      <c r="X43" s="163"/>
      <c r="Y43" s="163"/>
      <c r="Z43" s="163"/>
    </row>
    <row r="44" spans="1:26" ht="99.75" customHeight="1" x14ac:dyDescent="0.2">
      <c r="A44" s="163"/>
      <c r="B44" s="194">
        <f t="shared" si="0"/>
        <v>30</v>
      </c>
      <c r="C44" s="189" t="str">
        <f t="array" ref="C44">+IFERROR(INDEX(Hoja1!$A$2:$A$82,MATCH(J44,Hoja1!$H$2:$H$82,0)),"")</f>
        <v>7.3</v>
      </c>
      <c r="D44" s="190" t="str">
        <f>IFERROR(VLOOKUP(C44,Hoja1!$A$2:$H$82,4,0),"")</f>
        <v>Evaluación de riesgos</v>
      </c>
      <c r="E44" s="190" t="str">
        <f>+IFERROR(VLOOKUP(C44,Hoja1!$A$1:$J$82,10,0),"")</f>
        <v xml:space="preserve">Identificación y análisis de riesgos (Analiza factores internos y externos; Implica a los niveles apropiados de la dirección; Determina cómo responder a los riesgos; Determina la importancia de los riesgos). </v>
      </c>
      <c r="F44" s="190" t="str">
        <f>+IFERROR(VLOOKUP(C44,Hoja1!$A$1:$I$82,3,0),"")</f>
        <v xml:space="preserve"> A partir de la información consolidada y reportada por la 2a línea de defensa (7.2), la Alta Dirección analiza sus resultados y en especial considera si se han presentado materializaciones de riesgo</v>
      </c>
      <c r="G44" s="189">
        <f>+IFERROR(VLOOKUP(C44,Hoja1!$A$1:$K$82,11,0),"")</f>
        <v>3</v>
      </c>
      <c r="H44" s="191">
        <f>+IFERROR(VLOOKUP(C44,Hoja1!$A$1:$L$82,12,0),"")</f>
        <v>3</v>
      </c>
      <c r="I44" s="184" t="str">
        <f t="shared" si="1"/>
        <v>Se encuentra presente y funciona correctamente, por lo tanto se requiere acciones o actividades  dirigidas a su mantenimiento dentro del marco de las lineas de defensa.</v>
      </c>
      <c r="J44" s="166">
        <v>30</v>
      </c>
      <c r="K44" s="185">
        <f>+VLOOKUP(C44,Hoja1!$A$1:$M$82,13,0)</f>
        <v>1</v>
      </c>
      <c r="L44" s="221"/>
      <c r="M44" s="186" t="s">
        <v>545</v>
      </c>
      <c r="N44" s="193"/>
      <c r="O44" s="193"/>
      <c r="P44" s="193"/>
      <c r="Q44" s="193"/>
      <c r="R44" s="193"/>
      <c r="S44" s="193"/>
      <c r="T44" s="163"/>
      <c r="U44" s="163"/>
      <c r="V44" s="163"/>
      <c r="W44" s="163"/>
      <c r="X44" s="163"/>
      <c r="Y44" s="163"/>
      <c r="Z44" s="163"/>
    </row>
    <row r="45" spans="1:26" ht="99.75" customHeight="1" x14ac:dyDescent="0.2">
      <c r="A45" s="163"/>
      <c r="B45" s="188">
        <f t="shared" si="0"/>
        <v>31</v>
      </c>
      <c r="C45" s="189" t="str">
        <f t="array" ref="C45">+IFERROR(INDEX(Hoja1!$A$2:$A$82,MATCH(J45,Hoja1!$H$2:$H$82,0)),"")</f>
        <v>7.4</v>
      </c>
      <c r="D45" s="190" t="str">
        <f>IFERROR(VLOOKUP(C45,Hoja1!$A$2:$H$82,4,0),"")</f>
        <v>Evaluación de riesgos</v>
      </c>
      <c r="E45" s="190" t="str">
        <f>+IFERROR(VLOOKUP(C45,Hoja1!$A$1:$J$82,10,0),"")</f>
        <v xml:space="preserve">Identificación y análisis de riesgos (Analiza factores internos y externos; Implica a los niveles apropiados de la dirección; Determina cómo responder a los riesgos; Determina la importancia de los riesgos). </v>
      </c>
      <c r="F45" s="190" t="str">
        <f>+IFERROR(VLOOKUP(C45,Hoja1!$A$1:$I$82,3,0),"")</f>
        <v xml:space="preserve"> Cuando se detectan materializaciones de riesgo, se definen los cursos de acción en relación con la revisión y actualización del mapa de riesgos correspondiente</v>
      </c>
      <c r="G45" s="189">
        <f>+IFERROR(VLOOKUP(C45,Hoja1!$A$1:$K$82,11,0),"")</f>
        <v>3</v>
      </c>
      <c r="H45" s="191">
        <f>+IFERROR(VLOOKUP(C45,Hoja1!$A$1:$L$82,12,0),"")</f>
        <v>3</v>
      </c>
      <c r="I45" s="184" t="str">
        <f t="shared" si="1"/>
        <v>Se encuentra presente y funciona correctamente, por lo tanto se requiere acciones o actividades  dirigidas a su mantenimiento dentro del marco de las lineas de defensa.</v>
      </c>
      <c r="J45" s="166">
        <v>31</v>
      </c>
      <c r="K45" s="185">
        <f>+VLOOKUP(C45,Hoja1!$A$1:$M$82,13,0)</f>
        <v>1</v>
      </c>
      <c r="L45" s="221"/>
      <c r="M45" s="186" t="s">
        <v>545</v>
      </c>
      <c r="N45" s="193"/>
      <c r="O45" s="193"/>
      <c r="P45" s="193"/>
      <c r="Q45" s="193"/>
      <c r="R45" s="193"/>
      <c r="S45" s="193"/>
      <c r="T45" s="163"/>
      <c r="U45" s="163"/>
      <c r="V45" s="163"/>
      <c r="W45" s="163"/>
      <c r="X45" s="163"/>
      <c r="Y45" s="163"/>
      <c r="Z45" s="163"/>
    </row>
    <row r="46" spans="1:26" ht="99.75" customHeight="1" x14ac:dyDescent="0.2">
      <c r="A46" s="163"/>
      <c r="B46" s="188">
        <f t="shared" si="0"/>
        <v>32</v>
      </c>
      <c r="C46" s="189" t="str">
        <f t="array" ref="C46">+IFERROR(INDEX(Hoja1!$A$2:$A$82,MATCH(J46,Hoja1!$H$2:$H$82,0)),"")</f>
        <v>7.5</v>
      </c>
      <c r="D46" s="190" t="str">
        <f>IFERROR(VLOOKUP(C46,Hoja1!$A$2:$H$82,4,0),"")</f>
        <v>Evaluación de riesgos</v>
      </c>
      <c r="E46" s="190" t="str">
        <f>+IFERROR(VLOOKUP(C46,Hoja1!$A$1:$J$82,10,0),"")</f>
        <v xml:space="preserve">Identificación y análisis de riesgos (Analiza factores internos y externos; Implica a los niveles apropiados de la dirección; Determina cómo responder a los riesgos; Determina la importancia de los riesgos). </v>
      </c>
      <c r="F46" s="190" t="str">
        <f>+IFERROR(VLOOKUP(C46,Hoja1!$A$1:$I$82,3,0),"")</f>
        <v xml:space="preserve"> Se llevan a cabo seguimientos a las acciones definidas para resolver materializaciones de riesgo detectadas</v>
      </c>
      <c r="G46" s="189">
        <f>+IFERROR(VLOOKUP(C46,Hoja1!$A$1:$K$82,11,0),"")</f>
        <v>3</v>
      </c>
      <c r="H46" s="191">
        <f>+IFERROR(VLOOKUP(C46,Hoja1!$A$1:$L$82,12,0),"")</f>
        <v>3</v>
      </c>
      <c r="I46" s="184" t="str">
        <f t="shared" si="1"/>
        <v>Se encuentra presente y funciona correctamente, por lo tanto se requiere acciones o actividades  dirigidas a su mantenimiento dentro del marco de las lineas de defensa.</v>
      </c>
      <c r="J46" s="166">
        <v>32</v>
      </c>
      <c r="K46" s="185">
        <f>+VLOOKUP(C46,Hoja1!$A$1:$M$82,13,0)</f>
        <v>1</v>
      </c>
      <c r="L46" s="221"/>
      <c r="M46" s="186" t="s">
        <v>545</v>
      </c>
      <c r="N46" s="193"/>
      <c r="O46" s="193"/>
      <c r="P46" s="193"/>
      <c r="Q46" s="193"/>
      <c r="R46" s="193"/>
      <c r="S46" s="193"/>
      <c r="T46" s="163"/>
      <c r="U46" s="163"/>
      <c r="V46" s="163"/>
      <c r="W46" s="163"/>
      <c r="X46" s="163"/>
      <c r="Y46" s="163"/>
      <c r="Z46" s="163"/>
    </row>
    <row r="47" spans="1:26" ht="99.75" customHeight="1" x14ac:dyDescent="0.2">
      <c r="A47" s="163"/>
      <c r="B47" s="188">
        <f t="shared" si="0"/>
        <v>33</v>
      </c>
      <c r="C47" s="189" t="str">
        <f t="array" ref="C47">+IFERROR(INDEX(Hoja1!$A$2:$A$82,MATCH(J47,Hoja1!$H$2:$H$82,0)),"")</f>
        <v>8.1</v>
      </c>
      <c r="D47" s="190" t="str">
        <f>IFERROR(VLOOKUP(C47,Hoja1!$A$2:$H$82,4,0),"")</f>
        <v>Evaluación de riesgos</v>
      </c>
      <c r="E47" s="190" t="str">
        <f>+IFERROR(VLOOKUP(C47,Hoja1!$A$1:$J$82,10,0),"")</f>
        <v xml:space="preserve">Evaluación del riesgo de fraude o corrupción. 
Cumplimiento artículo 73 de la Ley 1474 de 2011, relacionado con la prevención de los riesgos de corrupción.
</v>
      </c>
      <c r="F47" s="190" t="str">
        <f>+IFERROR(VLOOKUP(C47,Hoja1!$A$1:$I$82,3,0),"")</f>
        <v xml:space="preserve"> La Alta Dirección acorde con el análisis del entorno interno y externo, define los procesos, programas o proyectos (según aplique), susceptibles de posibles actos de corrupción</v>
      </c>
      <c r="G47" s="189">
        <f>+IFERROR(VLOOKUP(C47,Hoja1!$A$1:$K$82,11,0),"")</f>
        <v>3</v>
      </c>
      <c r="H47" s="191">
        <f>+IFERROR(VLOOKUP(C47,Hoja1!$A$1:$L$82,12,0),"")</f>
        <v>3</v>
      </c>
      <c r="I47" s="184" t="str">
        <f t="shared" si="1"/>
        <v>Se encuentra presente y funciona correctamente, por lo tanto se requiere acciones o actividades  dirigidas a su mantenimiento dentro del marco de las lineas de defensa.</v>
      </c>
      <c r="J47" s="166">
        <v>33</v>
      </c>
      <c r="K47" s="185">
        <f>+VLOOKUP(C47,Hoja1!$A$1:$M$82,13,0)</f>
        <v>1</v>
      </c>
      <c r="L47" s="221"/>
      <c r="M47" s="186" t="s">
        <v>545</v>
      </c>
      <c r="N47" s="193"/>
      <c r="O47" s="193"/>
      <c r="P47" s="193"/>
      <c r="Q47" s="193"/>
      <c r="R47" s="193"/>
      <c r="S47" s="193"/>
      <c r="T47" s="163"/>
      <c r="U47" s="163"/>
      <c r="V47" s="163"/>
      <c r="W47" s="163"/>
      <c r="X47" s="163"/>
      <c r="Y47" s="163"/>
      <c r="Z47" s="163"/>
    </row>
    <row r="48" spans="1:26" ht="99.75" customHeight="1" x14ac:dyDescent="0.2">
      <c r="A48" s="163"/>
      <c r="B48" s="194">
        <f t="shared" si="0"/>
        <v>34</v>
      </c>
      <c r="C48" s="189" t="str">
        <f t="array" ref="C48">+IFERROR(INDEX(Hoja1!$A$2:$A$82,MATCH(J48,Hoja1!$H$2:$H$82,0)),"")</f>
        <v>8.2</v>
      </c>
      <c r="D48" s="190" t="str">
        <f>IFERROR(VLOOKUP(C48,Hoja1!$A$2:$H$82,4,0),"")</f>
        <v>Evaluación de riesgos</v>
      </c>
      <c r="E48" s="190" t="str">
        <f>+IFERROR(VLOOKUP(C48,Hoja1!$A$1:$J$82,10,0),"")</f>
        <v xml:space="preserve">Evaluación del riesgo de fraude o corrupción. 
Cumplimiento artículo 73 de la Ley 1474 de 2011, relacionado con la prevención de los riesgos de corrupción.
</v>
      </c>
      <c r="F48" s="190" t="str">
        <f>+IFERROR(VLOOKUP(C48,Hoja1!$A$1:$I$82,3,0),"")</f>
        <v xml:space="preserve"> La Alta Dirección monitorea los riesgos de corrupción con la periodicidad establecida en la Política de Administración del Riesgo</v>
      </c>
      <c r="G48" s="189">
        <f>+IFERROR(VLOOKUP(C48,Hoja1!$A$1:$K$82,11,0),"")</f>
        <v>3</v>
      </c>
      <c r="H48" s="191">
        <f>+IFERROR(VLOOKUP(C48,Hoja1!$A$1:$L$82,12,0),"")</f>
        <v>3</v>
      </c>
      <c r="I48" s="184" t="str">
        <f t="shared" si="1"/>
        <v>Se encuentra presente y funciona correctamente, por lo tanto se requiere acciones o actividades  dirigidas a su mantenimiento dentro del marco de las lineas de defensa.</v>
      </c>
      <c r="J48" s="166">
        <v>34</v>
      </c>
      <c r="K48" s="185">
        <f>+VLOOKUP(C48,Hoja1!$A$1:$M$82,13,0)</f>
        <v>1</v>
      </c>
      <c r="L48" s="221"/>
      <c r="M48" s="186" t="s">
        <v>545</v>
      </c>
      <c r="N48" s="193"/>
      <c r="O48" s="193"/>
      <c r="P48" s="193"/>
      <c r="Q48" s="193"/>
      <c r="R48" s="193"/>
      <c r="S48" s="193"/>
      <c r="T48" s="163"/>
      <c r="U48" s="163"/>
      <c r="V48" s="163"/>
      <c r="W48" s="163"/>
      <c r="X48" s="163"/>
      <c r="Y48" s="163"/>
      <c r="Z48" s="163"/>
    </row>
    <row r="49" spans="1:26" ht="99.75" customHeight="1" x14ac:dyDescent="0.2">
      <c r="A49" s="163"/>
      <c r="B49" s="188">
        <f t="shared" si="0"/>
        <v>35</v>
      </c>
      <c r="C49" s="189" t="str">
        <f t="array" ref="C49">+IFERROR(INDEX(Hoja1!$A$2:$A$82,MATCH(J49,Hoja1!$H$2:$H$82,0)),"")</f>
        <v>8.3</v>
      </c>
      <c r="D49" s="190" t="str">
        <f>IFERROR(VLOOKUP(C49,Hoja1!$A$2:$H$82,4,0),"")</f>
        <v>Evaluación de riesgos</v>
      </c>
      <c r="E49" s="190" t="str">
        <f>+IFERROR(VLOOKUP(C49,Hoja1!$A$1:$J$82,10,0),"")</f>
        <v xml:space="preserve">Evaluación del riesgo de fraude o corrupción. 
Cumplimiento artículo 73 de la Ley 1474 de 2011, relacionado con la prevención de los riesgos de corrupción.
</v>
      </c>
      <c r="F49" s="190"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189">
        <f>+IFERROR(VLOOKUP(C49,Hoja1!$A$1:$K$82,11,0),"")</f>
        <v>3</v>
      </c>
      <c r="H49" s="191">
        <f>+IFERROR(VLOOKUP(C49,Hoja1!$A$1:$L$82,12,0),"")</f>
        <v>3</v>
      </c>
      <c r="I49" s="184" t="str">
        <f t="shared" si="1"/>
        <v>Se encuentra presente y funciona correctamente, por lo tanto se requiere acciones o actividades  dirigidas a su mantenimiento dentro del marco de las lineas de defensa.</v>
      </c>
      <c r="J49" s="166">
        <v>35</v>
      </c>
      <c r="K49" s="185">
        <f>+VLOOKUP(C49,Hoja1!$A$1:$M$82,13,0)</f>
        <v>1</v>
      </c>
      <c r="L49" s="221"/>
      <c r="M49" s="186" t="s">
        <v>545</v>
      </c>
      <c r="N49" s="193"/>
      <c r="O49" s="193"/>
      <c r="P49" s="193"/>
      <c r="Q49" s="193"/>
      <c r="R49" s="193"/>
      <c r="S49" s="193"/>
      <c r="T49" s="163"/>
      <c r="U49" s="163"/>
      <c r="V49" s="163"/>
      <c r="W49" s="163"/>
      <c r="X49" s="163"/>
      <c r="Y49" s="163"/>
      <c r="Z49" s="163"/>
    </row>
    <row r="50" spans="1:26" ht="99.75" customHeight="1" x14ac:dyDescent="0.2">
      <c r="A50" s="163"/>
      <c r="B50" s="194">
        <f t="shared" si="0"/>
        <v>36</v>
      </c>
      <c r="C50" s="189" t="str">
        <f t="array" ref="C50">+IFERROR(INDEX(Hoja1!$A$2:$A$82,MATCH(J50,Hoja1!$H$2:$H$82,0)),"")</f>
        <v>8.4</v>
      </c>
      <c r="D50" s="190" t="str">
        <f>IFERROR(VLOOKUP(C50,Hoja1!$A$2:$H$82,4,0),"")</f>
        <v>Evaluación de riesgos</v>
      </c>
      <c r="E50" s="190" t="str">
        <f>+IFERROR(VLOOKUP(C50,Hoja1!$A$1:$J$82,10,0),"")</f>
        <v xml:space="preserve">Evaluación del riesgo de fraude o corrupción. 
Cumplimiento artículo 73 de la Ley 1474 de 2011, relacionado con la prevención de los riesgos de corrupción.
</v>
      </c>
      <c r="F50" s="190" t="str">
        <f>+IFERROR(VLOOKUP(C50,Hoja1!$A$1:$I$82,3,0),"")</f>
        <v xml:space="preserve"> La Alta Dirección evalúa fallas en los controles (diseño y ejecución) para definir cursos de acción apropiados para su mejora</v>
      </c>
      <c r="G50" s="189">
        <f>+IFERROR(VLOOKUP(C50,Hoja1!$A$1:$K$82,11,0),"")</f>
        <v>3</v>
      </c>
      <c r="H50" s="191">
        <f>+IFERROR(VLOOKUP(C50,Hoja1!$A$1:$L$82,12,0),"")</f>
        <v>3</v>
      </c>
      <c r="I50" s="184" t="str">
        <f t="shared" si="1"/>
        <v>Se encuentra presente y funciona correctamente, por lo tanto se requiere acciones o actividades  dirigidas a su mantenimiento dentro del marco de las lineas de defensa.</v>
      </c>
      <c r="J50" s="166">
        <v>36</v>
      </c>
      <c r="K50" s="185">
        <f>+VLOOKUP(C50,Hoja1!$A$1:$M$82,13,0)</f>
        <v>1</v>
      </c>
      <c r="L50" s="221"/>
      <c r="M50" s="186" t="s">
        <v>545</v>
      </c>
      <c r="N50" s="193"/>
      <c r="O50" s="193"/>
      <c r="P50" s="193"/>
      <c r="Q50" s="193"/>
      <c r="R50" s="193"/>
      <c r="S50" s="193"/>
      <c r="T50" s="163"/>
      <c r="U50" s="163"/>
      <c r="V50" s="163"/>
      <c r="W50" s="163"/>
      <c r="X50" s="163"/>
      <c r="Y50" s="163"/>
      <c r="Z50" s="163"/>
    </row>
    <row r="51" spans="1:26" ht="99.75" customHeight="1" x14ac:dyDescent="0.2">
      <c r="A51" s="163"/>
      <c r="B51" s="188">
        <f t="shared" si="0"/>
        <v>37</v>
      </c>
      <c r="C51" s="189" t="str">
        <f t="array" ref="C51">+IFERROR(INDEX(Hoja1!$A$2:$A$82,MATCH(J51,Hoja1!$H$2:$H$82,0)),"")</f>
        <v>9.1</v>
      </c>
      <c r="D51" s="190" t="str">
        <f>IFERROR(VLOOKUP(C51,Hoja1!$A$2:$H$82,4,0),"")</f>
        <v>Evaluación de riesgos</v>
      </c>
      <c r="E51" s="190" t="str">
        <f>+IFERROR(VLOOKUP(C51,Hoja1!$A$1:$J$82,10,0),"")</f>
        <v xml:space="preserve">Identificación y análisis de cambios significativos </v>
      </c>
      <c r="F51" s="190"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189">
        <f>+IFERROR(VLOOKUP(C51,Hoja1!$A$1:$K$82,11,0),"")</f>
        <v>3</v>
      </c>
      <c r="H51" s="191">
        <f>+IFERROR(VLOOKUP(C51,Hoja1!$A$1:$L$82,12,0),"")</f>
        <v>3</v>
      </c>
      <c r="I51" s="184" t="str">
        <f t="shared" si="1"/>
        <v>Se encuentra presente y funciona correctamente, por lo tanto se requiere acciones o actividades  dirigidas a su mantenimiento dentro del marco de las lineas de defensa.</v>
      </c>
      <c r="J51" s="166">
        <v>37</v>
      </c>
      <c r="K51" s="185">
        <f>+VLOOKUP(C51,Hoja1!$A$1:$M$82,13,0)</f>
        <v>1</v>
      </c>
      <c r="L51" s="221"/>
      <c r="M51" s="186" t="s">
        <v>545</v>
      </c>
      <c r="N51" s="193"/>
      <c r="O51" s="193"/>
      <c r="P51" s="193"/>
      <c r="Q51" s="193"/>
      <c r="R51" s="193"/>
      <c r="S51" s="193"/>
      <c r="T51" s="163"/>
      <c r="U51" s="163"/>
      <c r="V51" s="163"/>
      <c r="W51" s="163"/>
      <c r="X51" s="163"/>
      <c r="Y51" s="163"/>
      <c r="Z51" s="163"/>
    </row>
    <row r="52" spans="1:26" ht="99.75" customHeight="1" x14ac:dyDescent="0.2">
      <c r="A52" s="163"/>
      <c r="B52" s="188">
        <f t="shared" si="0"/>
        <v>38</v>
      </c>
      <c r="C52" s="189" t="str">
        <f t="array" ref="C52">+IFERROR(INDEX(Hoja1!$A$2:$A$82,MATCH(J52,Hoja1!$H$2:$H$82,0)),"")</f>
        <v>9.2</v>
      </c>
      <c r="D52" s="190" t="str">
        <f>IFERROR(VLOOKUP(C52,Hoja1!$A$2:$H$82,4,0),"")</f>
        <v>Evaluación de riesgos</v>
      </c>
      <c r="E52" s="190" t="str">
        <f>+IFERROR(VLOOKUP(C52,Hoja1!$A$1:$J$82,10,0),"")</f>
        <v xml:space="preserve">Identificación y análisis de cambios significativos </v>
      </c>
      <c r="F52" s="190" t="str">
        <f>+IFERROR(VLOOKUP(C52,Hoja1!$A$1:$I$82,3,0),"")</f>
        <v xml:space="preserve"> La Alta Dirección analiza los riesgos asociados a actividades tercerizadas, regionales u otras figuras externas que afecten la prestación del servicio a los usuarios, basados en los informes de la segunda y tercera línea de defensa</v>
      </c>
      <c r="G52" s="189">
        <f>+IFERROR(VLOOKUP(C52,Hoja1!$A$1:$K$82,11,0),"")</f>
        <v>3</v>
      </c>
      <c r="H52" s="191">
        <f>+IFERROR(VLOOKUP(C52,Hoja1!$A$1:$L$82,12,0),"")</f>
        <v>3</v>
      </c>
      <c r="I52" s="184" t="str">
        <f t="shared" si="1"/>
        <v>Se encuentra presente y funciona correctamente, por lo tanto se requiere acciones o actividades  dirigidas a su mantenimiento dentro del marco de las lineas de defensa.</v>
      </c>
      <c r="J52" s="166">
        <v>38</v>
      </c>
      <c r="K52" s="185">
        <f>+VLOOKUP(C52,Hoja1!$A$1:$M$82,13,0)</f>
        <v>1</v>
      </c>
      <c r="L52" s="221"/>
      <c r="M52" s="186" t="s">
        <v>545</v>
      </c>
      <c r="N52" s="193"/>
      <c r="O52" s="193"/>
      <c r="P52" s="193"/>
      <c r="Q52" s="193"/>
      <c r="R52" s="193"/>
      <c r="S52" s="193"/>
      <c r="T52" s="163"/>
      <c r="U52" s="163"/>
      <c r="V52" s="163"/>
      <c r="W52" s="163"/>
      <c r="X52" s="163"/>
      <c r="Y52" s="163"/>
      <c r="Z52" s="163"/>
    </row>
    <row r="53" spans="1:26" ht="99.75" customHeight="1" x14ac:dyDescent="0.2">
      <c r="A53" s="163"/>
      <c r="B53" s="188">
        <f t="shared" si="0"/>
        <v>39</v>
      </c>
      <c r="C53" s="189" t="str">
        <f t="array" ref="C53">+IFERROR(INDEX(Hoja1!$A$2:$A$82,MATCH(J53,Hoja1!$H$2:$H$82,0)),"")</f>
        <v>9.3</v>
      </c>
      <c r="D53" s="190" t="str">
        <f>IFERROR(VLOOKUP(C53,Hoja1!$A$2:$H$82,4,0),"")</f>
        <v>Evaluación de riesgos</v>
      </c>
      <c r="E53" s="190" t="str">
        <f>+IFERROR(VLOOKUP(C53,Hoja1!$A$1:$J$82,10,0),"")</f>
        <v xml:space="preserve">Identificación y análisis de cambios significativos </v>
      </c>
      <c r="F53" s="190" t="str">
        <f>+IFERROR(VLOOKUP(C53,Hoja1!$A$1:$I$82,3,0),"")</f>
        <v xml:space="preserve"> La Alta Dirección monitorea los riesgos aceptados revisando que sus condiciones no hayan cambiado y definir su pertinencia para sostenerlos o ajustarlos</v>
      </c>
      <c r="G53" s="189">
        <f>+IFERROR(VLOOKUP(C53,Hoja1!$A$1:$K$82,11,0),"")</f>
        <v>3</v>
      </c>
      <c r="H53" s="191">
        <f>+IFERROR(VLOOKUP(C53,Hoja1!$A$1:$L$82,12,0),"")</f>
        <v>3</v>
      </c>
      <c r="I53" s="184" t="str">
        <f t="shared" si="1"/>
        <v>Se encuentra presente y funciona correctamente, por lo tanto se requiere acciones o actividades  dirigidas a su mantenimiento dentro del marco de las lineas de defensa.</v>
      </c>
      <c r="J53" s="166">
        <v>39</v>
      </c>
      <c r="K53" s="185">
        <f>+VLOOKUP(C53,Hoja1!$A$1:$M$82,13,0)</f>
        <v>1</v>
      </c>
      <c r="L53" s="221"/>
      <c r="M53" s="186" t="s">
        <v>545</v>
      </c>
      <c r="N53" s="193"/>
      <c r="O53" s="193"/>
      <c r="P53" s="193"/>
      <c r="Q53" s="193"/>
      <c r="R53" s="193"/>
      <c r="S53" s="193"/>
      <c r="T53" s="163"/>
      <c r="U53" s="163"/>
      <c r="V53" s="163"/>
      <c r="W53" s="163"/>
      <c r="X53" s="163"/>
      <c r="Y53" s="163"/>
      <c r="Z53" s="163"/>
    </row>
    <row r="54" spans="1:26" ht="99.75" customHeight="1" x14ac:dyDescent="0.2">
      <c r="A54" s="163"/>
      <c r="B54" s="194">
        <f t="shared" si="0"/>
        <v>40</v>
      </c>
      <c r="C54" s="189" t="str">
        <f t="array" ref="C54">+IFERROR(INDEX(Hoja1!$A$2:$A$82,MATCH(J54,Hoja1!$H$2:$H$82,0)),"")</f>
        <v>9.4</v>
      </c>
      <c r="D54" s="190" t="str">
        <f>IFERROR(VLOOKUP(C54,Hoja1!$A$2:$H$82,4,0),"")</f>
        <v>Evaluación de riesgos</v>
      </c>
      <c r="E54" s="190" t="str">
        <f>+IFERROR(VLOOKUP(C54,Hoja1!$A$1:$J$82,10,0),"")</f>
        <v xml:space="preserve">Identificación y análisis de cambios significativos </v>
      </c>
      <c r="F54" s="190" t="str">
        <f>+IFERROR(VLOOKUP(C54,Hoja1!$A$1:$I$82,3,0),"")</f>
        <v xml:space="preserve"> La Alta Dirección evalúa fallas en los controles (diseño y ejecución) para definir cursos de acción apropiados para su mejora, basados en los informes de la segunda y tercera línea de defensa</v>
      </c>
      <c r="G54" s="189">
        <f>+IFERROR(VLOOKUP(C54,Hoja1!$A$1:$K$82,11,0),"")</f>
        <v>3</v>
      </c>
      <c r="H54" s="191">
        <f>+IFERROR(VLOOKUP(C54,Hoja1!$A$1:$L$82,12,0),"")</f>
        <v>3</v>
      </c>
      <c r="I54" s="184" t="str">
        <f t="shared" si="1"/>
        <v>Se encuentra presente y funciona correctamente, por lo tanto se requiere acciones o actividades  dirigidas a su mantenimiento dentro del marco de las lineas de defensa.</v>
      </c>
      <c r="J54" s="166">
        <v>40</v>
      </c>
      <c r="K54" s="185">
        <f>+VLOOKUP(C54,Hoja1!$A$1:$M$82,13,0)</f>
        <v>1</v>
      </c>
      <c r="L54" s="221"/>
      <c r="M54" s="186" t="s">
        <v>545</v>
      </c>
      <c r="N54" s="193"/>
      <c r="O54" s="193"/>
      <c r="P54" s="193"/>
      <c r="Q54" s="193"/>
      <c r="R54" s="193"/>
      <c r="S54" s="193"/>
      <c r="T54" s="163"/>
      <c r="U54" s="163"/>
      <c r="V54" s="163"/>
      <c r="W54" s="163"/>
      <c r="X54" s="163"/>
      <c r="Y54" s="163"/>
      <c r="Z54" s="163"/>
    </row>
    <row r="55" spans="1:26" ht="99.75" customHeight="1" x14ac:dyDescent="0.2">
      <c r="A55" s="163"/>
      <c r="B55" s="188">
        <f t="shared" si="0"/>
        <v>41</v>
      </c>
      <c r="C55" s="189" t="str">
        <f t="array" ref="C55">+IFERROR(INDEX(Hoja1!$A$2:$A$82,MATCH(J55,Hoja1!$H$2:$H$82,0)),"")</f>
        <v>9.5</v>
      </c>
      <c r="D55" s="190" t="str">
        <f>IFERROR(VLOOKUP(C55,Hoja1!$A$2:$H$82,4,0),"")</f>
        <v>Evaluación de riesgos</v>
      </c>
      <c r="E55" s="190" t="str">
        <f>+IFERROR(VLOOKUP(C55,Hoja1!$A$1:$J$82,10,0),"")</f>
        <v xml:space="preserve">Identificación y análisis de cambios significativos </v>
      </c>
      <c r="F55" s="190" t="str">
        <f>+IFERROR(VLOOKUP(C55,Hoja1!$A$1:$I$82,3,0),"")</f>
        <v xml:space="preserve"> La entidad analiza el impacto sobre el control interno por cambios en los diferentes niveles organizacionales</v>
      </c>
      <c r="G55" s="189">
        <f>+IFERROR(VLOOKUP(C55,Hoja1!$A$1:$K$82,11,0),"")</f>
        <v>3</v>
      </c>
      <c r="H55" s="191">
        <f>+IFERROR(VLOOKUP(C55,Hoja1!$A$1:$L$82,12,0),"")</f>
        <v>3</v>
      </c>
      <c r="I55" s="184" t="str">
        <f t="shared" si="1"/>
        <v>Se encuentra presente y funciona correctamente, por lo tanto se requiere acciones o actividades  dirigidas a su mantenimiento dentro del marco de las lineas de defensa.</v>
      </c>
      <c r="J55" s="166">
        <v>41</v>
      </c>
      <c r="K55" s="185">
        <f>+VLOOKUP(C55,Hoja1!$A$1:$M$82,13,0)</f>
        <v>1</v>
      </c>
      <c r="L55" s="222"/>
      <c r="M55" s="186" t="s">
        <v>545</v>
      </c>
      <c r="N55" s="193"/>
      <c r="O55" s="193"/>
      <c r="P55" s="193"/>
      <c r="Q55" s="193"/>
      <c r="R55" s="193"/>
      <c r="S55" s="193"/>
      <c r="T55" s="163"/>
      <c r="U55" s="163"/>
      <c r="V55" s="163"/>
      <c r="W55" s="163"/>
      <c r="X55" s="163"/>
      <c r="Y55" s="163"/>
      <c r="Z55" s="163"/>
    </row>
    <row r="56" spans="1:26" ht="99.75" customHeight="1" x14ac:dyDescent="0.2">
      <c r="A56" s="163"/>
      <c r="B56" s="194">
        <f t="shared" si="0"/>
        <v>42</v>
      </c>
      <c r="C56" s="189" t="str">
        <f t="array" ref="C56">+IFERROR(INDEX(Hoja1!$A$2:$A$82,MATCH(J56,Hoja1!$H$2:$H$82,0)),"")</f>
        <v>10.1</v>
      </c>
      <c r="D56" s="190" t="str">
        <f>IFERROR(VLOOKUP(C56,Hoja1!$A$2:$H$82,4,0),"")</f>
        <v>Actividades de control</v>
      </c>
      <c r="E56" s="190" t="str">
        <f>+IFERROR(VLOOKUP(C56,Hoja1!$A$1:$J$82,10,0),"")</f>
        <v>Diseño y desarrollo de actividades de control (Integra el desarrollo de controles con la evaluación de riesgos; tiene en cuenta a qué nivel se aplican las actividades; facilita la segregación de funciones).</v>
      </c>
      <c r="F56" s="190"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189">
        <f>+IFERROR(VLOOKUP(C56,Hoja1!$A$1:$K$82,11,0),"")</f>
        <v>3</v>
      </c>
      <c r="H56" s="191">
        <f>+IFERROR(VLOOKUP(C56,Hoja1!$A$1:$L$82,12,0),"")</f>
        <v>3</v>
      </c>
      <c r="I56" s="184" t="str">
        <f t="shared" si="1"/>
        <v>Se encuentra presente y funciona correctamente, por lo tanto se requiere acciones o actividades  dirigidas a su mantenimiento dentro del marco de las lineas de defensa.</v>
      </c>
      <c r="J56" s="166">
        <v>42</v>
      </c>
      <c r="K56" s="185">
        <f>+VLOOKUP(C56,Hoja1!$A$1:$M$82,13,0)</f>
        <v>1</v>
      </c>
      <c r="L56" s="415">
        <f>+AVERAGE(K56:K67)</f>
        <v>1</v>
      </c>
      <c r="M56" s="186" t="s">
        <v>545</v>
      </c>
      <c r="N56" s="193"/>
      <c r="O56" s="193"/>
      <c r="P56" s="193"/>
      <c r="Q56" s="193"/>
      <c r="R56" s="193"/>
      <c r="S56" s="193"/>
      <c r="T56" s="163"/>
      <c r="U56" s="163"/>
      <c r="V56" s="163"/>
      <c r="W56" s="163"/>
      <c r="X56" s="163"/>
      <c r="Y56" s="163"/>
      <c r="Z56" s="163"/>
    </row>
    <row r="57" spans="1:26" ht="99.75" customHeight="1" x14ac:dyDescent="0.2">
      <c r="A57" s="163"/>
      <c r="B57" s="188">
        <f t="shared" si="0"/>
        <v>43</v>
      </c>
      <c r="C57" s="189" t="str">
        <f t="array" ref="C57">+IFERROR(INDEX(Hoja1!$A$2:$A$82,MATCH(J57,Hoja1!$H$2:$H$82,0)),"")</f>
        <v>10.2</v>
      </c>
      <c r="D57" s="190" t="str">
        <f>IFERROR(VLOOKUP(C57,Hoja1!$A$2:$H$82,4,0),"")</f>
        <v>Actividades de control</v>
      </c>
      <c r="E57" s="190" t="str">
        <f>+IFERROR(VLOOKUP(C57,Hoja1!$A$1:$J$82,10,0),"")</f>
        <v>Diseño y desarrollo de actividades de control (Integra el desarrollo de controles con la evaluación de riesgos; tiene en cuenta a qué nivel se aplican las actividades; facilita la segregación de funciones).</v>
      </c>
      <c r="F57" s="190" t="str">
        <f>+IFERROR(VLOOKUP(C57,Hoja1!$A$1:$I$82,3,0),"")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7" s="189">
        <f>+IFERROR(VLOOKUP(C57,Hoja1!$A$1:$K$82,11,0),"")</f>
        <v>3</v>
      </c>
      <c r="H57" s="191">
        <f>+IFERROR(VLOOKUP(C57,Hoja1!$A$1:$L$82,12,0),"")</f>
        <v>3</v>
      </c>
      <c r="I57" s="184" t="str">
        <f t="shared" si="1"/>
        <v>Se encuentra presente y funciona correctamente, por lo tanto se requiere acciones o actividades  dirigidas a su mantenimiento dentro del marco de las lineas de defensa.</v>
      </c>
      <c r="J57" s="166">
        <v>43</v>
      </c>
      <c r="K57" s="185">
        <f>+VLOOKUP(C57,Hoja1!$A$1:$M$82,13,0)</f>
        <v>1</v>
      </c>
      <c r="L57" s="221"/>
      <c r="M57" s="186" t="s">
        <v>545</v>
      </c>
      <c r="N57" s="193"/>
      <c r="O57" s="193"/>
      <c r="P57" s="193"/>
      <c r="Q57" s="193"/>
      <c r="R57" s="193"/>
      <c r="S57" s="193"/>
      <c r="T57" s="163"/>
      <c r="U57" s="163"/>
      <c r="V57" s="163"/>
      <c r="W57" s="163"/>
      <c r="X57" s="163"/>
      <c r="Y57" s="163"/>
      <c r="Z57" s="163"/>
    </row>
    <row r="58" spans="1:26" ht="99.75" customHeight="1" x14ac:dyDescent="0.2">
      <c r="A58" s="163"/>
      <c r="B58" s="188">
        <f t="shared" si="0"/>
        <v>44</v>
      </c>
      <c r="C58" s="189" t="str">
        <f t="array" ref="C58">+IFERROR(INDEX(Hoja1!$A$2:$A$82,MATCH(J58,Hoja1!$H$2:$H$82,0)),"")</f>
        <v>10.3</v>
      </c>
      <c r="D58" s="190" t="str">
        <f>IFERROR(VLOOKUP(C58,Hoja1!$A$2:$H$82,4,0),"")</f>
        <v>Actividades de control</v>
      </c>
      <c r="E58" s="190" t="str">
        <f>+IFERROR(VLOOKUP(C58,Hoja1!$A$1:$J$82,10,0),"")</f>
        <v>Diseño y desarrollo de actividades de control (Integra el desarrollo de controles con la evaluación de riesgos; tiene en cuenta a qué nivel se aplican las actividades; facilita la segregación de funciones).</v>
      </c>
      <c r="F58" s="190" t="str">
        <f>+IFERROR(VLOOKUP(C58,Hoja1!$A$1:$I$82,3,0),"")</f>
        <v xml:space="preserve"> El diseño de otros  sistemas de gestión (bajo normas o estándares internacionales como la ISO), se integran de forma adecuada a la estructura de control de la entidad</v>
      </c>
      <c r="G58" s="189">
        <f>+IFERROR(VLOOKUP(C58,Hoja1!$A$1:$K$82,11,0),"")</f>
        <v>3</v>
      </c>
      <c r="H58" s="191">
        <f>+IFERROR(VLOOKUP(C58,Hoja1!$A$1:$L$82,12,0),"")</f>
        <v>3</v>
      </c>
      <c r="I58" s="184" t="str">
        <f t="shared" si="1"/>
        <v>Se encuentra presente y funciona correctamente, por lo tanto se requiere acciones o actividades  dirigidas a su mantenimiento dentro del marco de las lineas de defensa.</v>
      </c>
      <c r="J58" s="166">
        <v>44</v>
      </c>
      <c r="K58" s="185">
        <f>+VLOOKUP(C58,Hoja1!$A$1:$M$82,13,0)</f>
        <v>1</v>
      </c>
      <c r="L58" s="221"/>
      <c r="M58" s="186" t="s">
        <v>545</v>
      </c>
      <c r="N58" s="193"/>
      <c r="O58" s="193"/>
      <c r="P58" s="193"/>
      <c r="Q58" s="193"/>
      <c r="R58" s="193"/>
      <c r="S58" s="193"/>
      <c r="T58" s="163"/>
      <c r="U58" s="163"/>
      <c r="V58" s="163"/>
      <c r="W58" s="163"/>
      <c r="X58" s="163"/>
      <c r="Y58" s="163"/>
      <c r="Z58" s="163"/>
    </row>
    <row r="59" spans="1:26" ht="99.75" customHeight="1" x14ac:dyDescent="0.2">
      <c r="A59" s="163"/>
      <c r="B59" s="188">
        <f t="shared" si="0"/>
        <v>45</v>
      </c>
      <c r="C59" s="189" t="str">
        <f t="array" ref="C59">+IFERROR(INDEX(Hoja1!$A$2:$A$82,MATCH(J59,Hoja1!$H$2:$H$82,0)),"")</f>
        <v>11.1</v>
      </c>
      <c r="D59" s="190" t="str">
        <f>IFERROR(VLOOKUP(C59,Hoja1!$A$2:$H$82,4,0),"")</f>
        <v>Actividades de control</v>
      </c>
      <c r="E59" s="190" t="str">
        <f>+IFERROR(VLOOKUP(C59,Hoja1!$A$1:$J$82,10,0),"")</f>
        <v>Seleccionar y Desarrolla controles generales sobre TI para apoyar la consecución de los objetivos .</v>
      </c>
      <c r="F59" s="190"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189">
        <f>+IFERROR(VLOOKUP(C59,Hoja1!$A$1:$K$82,11,0),"")</f>
        <v>3</v>
      </c>
      <c r="H59" s="191">
        <f>+IFERROR(VLOOKUP(C59,Hoja1!$A$1:$L$82,12,0),"")</f>
        <v>3</v>
      </c>
      <c r="I59" s="184" t="str">
        <f t="shared" si="1"/>
        <v>Se encuentra presente y funciona correctamente, por lo tanto se requiere acciones o actividades  dirigidas a su mantenimiento dentro del marco de las lineas de defensa.</v>
      </c>
      <c r="J59" s="166">
        <v>45</v>
      </c>
      <c r="K59" s="185">
        <f>+VLOOKUP(C59,Hoja1!$A$1:$M$82,13,0)</f>
        <v>1</v>
      </c>
      <c r="L59" s="221"/>
      <c r="M59" s="186" t="s">
        <v>545</v>
      </c>
      <c r="N59" s="193"/>
      <c r="O59" s="193"/>
      <c r="P59" s="193"/>
      <c r="Q59" s="193"/>
      <c r="R59" s="193"/>
      <c r="S59" s="193"/>
      <c r="T59" s="163"/>
      <c r="U59" s="163"/>
      <c r="V59" s="163"/>
      <c r="W59" s="163"/>
      <c r="X59" s="163"/>
      <c r="Y59" s="163"/>
      <c r="Z59" s="163"/>
    </row>
    <row r="60" spans="1:26" ht="99.75" customHeight="1" x14ac:dyDescent="0.2">
      <c r="A60" s="163"/>
      <c r="B60" s="194">
        <f t="shared" si="0"/>
        <v>46</v>
      </c>
      <c r="C60" s="189" t="str">
        <f t="array" ref="C60">+IFERROR(INDEX(Hoja1!$A$2:$A$82,MATCH(J60,Hoja1!$H$2:$H$82,0)),"")</f>
        <v>11.2</v>
      </c>
      <c r="D60" s="190" t="str">
        <f>IFERROR(VLOOKUP(C60,Hoja1!$A$2:$H$82,4,0),"")</f>
        <v>Actividades de control</v>
      </c>
      <c r="E60" s="190" t="str">
        <f>+IFERROR(VLOOKUP(C60,Hoja1!$A$1:$J$82,10,0),"")</f>
        <v>Seleccionar y Desarrolla controles generales sobre TI para apoyar la consecución de los objetivos .</v>
      </c>
      <c r="F60" s="190" t="str">
        <f>+IFERROR(VLOOKUP(C60,Hoja1!$A$1:$I$82,3,0),"")</f>
        <v xml:space="preserve">  Para los proveedores de tecnología  selecciona y desarrolla actividades de control internas sobre las actividades realizadas por el proveedor de servicios</v>
      </c>
      <c r="G60" s="189">
        <f>+IFERROR(VLOOKUP(C60,Hoja1!$A$1:$K$82,11,0),"")</f>
        <v>3</v>
      </c>
      <c r="H60" s="191">
        <f>+IFERROR(VLOOKUP(C60,Hoja1!$A$1:$L$82,12,0),"")</f>
        <v>3</v>
      </c>
      <c r="I60" s="184" t="str">
        <f t="shared" si="1"/>
        <v>Se encuentra presente y funciona correctamente, por lo tanto se requiere acciones o actividades  dirigidas a su mantenimiento dentro del marco de las lineas de defensa.</v>
      </c>
      <c r="J60" s="166">
        <v>46</v>
      </c>
      <c r="K60" s="185">
        <f>+VLOOKUP(C60,Hoja1!$A$1:$M$82,13,0)</f>
        <v>1</v>
      </c>
      <c r="L60" s="221"/>
      <c r="M60" s="186" t="s">
        <v>545</v>
      </c>
      <c r="N60" s="193"/>
      <c r="O60" s="193"/>
      <c r="P60" s="193"/>
      <c r="Q60" s="193"/>
      <c r="R60" s="193"/>
      <c r="S60" s="193"/>
      <c r="T60" s="163"/>
      <c r="U60" s="163"/>
      <c r="V60" s="163"/>
      <c r="W60" s="163"/>
      <c r="X60" s="163"/>
      <c r="Y60" s="163"/>
      <c r="Z60" s="163"/>
    </row>
    <row r="61" spans="1:26" ht="99.75" customHeight="1" x14ac:dyDescent="0.2">
      <c r="A61" s="163"/>
      <c r="B61" s="188">
        <f t="shared" si="0"/>
        <v>47</v>
      </c>
      <c r="C61" s="189" t="str">
        <f t="array" ref="C61">+IFERROR(INDEX(Hoja1!$A$2:$A$82,MATCH(J61,Hoja1!$H$2:$H$82,0)),"")</f>
        <v>11.3</v>
      </c>
      <c r="D61" s="190" t="str">
        <f>IFERROR(VLOOKUP(C61,Hoja1!$A$2:$H$82,4,0),"")</f>
        <v>Actividades de control</v>
      </c>
      <c r="E61" s="190" t="str">
        <f>+IFERROR(VLOOKUP(C61,Hoja1!$A$1:$J$82,10,0),"")</f>
        <v>Seleccionar y Desarrolla controles generales sobre TI para apoyar la consecución de los objetivos .</v>
      </c>
      <c r="F61" s="190" t="str">
        <f>+IFERROR(VLOOKUP(C61,Hoja1!$A$1:$I$82,3,0),"")</f>
        <v xml:space="preserve"> Se cuenta con matrices de roles y usuarios siguiendo los principios de segregación de funciones.</v>
      </c>
      <c r="G61" s="189">
        <f>+IFERROR(VLOOKUP(C61,Hoja1!$A$1:$K$82,11,0),"")</f>
        <v>3</v>
      </c>
      <c r="H61" s="191">
        <f>+IFERROR(VLOOKUP(C61,Hoja1!$A$1:$L$82,12,0),"")</f>
        <v>3</v>
      </c>
      <c r="I61" s="184" t="str">
        <f t="shared" si="1"/>
        <v>Se encuentra presente y funciona correctamente, por lo tanto se requiere acciones o actividades  dirigidas a su mantenimiento dentro del marco de las lineas de defensa.</v>
      </c>
      <c r="J61" s="166">
        <v>47</v>
      </c>
      <c r="K61" s="185">
        <f>+VLOOKUP(C61,Hoja1!$A$1:$M$82,13,0)</f>
        <v>1</v>
      </c>
      <c r="L61" s="221"/>
      <c r="M61" s="186" t="s">
        <v>545</v>
      </c>
      <c r="N61" s="193"/>
      <c r="O61" s="193"/>
      <c r="P61" s="193"/>
      <c r="Q61" s="193"/>
      <c r="R61" s="193"/>
      <c r="S61" s="193"/>
      <c r="T61" s="163"/>
      <c r="U61" s="163"/>
      <c r="V61" s="163"/>
      <c r="W61" s="163"/>
      <c r="X61" s="163"/>
      <c r="Y61" s="163"/>
      <c r="Z61" s="163"/>
    </row>
    <row r="62" spans="1:26" ht="99.75" customHeight="1" x14ac:dyDescent="0.2">
      <c r="A62" s="163"/>
      <c r="B62" s="194">
        <f t="shared" si="0"/>
        <v>48</v>
      </c>
      <c r="C62" s="189" t="str">
        <f t="array" ref="C62">+IFERROR(INDEX(Hoja1!$A$2:$A$82,MATCH(J62,Hoja1!$H$2:$H$82,0)),"")</f>
        <v>11.4</v>
      </c>
      <c r="D62" s="190" t="str">
        <f>IFERROR(VLOOKUP(C62,Hoja1!$A$2:$H$82,4,0),"")</f>
        <v>Actividades de control</v>
      </c>
      <c r="E62" s="190" t="str">
        <f>+IFERROR(VLOOKUP(C62,Hoja1!$A$1:$J$82,10,0),"")</f>
        <v>Seleccionar y Desarrolla controles generales sobre TI para apoyar la consecución de los objetivos .</v>
      </c>
      <c r="F62" s="190"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189">
        <f>+IFERROR(VLOOKUP(C62,Hoja1!$A$1:$K$82,11,0),"")</f>
        <v>3</v>
      </c>
      <c r="H62" s="191">
        <f>+IFERROR(VLOOKUP(C62,Hoja1!$A$1:$L$82,12,0),"")</f>
        <v>3</v>
      </c>
      <c r="I62" s="184" t="str">
        <f t="shared" si="1"/>
        <v>Se encuentra presente y funciona correctamente, por lo tanto se requiere acciones o actividades  dirigidas a su mantenimiento dentro del marco de las lineas de defensa.</v>
      </c>
      <c r="J62" s="166">
        <v>48</v>
      </c>
      <c r="K62" s="185">
        <f>+VLOOKUP(C62,Hoja1!$A$1:$M$82,13,0)</f>
        <v>1</v>
      </c>
      <c r="L62" s="221"/>
      <c r="M62" s="186" t="s">
        <v>545</v>
      </c>
      <c r="N62" s="193"/>
      <c r="O62" s="193"/>
      <c r="P62" s="193"/>
      <c r="Q62" s="193"/>
      <c r="R62" s="193"/>
      <c r="S62" s="193"/>
      <c r="T62" s="163"/>
      <c r="U62" s="163"/>
      <c r="V62" s="163"/>
      <c r="W62" s="163"/>
      <c r="X62" s="163"/>
      <c r="Y62" s="163"/>
      <c r="Z62" s="163"/>
    </row>
    <row r="63" spans="1:26" ht="99.75" customHeight="1" x14ac:dyDescent="0.2">
      <c r="A63" s="163"/>
      <c r="B63" s="188">
        <f t="shared" si="0"/>
        <v>49</v>
      </c>
      <c r="C63" s="189" t="str">
        <f t="array" ref="C63">+IFERROR(INDEX(Hoja1!$A$2:$A$82,MATCH(J63,Hoja1!$H$2:$H$82,0)),"")</f>
        <v>12.1</v>
      </c>
      <c r="D63" s="190" t="str">
        <f>IFERROR(VLOOKUP(C63,Hoja1!$A$2:$H$82,4,0),"")</f>
        <v>Actividades de control</v>
      </c>
      <c r="E63" s="190" t="str">
        <f>+IFERROR(VLOOKUP(C63,Hoja1!$A$1:$J$82,10,0),"")</f>
        <v>Despliegue de políticas y procedimientos (Establece responsabilidades sobre la ejecución de las políticas y procedimientos; Adopta medidas correctivas; Revisa las políticas y procedimientos).</v>
      </c>
      <c r="F63" s="190" t="str">
        <f>+IFERROR(VLOOKUP(C63,Hoja1!$A$1:$I$82,3,0),"")</f>
        <v xml:space="preserve"> Se evalúa la actualización de procesos, procedimientos, políticas de operación, instructivos, manuales u otras herramientas para garantizar la aplicación adecuada de las principales actividades de control.
</v>
      </c>
      <c r="G63" s="189">
        <f>+IFERROR(VLOOKUP(C63,Hoja1!$A$1:$K$82,11,0),"")</f>
        <v>3</v>
      </c>
      <c r="H63" s="191">
        <f>+IFERROR(VLOOKUP(C63,Hoja1!$A$1:$L$82,12,0),"")</f>
        <v>3</v>
      </c>
      <c r="I63" s="184" t="str">
        <f t="shared" si="1"/>
        <v>Se encuentra presente y funciona correctamente, por lo tanto se requiere acciones o actividades  dirigidas a su mantenimiento dentro del marco de las lineas de defensa.</v>
      </c>
      <c r="J63" s="166">
        <v>49</v>
      </c>
      <c r="K63" s="185">
        <f>+VLOOKUP(C63,Hoja1!$A$1:$M$82,13,0)</f>
        <v>1</v>
      </c>
      <c r="L63" s="221"/>
      <c r="M63" s="186" t="s">
        <v>545</v>
      </c>
      <c r="N63" s="193"/>
      <c r="O63" s="193"/>
      <c r="P63" s="193"/>
      <c r="Q63" s="193"/>
      <c r="R63" s="193"/>
      <c r="S63" s="193"/>
      <c r="T63" s="163"/>
      <c r="U63" s="163"/>
      <c r="V63" s="163"/>
      <c r="W63" s="163"/>
      <c r="X63" s="163"/>
      <c r="Y63" s="163"/>
      <c r="Z63" s="163"/>
    </row>
    <row r="64" spans="1:26" ht="99.75" customHeight="1" x14ac:dyDescent="0.2">
      <c r="A64" s="163"/>
      <c r="B64" s="188">
        <f t="shared" si="0"/>
        <v>50</v>
      </c>
      <c r="C64" s="189" t="str">
        <f t="array" ref="C64">+IFERROR(INDEX(Hoja1!$A$2:$A$82,MATCH(J64,Hoja1!$H$2:$H$82,0)),"")</f>
        <v>12.2</v>
      </c>
      <c r="D64" s="190" t="str">
        <f>IFERROR(VLOOKUP(C64,Hoja1!$A$2:$H$82,4,0),"")</f>
        <v>Actividades de control</v>
      </c>
      <c r="E64" s="190" t="str">
        <f>+IFERROR(VLOOKUP(C64,Hoja1!$A$1:$J$82,10,0),"")</f>
        <v>Despliegue de políticas y procedimientos (Establece responsabilidades sobre la ejecución de las políticas y procedimientos; Adopta medidas correctivas; Revisa las políticas y procedimientos).</v>
      </c>
      <c r="F64" s="190" t="str">
        <f>+IFERROR(VLOOKUP(C64,Hoja1!$A$1:$I$82,3,0),"")</f>
        <v xml:space="preserve"> El diseño de controles se evalúa frente a la gestión del riesgo</v>
      </c>
      <c r="G64" s="189">
        <f>+IFERROR(VLOOKUP(C64,Hoja1!$A$1:$K$82,11,0),"")</f>
        <v>3</v>
      </c>
      <c r="H64" s="191">
        <f>+IFERROR(VLOOKUP(C64,Hoja1!$A$1:$L$82,12,0),"")</f>
        <v>3</v>
      </c>
      <c r="I64" s="184" t="str">
        <f t="shared" si="1"/>
        <v>Se encuentra presente y funciona correctamente, por lo tanto se requiere acciones o actividades  dirigidas a su mantenimiento dentro del marco de las lineas de defensa.</v>
      </c>
      <c r="J64" s="166">
        <v>50</v>
      </c>
      <c r="K64" s="185">
        <f>+VLOOKUP(C64,Hoja1!$A$1:$M$82,13,0)</f>
        <v>1</v>
      </c>
      <c r="L64" s="221"/>
      <c r="M64" s="186" t="s">
        <v>545</v>
      </c>
      <c r="N64" s="193"/>
      <c r="O64" s="193"/>
      <c r="P64" s="193"/>
      <c r="Q64" s="193"/>
      <c r="R64" s="193"/>
      <c r="S64" s="193"/>
      <c r="T64" s="163"/>
      <c r="U64" s="163"/>
      <c r="V64" s="163"/>
      <c r="W64" s="163"/>
      <c r="X64" s="163"/>
      <c r="Y64" s="163"/>
      <c r="Z64" s="163"/>
    </row>
    <row r="65" spans="1:26" ht="99.75" customHeight="1" x14ac:dyDescent="0.2">
      <c r="A65" s="163"/>
      <c r="B65" s="188">
        <f t="shared" si="0"/>
        <v>51</v>
      </c>
      <c r="C65" s="189" t="str">
        <f t="array" ref="C65">+IFERROR(INDEX(Hoja1!$A$2:$A$82,MATCH(J65,Hoja1!$H$2:$H$82,0)),"")</f>
        <v>12.3</v>
      </c>
      <c r="D65" s="190" t="str">
        <f>IFERROR(VLOOKUP(C65,Hoja1!$A$2:$H$82,4,0),"")</f>
        <v>Actividades de control</v>
      </c>
      <c r="E65" s="190" t="str">
        <f>+IFERROR(VLOOKUP(C65,Hoja1!$A$1:$J$82,10,0),"")</f>
        <v>Despliegue de políticas y procedimientos (Establece responsabilidades sobre la ejecución de las políticas y procedimientos; Adopta medidas correctivas; Revisa las políticas y procedimientos).</v>
      </c>
      <c r="F65" s="190" t="str">
        <f>+IFERROR(VLOOKUP(C65,Hoja1!$A$1:$I$82,3,0),"")</f>
        <v xml:space="preserve"> Monitoreo a los riesgos acorde con la política de administración de riesgo establecida para la entidad.</v>
      </c>
      <c r="G65" s="189">
        <f>+IFERROR(VLOOKUP(C65,Hoja1!$A$1:$K$82,11,0),"")</f>
        <v>3</v>
      </c>
      <c r="H65" s="191">
        <f>+IFERROR(VLOOKUP(C65,Hoja1!$A$1:$L$82,12,0),"")</f>
        <v>3</v>
      </c>
      <c r="I65" s="184" t="str">
        <f t="shared" si="1"/>
        <v>Se encuentra presente y funciona correctamente, por lo tanto se requiere acciones o actividades  dirigidas a su mantenimiento dentro del marco de las lineas de defensa.</v>
      </c>
      <c r="J65" s="166">
        <v>51</v>
      </c>
      <c r="K65" s="185">
        <f>+VLOOKUP(C65,Hoja1!$A$1:$M$82,13,0)</f>
        <v>1</v>
      </c>
      <c r="L65" s="221"/>
      <c r="M65" s="186" t="s">
        <v>545</v>
      </c>
      <c r="N65" s="193"/>
      <c r="O65" s="193"/>
      <c r="P65" s="193"/>
      <c r="Q65" s="193"/>
      <c r="R65" s="193"/>
      <c r="S65" s="193"/>
      <c r="T65" s="163"/>
      <c r="U65" s="163"/>
      <c r="V65" s="163"/>
      <c r="W65" s="163"/>
      <c r="X65" s="163"/>
      <c r="Y65" s="163"/>
      <c r="Z65" s="163"/>
    </row>
    <row r="66" spans="1:26" ht="99.75" customHeight="1" x14ac:dyDescent="0.2">
      <c r="A66" s="163"/>
      <c r="B66" s="194">
        <f t="shared" si="0"/>
        <v>52</v>
      </c>
      <c r="C66" s="189" t="str">
        <f t="array" ref="C66">+IFERROR(INDEX(Hoja1!$A$2:$A$82,MATCH(J66,Hoja1!$H$2:$H$82,0)),"")</f>
        <v>12.4</v>
      </c>
      <c r="D66" s="190" t="str">
        <f>IFERROR(VLOOKUP(C66,Hoja1!$A$2:$H$82,4,0),"")</f>
        <v>Actividades de control</v>
      </c>
      <c r="E66" s="190" t="str">
        <f>+IFERROR(VLOOKUP(C66,Hoja1!$A$1:$J$82,10,0),"")</f>
        <v>Despliegue de políticas y procedimientos (Establece responsabilidades sobre la ejecución de las políticas y procedimientos; Adopta medidas correctivas; Revisa las políticas y procedimientos).</v>
      </c>
      <c r="F66" s="190" t="str">
        <f>+IFERROR(VLOOKUP(C66,Hoja1!$A$1:$I$82,3,0),"")</f>
        <v>Verificación de que los responsables estén ejecutando los controles tal como han sido diseñados</v>
      </c>
      <c r="G66" s="189">
        <f>+IFERROR(VLOOKUP(C66,Hoja1!$A$1:$K$82,11,0),"")</f>
        <v>3</v>
      </c>
      <c r="H66" s="191">
        <f>+IFERROR(VLOOKUP(C66,Hoja1!$A$1:$L$82,12,0),"")</f>
        <v>3</v>
      </c>
      <c r="I66" s="184" t="str">
        <f t="shared" si="1"/>
        <v>Se encuentra presente y funciona correctamente, por lo tanto se requiere acciones o actividades  dirigidas a su mantenimiento dentro del marco de las lineas de defensa.</v>
      </c>
      <c r="J66" s="166">
        <v>52</v>
      </c>
      <c r="K66" s="185">
        <f>+VLOOKUP(C66,Hoja1!$A$1:$M$82,13,0)</f>
        <v>1</v>
      </c>
      <c r="L66" s="221"/>
      <c r="M66" s="186" t="s">
        <v>545</v>
      </c>
      <c r="N66" s="193"/>
      <c r="O66" s="193"/>
      <c r="P66" s="193"/>
      <c r="Q66" s="193"/>
      <c r="R66" s="193"/>
      <c r="S66" s="193"/>
      <c r="T66" s="163"/>
      <c r="U66" s="163"/>
      <c r="V66" s="163"/>
      <c r="W66" s="163"/>
      <c r="X66" s="163"/>
      <c r="Y66" s="163"/>
      <c r="Z66" s="163"/>
    </row>
    <row r="67" spans="1:26" ht="99.75" customHeight="1" x14ac:dyDescent="0.2">
      <c r="A67" s="163"/>
      <c r="B67" s="188">
        <f t="shared" si="0"/>
        <v>53</v>
      </c>
      <c r="C67" s="189" t="str">
        <f t="array" ref="C67">+IFERROR(INDEX(Hoja1!$A$2:$A$82,MATCH(J67,Hoja1!$H$2:$H$82,0)),"")</f>
        <v>12.5</v>
      </c>
      <c r="D67" s="190" t="str">
        <f>IFERROR(VLOOKUP(C67,Hoja1!$A$2:$H$82,4,0),"")</f>
        <v>Actividades de control</v>
      </c>
      <c r="E67" s="190" t="str">
        <f>+IFERROR(VLOOKUP(C67,Hoja1!$A$1:$J$82,10,0),"")</f>
        <v>Despliegue de políticas y procedimientos (Establece responsabilidades sobre la ejecución de las políticas y procedimientos; Adopta medidas correctivas; Revisa las políticas y procedimientos).</v>
      </c>
      <c r="F67" s="190" t="str">
        <f>+IFERROR(VLOOKUP(C67,Hoja1!$A$1:$I$82,3,0),"")</f>
        <v xml:space="preserve"> Se evalúa la adecuación de los controles a las especificidades de cada proceso, considerando cambios en regulaciones, estructuras internas u otros aspectos que determinen cambios en su diseño</v>
      </c>
      <c r="G67" s="189">
        <f>+IFERROR(VLOOKUP(C67,Hoja1!$A$1:$K$82,11,0),"")</f>
        <v>3</v>
      </c>
      <c r="H67" s="191">
        <f>+IFERROR(VLOOKUP(C67,Hoja1!$A$1:$L$82,12,0),"")</f>
        <v>3</v>
      </c>
      <c r="I67" s="184" t="str">
        <f t="shared" si="1"/>
        <v>Se encuentra presente y funciona correctamente, por lo tanto se requiere acciones o actividades  dirigidas a su mantenimiento dentro del marco de las lineas de defensa.</v>
      </c>
      <c r="J67" s="166">
        <v>53</v>
      </c>
      <c r="K67" s="185">
        <f>+VLOOKUP(C67,Hoja1!$A$1:$M$82,13,0)</f>
        <v>1</v>
      </c>
      <c r="L67" s="222"/>
      <c r="M67" s="186" t="s">
        <v>545</v>
      </c>
      <c r="N67" s="193"/>
      <c r="O67" s="193"/>
      <c r="P67" s="193"/>
      <c r="Q67" s="193"/>
      <c r="R67" s="193"/>
      <c r="S67" s="193"/>
      <c r="T67" s="163"/>
      <c r="U67" s="163"/>
      <c r="V67" s="163"/>
      <c r="W67" s="163"/>
      <c r="X67" s="163"/>
      <c r="Y67" s="163"/>
      <c r="Z67" s="163"/>
    </row>
    <row r="68" spans="1:26" ht="99.75" customHeight="1" x14ac:dyDescent="0.2">
      <c r="A68" s="163"/>
      <c r="B68" s="194">
        <f t="shared" si="0"/>
        <v>54</v>
      </c>
      <c r="C68" s="189" t="str">
        <f t="array" ref="C68">+IFERROR(INDEX(Hoja1!$A$2:$A$82,MATCH(J68,Hoja1!$H$2:$H$82,0)),"")</f>
        <v>13.1</v>
      </c>
      <c r="D68" s="190" t="str">
        <f>IFERROR(VLOOKUP(C68,Hoja1!$A$2:$H$82,4,0),"")</f>
        <v>Info y Comunicación</v>
      </c>
      <c r="E68" s="190" t="str">
        <f>+IFERROR(VLOOKUP(C68,Hoja1!$A$1:$J$82,10,0),"")</f>
        <v>Utilización de información relevante (Identifica requisitos de información; Capta fuentes de datos internas y externas; Procesa datos relevantes y los transforma en información).</v>
      </c>
      <c r="F68" s="190" t="str">
        <f>+IFERROR(VLOOKUP(C68,Hoja1!$A$1:$I$82,3,0),"")</f>
        <v>La entidad ha diseñado sistemas de información para capturar y procesar datos y transformarlos en información para alcanzar los requerimientos de información definidos</v>
      </c>
      <c r="G68" s="189">
        <f>+IFERROR(VLOOKUP(C68,Hoja1!$A$1:$K$82,11,0),"")</f>
        <v>3</v>
      </c>
      <c r="H68" s="191">
        <f>+IFERROR(VLOOKUP(C68,Hoja1!$A$1:$L$82,12,0),"")</f>
        <v>3</v>
      </c>
      <c r="I68" s="184" t="str">
        <f t="shared" si="1"/>
        <v>Se encuentra presente y funciona correctamente, por lo tanto se requiere acciones o actividades  dirigidas a su mantenimiento dentro del marco de las lineas de defensa.</v>
      </c>
      <c r="J68" s="166">
        <v>54</v>
      </c>
      <c r="K68" s="185">
        <f>+VLOOKUP(C68,Hoja1!$A$1:$M$82,13,0)</f>
        <v>1</v>
      </c>
      <c r="L68" s="415">
        <f>+AVERAGE(K68:K81)</f>
        <v>1</v>
      </c>
      <c r="M68" s="186" t="s">
        <v>545</v>
      </c>
      <c r="N68" s="193"/>
      <c r="O68" s="193"/>
      <c r="P68" s="193"/>
      <c r="Q68" s="193"/>
      <c r="R68" s="193"/>
      <c r="S68" s="193"/>
      <c r="T68" s="163"/>
      <c r="U68" s="163"/>
      <c r="V68" s="163"/>
      <c r="W68" s="163"/>
      <c r="X68" s="163"/>
      <c r="Y68" s="163"/>
      <c r="Z68" s="163"/>
    </row>
    <row r="69" spans="1:26" ht="99.75" customHeight="1" x14ac:dyDescent="0.2">
      <c r="A69" s="163"/>
      <c r="B69" s="188">
        <f t="shared" si="0"/>
        <v>55</v>
      </c>
      <c r="C69" s="189" t="str">
        <f t="array" ref="C69">+IFERROR(INDEX(Hoja1!$A$2:$A$82,MATCH(J69,Hoja1!$H$2:$H$82,0)),"")</f>
        <v>13.2</v>
      </c>
      <c r="D69" s="190" t="str">
        <f>IFERROR(VLOOKUP(C69,Hoja1!$A$2:$H$82,4,0),"")</f>
        <v>Info y Comunicación</v>
      </c>
      <c r="E69" s="190" t="str">
        <f>+IFERROR(VLOOKUP(C69,Hoja1!$A$1:$J$82,10,0),"")</f>
        <v>Utilización de información relevante (Identifica requisitos de información; Capta fuentes de datos internas y externas; Procesa datos relevantes y los transforma en información).</v>
      </c>
      <c r="F69" s="190" t="str">
        <f>+IFERROR(VLOOKUP(C69,Hoja1!$A$1:$I$82,3,0),"")</f>
        <v xml:space="preserve"> La entidad cuenta con el inventario de información relevante (interno/externa) y cuenta con un mecanismo que permita su actualización</v>
      </c>
      <c r="G69" s="189">
        <f>+IFERROR(VLOOKUP(C69,Hoja1!$A$1:$K$82,11,0),"")</f>
        <v>3</v>
      </c>
      <c r="H69" s="191">
        <f>+IFERROR(VLOOKUP(C69,Hoja1!$A$1:$L$82,12,0),"")</f>
        <v>3</v>
      </c>
      <c r="I69" s="184" t="str">
        <f t="shared" si="1"/>
        <v>Se encuentra presente y funciona correctamente, por lo tanto se requiere acciones o actividades  dirigidas a su mantenimiento dentro del marco de las lineas de defensa.</v>
      </c>
      <c r="J69" s="166">
        <v>55</v>
      </c>
      <c r="K69" s="185">
        <f>+VLOOKUP(C69,Hoja1!$A$1:$M$82,13,0)</f>
        <v>1</v>
      </c>
      <c r="L69" s="221"/>
      <c r="M69" s="186" t="s">
        <v>545</v>
      </c>
      <c r="N69" s="193"/>
      <c r="O69" s="193"/>
      <c r="P69" s="193"/>
      <c r="Q69" s="193"/>
      <c r="R69" s="193"/>
      <c r="S69" s="193"/>
      <c r="T69" s="163"/>
      <c r="U69" s="163"/>
      <c r="V69" s="163"/>
      <c r="W69" s="163"/>
      <c r="X69" s="163"/>
      <c r="Y69" s="163"/>
      <c r="Z69" s="163"/>
    </row>
    <row r="70" spans="1:26" ht="99.75" customHeight="1" x14ac:dyDescent="0.2">
      <c r="A70" s="163"/>
      <c r="B70" s="188">
        <f t="shared" si="0"/>
        <v>56</v>
      </c>
      <c r="C70" s="189" t="str">
        <f t="array" ref="C70">+IFERROR(INDEX(Hoja1!$A$2:$A$82,MATCH(J70,Hoja1!$H$2:$H$82,0)),"")</f>
        <v>13.3</v>
      </c>
      <c r="D70" s="190" t="str">
        <f>IFERROR(VLOOKUP(C70,Hoja1!$A$2:$H$82,4,0),"")</f>
        <v>Info y Comunicación</v>
      </c>
      <c r="E70" s="190" t="str">
        <f>+IFERROR(VLOOKUP(C70,Hoja1!$A$1:$J$82,10,0),"")</f>
        <v>Utilización de información relevante (Identifica requisitos de información; Capta fuentes de datos internas y externas; Procesa datos relevantes y los transforma en información).</v>
      </c>
      <c r="F70" s="190" t="str">
        <f>+IFERROR(VLOOKUP(C70,Hoja1!$A$1:$I$82,3,0),"")</f>
        <v>La entidad considera un ámbito amplio de fuentes de datos (internas y externas), para la captura y procesamiento posterior de información clave para la consecución de metas y objetivos</v>
      </c>
      <c r="G70" s="189">
        <f>+IFERROR(VLOOKUP(C70,Hoja1!$A$1:$K$82,11,0),"")</f>
        <v>3</v>
      </c>
      <c r="H70" s="191">
        <f>+IFERROR(VLOOKUP(C70,Hoja1!$A$1:$L$82,12,0),"")</f>
        <v>3</v>
      </c>
      <c r="I70" s="184" t="str">
        <f t="shared" si="1"/>
        <v>Se encuentra presente y funciona correctamente, por lo tanto se requiere acciones o actividades  dirigidas a su mantenimiento dentro del marco de las lineas de defensa.</v>
      </c>
      <c r="J70" s="166">
        <v>56</v>
      </c>
      <c r="K70" s="185">
        <f>+VLOOKUP(C70,Hoja1!$A$1:$M$82,13,0)</f>
        <v>1</v>
      </c>
      <c r="L70" s="221"/>
      <c r="M70" s="186" t="s">
        <v>545</v>
      </c>
      <c r="N70" s="193"/>
      <c r="O70" s="193"/>
      <c r="P70" s="193"/>
      <c r="Q70" s="193"/>
      <c r="R70" s="193"/>
      <c r="S70" s="193"/>
      <c r="T70" s="163"/>
      <c r="U70" s="163"/>
      <c r="V70" s="163"/>
      <c r="W70" s="163"/>
      <c r="X70" s="163"/>
      <c r="Y70" s="163"/>
      <c r="Z70" s="163"/>
    </row>
    <row r="71" spans="1:26" ht="99.75" customHeight="1" x14ac:dyDescent="0.2">
      <c r="A71" s="163"/>
      <c r="B71" s="188">
        <f t="shared" si="0"/>
        <v>57</v>
      </c>
      <c r="C71" s="189" t="str">
        <f t="array" ref="C71">+IFERROR(INDEX(Hoja1!$A$2:$A$82,MATCH(J71,Hoja1!$H$2:$H$82,0)),"")</f>
        <v>13.4</v>
      </c>
      <c r="D71" s="190" t="str">
        <f>IFERROR(VLOOKUP(C71,Hoja1!$A$2:$H$82,4,0),"")</f>
        <v>Info y Comunicación</v>
      </c>
      <c r="E71" s="190" t="str">
        <f>+IFERROR(VLOOKUP(C71,Hoja1!$A$1:$J$82,10,0),"")</f>
        <v>Utilización de información relevante (Identifica requisitos de información; Capta fuentes de datos internas y externas; Procesa datos relevantes y los transforma en información).</v>
      </c>
      <c r="F71" s="190" t="str">
        <f>+IFERROR(VLOOKUP(C71,Hoja1!$A$1:$I$82,3,0),"")</f>
        <v>La entidad ha desarrollado e implementado actividades de control sobre la integridad, confidencialidad y disponibilidad de los datos e información definidos como relevantes</v>
      </c>
      <c r="G71" s="189">
        <f>+IFERROR(VLOOKUP(C71,Hoja1!$A$1:$K$82,11,0),"")</f>
        <v>3</v>
      </c>
      <c r="H71" s="191" t="str">
        <f>+IFERROR(VLOOKUP(C71,Hoja1!$A$1:$L$82,12,0),"")</f>
        <v>3.0</v>
      </c>
      <c r="I71" s="184" t="str">
        <f t="shared" si="1"/>
        <v>Se encuentra presente y funciona correctamente, por lo tanto se requiere acciones o actividades  dirigidas a su mantenimiento dentro del marco de las lineas de defensa.</v>
      </c>
      <c r="J71" s="166">
        <v>57</v>
      </c>
      <c r="K71" s="185">
        <f>+VLOOKUP(C71,Hoja1!$A$1:$M$82,13,0)</f>
        <v>1</v>
      </c>
      <c r="L71" s="221"/>
      <c r="M71" s="186" t="s">
        <v>545</v>
      </c>
      <c r="N71" s="193"/>
      <c r="O71" s="193"/>
      <c r="P71" s="193"/>
      <c r="Q71" s="193"/>
      <c r="R71" s="193"/>
      <c r="S71" s="193"/>
      <c r="T71" s="163"/>
      <c r="U71" s="163"/>
      <c r="V71" s="163"/>
      <c r="W71" s="163"/>
      <c r="X71" s="163"/>
      <c r="Y71" s="163"/>
      <c r="Z71" s="163"/>
    </row>
    <row r="72" spans="1:26" ht="99.75" customHeight="1" x14ac:dyDescent="0.2">
      <c r="A72" s="163"/>
      <c r="B72" s="194">
        <f t="shared" si="0"/>
        <v>58</v>
      </c>
      <c r="C72" s="189" t="str">
        <f t="array" ref="C72">+IFERROR(INDEX(Hoja1!$A$2:$A$82,MATCH(J72,Hoja1!$H$2:$H$82,0)),"")</f>
        <v>14.1</v>
      </c>
      <c r="D72" s="190" t="str">
        <f>IFERROR(VLOOKUP(C72,Hoja1!$A$2:$H$82,4,0),"")</f>
        <v>Info y Comunicación</v>
      </c>
      <c r="E72" s="190" t="str">
        <f>+IFERROR(VLOOKUP(C72,Hoja1!$A$1:$J$82,10,0),"")</f>
        <v>Comunicación Interna (Se comunica con el Comité Institucional de Coordinación de Control Interno o su equivalente; Facilita líneas de comunicación en todos los niveles; Selecciona el método de comunicación pertinente).</v>
      </c>
      <c r="F72" s="190"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189">
        <f>+IFERROR(VLOOKUP(C72,Hoja1!$A$1:$K$82,11,0),"")</f>
        <v>3</v>
      </c>
      <c r="H72" s="191">
        <f>+IFERROR(VLOOKUP(C72,Hoja1!$A$1:$L$82,12,0),"")</f>
        <v>3</v>
      </c>
      <c r="I72" s="184" t="str">
        <f t="shared" si="1"/>
        <v>Se encuentra presente y funciona correctamente, por lo tanto se requiere acciones o actividades  dirigidas a su mantenimiento dentro del marco de las lineas de defensa.</v>
      </c>
      <c r="J72" s="166">
        <v>58</v>
      </c>
      <c r="K72" s="185">
        <f>+VLOOKUP(C72,Hoja1!$A$1:$M$82,13,0)</f>
        <v>1</v>
      </c>
      <c r="L72" s="221"/>
      <c r="M72" s="186" t="s">
        <v>545</v>
      </c>
      <c r="N72" s="193"/>
      <c r="O72" s="193"/>
      <c r="P72" s="193"/>
      <c r="Q72" s="193"/>
      <c r="R72" s="193"/>
      <c r="S72" s="193"/>
      <c r="T72" s="163"/>
      <c r="U72" s="163"/>
      <c r="V72" s="163"/>
      <c r="W72" s="163"/>
      <c r="X72" s="163"/>
      <c r="Y72" s="163"/>
      <c r="Z72" s="163"/>
    </row>
    <row r="73" spans="1:26" ht="99.75" customHeight="1" x14ac:dyDescent="0.2">
      <c r="A73" s="163"/>
      <c r="B73" s="188">
        <f t="shared" si="0"/>
        <v>59</v>
      </c>
      <c r="C73" s="189" t="str">
        <f t="array" ref="C73">+IFERROR(INDEX(Hoja1!$A$2:$A$82,MATCH(J73,Hoja1!$H$2:$H$82,0)),"")</f>
        <v>14.2</v>
      </c>
      <c r="D73" s="190" t="str">
        <f>IFERROR(VLOOKUP(C73,Hoja1!$A$2:$H$82,4,0),"")</f>
        <v>Info y Comunicación</v>
      </c>
      <c r="E73" s="190" t="str">
        <f>+IFERROR(VLOOKUP(C73,Hoja1!$A$1:$J$82,10,0),"")</f>
        <v>Comunicación Interna (Se comunica con el Comité Institucional de Coordinación de Control Interno o su equivalente; Facilita líneas de comunicación en todos los niveles; Selecciona el método de comunicación pertinente).</v>
      </c>
      <c r="F73" s="190" t="str">
        <f>+IFERROR(VLOOKUP(C73,Hoja1!$A$1:$I$82,3,0),"")</f>
        <v>La entidad cuenta con políticas de operación relacionadas con la administración de la información (niveles de autoridad y responsabilidad</v>
      </c>
      <c r="G73" s="189">
        <f>+IFERROR(VLOOKUP(C73,Hoja1!$A$1:$K$82,11,0),"")</f>
        <v>3</v>
      </c>
      <c r="H73" s="191">
        <f>+IFERROR(VLOOKUP(C73,Hoja1!$A$1:$L$82,12,0),"")</f>
        <v>3</v>
      </c>
      <c r="I73" s="184" t="str">
        <f t="shared" si="1"/>
        <v>Se encuentra presente y funciona correctamente, por lo tanto se requiere acciones o actividades  dirigidas a su mantenimiento dentro del marco de las lineas de defensa.</v>
      </c>
      <c r="J73" s="166">
        <v>59</v>
      </c>
      <c r="K73" s="185">
        <f>+VLOOKUP(C73,Hoja1!$A$1:$M$82,13,0)</f>
        <v>1</v>
      </c>
      <c r="L73" s="221"/>
      <c r="M73" s="186" t="s">
        <v>545</v>
      </c>
      <c r="N73" s="193"/>
      <c r="O73" s="193"/>
      <c r="P73" s="193"/>
      <c r="Q73" s="193"/>
      <c r="R73" s="193"/>
      <c r="S73" s="193"/>
      <c r="T73" s="163"/>
      <c r="U73" s="163"/>
      <c r="V73" s="163"/>
      <c r="W73" s="163"/>
      <c r="X73" s="163"/>
      <c r="Y73" s="163"/>
      <c r="Z73" s="163"/>
    </row>
    <row r="74" spans="1:26" ht="99.75" customHeight="1" x14ac:dyDescent="0.2">
      <c r="A74" s="163"/>
      <c r="B74" s="194">
        <f t="shared" si="0"/>
        <v>60</v>
      </c>
      <c r="C74" s="189" t="str">
        <f t="array" ref="C74">+IFERROR(INDEX(Hoja1!$A$2:$A$82,MATCH(J74,Hoja1!$H$2:$H$82,0)),"")</f>
        <v>14.3</v>
      </c>
      <c r="D74" s="190" t="str">
        <f>IFERROR(VLOOKUP(C74,Hoja1!$A$2:$H$82,4,0),"")</f>
        <v>Info y Comunicación</v>
      </c>
      <c r="E74" s="190" t="str">
        <f>+IFERROR(VLOOKUP(C74,Hoja1!$A$1:$J$82,10,0),"")</f>
        <v>Comunicación Interna (Se comunica con el Comité Institucional de Coordinación de Control Interno o su equivalente; Facilita líneas de comunicación en todos los niveles; Selecciona el método de comunicación pertinente).</v>
      </c>
      <c r="F74" s="190"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89">
        <f>+IFERROR(VLOOKUP(C74,Hoja1!$A$1:$K$82,11,0),"")</f>
        <v>3</v>
      </c>
      <c r="H74" s="191">
        <f>+IFERROR(VLOOKUP(C74,Hoja1!$A$1:$L$82,12,0),"")</f>
        <v>3</v>
      </c>
      <c r="I74" s="184" t="str">
        <f t="shared" si="1"/>
        <v>Se encuentra presente y funciona correctamente, por lo tanto se requiere acciones o actividades  dirigidas a su mantenimiento dentro del marco de las lineas de defensa.</v>
      </c>
      <c r="J74" s="166">
        <v>60</v>
      </c>
      <c r="K74" s="185">
        <f>+VLOOKUP(C74,Hoja1!$A$1:$M$82,13,0)</f>
        <v>1</v>
      </c>
      <c r="L74" s="221"/>
      <c r="M74" s="186" t="s">
        <v>545</v>
      </c>
      <c r="N74" s="193"/>
      <c r="O74" s="193"/>
      <c r="P74" s="193"/>
      <c r="Q74" s="193"/>
      <c r="R74" s="193"/>
      <c r="S74" s="193"/>
      <c r="T74" s="163"/>
      <c r="U74" s="163"/>
      <c r="V74" s="163"/>
      <c r="W74" s="163"/>
      <c r="X74" s="163"/>
      <c r="Y74" s="163"/>
      <c r="Z74" s="163"/>
    </row>
    <row r="75" spans="1:26" ht="99.75" customHeight="1" x14ac:dyDescent="0.2">
      <c r="A75" s="163"/>
      <c r="B75" s="188">
        <f t="shared" si="0"/>
        <v>61</v>
      </c>
      <c r="C75" s="189" t="str">
        <f t="array" ref="C75">+IFERROR(INDEX(Hoja1!$A$2:$A$82,MATCH(J75,Hoja1!$H$2:$H$82,0)),"")</f>
        <v>14.4</v>
      </c>
      <c r="D75" s="190" t="str">
        <f>IFERROR(VLOOKUP(C75,Hoja1!$A$2:$H$82,4,0),"")</f>
        <v>Info y Comunicación</v>
      </c>
      <c r="E75" s="190" t="str">
        <f>+IFERROR(VLOOKUP(C75,Hoja1!$A$1:$J$82,10,0),"")</f>
        <v>Comunicación Interna (Se comunica con el Comité Institucional de Coordinación de Control Interno o su equivalente; Facilita líneas de comunicación en todos los niveles; Selecciona el método de comunicación pertinente).</v>
      </c>
      <c r="F75" s="190" t="str">
        <f>+IFERROR(VLOOKUP(C75,Hoja1!$A$1:$I$82,3,0),"")</f>
        <v>La entidad establece e implementa políticas y procedimientos para facilitar una comunicación interna efectiva</v>
      </c>
      <c r="G75" s="189">
        <f>+IFERROR(VLOOKUP(C75,Hoja1!$A$1:$K$82,11,0),"")</f>
        <v>3</v>
      </c>
      <c r="H75" s="191">
        <f>+IFERROR(VLOOKUP(C75,Hoja1!$A$1:$L$82,12,0),"")</f>
        <v>3</v>
      </c>
      <c r="I75" s="184" t="str">
        <f t="shared" si="1"/>
        <v>Se encuentra presente y funciona correctamente, por lo tanto se requiere acciones o actividades  dirigidas a su mantenimiento dentro del marco de las lineas de defensa.</v>
      </c>
      <c r="J75" s="166">
        <v>61</v>
      </c>
      <c r="K75" s="185">
        <f>+VLOOKUP(C75,Hoja1!$A$1:$M$82,13,0)</f>
        <v>1</v>
      </c>
      <c r="L75" s="221"/>
      <c r="M75" s="186" t="s">
        <v>545</v>
      </c>
      <c r="N75" s="193"/>
      <c r="O75" s="193"/>
      <c r="P75" s="193"/>
      <c r="Q75" s="193"/>
      <c r="R75" s="193"/>
      <c r="S75" s="193"/>
      <c r="T75" s="163"/>
      <c r="U75" s="163"/>
      <c r="V75" s="163"/>
      <c r="W75" s="163"/>
      <c r="X75" s="163"/>
      <c r="Y75" s="163"/>
      <c r="Z75" s="163"/>
    </row>
    <row r="76" spans="1:26" ht="99.75" customHeight="1" x14ac:dyDescent="0.2">
      <c r="A76" s="163"/>
      <c r="B76" s="188">
        <f t="shared" si="0"/>
        <v>62</v>
      </c>
      <c r="C76" s="189" t="str">
        <f t="array" ref="C76">+IFERROR(INDEX(Hoja1!$A$2:$A$82,MATCH(J76,Hoja1!$H$2:$H$82,0)),"")</f>
        <v>15.1</v>
      </c>
      <c r="D76" s="190" t="str">
        <f>IFERROR(VLOOKUP(C76,Hoja1!$A$2:$H$82,4,0),"")</f>
        <v>Info y Comunicación</v>
      </c>
      <c r="E76" s="190" t="str">
        <f>+IFERROR(VLOOKUP(C76,Hoja1!$A$1:$J$82,10,0),"")</f>
        <v>Comunicación con el exterior (Se comunica con los grupos de valor y con terceros externos interesados; Facilita líneas de comunicación).</v>
      </c>
      <c r="F76" s="190" t="str">
        <f>+IFERROR(VLOOKUP(C76,Hoja1!$A$1:$I$82,3,0),"")</f>
        <v>La entidad desarrolla e implementa controles que facilitan la comunicación externa, la cual incluye  políticas y procedimientos. 
Incluye contratistas y proveedores de servicios tercerizados (cuando aplique).</v>
      </c>
      <c r="G76" s="189">
        <f>+IFERROR(VLOOKUP(C76,Hoja1!$A$1:$K$82,11,0),"")</f>
        <v>3</v>
      </c>
      <c r="H76" s="191">
        <f>+IFERROR(VLOOKUP(C76,Hoja1!$A$1:$L$82,12,0),"")</f>
        <v>3</v>
      </c>
      <c r="I76" s="184" t="str">
        <f t="shared" si="1"/>
        <v>Se encuentra presente y funciona correctamente, por lo tanto se requiere acciones o actividades  dirigidas a su mantenimiento dentro del marco de las lineas de defensa.</v>
      </c>
      <c r="J76" s="166">
        <v>62</v>
      </c>
      <c r="K76" s="185">
        <f>+VLOOKUP(C76,Hoja1!$A$1:$M$82,13,0)</f>
        <v>1</v>
      </c>
      <c r="L76" s="221"/>
      <c r="M76" s="186" t="s">
        <v>545</v>
      </c>
      <c r="N76" s="193"/>
      <c r="O76" s="193"/>
      <c r="P76" s="193"/>
      <c r="Q76" s="193"/>
      <c r="R76" s="193"/>
      <c r="S76" s="193"/>
      <c r="T76" s="163"/>
      <c r="U76" s="163"/>
      <c r="V76" s="163"/>
      <c r="W76" s="163"/>
      <c r="X76" s="163"/>
      <c r="Y76" s="163"/>
      <c r="Z76" s="163"/>
    </row>
    <row r="77" spans="1:26" ht="99.75" customHeight="1" x14ac:dyDescent="0.2">
      <c r="A77" s="163"/>
      <c r="B77" s="188">
        <f t="shared" si="0"/>
        <v>63</v>
      </c>
      <c r="C77" s="189" t="str">
        <f t="array" ref="C77">+IFERROR(INDEX(Hoja1!$A$2:$A$82,MATCH(J77,Hoja1!$H$2:$H$82,0)),"")</f>
        <v>15.2</v>
      </c>
      <c r="D77" s="190" t="str">
        <f>IFERROR(VLOOKUP(C77,Hoja1!$A$2:$H$82,4,0),"")</f>
        <v>Info y Comunicación</v>
      </c>
      <c r="E77" s="190" t="str">
        <f>+IFERROR(VLOOKUP(C77,Hoja1!$A$1:$J$82,10,0),"")</f>
        <v>Comunicación con el exterior (Se comunica con los grupos de valor y con terceros externos interesados; Facilita líneas de comunicación).</v>
      </c>
      <c r="F77" s="190" t="str">
        <f>+IFERROR(VLOOKUP(C77,Hoja1!$A$1:$I$82,3,0),"")</f>
        <v>La entidad cuenta con canales externos definidos de comunicación, asociados con el tipo de información a divulgar, y éstos son reconocidos a todo nivel de la organización.</v>
      </c>
      <c r="G77" s="189">
        <f>+IFERROR(VLOOKUP(C77,Hoja1!$A$1:$K$82,11,0),"")</f>
        <v>3</v>
      </c>
      <c r="H77" s="191">
        <f>+IFERROR(VLOOKUP(C77,Hoja1!$A$1:$L$82,12,0),"")</f>
        <v>3</v>
      </c>
      <c r="I77" s="184" t="str">
        <f t="shared" si="1"/>
        <v>Se encuentra presente y funciona correctamente, por lo tanto se requiere acciones o actividades  dirigidas a su mantenimiento dentro del marco de las lineas de defensa.</v>
      </c>
      <c r="J77" s="166">
        <v>63</v>
      </c>
      <c r="K77" s="185">
        <f>+VLOOKUP(C77,Hoja1!$A$1:$M$82,13,0)</f>
        <v>1</v>
      </c>
      <c r="L77" s="221"/>
      <c r="M77" s="186" t="s">
        <v>545</v>
      </c>
      <c r="N77" s="193"/>
      <c r="O77" s="193"/>
      <c r="P77" s="193"/>
      <c r="Q77" s="193"/>
      <c r="R77" s="193"/>
      <c r="S77" s="193"/>
      <c r="T77" s="163"/>
      <c r="U77" s="163"/>
      <c r="V77" s="163"/>
      <c r="W77" s="163"/>
      <c r="X77" s="163"/>
      <c r="Y77" s="163"/>
      <c r="Z77" s="163"/>
    </row>
    <row r="78" spans="1:26" ht="99.75" customHeight="1" x14ac:dyDescent="0.2">
      <c r="A78" s="163"/>
      <c r="B78" s="194">
        <f t="shared" si="0"/>
        <v>64</v>
      </c>
      <c r="C78" s="189" t="str">
        <f t="array" ref="C78">+IFERROR(INDEX(Hoja1!$A$2:$A$82,MATCH(J78,Hoja1!$H$2:$H$82,0)),"")</f>
        <v>15.3</v>
      </c>
      <c r="D78" s="190" t="str">
        <f>IFERROR(VLOOKUP(C78,Hoja1!$A$2:$H$82,4,0),"")</f>
        <v>Info y Comunicación</v>
      </c>
      <c r="E78" s="190" t="str">
        <f>+IFERROR(VLOOKUP(C78,Hoja1!$A$1:$J$82,10,0),"")</f>
        <v>Comunicación con el exterior (Se comunica con los grupos de valor y con terceros externos interesados; Facilita líneas de comunicación).</v>
      </c>
      <c r="F78" s="190" t="str">
        <f>+IFERROR(VLOOKUP(C78,Hoja1!$A$1:$I$82,3,0),"")</f>
        <v>La entidad cuenta con procesos o procedimiento para el manejo de la información entrante (quién la recibe, quién la clasifica, quién la analiza), y a la respuesta requerida (quién la canaliza y la responde)</v>
      </c>
      <c r="G78" s="189">
        <f>+IFERROR(VLOOKUP(C78,Hoja1!$A$1:$K$82,11,0),"")</f>
        <v>3</v>
      </c>
      <c r="H78" s="191">
        <f>+IFERROR(VLOOKUP(C78,Hoja1!$A$1:$L$82,12,0),"")</f>
        <v>3</v>
      </c>
      <c r="I78" s="184" t="str">
        <f t="shared" si="1"/>
        <v>Se encuentra presente y funciona correctamente, por lo tanto se requiere acciones o actividades  dirigidas a su mantenimiento dentro del marco de las lineas de defensa.</v>
      </c>
      <c r="J78" s="166">
        <v>64</v>
      </c>
      <c r="K78" s="185">
        <f>+VLOOKUP(C78,Hoja1!$A$1:$M$82,13,0)</f>
        <v>1</v>
      </c>
      <c r="L78" s="221"/>
      <c r="M78" s="186" t="s">
        <v>545</v>
      </c>
      <c r="N78" s="193"/>
      <c r="O78" s="193"/>
      <c r="P78" s="193"/>
      <c r="Q78" s="193"/>
      <c r="R78" s="193"/>
      <c r="S78" s="193"/>
      <c r="T78" s="163"/>
      <c r="U78" s="163"/>
      <c r="V78" s="163"/>
      <c r="W78" s="163"/>
      <c r="X78" s="163"/>
      <c r="Y78" s="163"/>
      <c r="Z78" s="163"/>
    </row>
    <row r="79" spans="1:26" ht="99.75" customHeight="1" x14ac:dyDescent="0.2">
      <c r="A79" s="163"/>
      <c r="B79" s="188">
        <f t="shared" si="0"/>
        <v>65</v>
      </c>
      <c r="C79" s="189" t="str">
        <f t="array" ref="C79">+IFERROR(INDEX(Hoja1!$A$2:$A$82,MATCH(J79,Hoja1!$H$2:$H$82,0)),"")</f>
        <v>15.4</v>
      </c>
      <c r="D79" s="190" t="str">
        <f>IFERROR(VLOOKUP(C79,Hoja1!$A$2:$H$82,4,0),"")</f>
        <v>Info y Comunicación</v>
      </c>
      <c r="E79" s="190" t="str">
        <f>+IFERROR(VLOOKUP(C79,Hoja1!$A$1:$J$82,10,0),"")</f>
        <v>Comunicación con el exterior (Se comunica con los grupos de valor y con terceros externos interesados; Facilita líneas de comunicación).</v>
      </c>
      <c r="F79" s="190" t="str">
        <f>+IFERROR(VLOOKUP(C79,Hoja1!$A$1:$I$82,3,0),"")</f>
        <v>La entidad cuenta con procesos o procedimientos encaminados a evaluar periódicamente la efectividad de los canales de comunicación con partes externas, así como sus contenidos, de tal forma que se puedan mejorar.</v>
      </c>
      <c r="G79" s="189">
        <f>+IFERROR(VLOOKUP(C79,Hoja1!$A$1:$K$82,11,0),"")</f>
        <v>3</v>
      </c>
      <c r="H79" s="191">
        <f>+IFERROR(VLOOKUP(C79,Hoja1!$A$1:$L$82,12,0),"")</f>
        <v>3</v>
      </c>
      <c r="I79" s="184" t="str">
        <f t="shared" si="1"/>
        <v>Se encuentra presente y funciona correctamente, por lo tanto se requiere acciones o actividades  dirigidas a su mantenimiento dentro del marco de las lineas de defensa.</v>
      </c>
      <c r="J79" s="166">
        <v>65</v>
      </c>
      <c r="K79" s="185">
        <f>+VLOOKUP(C79,Hoja1!$A$1:$M$82,13,0)</f>
        <v>1</v>
      </c>
      <c r="L79" s="221"/>
      <c r="M79" s="186" t="s">
        <v>545</v>
      </c>
      <c r="N79" s="193"/>
      <c r="O79" s="193"/>
      <c r="P79" s="193"/>
      <c r="Q79" s="193"/>
      <c r="R79" s="193"/>
      <c r="S79" s="193"/>
      <c r="T79" s="163"/>
      <c r="U79" s="163"/>
      <c r="V79" s="163"/>
      <c r="W79" s="163"/>
      <c r="X79" s="163"/>
      <c r="Y79" s="163"/>
      <c r="Z79" s="163"/>
    </row>
    <row r="80" spans="1:26" ht="99.75" customHeight="1" x14ac:dyDescent="0.2">
      <c r="A80" s="163"/>
      <c r="B80" s="194">
        <f t="shared" si="0"/>
        <v>66</v>
      </c>
      <c r="C80" s="189" t="str">
        <f t="array" ref="C80">+IFERROR(INDEX(Hoja1!$A$2:$A$82,MATCH(J80,Hoja1!$H$2:$H$82,0)),"")</f>
        <v>15.5</v>
      </c>
      <c r="D80" s="190" t="str">
        <f>IFERROR(VLOOKUP(C80,Hoja1!$A$2:$H$82,4,0),"")</f>
        <v>Info y Comunicación</v>
      </c>
      <c r="E80" s="190" t="str">
        <f>+IFERROR(VLOOKUP(C80,Hoja1!$A$1:$J$82,10,0),"")</f>
        <v>Comunicación con el exterior (Se comunica con los grupos de valor y con terceros externos interesados; Facilita líneas de comunicación).</v>
      </c>
      <c r="F80" s="190" t="str">
        <f>+IFERROR(VLOOKUP(C80,Hoja1!$A$1:$I$82,3,0),"")</f>
        <v>La entidad analiza periódicamente su caracterización de usuarios o grupos de valor, a fin de actualizarla cuando sea pertinente</v>
      </c>
      <c r="G80" s="189">
        <f>+IFERROR(VLOOKUP(C80,Hoja1!$A$1:$K$82,11,0),"")</f>
        <v>3</v>
      </c>
      <c r="H80" s="191">
        <f>+IFERROR(VLOOKUP(C80,Hoja1!$A$1:$L$82,12,0),"")</f>
        <v>3</v>
      </c>
      <c r="I80" s="184" t="str">
        <f t="shared" si="1"/>
        <v>Se encuentra presente y funciona correctamente, por lo tanto se requiere acciones o actividades  dirigidas a su mantenimiento dentro del marco de las lineas de defensa.</v>
      </c>
      <c r="J80" s="166">
        <v>66</v>
      </c>
      <c r="K80" s="185">
        <f>+VLOOKUP(C80,Hoja1!$A$1:$M$82,13,0)</f>
        <v>1</v>
      </c>
      <c r="L80" s="221"/>
      <c r="M80" s="186" t="s">
        <v>545</v>
      </c>
      <c r="N80" s="193"/>
      <c r="O80" s="193"/>
      <c r="P80" s="193"/>
      <c r="Q80" s="193"/>
      <c r="R80" s="193"/>
      <c r="S80" s="193"/>
      <c r="T80" s="163"/>
      <c r="U80" s="163"/>
      <c r="V80" s="163"/>
      <c r="W80" s="163"/>
      <c r="X80" s="163"/>
      <c r="Y80" s="163"/>
      <c r="Z80" s="163"/>
    </row>
    <row r="81" spans="1:26" ht="99.75" customHeight="1" x14ac:dyDescent="0.2">
      <c r="A81" s="163"/>
      <c r="B81" s="188">
        <f t="shared" si="0"/>
        <v>67</v>
      </c>
      <c r="C81" s="189" t="str">
        <f t="array" ref="C81">+IFERROR(INDEX(Hoja1!$A$2:$A$82,MATCH(J81,Hoja1!$H$2:$H$82,0)),"")</f>
        <v>15.6</v>
      </c>
      <c r="D81" s="190" t="str">
        <f>IFERROR(VLOOKUP(C81,Hoja1!$A$2:$H$82,4,0),"")</f>
        <v>Info y Comunicación</v>
      </c>
      <c r="E81" s="190" t="str">
        <f>+IFERROR(VLOOKUP(C81,Hoja1!$A$1:$J$82,10,0),"")</f>
        <v>Comunicación con el exterior (Se comunica con los grupos de valor y con terceros externos interesados; Facilita líneas de comunicación).</v>
      </c>
      <c r="F81" s="190" t="str">
        <f>+IFERROR(VLOOKUP(C81,Hoja1!$A$1:$I$82,3,0),"")</f>
        <v>La entidad analiza periódicamente los resultados frente a la evaluación de percepción por parte de los usuarios o grupos de valor para la incorporación de las mejoras correspondientes</v>
      </c>
      <c r="G81" s="189">
        <f>+IFERROR(VLOOKUP(C81,Hoja1!$A$1:$K$82,11,0),"")</f>
        <v>3</v>
      </c>
      <c r="H81" s="191">
        <f>+IFERROR(VLOOKUP(C81,Hoja1!$A$1:$L$82,12,0),"")</f>
        <v>3</v>
      </c>
      <c r="I81" s="184" t="str">
        <f t="shared" si="1"/>
        <v>Se encuentra presente y funciona correctamente, por lo tanto se requiere acciones o actividades  dirigidas a su mantenimiento dentro del marco de las lineas de defensa.</v>
      </c>
      <c r="J81" s="166">
        <v>67</v>
      </c>
      <c r="K81" s="185">
        <f>+VLOOKUP(C81,Hoja1!$A$1:$M$82,13,0)</f>
        <v>1</v>
      </c>
      <c r="L81" s="222"/>
      <c r="M81" s="186" t="s">
        <v>545</v>
      </c>
      <c r="N81" s="193"/>
      <c r="O81" s="193"/>
      <c r="P81" s="193"/>
      <c r="Q81" s="193"/>
      <c r="R81" s="193"/>
      <c r="S81" s="193"/>
      <c r="T81" s="163"/>
      <c r="U81" s="163"/>
      <c r="V81" s="163"/>
      <c r="W81" s="163"/>
      <c r="X81" s="163"/>
      <c r="Y81" s="163"/>
      <c r="Z81" s="163"/>
    </row>
    <row r="82" spans="1:26" ht="99.75" customHeight="1" x14ac:dyDescent="0.2">
      <c r="A82" s="163"/>
      <c r="B82" s="188">
        <f t="shared" si="0"/>
        <v>68</v>
      </c>
      <c r="C82" s="189" t="str">
        <f t="array" ref="C82">+IFERROR(INDEX(Hoja1!$A$2:$A$82,MATCH(J82,Hoja1!$H$2:$H$82,0)),"")</f>
        <v xml:space="preserve">17.6 </v>
      </c>
      <c r="D82" s="190" t="str">
        <f>IFERROR(VLOOKUP(C82,Hoja1!$A$2:$H$82,4,0),"")</f>
        <v>Monitoreo - Supervisión</v>
      </c>
      <c r="E82" s="190" t="str">
        <f>+IFERROR(VLOOKUP(C82,Hoja1!$A$1:$J$82,10,0),"")</f>
        <v>Evaluación y comunicación de deficiencias oportunamente (Evalúa los resultados, Comunica las deficiencias y Monitorea las medidas correctivas).</v>
      </c>
      <c r="F82" s="190" t="str">
        <f>+IFERROR(VLOOKUP(C82,Hoja1!$A$1:$I$82,3,0),"")</f>
        <v>Se evalúa la información suministrada por los usuarios (Sistema PQRD), así como de otras partes interesadas para la mejora del  Sistema de Control Interno de la Entidad</v>
      </c>
      <c r="G82" s="189">
        <f>+IFERROR(VLOOKUP(C82,Hoja1!$A$1:$K$82,11,0),"")</f>
        <v>3</v>
      </c>
      <c r="H82" s="191">
        <f>+IFERROR(VLOOKUP(C82,Hoja1!$A$1:$L$82,12,0),"")</f>
        <v>2</v>
      </c>
      <c r="I82" s="184" t="str">
        <f t="shared" si="1"/>
        <v>Se encuentra presente y funcionando, pero requiere acciones dirigidas a fortalecer  o mejorar su diseño y/o ejecucion.</v>
      </c>
      <c r="J82" s="166">
        <v>68</v>
      </c>
      <c r="K82" s="185">
        <f>+VLOOKUP(C82,Hoja1!$A$1:$M$82,13,0)</f>
        <v>0.5</v>
      </c>
      <c r="L82" s="415">
        <f>+AVERAGE(K82:K95)</f>
        <v>0.9642857142857143</v>
      </c>
      <c r="M82" s="192" t="s">
        <v>547</v>
      </c>
      <c r="N82" s="193"/>
      <c r="O82" s="193"/>
      <c r="P82" s="193"/>
      <c r="Q82" s="193"/>
      <c r="R82" s="193"/>
      <c r="S82" s="193"/>
      <c r="T82" s="163"/>
      <c r="U82" s="163"/>
      <c r="V82" s="163"/>
      <c r="W82" s="163"/>
      <c r="X82" s="163"/>
      <c r="Y82" s="163"/>
      <c r="Z82" s="163"/>
    </row>
    <row r="83" spans="1:26" ht="99.75" customHeight="1" x14ac:dyDescent="0.2">
      <c r="A83" s="163"/>
      <c r="B83" s="188">
        <f t="shared" si="0"/>
        <v>69</v>
      </c>
      <c r="C83" s="189" t="str">
        <f t="array" ref="C83">+IFERROR(INDEX(Hoja1!$A$2:$A$82,MATCH(J83,Hoja1!$H$2:$H$82,0)),"")</f>
        <v>16.1</v>
      </c>
      <c r="D83" s="190" t="str">
        <f>IFERROR(VLOOKUP(C83,Hoja1!$A$2:$H$82,4,0),"")</f>
        <v>Monitoreo - Supervisión</v>
      </c>
      <c r="E83" s="190"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190"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189">
        <f>+IFERROR(VLOOKUP(C83,Hoja1!$A$1:$K$82,11,0),"")</f>
        <v>3</v>
      </c>
      <c r="H83" s="191">
        <f>+IFERROR(VLOOKUP(C83,Hoja1!$A$1:$L$82,12,0),"")</f>
        <v>3</v>
      </c>
      <c r="I83" s="184" t="str">
        <f t="shared" si="1"/>
        <v>Se encuentra presente y funciona correctamente, por lo tanto se requiere acciones o actividades  dirigidas a su mantenimiento dentro del marco de las lineas de defensa.</v>
      </c>
      <c r="J83" s="166">
        <v>69</v>
      </c>
      <c r="K83" s="185">
        <f>+VLOOKUP(C83,Hoja1!$A$1:$M$82,13,0)</f>
        <v>1</v>
      </c>
      <c r="L83" s="221"/>
      <c r="M83" s="186" t="s">
        <v>545</v>
      </c>
      <c r="N83" s="193"/>
      <c r="O83" s="193"/>
      <c r="P83" s="193"/>
      <c r="Q83" s="193"/>
      <c r="R83" s="193"/>
      <c r="S83" s="193"/>
      <c r="T83" s="163"/>
      <c r="U83" s="163"/>
      <c r="V83" s="163"/>
      <c r="W83" s="163"/>
      <c r="X83" s="163"/>
      <c r="Y83" s="163"/>
      <c r="Z83" s="163"/>
    </row>
    <row r="84" spans="1:26" ht="99.75" customHeight="1" x14ac:dyDescent="0.2">
      <c r="A84" s="163"/>
      <c r="B84" s="194">
        <f t="shared" si="0"/>
        <v>70</v>
      </c>
      <c r="C84" s="189" t="str">
        <f t="array" ref="C84">+IFERROR(INDEX(Hoja1!$A$2:$A$82,MATCH(J84,Hoja1!$H$2:$H$82,0)),"")</f>
        <v>16.2</v>
      </c>
      <c r="D84" s="190" t="str">
        <f>IFERROR(VLOOKUP(C84,Hoja1!$A$2:$H$82,4,0),"")</f>
        <v>Monitoreo - Supervisión</v>
      </c>
      <c r="E84" s="190"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90" t="str">
        <f>+IFERROR(VLOOKUP(C84,Hoja1!$A$1:$I$82,3,0),"")</f>
        <v xml:space="preserve"> La Alta Dirección periódicamente evalúa los resultados de las evaluaciones (continuas e independientes)  para concluir acerca de la efectividad del Sistema de Control Intern</v>
      </c>
      <c r="G84" s="189">
        <f>+IFERROR(VLOOKUP(C84,Hoja1!$A$1:$K$82,11,0),"")</f>
        <v>3</v>
      </c>
      <c r="H84" s="191">
        <f>+IFERROR(VLOOKUP(C84,Hoja1!$A$1:$L$82,12,0),"")</f>
        <v>3</v>
      </c>
      <c r="I84" s="184" t="str">
        <f t="shared" si="1"/>
        <v>Se encuentra presente y funciona correctamente, por lo tanto se requiere acciones o actividades  dirigidas a su mantenimiento dentro del marco de las lineas de defensa.</v>
      </c>
      <c r="J84" s="166">
        <v>70</v>
      </c>
      <c r="K84" s="185">
        <f>+VLOOKUP(C84,Hoja1!$A$1:$M$82,13,0)</f>
        <v>1</v>
      </c>
      <c r="L84" s="221"/>
      <c r="M84" s="186" t="s">
        <v>545</v>
      </c>
      <c r="N84" s="193"/>
      <c r="O84" s="193"/>
      <c r="P84" s="193"/>
      <c r="Q84" s="193"/>
      <c r="R84" s="193"/>
      <c r="S84" s="193"/>
      <c r="T84" s="163"/>
      <c r="U84" s="163"/>
      <c r="V84" s="163"/>
      <c r="W84" s="163"/>
      <c r="X84" s="163"/>
      <c r="Y84" s="163"/>
      <c r="Z84" s="163"/>
    </row>
    <row r="85" spans="1:26" ht="99.75" customHeight="1" x14ac:dyDescent="0.2">
      <c r="A85" s="163"/>
      <c r="B85" s="188">
        <f t="shared" si="0"/>
        <v>71</v>
      </c>
      <c r="C85" s="189" t="str">
        <f t="array" ref="C85">+IFERROR(INDEX(Hoja1!$A$2:$A$82,MATCH(J85,Hoja1!$H$2:$H$82,0)),"")</f>
        <v>16.3</v>
      </c>
      <c r="D85" s="190" t="str">
        <f>IFERROR(VLOOKUP(C85,Hoja1!$A$2:$H$82,4,0),"")</f>
        <v>Monitoreo - Supervisión</v>
      </c>
      <c r="E85" s="190"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90"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189">
        <f>+IFERROR(VLOOKUP(C85,Hoja1!$A$1:$K$82,11,0),"")</f>
        <v>3</v>
      </c>
      <c r="H85" s="191">
        <f>+IFERROR(VLOOKUP(C85,Hoja1!$A$1:$L$82,12,0),"")</f>
        <v>3</v>
      </c>
      <c r="I85" s="184" t="str">
        <f t="shared" si="1"/>
        <v>Se encuentra presente y funciona correctamente, por lo tanto se requiere acciones o actividades  dirigidas a su mantenimiento dentro del marco de las lineas de defensa.</v>
      </c>
      <c r="J85" s="166">
        <v>71</v>
      </c>
      <c r="K85" s="185">
        <f>+VLOOKUP(C85,Hoja1!$A$1:$M$82,13,0)</f>
        <v>1</v>
      </c>
      <c r="L85" s="221"/>
      <c r="M85" s="186" t="s">
        <v>545</v>
      </c>
      <c r="N85" s="193"/>
      <c r="O85" s="193"/>
      <c r="P85" s="193"/>
      <c r="Q85" s="193"/>
      <c r="R85" s="193"/>
      <c r="S85" s="193"/>
      <c r="T85" s="163"/>
      <c r="U85" s="163"/>
      <c r="V85" s="163"/>
      <c r="W85" s="163"/>
      <c r="X85" s="163"/>
      <c r="Y85" s="163"/>
      <c r="Z85" s="163"/>
    </row>
    <row r="86" spans="1:26" ht="99.75" customHeight="1" x14ac:dyDescent="0.2">
      <c r="A86" s="163"/>
      <c r="B86" s="194">
        <f t="shared" si="0"/>
        <v>72</v>
      </c>
      <c r="C86" s="189" t="str">
        <f t="array" ref="C86">+IFERROR(INDEX(Hoja1!$A$2:$A$82,MATCH(J86,Hoja1!$H$2:$H$82,0)),"")</f>
        <v>16.4</v>
      </c>
      <c r="D86" s="190" t="str">
        <f>IFERROR(VLOOKUP(C86,Hoja1!$A$2:$H$82,4,0),"")</f>
        <v>Monitoreo - Supervisión</v>
      </c>
      <c r="E86" s="190"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90" t="str">
        <f>+IFERROR(VLOOKUP(C86,Hoja1!$A$1:$I$82,3,0),"")</f>
        <v>Acorde con el Esquema de Líneas de Defensa se han implementado procedimientos de monitoreo continuo como parte de las actividades de la 2a línea de defensa, a fin de contar con información clave para la toma de decisiones</v>
      </c>
      <c r="G86" s="189">
        <f>+IFERROR(VLOOKUP(C86,Hoja1!$A$1:$K$82,11,0),"")</f>
        <v>3</v>
      </c>
      <c r="H86" s="191">
        <f>+IFERROR(VLOOKUP(C86,Hoja1!$A$1:$L$82,12,0),"")</f>
        <v>3</v>
      </c>
      <c r="I86" s="184" t="str">
        <f t="shared" si="1"/>
        <v>Se encuentra presente y funciona correctamente, por lo tanto se requiere acciones o actividades  dirigidas a su mantenimiento dentro del marco de las lineas de defensa.</v>
      </c>
      <c r="J86" s="166">
        <v>72</v>
      </c>
      <c r="K86" s="185">
        <f>+VLOOKUP(C86,Hoja1!$A$1:$M$82,13,0)</f>
        <v>1</v>
      </c>
      <c r="L86" s="221"/>
      <c r="M86" s="186" t="s">
        <v>545</v>
      </c>
      <c r="N86" s="193"/>
      <c r="O86" s="193"/>
      <c r="P86" s="193"/>
      <c r="Q86" s="193"/>
      <c r="R86" s="193"/>
      <c r="S86" s="193"/>
      <c r="T86" s="163"/>
      <c r="U86" s="163"/>
      <c r="V86" s="163"/>
      <c r="W86" s="163"/>
      <c r="X86" s="163"/>
      <c r="Y86" s="163"/>
      <c r="Z86" s="163"/>
    </row>
    <row r="87" spans="1:26" ht="99.75" customHeight="1" x14ac:dyDescent="0.2">
      <c r="A87" s="163"/>
      <c r="B87" s="188">
        <f t="shared" si="0"/>
        <v>73</v>
      </c>
      <c r="C87" s="189" t="str">
        <f t="array" ref="C87">+IFERROR(INDEX(Hoja1!$A$2:$A$82,MATCH(J87,Hoja1!$H$2:$H$82,0)),"")</f>
        <v>16.5</v>
      </c>
      <c r="D87" s="190" t="str">
        <f>IFERROR(VLOOKUP(C87,Hoja1!$A$2:$H$82,4,0),"")</f>
        <v>Monitoreo - Supervisión</v>
      </c>
      <c r="E87" s="190"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90" t="str">
        <f>+IFERROR(VLOOKUP(C87,Hoja1!$A$1:$I$82,3,0),"")</f>
        <v>Frente a las evaluaciones independientes la entidad considera evaluaciones externas de organismos de control, de vigilancia, certificadores, ONG´s u otros que permitan tener una mirada independiente de las operaciones</v>
      </c>
      <c r="G87" s="189">
        <f>+IFERROR(VLOOKUP(C87,Hoja1!$A$1:$K$82,11,0),"")</f>
        <v>3</v>
      </c>
      <c r="H87" s="191">
        <f>+IFERROR(VLOOKUP(C87,Hoja1!$A$1:$L$82,12,0),"")</f>
        <v>3</v>
      </c>
      <c r="I87" s="184" t="str">
        <f t="shared" si="1"/>
        <v>Se encuentra presente y funciona correctamente, por lo tanto se requiere acciones o actividades  dirigidas a su mantenimiento dentro del marco de las lineas de defensa.</v>
      </c>
      <c r="J87" s="166">
        <v>73</v>
      </c>
      <c r="K87" s="185">
        <f>+VLOOKUP(C87,Hoja1!$A$1:$M$82,13,0)</f>
        <v>1</v>
      </c>
      <c r="L87" s="221"/>
      <c r="M87" s="186" t="s">
        <v>545</v>
      </c>
      <c r="N87" s="193"/>
      <c r="O87" s="193"/>
      <c r="P87" s="193"/>
      <c r="Q87" s="193"/>
      <c r="R87" s="193"/>
      <c r="S87" s="193"/>
      <c r="T87" s="163"/>
      <c r="U87" s="163"/>
      <c r="V87" s="163"/>
      <c r="W87" s="163"/>
      <c r="X87" s="163"/>
      <c r="Y87" s="163"/>
      <c r="Z87" s="163"/>
    </row>
    <row r="88" spans="1:26" ht="99.75" customHeight="1" x14ac:dyDescent="0.2">
      <c r="A88" s="163"/>
      <c r="B88" s="188">
        <f t="shared" si="0"/>
        <v>74</v>
      </c>
      <c r="C88" s="189" t="str">
        <f t="array" ref="C88">+IFERROR(INDEX(Hoja1!$A$2:$A$82,MATCH(J88,Hoja1!$H$2:$H$82,0)),"")</f>
        <v xml:space="preserve">17.1 </v>
      </c>
      <c r="D88" s="190" t="str">
        <f>IFERROR(VLOOKUP(C88,Hoja1!$A$2:$H$82,4,0),"")</f>
        <v>Monitoreo - Supervisión</v>
      </c>
      <c r="E88" s="190" t="str">
        <f>+IFERROR(VLOOKUP(C88,Hoja1!$A$1:$J$82,10,0),"")</f>
        <v>Evaluación y comunicación de deficiencias oportunamente (Evalúa los resultados, Comunica las deficiencias y Monitorea las medidas correctivas).</v>
      </c>
      <c r="F88" s="190"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189">
        <f>+IFERROR(VLOOKUP(C88,Hoja1!$A$1:$K$82,11,0),"")</f>
        <v>3</v>
      </c>
      <c r="H88" s="191">
        <f>+IFERROR(VLOOKUP(C88,Hoja1!$A$1:$L$82,12,0),"")</f>
        <v>3</v>
      </c>
      <c r="I88" s="184" t="str">
        <f t="shared" si="1"/>
        <v>Se encuentra presente y funciona correctamente, por lo tanto se requiere acciones o actividades  dirigidas a su mantenimiento dentro del marco de las lineas de defensa.</v>
      </c>
      <c r="J88" s="166">
        <v>74</v>
      </c>
      <c r="K88" s="185">
        <f>+VLOOKUP(C88,Hoja1!$A$1:$M$82,13,0)</f>
        <v>1</v>
      </c>
      <c r="L88" s="221"/>
      <c r="M88" s="186" t="s">
        <v>545</v>
      </c>
      <c r="N88" s="193"/>
      <c r="O88" s="193"/>
      <c r="P88" s="193"/>
      <c r="Q88" s="193"/>
      <c r="R88" s="193"/>
      <c r="S88" s="193"/>
      <c r="T88" s="163"/>
      <c r="U88" s="163"/>
      <c r="V88" s="163"/>
      <c r="W88" s="163"/>
      <c r="X88" s="163"/>
      <c r="Y88" s="163"/>
      <c r="Z88" s="163"/>
    </row>
    <row r="89" spans="1:26" ht="99.75" customHeight="1" x14ac:dyDescent="0.2">
      <c r="A89" s="163"/>
      <c r="B89" s="188">
        <f t="shared" si="0"/>
        <v>75</v>
      </c>
      <c r="C89" s="189" t="str">
        <f t="array" ref="C89">+IFERROR(INDEX(Hoja1!$A$2:$A$82,MATCH(J89,Hoja1!$H$2:$H$82,0)),"")</f>
        <v xml:space="preserve">17.2 </v>
      </c>
      <c r="D89" s="190" t="str">
        <f>IFERROR(VLOOKUP(C89,Hoja1!$A$2:$H$82,4,0),"")</f>
        <v>Monitoreo - Supervisión</v>
      </c>
      <c r="E89" s="190" t="str">
        <f>+IFERROR(VLOOKUP(C89,Hoja1!$A$1:$J$82,10,0),"")</f>
        <v>Evaluación y comunicación de deficiencias oportunamente (Evalúa los resultados, Comunica las deficiencias y Monitorea las medidas correctivas).</v>
      </c>
      <c r="F89" s="190"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89">
        <f>+IFERROR(VLOOKUP(C89,Hoja1!$A$1:$K$82,11,0),"")</f>
        <v>3</v>
      </c>
      <c r="H89" s="191">
        <f>+IFERROR(VLOOKUP(C89,Hoja1!$A$1:$L$82,12,0),"")</f>
        <v>3</v>
      </c>
      <c r="I89" s="184" t="str">
        <f t="shared" si="1"/>
        <v>Se encuentra presente y funciona correctamente, por lo tanto se requiere acciones o actividades  dirigidas a su mantenimiento dentro del marco de las lineas de defensa.</v>
      </c>
      <c r="J89" s="166">
        <v>75</v>
      </c>
      <c r="K89" s="185">
        <f>+VLOOKUP(C89,Hoja1!$A$1:$M$82,13,0)</f>
        <v>1</v>
      </c>
      <c r="L89" s="221"/>
      <c r="M89" s="186" t="s">
        <v>545</v>
      </c>
      <c r="N89" s="193"/>
      <c r="O89" s="193"/>
      <c r="P89" s="193"/>
      <c r="Q89" s="193"/>
      <c r="R89" s="193"/>
      <c r="S89" s="193"/>
      <c r="T89" s="163"/>
      <c r="U89" s="163"/>
      <c r="V89" s="163"/>
      <c r="W89" s="163"/>
      <c r="X89" s="163"/>
      <c r="Y89" s="163"/>
      <c r="Z89" s="163"/>
    </row>
    <row r="90" spans="1:26" ht="99.75" customHeight="1" x14ac:dyDescent="0.2">
      <c r="A90" s="163"/>
      <c r="B90" s="194">
        <f t="shared" si="0"/>
        <v>76</v>
      </c>
      <c r="C90" s="189" t="str">
        <f t="array" ref="C90">+IFERROR(INDEX(Hoja1!$A$2:$A$82,MATCH(J90,Hoja1!$H$2:$H$82,0)),"")</f>
        <v xml:space="preserve">17.3 </v>
      </c>
      <c r="D90" s="190" t="str">
        <f>IFERROR(VLOOKUP(C90,Hoja1!$A$2:$H$82,4,0),"")</f>
        <v>Monitoreo - Supervisión</v>
      </c>
      <c r="E90" s="190" t="str">
        <f>+IFERROR(VLOOKUP(C90,Hoja1!$A$1:$J$82,10,0),"")</f>
        <v>Evaluación y comunicación de deficiencias oportunamente (Evalúa los resultados, Comunica las deficiencias y Monitorea las medidas correctivas).</v>
      </c>
      <c r="F90" s="190" t="str">
        <f>+IFERROR(VLOOKUP(C90,Hoja1!$A$1:$I$82,3,0),"")</f>
        <v>La entidad cuenta con políticas donde se establezca a quién reportar las deficiencias de control interno como resultado del monitoreo continuo</v>
      </c>
      <c r="G90" s="189">
        <f>+IFERROR(VLOOKUP(C90,Hoja1!$A$1:$K$82,11,0),"")</f>
        <v>3</v>
      </c>
      <c r="H90" s="191">
        <f>+IFERROR(VLOOKUP(C90,Hoja1!$A$1:$L$82,12,0),"")</f>
        <v>3</v>
      </c>
      <c r="I90" s="184" t="str">
        <f t="shared" si="1"/>
        <v>Se encuentra presente y funciona correctamente, por lo tanto se requiere acciones o actividades  dirigidas a su mantenimiento dentro del marco de las lineas de defensa.</v>
      </c>
      <c r="J90" s="166">
        <v>76</v>
      </c>
      <c r="K90" s="185">
        <f>+VLOOKUP(C90,Hoja1!$A$1:$M$82,13,0)</f>
        <v>1</v>
      </c>
      <c r="L90" s="221"/>
      <c r="M90" s="186" t="s">
        <v>545</v>
      </c>
      <c r="N90" s="193"/>
      <c r="O90" s="193"/>
      <c r="P90" s="193"/>
      <c r="Q90" s="193"/>
      <c r="R90" s="193"/>
      <c r="S90" s="193"/>
      <c r="T90" s="163"/>
      <c r="U90" s="163"/>
      <c r="V90" s="163"/>
      <c r="W90" s="163"/>
      <c r="X90" s="163"/>
      <c r="Y90" s="163"/>
      <c r="Z90" s="163"/>
    </row>
    <row r="91" spans="1:26" ht="99.75" customHeight="1" x14ac:dyDescent="0.2">
      <c r="A91" s="163"/>
      <c r="B91" s="188">
        <f t="shared" si="0"/>
        <v>77</v>
      </c>
      <c r="C91" s="189" t="str">
        <f t="array" ref="C91">+IFERROR(INDEX(Hoja1!$A$2:$A$82,MATCH(J91,Hoja1!$H$2:$H$82,0)),"")</f>
        <v xml:space="preserve">17.4 </v>
      </c>
      <c r="D91" s="190" t="str">
        <f>IFERROR(VLOOKUP(C91,Hoja1!$A$2:$H$82,4,0),"")</f>
        <v>Monitoreo - Supervisión</v>
      </c>
      <c r="E91" s="190" t="str">
        <f>+IFERROR(VLOOKUP(C91,Hoja1!$A$1:$J$82,10,0),"")</f>
        <v>Evaluación y comunicación de deficiencias oportunamente (Evalúa los resultados, Comunica las deficiencias y Monitorea las medidas correctivas).</v>
      </c>
      <c r="F91" s="190" t="str">
        <f>+IFERROR(VLOOKUP(C91,Hoja1!$A$1:$I$82,3,0),"")</f>
        <v>La Alta Dirección hace seguimiento a las acciones correctivas relacionadas con las deficiencias comunicadas sobre el Sistema de Control Interno y si se han cumplido en el tiempo establecido</v>
      </c>
      <c r="G91" s="189">
        <f>+IFERROR(VLOOKUP(C91,Hoja1!$A$1:$K$82,11,0),"")</f>
        <v>3</v>
      </c>
      <c r="H91" s="191">
        <f>+IFERROR(VLOOKUP(C91,Hoja1!$A$1:$L$82,12,0),"")</f>
        <v>3</v>
      </c>
      <c r="I91" s="184" t="str">
        <f t="shared" si="1"/>
        <v>Se encuentra presente y funciona correctamente, por lo tanto se requiere acciones o actividades  dirigidas a su mantenimiento dentro del marco de las lineas de defensa.</v>
      </c>
      <c r="J91" s="166">
        <v>77</v>
      </c>
      <c r="K91" s="196">
        <f>+VLOOKUP(C91,Hoja1!$A$1:$M$82,13,0)</f>
        <v>1</v>
      </c>
      <c r="L91" s="221"/>
      <c r="M91" s="186" t="s">
        <v>545</v>
      </c>
      <c r="N91" s="193"/>
      <c r="O91" s="193"/>
      <c r="P91" s="193"/>
      <c r="Q91" s="193"/>
      <c r="R91" s="193"/>
      <c r="S91" s="193"/>
      <c r="T91" s="163"/>
      <c r="U91" s="163"/>
      <c r="V91" s="163"/>
      <c r="W91" s="163"/>
      <c r="X91" s="163"/>
      <c r="Y91" s="163"/>
      <c r="Z91" s="163"/>
    </row>
    <row r="92" spans="1:26" ht="99.75" customHeight="1" x14ac:dyDescent="0.2">
      <c r="A92" s="163"/>
      <c r="B92" s="194">
        <f t="shared" si="0"/>
        <v>78</v>
      </c>
      <c r="C92" s="189" t="str">
        <f t="array" ref="C92">+IFERROR(INDEX(Hoja1!$A$2:$A$82,MATCH(J92,Hoja1!$H$2:$H$82,0)),"")</f>
        <v xml:space="preserve">17.5 </v>
      </c>
      <c r="D92" s="190" t="str">
        <f>IFERROR(VLOOKUP(C92,Hoja1!$A$2:$H$82,4,0),"")</f>
        <v>Monitoreo - Supervisión</v>
      </c>
      <c r="E92" s="190" t="str">
        <f>+IFERROR(VLOOKUP(C92,Hoja1!$A$1:$J$82,10,0),"")</f>
        <v>Evaluación y comunicación de deficiencias oportunamente (Evalúa los resultados, Comunica las deficiencias y Monitorea las medidas correctivas).</v>
      </c>
      <c r="F92" s="190" t="str">
        <f>+IFERROR(VLOOKUP(C92,Hoja1!$A$1:$I$82,3,0),"")</f>
        <v>Los procesos y/o servicios tercerizados, son evaluados acorde con su nivel de riesgos</v>
      </c>
      <c r="G92" s="189">
        <f>+IFERROR(VLOOKUP(C92,Hoja1!$A$1:$K$82,11,0),"")</f>
        <v>3</v>
      </c>
      <c r="H92" s="191">
        <f>+IFERROR(VLOOKUP(C92,Hoja1!$A$1:$L$82,12,0),"")</f>
        <v>3</v>
      </c>
      <c r="I92" s="184" t="str">
        <f t="shared" si="1"/>
        <v>Se encuentra presente y funciona correctamente, por lo tanto se requiere acciones o actividades  dirigidas a su mantenimiento dentro del marco de las lineas de defensa.</v>
      </c>
      <c r="J92" s="166">
        <v>78</v>
      </c>
      <c r="K92" s="196">
        <f>+VLOOKUP(C92,Hoja1!$A$1:$M$82,13,0)</f>
        <v>1</v>
      </c>
      <c r="L92" s="221"/>
      <c r="M92" s="186" t="s">
        <v>545</v>
      </c>
      <c r="N92" s="193"/>
      <c r="O92" s="193"/>
      <c r="P92" s="193"/>
      <c r="Q92" s="193"/>
      <c r="R92" s="193"/>
      <c r="S92" s="193"/>
      <c r="T92" s="163"/>
      <c r="U92" s="163"/>
      <c r="V92" s="163"/>
      <c r="W92" s="163"/>
      <c r="X92" s="163"/>
      <c r="Y92" s="163"/>
      <c r="Z92" s="163"/>
    </row>
    <row r="93" spans="1:26" ht="99.75" customHeight="1" x14ac:dyDescent="0.2">
      <c r="A93" s="163"/>
      <c r="B93" s="188">
        <f t="shared" si="0"/>
        <v>79</v>
      </c>
      <c r="C93" s="189" t="str">
        <f t="array" ref="C93">+IFERROR(INDEX(Hoja1!$A$2:$A$82,MATCH(J93,Hoja1!$H$2:$H$82,0)),"")</f>
        <v xml:space="preserve">17.7 </v>
      </c>
      <c r="D93" s="190" t="str">
        <f>IFERROR(VLOOKUP(C93,Hoja1!$A$2:$H$82,4,0),"")</f>
        <v>Monitoreo - Supervisión</v>
      </c>
      <c r="E93" s="190" t="str">
        <f>+IFERROR(VLOOKUP(C93,Hoja1!$A$1:$J$82,10,0),"")</f>
        <v>Evaluación y comunicación de deficiencias oportunamente (Evalúa los resultados, Comunica las deficiencias y Monitorea las medidas correctivas).</v>
      </c>
      <c r="F93" s="190" t="str">
        <f>+IFERROR(VLOOKUP(C93,Hoja1!$A$1:$I$82,3,0),"")</f>
        <v>Verificación del avance y cumplimiento de las acciones incluidas en los planes de mejoramiento producto de las autoevaluaciones. (2ª Línea).</v>
      </c>
      <c r="G93" s="189">
        <f>+IFERROR(VLOOKUP(C93,Hoja1!$A$1:$K$82,11,0),"")</f>
        <v>3</v>
      </c>
      <c r="H93" s="191">
        <f>+IFERROR(VLOOKUP(C93,Hoja1!$A$1:$L$82,12,0),"")</f>
        <v>3</v>
      </c>
      <c r="I93" s="184" t="str">
        <f t="shared" si="1"/>
        <v>Se encuentra presente y funciona correctamente, por lo tanto se requiere acciones o actividades  dirigidas a su mantenimiento dentro del marco de las lineas de defensa.</v>
      </c>
      <c r="J93" s="166">
        <v>79</v>
      </c>
      <c r="K93" s="196">
        <f>+VLOOKUP(C93,Hoja1!$A$1:$M$82,13,0)</f>
        <v>1</v>
      </c>
      <c r="L93" s="221"/>
      <c r="M93" s="186" t="s">
        <v>545</v>
      </c>
      <c r="N93" s="193"/>
      <c r="O93" s="193"/>
      <c r="P93" s="193"/>
      <c r="Q93" s="193"/>
      <c r="R93" s="193"/>
      <c r="S93" s="193"/>
      <c r="T93" s="163"/>
      <c r="U93" s="163"/>
      <c r="V93" s="163"/>
      <c r="W93" s="163"/>
      <c r="X93" s="163"/>
      <c r="Y93" s="163"/>
      <c r="Z93" s="163"/>
    </row>
    <row r="94" spans="1:26" ht="99.75" customHeight="1" x14ac:dyDescent="0.2">
      <c r="A94" s="163"/>
      <c r="B94" s="188">
        <f t="shared" si="0"/>
        <v>80</v>
      </c>
      <c r="C94" s="189" t="str">
        <f t="array" ref="C94">+IFERROR(INDEX(Hoja1!$A$2:$A$82,MATCH(J94,Hoja1!$H$2:$H$82,0)),"")</f>
        <v xml:space="preserve">17.8 </v>
      </c>
      <c r="D94" s="190" t="str">
        <f>IFERROR(VLOOKUP(C94,Hoja1!$A$2:$H$82,4,0),"")</f>
        <v>Monitoreo - Supervisión</v>
      </c>
      <c r="E94" s="190" t="str">
        <f>+IFERROR(VLOOKUP(C94,Hoja1!$A$1:$J$82,10,0),"")</f>
        <v>Evaluación y comunicación de deficiencias oportunamente (Evalúa los resultados, Comunica las deficiencias y Monitorea las medidas correctivas).</v>
      </c>
      <c r="F94" s="190" t="str">
        <f>+IFERROR(VLOOKUP(C94,Hoja1!$A$1:$I$82,3,0),"")</f>
        <v>Evaluación de la efectividad de las acciones incluidas en los Planes de mejoramiento producto de las auditorías internas y de entes externos. (3ª Línea</v>
      </c>
      <c r="G94" s="189">
        <f>+IFERROR(VLOOKUP(C94,Hoja1!$A$1:$K$82,11,0),"")</f>
        <v>3</v>
      </c>
      <c r="H94" s="191">
        <f>+IFERROR(VLOOKUP(C94,Hoja1!$A$1:$L$82,12,0),"")</f>
        <v>3</v>
      </c>
      <c r="I94" s="184" t="str">
        <f t="shared" si="1"/>
        <v>Se encuentra presente y funciona correctamente, por lo tanto se requiere acciones o actividades  dirigidas a su mantenimiento dentro del marco de las lineas de defensa.</v>
      </c>
      <c r="J94" s="166">
        <v>80</v>
      </c>
      <c r="K94" s="196">
        <f>+VLOOKUP(C94,Hoja1!$A$1:$M$82,13,0)</f>
        <v>1</v>
      </c>
      <c r="L94" s="221"/>
      <c r="M94" s="186" t="s">
        <v>545</v>
      </c>
      <c r="N94" s="193"/>
      <c r="O94" s="193"/>
      <c r="P94" s="193"/>
      <c r="Q94" s="193"/>
      <c r="R94" s="193"/>
      <c r="S94" s="193"/>
      <c r="T94" s="163"/>
      <c r="U94" s="163"/>
      <c r="V94" s="163"/>
      <c r="W94" s="163"/>
      <c r="X94" s="163"/>
      <c r="Y94" s="163"/>
      <c r="Z94" s="163"/>
    </row>
    <row r="95" spans="1:26" ht="99.75" customHeight="1" x14ac:dyDescent="0.2">
      <c r="A95" s="163"/>
      <c r="B95" s="188">
        <f t="shared" si="0"/>
        <v>81</v>
      </c>
      <c r="C95" s="189" t="str">
        <f t="array" ref="C95">+IFERROR(INDEX(Hoja1!$A$2:$A$82,MATCH(J95,Hoja1!$H$2:$H$82,0)),"")</f>
        <v xml:space="preserve">17.9 </v>
      </c>
      <c r="D95" s="190" t="str">
        <f>IFERROR(VLOOKUP(C95,Hoja1!$A$2:$H$82,4,0),"")</f>
        <v>Monitoreo - Supervisión</v>
      </c>
      <c r="E95" s="190" t="str">
        <f>+IFERROR(VLOOKUP(C95,Hoja1!$A$1:$J$82,10,0),"")</f>
        <v>Evaluación y comunicación de deficiencias oportunamente (Evalúa los resultados, Comunica las deficiencias y Monitorea las medidas correctivas).</v>
      </c>
      <c r="F95" s="190" t="str">
        <f>+IFERROR(VLOOKUP(C95,Hoja1!$A$1:$I$82,3,0),"")</f>
        <v>Las deficiencias de control interno son reportadas a los responsables de nivel jerárquico superior, para tomar la acciones correspondientes</v>
      </c>
      <c r="G95" s="189">
        <f>+IFERROR(VLOOKUP(C95,Hoja1!$A$1:$K$82,11,0),"")</f>
        <v>3</v>
      </c>
      <c r="H95" s="191">
        <f>+IFERROR(VLOOKUP(C95,Hoja1!$A$1:$L$82,12,0),"")</f>
        <v>3</v>
      </c>
      <c r="I95" s="184" t="str">
        <f t="shared" si="1"/>
        <v>Se encuentra presente y funciona correctamente, por lo tanto se requiere acciones o actividades  dirigidas a su mantenimiento dentro del marco de las lineas de defensa.</v>
      </c>
      <c r="J95" s="166">
        <v>81</v>
      </c>
      <c r="K95" s="196">
        <f>+VLOOKUP(C95,Hoja1!$A$1:$M$82,13,0)</f>
        <v>1</v>
      </c>
      <c r="L95" s="301"/>
      <c r="M95" s="186" t="s">
        <v>545</v>
      </c>
      <c r="N95" s="193"/>
      <c r="O95" s="193"/>
      <c r="P95" s="193"/>
      <c r="Q95" s="193"/>
      <c r="R95" s="193"/>
      <c r="S95" s="193"/>
      <c r="T95" s="163"/>
      <c r="U95" s="163"/>
      <c r="V95" s="163"/>
      <c r="W95" s="163"/>
      <c r="X95" s="163"/>
      <c r="Y95" s="163"/>
      <c r="Z95" s="163"/>
    </row>
    <row r="96" spans="1:26" ht="99.75" hidden="1" customHeight="1" x14ac:dyDescent="0.2">
      <c r="A96" s="163"/>
      <c r="B96" s="194">
        <f t="shared" si="0"/>
        <v>82</v>
      </c>
      <c r="C96" s="189" t="str">
        <f t="array" ref="C96">+IFERROR(INDEX(Hoja1!$A$2:$A$82,MATCH(J96,Hoja1!$H$2:$H$82,0)),"")</f>
        <v/>
      </c>
      <c r="D96" s="190" t="str">
        <f>IFERROR(VLOOKUP(C96,Hoja1!$A$2:$H$82,4,0),"")</f>
        <v/>
      </c>
      <c r="E96" s="190" t="str">
        <f>+IFERROR(VLOOKUP(C96,Hoja1!$A$1:$J$82,10,0),"")</f>
        <v/>
      </c>
      <c r="F96" s="190" t="str">
        <f>+IFERROR(VLOOKUP(C96,Hoja1!$A$1:$I$82,3,0),"")</f>
        <v/>
      </c>
      <c r="G96" s="189" t="str">
        <f>+IFERROR(VLOOKUP(C96,Hoja1!$A$1:$K$82,11,0),"")</f>
        <v/>
      </c>
      <c r="H96" s="191" t="str">
        <f>+IFERROR(VLOOKUP(C96,Hoja1!$A$1:$L$82,12,0),"")</f>
        <v/>
      </c>
      <c r="I96" s="189"/>
      <c r="J96" s="166">
        <v>82</v>
      </c>
      <c r="K96" s="197"/>
      <c r="L96" s="193"/>
      <c r="M96" s="186"/>
      <c r="N96" s="193"/>
      <c r="O96" s="193"/>
      <c r="P96" s="193"/>
      <c r="Q96" s="193"/>
      <c r="R96" s="193"/>
      <c r="S96" s="193"/>
      <c r="T96" s="163"/>
      <c r="U96" s="163"/>
      <c r="V96" s="163"/>
      <c r="W96" s="163"/>
      <c r="X96" s="163"/>
      <c r="Y96" s="163"/>
      <c r="Z96" s="163"/>
    </row>
    <row r="97" spans="1:26" ht="99.75" hidden="1" customHeight="1" x14ac:dyDescent="0.2">
      <c r="A97" s="163"/>
      <c r="B97" s="188">
        <f t="shared" si="0"/>
        <v>83</v>
      </c>
      <c r="C97" s="189" t="str">
        <f t="array" ref="C97">+IFERROR(INDEX(Hoja1!$A$2:$A$82,MATCH(J97,Hoja1!$H$2:$H$82,0)),"")</f>
        <v/>
      </c>
      <c r="D97" s="190" t="str">
        <f>IFERROR(VLOOKUP(C97,Hoja1!$A$2:$H$82,4,0),"")</f>
        <v/>
      </c>
      <c r="E97" s="190" t="str">
        <f>+IFERROR(VLOOKUP(C97,Hoja1!$A$1:$J$82,10,0),"")</f>
        <v/>
      </c>
      <c r="F97" s="190" t="str">
        <f>+IFERROR(VLOOKUP(C97,Hoja1!$A$1:$I$82,3,0),"")</f>
        <v/>
      </c>
      <c r="G97" s="189" t="str">
        <f>+IFERROR(VLOOKUP(C97,Hoja1!$A$1:$K$82,11,0),"")</f>
        <v/>
      </c>
      <c r="H97" s="191" t="str">
        <f>+IFERROR(VLOOKUP(C97,Hoja1!$A$1:$L$82,12,0),"")</f>
        <v/>
      </c>
      <c r="I97" s="189"/>
      <c r="J97" s="166">
        <v>83</v>
      </c>
      <c r="K97" s="198"/>
      <c r="L97" s="163"/>
      <c r="M97" s="186"/>
      <c r="N97" s="193"/>
      <c r="O97" s="193"/>
      <c r="P97" s="193"/>
      <c r="Q97" s="193"/>
      <c r="R97" s="193"/>
      <c r="S97" s="193"/>
      <c r="T97" s="163"/>
      <c r="U97" s="163"/>
      <c r="V97" s="163"/>
      <c r="W97" s="163"/>
      <c r="X97" s="163"/>
      <c r="Y97" s="163"/>
      <c r="Z97" s="163"/>
    </row>
    <row r="98" spans="1:26" ht="99.75" hidden="1" customHeight="1" x14ac:dyDescent="0.2">
      <c r="A98" s="163"/>
      <c r="B98" s="194">
        <f t="shared" si="0"/>
        <v>84</v>
      </c>
      <c r="C98" s="189" t="str">
        <f t="array" ref="C98">+IFERROR(INDEX(Hoja1!$A$2:$A$82,MATCH(J98,Hoja1!$H$2:$H$82,0)),"")</f>
        <v/>
      </c>
      <c r="D98" s="190" t="str">
        <f>IFERROR(VLOOKUP(C98,Hoja1!$A$2:$H$82,4,0),"")</f>
        <v/>
      </c>
      <c r="E98" s="190" t="str">
        <f>+IFERROR(VLOOKUP(C98,Hoja1!$A$1:$J$82,10,0),"")</f>
        <v/>
      </c>
      <c r="F98" s="190" t="str">
        <f>+IFERROR(VLOOKUP(C98,Hoja1!$A$1:$I$82,3,0),"")</f>
        <v/>
      </c>
      <c r="G98" s="189" t="str">
        <f>+IFERROR(VLOOKUP(C98,Hoja1!$A$1:$K$82,11,0),"")</f>
        <v/>
      </c>
      <c r="H98" s="191" t="str">
        <f>+IFERROR(VLOOKUP(C98,Hoja1!$A$1:$L$82,12,0),"")</f>
        <v/>
      </c>
      <c r="I98" s="189"/>
      <c r="J98" s="166">
        <v>84</v>
      </c>
      <c r="K98" s="197"/>
      <c r="L98" s="163"/>
      <c r="M98" s="186"/>
      <c r="N98" s="193"/>
      <c r="O98" s="193"/>
      <c r="P98" s="193"/>
      <c r="Q98" s="193"/>
      <c r="R98" s="193"/>
      <c r="S98" s="193"/>
      <c r="T98" s="163"/>
      <c r="U98" s="163"/>
      <c r="V98" s="163"/>
      <c r="W98" s="163"/>
      <c r="X98" s="163"/>
      <c r="Y98" s="163"/>
      <c r="Z98" s="163"/>
    </row>
    <row r="99" spans="1:26" ht="99.75" hidden="1" customHeight="1" x14ac:dyDescent="0.2">
      <c r="A99" s="163"/>
      <c r="B99" s="188">
        <f t="shared" si="0"/>
        <v>85</v>
      </c>
      <c r="C99" s="189" t="str">
        <f t="array" ref="C99">+IFERROR(INDEX(Hoja1!$A$2:$A$82,MATCH(J99,Hoja1!$H$2:$H$82,0)),"")</f>
        <v/>
      </c>
      <c r="D99" s="190" t="str">
        <f>IFERROR(VLOOKUP(C99,Hoja1!$A$2:$H$82,4,0),"")</f>
        <v/>
      </c>
      <c r="E99" s="190" t="str">
        <f>+IFERROR(VLOOKUP(C99,Hoja1!$A$1:$J$82,10,0),"")</f>
        <v/>
      </c>
      <c r="F99" s="190" t="str">
        <f>+IFERROR(VLOOKUP(C99,Hoja1!$A$1:$I$82,3,0),"")</f>
        <v/>
      </c>
      <c r="G99" s="189" t="str">
        <f>+IFERROR(VLOOKUP(C99,Hoja1!$A$1:$K$82,11,0),"")</f>
        <v/>
      </c>
      <c r="H99" s="191" t="str">
        <f>+IFERROR(VLOOKUP(C99,Hoja1!$A$1:$L$82,12,0),"")</f>
        <v/>
      </c>
      <c r="I99" s="189"/>
      <c r="J99" s="166">
        <v>85</v>
      </c>
      <c r="K99" s="197"/>
      <c r="L99" s="163"/>
      <c r="M99" s="186"/>
      <c r="N99" s="193"/>
      <c r="O99" s="193"/>
      <c r="P99" s="193"/>
      <c r="Q99" s="193"/>
      <c r="R99" s="193"/>
      <c r="S99" s="193"/>
      <c r="T99" s="163"/>
      <c r="U99" s="163"/>
      <c r="V99" s="163"/>
      <c r="W99" s="163"/>
      <c r="X99" s="163"/>
      <c r="Y99" s="163"/>
      <c r="Z99" s="163"/>
    </row>
    <row r="100" spans="1:26" ht="99.75" hidden="1" customHeight="1" x14ac:dyDescent="0.2">
      <c r="A100" s="163"/>
      <c r="B100" s="188">
        <f t="shared" si="0"/>
        <v>86</v>
      </c>
      <c r="C100" s="189" t="str">
        <f t="array" ref="C100">+IFERROR(INDEX(Hoja1!$A$2:$A$82,MATCH(J100,Hoja1!$H$2:$H$82,0)),"")</f>
        <v/>
      </c>
      <c r="D100" s="190" t="str">
        <f>IFERROR(VLOOKUP(C100,Hoja1!$A$2:$H$82,4,0),"")</f>
        <v/>
      </c>
      <c r="E100" s="190" t="str">
        <f>+IFERROR(VLOOKUP(C100,Hoja1!$A$1:$J$82,10,0),"")</f>
        <v/>
      </c>
      <c r="F100" s="190" t="str">
        <f>+IFERROR(VLOOKUP(C100,Hoja1!$A$1:$I$82,3,0),"")</f>
        <v/>
      </c>
      <c r="G100" s="189" t="str">
        <f>+IFERROR(VLOOKUP(C100,Hoja1!$A$1:$K$82,11,0),"")</f>
        <v/>
      </c>
      <c r="H100" s="191" t="str">
        <f>+IFERROR(VLOOKUP(C100,Hoja1!$A$1:$L$82,12,0),"")</f>
        <v/>
      </c>
      <c r="I100" s="189"/>
      <c r="J100" s="166">
        <v>86</v>
      </c>
      <c r="K100" s="197"/>
      <c r="L100" s="163"/>
      <c r="M100" s="186"/>
      <c r="N100" s="193"/>
      <c r="O100" s="193"/>
      <c r="P100" s="193"/>
      <c r="Q100" s="193"/>
      <c r="R100" s="193"/>
      <c r="S100" s="193"/>
      <c r="T100" s="163"/>
      <c r="U100" s="163"/>
      <c r="V100" s="163"/>
      <c r="W100" s="163"/>
      <c r="X100" s="163"/>
      <c r="Y100" s="163"/>
      <c r="Z100" s="163"/>
    </row>
    <row r="101" spans="1:26" ht="99.75" hidden="1" customHeight="1" x14ac:dyDescent="0.2">
      <c r="A101" s="163"/>
      <c r="B101" s="188">
        <f t="shared" si="0"/>
        <v>87</v>
      </c>
      <c r="C101" s="189" t="str">
        <f t="array" ref="C101">+IFERROR(INDEX(Hoja1!$A$2:$A$82,MATCH(J101,Hoja1!$H$2:$H$82,0)),"")</f>
        <v/>
      </c>
      <c r="D101" s="190" t="str">
        <f>IFERROR(VLOOKUP(C101,Hoja1!$A$2:$H$82,4,0),"")</f>
        <v/>
      </c>
      <c r="E101" s="190" t="str">
        <f>+IFERROR(VLOOKUP(C101,Hoja1!$A$1:$J$82,10,0),"")</f>
        <v/>
      </c>
      <c r="F101" s="190" t="str">
        <f>+IFERROR(VLOOKUP(C101,Hoja1!$A$1:$I$82,3,0),"")</f>
        <v/>
      </c>
      <c r="G101" s="189" t="str">
        <f>+IFERROR(VLOOKUP(C101,Hoja1!$A$1:$K$82,11,0),"")</f>
        <v/>
      </c>
      <c r="H101" s="191" t="str">
        <f>+IFERROR(VLOOKUP(C101,Hoja1!$A$1:$L$82,12,0),"")</f>
        <v/>
      </c>
      <c r="I101" s="189"/>
      <c r="J101" s="166">
        <v>87</v>
      </c>
      <c r="K101" s="197"/>
      <c r="L101" s="163"/>
      <c r="M101" s="186"/>
      <c r="N101" s="193"/>
      <c r="O101" s="193"/>
      <c r="P101" s="193"/>
      <c r="Q101" s="193"/>
      <c r="R101" s="193"/>
      <c r="S101" s="193"/>
      <c r="T101" s="163"/>
      <c r="U101" s="163"/>
      <c r="V101" s="163"/>
      <c r="W101" s="163"/>
      <c r="X101" s="163"/>
      <c r="Y101" s="163"/>
      <c r="Z101" s="163"/>
    </row>
    <row r="102" spans="1:26" ht="99.75" hidden="1" customHeight="1" x14ac:dyDescent="0.2">
      <c r="A102" s="163"/>
      <c r="B102" s="194">
        <f t="shared" si="0"/>
        <v>88</v>
      </c>
      <c r="C102" s="189" t="str">
        <f t="array" ref="C102">+IFERROR(INDEX(Hoja1!$A$2:$A$82,MATCH(J102,Hoja1!$H$2:$H$82,0)),"")</f>
        <v/>
      </c>
      <c r="D102" s="190" t="str">
        <f>IFERROR(VLOOKUP(C102,Hoja1!$A$2:$H$82,4,0),"")</f>
        <v/>
      </c>
      <c r="E102" s="190" t="str">
        <f>+IFERROR(VLOOKUP(C102,Hoja1!$A$1:$J$82,10,0),"")</f>
        <v/>
      </c>
      <c r="F102" s="190" t="str">
        <f>+IFERROR(VLOOKUP(C102,Hoja1!$A$1:$I$82,3,0),"")</f>
        <v/>
      </c>
      <c r="G102" s="189" t="str">
        <f>+IFERROR(VLOOKUP(C102,Hoja1!$A$1:$K$82,11,0),"")</f>
        <v/>
      </c>
      <c r="H102" s="191" t="str">
        <f>+IFERROR(VLOOKUP(C102,Hoja1!$A$1:$L$82,12,0),"")</f>
        <v/>
      </c>
      <c r="I102" s="189"/>
      <c r="J102" s="166">
        <v>88</v>
      </c>
      <c r="K102" s="197"/>
      <c r="L102" s="163"/>
      <c r="M102" s="186"/>
      <c r="N102" s="193"/>
      <c r="O102" s="193"/>
      <c r="P102" s="193"/>
      <c r="Q102" s="193"/>
      <c r="R102" s="193"/>
      <c r="S102" s="193"/>
      <c r="T102" s="163"/>
      <c r="U102" s="163"/>
      <c r="V102" s="163"/>
      <c r="W102" s="163"/>
      <c r="X102" s="163"/>
      <c r="Y102" s="163"/>
      <c r="Z102" s="163"/>
    </row>
    <row r="103" spans="1:26" ht="99.75" hidden="1" customHeight="1" x14ac:dyDescent="0.2">
      <c r="A103" s="163"/>
      <c r="B103" s="188">
        <f t="shared" si="0"/>
        <v>89</v>
      </c>
      <c r="C103" s="189" t="str">
        <f t="array" ref="C103">+IFERROR(INDEX(Hoja1!$A$2:$A$82,MATCH(J103,Hoja1!$H$2:$H$82,0)),"")</f>
        <v/>
      </c>
      <c r="D103" s="190" t="str">
        <f>IFERROR(VLOOKUP(C103,Hoja1!$A$2:$H$82,4,0),"")</f>
        <v/>
      </c>
      <c r="E103" s="190" t="str">
        <f>+IFERROR(VLOOKUP(C103,Hoja1!$A$1:$J$82,10,0),"")</f>
        <v/>
      </c>
      <c r="F103" s="190" t="str">
        <f>+IFERROR(VLOOKUP(C103,Hoja1!$A$1:$I$82,3,0),"")</f>
        <v/>
      </c>
      <c r="G103" s="189" t="str">
        <f>+IFERROR(VLOOKUP(C103,Hoja1!$A$1:$K$82,11,0),"")</f>
        <v/>
      </c>
      <c r="H103" s="191" t="str">
        <f>+IFERROR(VLOOKUP(C103,Hoja1!$A$1:$L$82,12,0),"")</f>
        <v/>
      </c>
      <c r="I103" s="189"/>
      <c r="J103" s="166">
        <v>89</v>
      </c>
      <c r="K103" s="197"/>
      <c r="L103" s="163"/>
      <c r="M103" s="186"/>
      <c r="N103" s="193"/>
      <c r="O103" s="193"/>
      <c r="P103" s="193"/>
      <c r="Q103" s="193"/>
      <c r="R103" s="193"/>
      <c r="S103" s="193"/>
      <c r="T103" s="163"/>
      <c r="U103" s="163"/>
      <c r="V103" s="163"/>
      <c r="W103" s="163"/>
      <c r="X103" s="163"/>
      <c r="Y103" s="163"/>
      <c r="Z103" s="163"/>
    </row>
    <row r="104" spans="1:26" ht="99.75" hidden="1" customHeight="1" x14ac:dyDescent="0.2">
      <c r="A104" s="163"/>
      <c r="B104" s="194">
        <f t="shared" si="0"/>
        <v>90</v>
      </c>
      <c r="C104" s="189" t="str">
        <f t="array" ref="C104">+IFERROR(INDEX(Hoja1!$A$2:$A$82,MATCH(J104,Hoja1!$H$2:$H$82,0)),"")</f>
        <v/>
      </c>
      <c r="D104" s="190" t="str">
        <f>IFERROR(VLOOKUP(C104,Hoja1!$A$2:$H$82,4,0),"")</f>
        <v/>
      </c>
      <c r="E104" s="190" t="str">
        <f>+IFERROR(VLOOKUP(C104,Hoja1!$A$1:$J$82,10,0),"")</f>
        <v/>
      </c>
      <c r="F104" s="190" t="str">
        <f>+IFERROR(VLOOKUP(C104,Hoja1!$A$1:$I$82,3,0),"")</f>
        <v/>
      </c>
      <c r="G104" s="189" t="str">
        <f>+IFERROR(VLOOKUP(C104,Hoja1!$A$1:$K$82,11,0),"")</f>
        <v/>
      </c>
      <c r="H104" s="191" t="str">
        <f>+IFERROR(VLOOKUP(C104,Hoja1!$A$1:$L$82,12,0),"")</f>
        <v/>
      </c>
      <c r="I104" s="189"/>
      <c r="J104" s="166">
        <v>90</v>
      </c>
      <c r="K104" s="197"/>
      <c r="L104" s="163"/>
      <c r="M104" s="186"/>
      <c r="N104" s="193"/>
      <c r="O104" s="193"/>
      <c r="P104" s="193"/>
      <c r="Q104" s="193"/>
      <c r="R104" s="193"/>
      <c r="S104" s="193"/>
      <c r="T104" s="163"/>
      <c r="U104" s="163"/>
      <c r="V104" s="163"/>
      <c r="W104" s="163"/>
      <c r="X104" s="163"/>
      <c r="Y104" s="163"/>
      <c r="Z104" s="163"/>
    </row>
    <row r="105" spans="1:26" ht="99.75" hidden="1" customHeight="1" x14ac:dyDescent="0.2">
      <c r="A105" s="163"/>
      <c r="B105" s="188">
        <f t="shared" si="0"/>
        <v>91</v>
      </c>
      <c r="C105" s="189" t="str">
        <f t="array" ref="C105">+IFERROR(INDEX(Hoja1!$A$2:$A$82,MATCH(J105,Hoja1!$H$2:$H$82,0)),"")</f>
        <v/>
      </c>
      <c r="D105" s="190" t="str">
        <f>IFERROR(VLOOKUP(C105,Hoja1!$A$2:$H$82,4,0),"")</f>
        <v/>
      </c>
      <c r="E105" s="190" t="str">
        <f>+IFERROR(VLOOKUP(C105,Hoja1!$A$1:$J$82,10,0),"")</f>
        <v/>
      </c>
      <c r="F105" s="190" t="str">
        <f>+IFERROR(VLOOKUP(C105,Hoja1!$A$1:$I$82,3,0),"")</f>
        <v/>
      </c>
      <c r="G105" s="189" t="str">
        <f>+IFERROR(VLOOKUP(C105,Hoja1!$A$1:$K$82,11,0),"")</f>
        <v/>
      </c>
      <c r="H105" s="191" t="str">
        <f>+IFERROR(VLOOKUP(C105,Hoja1!$A$1:$L$82,12,0),"")</f>
        <v/>
      </c>
      <c r="I105" s="189"/>
      <c r="J105" s="166">
        <v>91</v>
      </c>
      <c r="K105" s="197"/>
      <c r="L105" s="163"/>
      <c r="M105" s="186"/>
      <c r="N105" s="193"/>
      <c r="O105" s="193"/>
      <c r="P105" s="193"/>
      <c r="Q105" s="193"/>
      <c r="R105" s="193"/>
      <c r="S105" s="193"/>
      <c r="T105" s="163"/>
      <c r="U105" s="163"/>
      <c r="V105" s="163"/>
      <c r="W105" s="163"/>
      <c r="X105" s="163"/>
      <c r="Y105" s="163"/>
      <c r="Z105" s="163"/>
    </row>
    <row r="106" spans="1:26" ht="99.75" hidden="1" customHeight="1" x14ac:dyDescent="0.2">
      <c r="A106" s="163"/>
      <c r="B106" s="188">
        <f t="shared" si="0"/>
        <v>92</v>
      </c>
      <c r="C106" s="189" t="str">
        <f t="array" ref="C106">+IFERROR(INDEX(Hoja1!$A$2:$A$82,MATCH(J106,Hoja1!$H$2:$H$82,0)),"")</f>
        <v/>
      </c>
      <c r="D106" s="190" t="str">
        <f>IFERROR(VLOOKUP(C106,Hoja1!$A$2:$H$82,4,0),"")</f>
        <v/>
      </c>
      <c r="E106" s="190" t="str">
        <f>+IFERROR(VLOOKUP(C106,Hoja1!$A$1:$J$82,10,0),"")</f>
        <v/>
      </c>
      <c r="F106" s="190" t="str">
        <f>+IFERROR(VLOOKUP(C106,Hoja1!$A$1:$I$82,3,0),"")</f>
        <v/>
      </c>
      <c r="G106" s="189" t="str">
        <f>+IFERROR(VLOOKUP(C106,Hoja1!$A$1:$K$82,11,0),"")</f>
        <v/>
      </c>
      <c r="H106" s="191" t="str">
        <f>+IFERROR(VLOOKUP(C106,Hoja1!$A$1:$L$82,12,0),"")</f>
        <v/>
      </c>
      <c r="I106" s="189"/>
      <c r="J106" s="166">
        <v>92</v>
      </c>
      <c r="K106" s="197"/>
      <c r="L106" s="163"/>
      <c r="M106" s="186"/>
      <c r="N106" s="193"/>
      <c r="O106" s="193"/>
      <c r="P106" s="193"/>
      <c r="Q106" s="193"/>
      <c r="R106" s="193"/>
      <c r="S106" s="193"/>
      <c r="T106" s="163"/>
      <c r="U106" s="163"/>
      <c r="V106" s="163"/>
      <c r="W106" s="163"/>
      <c r="X106" s="163"/>
      <c r="Y106" s="163"/>
      <c r="Z106" s="163"/>
    </row>
    <row r="107" spans="1:26" ht="99.75" hidden="1" customHeight="1" x14ac:dyDescent="0.2">
      <c r="A107" s="163"/>
      <c r="B107" s="188">
        <f t="shared" si="0"/>
        <v>93</v>
      </c>
      <c r="C107" s="189" t="str">
        <f t="array" ref="C107">+IFERROR(INDEX(Hoja1!$A$2:$A$82,MATCH(J107,Hoja1!$H$2:$H$82,0)),"")</f>
        <v/>
      </c>
      <c r="D107" s="190" t="str">
        <f>IFERROR(VLOOKUP(C107,Hoja1!$A$2:$H$82,4,0),"")</f>
        <v/>
      </c>
      <c r="E107" s="190" t="str">
        <f>+IFERROR(VLOOKUP(C107,Hoja1!$A$1:$J$82,10,0),"")</f>
        <v/>
      </c>
      <c r="F107" s="190" t="str">
        <f>+IFERROR(VLOOKUP(C107,Hoja1!$A$1:$I$82,3,0),"")</f>
        <v/>
      </c>
      <c r="G107" s="189" t="str">
        <f>+IFERROR(VLOOKUP(C107,Hoja1!$A$1:$K$82,11,0),"")</f>
        <v/>
      </c>
      <c r="H107" s="191" t="str">
        <f>+IFERROR(VLOOKUP(C107,Hoja1!$A$1:$L$82,12,0),"")</f>
        <v/>
      </c>
      <c r="I107" s="189"/>
      <c r="J107" s="166">
        <v>93</v>
      </c>
      <c r="K107" s="197"/>
      <c r="L107" s="163"/>
      <c r="M107" s="186"/>
      <c r="N107" s="193"/>
      <c r="O107" s="193"/>
      <c r="P107" s="193"/>
      <c r="Q107" s="193"/>
      <c r="R107" s="193"/>
      <c r="S107" s="193"/>
      <c r="T107" s="163"/>
      <c r="U107" s="163"/>
      <c r="V107" s="163"/>
      <c r="W107" s="163"/>
      <c r="X107" s="163"/>
      <c r="Y107" s="163"/>
      <c r="Z107" s="163"/>
    </row>
    <row r="108" spans="1:26" ht="99.75" hidden="1" customHeight="1" x14ac:dyDescent="0.2">
      <c r="A108" s="163"/>
      <c r="B108" s="194">
        <f t="shared" si="0"/>
        <v>94</v>
      </c>
      <c r="C108" s="189" t="str">
        <f t="array" ref="C108">+IFERROR(INDEX(Hoja1!$A$2:$A$82,MATCH(J108,Hoja1!$H$2:$H$82,0)),"")</f>
        <v/>
      </c>
      <c r="D108" s="190" t="str">
        <f>IFERROR(VLOOKUP(C108,Hoja1!$A$2:$H$82,4,0),"")</f>
        <v/>
      </c>
      <c r="E108" s="190" t="str">
        <f>+IFERROR(VLOOKUP(C108,Hoja1!$A$1:$J$82,10,0),"")</f>
        <v/>
      </c>
      <c r="F108" s="190" t="str">
        <f>+IFERROR(VLOOKUP(C108,Hoja1!$A$1:$I$82,3,0),"")</f>
        <v/>
      </c>
      <c r="G108" s="189" t="str">
        <f>+IFERROR(VLOOKUP(C108,Hoja1!$A$1:$K$82,11,0),"")</f>
        <v/>
      </c>
      <c r="H108" s="191" t="str">
        <f>+IFERROR(VLOOKUP(C108,Hoja1!$A$1:$L$82,12,0),"")</f>
        <v/>
      </c>
      <c r="I108" s="189"/>
      <c r="J108" s="166">
        <v>94</v>
      </c>
      <c r="K108" s="197"/>
      <c r="L108" s="163"/>
      <c r="M108" s="186"/>
      <c r="N108" s="193"/>
      <c r="O108" s="193"/>
      <c r="P108" s="193"/>
      <c r="Q108" s="193"/>
      <c r="R108" s="193"/>
      <c r="S108" s="193"/>
      <c r="T108" s="163"/>
      <c r="U108" s="163"/>
      <c r="V108" s="163"/>
      <c r="W108" s="163"/>
      <c r="X108" s="163"/>
      <c r="Y108" s="163"/>
      <c r="Z108" s="163"/>
    </row>
    <row r="109" spans="1:26" ht="99.75" hidden="1" customHeight="1" x14ac:dyDescent="0.2">
      <c r="A109" s="163"/>
      <c r="B109" s="188">
        <f t="shared" si="0"/>
        <v>95</v>
      </c>
      <c r="C109" s="189" t="str">
        <f t="array" ref="C109">+IFERROR(INDEX(Hoja1!$A$2:$A$82,MATCH(J109,Hoja1!$H$2:$H$82,0)),"")</f>
        <v/>
      </c>
      <c r="D109" s="190" t="str">
        <f>IFERROR(VLOOKUP(C109,Hoja1!$A$2:$H$82,4,0),"")</f>
        <v/>
      </c>
      <c r="E109" s="190" t="str">
        <f>+IFERROR(VLOOKUP(C109,Hoja1!$A$1:$J$82,10,0),"")</f>
        <v/>
      </c>
      <c r="F109" s="190" t="str">
        <f>+IFERROR(VLOOKUP(C109,Hoja1!$A$1:$I$82,3,0),"")</f>
        <v/>
      </c>
      <c r="G109" s="189" t="str">
        <f>+IFERROR(VLOOKUP(C109,Hoja1!$A$1:$K$82,11,0),"")</f>
        <v/>
      </c>
      <c r="H109" s="191" t="str">
        <f>+IFERROR(VLOOKUP(C109,Hoja1!$A$1:$L$82,12,0),"")</f>
        <v/>
      </c>
      <c r="I109" s="189"/>
      <c r="J109" s="166">
        <v>95</v>
      </c>
      <c r="K109" s="197"/>
      <c r="L109" s="163"/>
      <c r="M109" s="186"/>
      <c r="N109" s="193"/>
      <c r="O109" s="193"/>
      <c r="P109" s="193"/>
      <c r="Q109" s="193"/>
      <c r="R109" s="193"/>
      <c r="S109" s="193"/>
      <c r="T109" s="163"/>
      <c r="U109" s="163"/>
      <c r="V109" s="163"/>
      <c r="W109" s="163"/>
      <c r="X109" s="163"/>
      <c r="Y109" s="163"/>
      <c r="Z109" s="163"/>
    </row>
    <row r="110" spans="1:26" ht="99.75" hidden="1" customHeight="1" x14ac:dyDescent="0.2">
      <c r="A110" s="163"/>
      <c r="B110" s="194">
        <f t="shared" si="0"/>
        <v>96</v>
      </c>
      <c r="C110" s="189" t="str">
        <f t="array" ref="C110">+IFERROR(INDEX(Hoja1!$A$2:$A$82,MATCH(J110,Hoja1!$H$2:$H$82,0)),"")</f>
        <v/>
      </c>
      <c r="D110" s="190" t="str">
        <f>IFERROR(VLOOKUP(C110,Hoja1!$A$2:$H$82,4,0),"")</f>
        <v/>
      </c>
      <c r="E110" s="190" t="str">
        <f>+IFERROR(VLOOKUP(C110,Hoja1!$A$1:$J$82,10,0),"")</f>
        <v/>
      </c>
      <c r="F110" s="190" t="str">
        <f>+IFERROR(VLOOKUP(C110,Hoja1!$A$1:$I$82,3,0),"")</f>
        <v/>
      </c>
      <c r="G110" s="189" t="str">
        <f>+IFERROR(VLOOKUP(C110,Hoja1!$A$1:$K$82,11,0),"")</f>
        <v/>
      </c>
      <c r="H110" s="191" t="str">
        <f>+IFERROR(VLOOKUP(C110,Hoja1!$A$1:$L$82,12,0),"")</f>
        <v/>
      </c>
      <c r="I110" s="189"/>
      <c r="J110" s="166">
        <v>96</v>
      </c>
      <c r="K110" s="197"/>
      <c r="L110" s="163"/>
      <c r="M110" s="186"/>
      <c r="N110" s="193"/>
      <c r="O110" s="193"/>
      <c r="P110" s="193"/>
      <c r="Q110" s="193"/>
      <c r="R110" s="193"/>
      <c r="S110" s="193"/>
      <c r="T110" s="163"/>
      <c r="U110" s="163"/>
      <c r="V110" s="163"/>
      <c r="W110" s="163"/>
      <c r="X110" s="163"/>
      <c r="Y110" s="163"/>
      <c r="Z110" s="163"/>
    </row>
    <row r="111" spans="1:26" ht="99.75" hidden="1" customHeight="1" x14ac:dyDescent="0.2">
      <c r="A111" s="163"/>
      <c r="B111" s="188">
        <f t="shared" si="0"/>
        <v>97</v>
      </c>
      <c r="C111" s="189" t="str">
        <f t="array" ref="C111">+IFERROR(INDEX(Hoja1!$A$2:$A$82,MATCH(J111,Hoja1!$H$2:$H$82,0)),"")</f>
        <v/>
      </c>
      <c r="D111" s="190" t="str">
        <f>IFERROR(VLOOKUP(C111,Hoja1!$A$2:$H$82,4,0),"")</f>
        <v/>
      </c>
      <c r="E111" s="190" t="str">
        <f>+IFERROR(VLOOKUP(C111,Hoja1!$A$1:$J$82,10,0),"")</f>
        <v/>
      </c>
      <c r="F111" s="190" t="str">
        <f>+IFERROR(VLOOKUP(C111,Hoja1!$A$1:$I$82,3,0),"")</f>
        <v/>
      </c>
      <c r="G111" s="189" t="str">
        <f>+IFERROR(VLOOKUP(C111,Hoja1!$A$1:$K$82,11,0),"")</f>
        <v/>
      </c>
      <c r="H111" s="191" t="str">
        <f>+IFERROR(VLOOKUP(C111,Hoja1!$A$1:$L$82,12,0),"")</f>
        <v/>
      </c>
      <c r="I111" s="189"/>
      <c r="J111" s="166">
        <v>97</v>
      </c>
      <c r="K111" s="197"/>
      <c r="L111" s="163"/>
      <c r="M111" s="186"/>
      <c r="N111" s="193"/>
      <c r="O111" s="193"/>
      <c r="P111" s="193"/>
      <c r="Q111" s="193"/>
      <c r="R111" s="193"/>
      <c r="S111" s="193"/>
      <c r="T111" s="163"/>
      <c r="U111" s="163"/>
      <c r="V111" s="163"/>
      <c r="W111" s="163"/>
      <c r="X111" s="163"/>
      <c r="Y111" s="163"/>
      <c r="Z111" s="163"/>
    </row>
    <row r="112" spans="1:26" ht="99.75" hidden="1" customHeight="1" x14ac:dyDescent="0.2">
      <c r="A112" s="163"/>
      <c r="B112" s="188">
        <f t="shared" si="0"/>
        <v>98</v>
      </c>
      <c r="C112" s="189" t="str">
        <f t="array" ref="C112">+IFERROR(INDEX(Hoja1!$A$2:$A$82,MATCH(J112,Hoja1!$H$2:$H$82,0)),"")</f>
        <v/>
      </c>
      <c r="D112" s="190" t="str">
        <f>IFERROR(VLOOKUP(C112,Hoja1!$A$2:$H$82,4,0),"")</f>
        <v/>
      </c>
      <c r="E112" s="190" t="str">
        <f>+IFERROR(VLOOKUP(C112,Hoja1!$A$1:$J$82,10,0),"")</f>
        <v/>
      </c>
      <c r="F112" s="190" t="str">
        <f>+IFERROR(VLOOKUP(C112,Hoja1!$A$1:$I$82,3,0),"")</f>
        <v/>
      </c>
      <c r="G112" s="189" t="str">
        <f>+IFERROR(VLOOKUP(C112,Hoja1!$A$1:$K$82,11,0),"")</f>
        <v/>
      </c>
      <c r="H112" s="191" t="str">
        <f>+IFERROR(VLOOKUP(C112,Hoja1!$A$1:$L$82,12,0),"")</f>
        <v/>
      </c>
      <c r="I112" s="189"/>
      <c r="J112" s="166">
        <v>98</v>
      </c>
      <c r="K112" s="197"/>
      <c r="L112" s="163"/>
      <c r="M112" s="186"/>
      <c r="N112" s="193"/>
      <c r="O112" s="193"/>
      <c r="P112" s="193"/>
      <c r="Q112" s="193"/>
      <c r="R112" s="193"/>
      <c r="S112" s="193"/>
      <c r="T112" s="163"/>
      <c r="U112" s="163"/>
      <c r="V112" s="163"/>
      <c r="W112" s="163"/>
      <c r="X112" s="163"/>
      <c r="Y112" s="163"/>
      <c r="Z112" s="163"/>
    </row>
    <row r="113" spans="1:26" ht="99.75" hidden="1" customHeight="1" x14ac:dyDescent="0.2">
      <c r="A113" s="163"/>
      <c r="B113" s="188">
        <f t="shared" si="0"/>
        <v>99</v>
      </c>
      <c r="C113" s="189" t="str">
        <f t="array" ref="C113">+IFERROR(INDEX(Hoja1!$A$2:$A$82,MATCH(J113,Hoja1!$H$2:$H$82,0)),"")</f>
        <v/>
      </c>
      <c r="D113" s="190" t="str">
        <f>IFERROR(VLOOKUP(C113,Hoja1!$A$2:$H$82,4,0),"")</f>
        <v/>
      </c>
      <c r="E113" s="190" t="str">
        <f>+IFERROR(VLOOKUP(C113,Hoja1!$A$1:$J$82,10,0),"")</f>
        <v/>
      </c>
      <c r="F113" s="190" t="str">
        <f>+IFERROR(VLOOKUP(C113,Hoja1!$A$1:$I$82,3,0),"")</f>
        <v/>
      </c>
      <c r="G113" s="189" t="str">
        <f>+IFERROR(VLOOKUP(C113,Hoja1!$A$1:$K$82,11,0),"")</f>
        <v/>
      </c>
      <c r="H113" s="191" t="str">
        <f>+IFERROR(VLOOKUP(C113,Hoja1!$A$1:$L$82,12,0),"")</f>
        <v/>
      </c>
      <c r="I113" s="189"/>
      <c r="J113" s="166">
        <v>99</v>
      </c>
      <c r="K113" s="197"/>
      <c r="L113" s="163"/>
      <c r="M113" s="186"/>
      <c r="N113" s="193"/>
      <c r="O113" s="193"/>
      <c r="P113" s="193"/>
      <c r="Q113" s="193"/>
      <c r="R113" s="193"/>
      <c r="S113" s="193"/>
      <c r="T113" s="163"/>
      <c r="U113" s="163"/>
      <c r="V113" s="163"/>
      <c r="W113" s="163"/>
      <c r="X113" s="163"/>
      <c r="Y113" s="163"/>
      <c r="Z113" s="163"/>
    </row>
    <row r="114" spans="1:26" ht="99.75" hidden="1" customHeight="1" x14ac:dyDescent="0.2">
      <c r="A114" s="163"/>
      <c r="B114" s="188">
        <f t="shared" si="0"/>
        <v>100</v>
      </c>
      <c r="C114" s="189" t="str">
        <f t="array" ref="C114">+IFERROR(INDEX(Hoja1!$A$2:$A$82,MATCH(J114,Hoja1!$H$2:$H$82,0)),"")</f>
        <v/>
      </c>
      <c r="D114" s="190" t="str">
        <f>IFERROR(VLOOKUP(C114,Hoja1!$A$2:$H$82,4,0),"")</f>
        <v/>
      </c>
      <c r="E114" s="190" t="str">
        <f>+IFERROR(VLOOKUP(C114,Hoja1!$A$1:$J$82,10,0),"")</f>
        <v/>
      </c>
      <c r="F114" s="190" t="str">
        <f>+IFERROR(VLOOKUP(C114,Hoja1!$A$1:$I$82,3,0),"")</f>
        <v/>
      </c>
      <c r="G114" s="189" t="str">
        <f>+IFERROR(VLOOKUP(C114,Hoja1!$A$1:$K$82,11,0),"")</f>
        <v/>
      </c>
      <c r="H114" s="191" t="str">
        <f>+IFERROR(VLOOKUP(C114,Hoja1!$A$1:$L$82,12,0),"")</f>
        <v/>
      </c>
      <c r="I114" s="189"/>
      <c r="J114" s="166">
        <v>100</v>
      </c>
      <c r="K114" s="197"/>
      <c r="L114" s="163"/>
      <c r="M114" s="186"/>
      <c r="N114" s="193"/>
      <c r="O114" s="193"/>
      <c r="P114" s="193"/>
      <c r="Q114" s="193"/>
      <c r="R114" s="193"/>
      <c r="S114" s="193"/>
      <c r="T114" s="163"/>
      <c r="U114" s="163"/>
      <c r="V114" s="163"/>
      <c r="W114" s="163"/>
      <c r="X114" s="163"/>
      <c r="Y114" s="163"/>
      <c r="Z114" s="163"/>
    </row>
    <row r="115" spans="1:26" ht="99.75" hidden="1" customHeight="1" x14ac:dyDescent="0.2">
      <c r="A115" s="163"/>
      <c r="B115" s="194">
        <f t="shared" si="0"/>
        <v>101</v>
      </c>
      <c r="C115" s="189" t="str">
        <f t="array" ref="C115">+IFERROR(INDEX(Hoja1!$A$2:$A$82,MATCH(J115,Hoja1!$H$2:$H$82,0)),"")</f>
        <v/>
      </c>
      <c r="D115" s="190" t="str">
        <f>IFERROR(VLOOKUP(C115,Hoja1!$A$2:$H$82,4,0),"")</f>
        <v/>
      </c>
      <c r="E115" s="190" t="str">
        <f>+IFERROR(VLOOKUP(C115,Hoja1!$A$1:$J$82,10,0),"")</f>
        <v/>
      </c>
      <c r="F115" s="190" t="str">
        <f>+IFERROR(VLOOKUP(C115,Hoja1!$A$1:$I$82,3,0),"")</f>
        <v/>
      </c>
      <c r="G115" s="189" t="str">
        <f>+IFERROR(VLOOKUP(C115,Hoja1!$A$1:$K$82,11,0),"")</f>
        <v/>
      </c>
      <c r="H115" s="191" t="str">
        <f>+IFERROR(VLOOKUP(C115,Hoja1!$A$1:$L$82,12,0),"")</f>
        <v/>
      </c>
      <c r="I115" s="189"/>
      <c r="J115" s="166">
        <v>101</v>
      </c>
      <c r="K115" s="197"/>
      <c r="L115" s="163"/>
      <c r="M115" s="186"/>
      <c r="N115" s="193"/>
      <c r="O115" s="193"/>
      <c r="P115" s="193"/>
      <c r="Q115" s="193"/>
      <c r="R115" s="193"/>
      <c r="S115" s="193"/>
      <c r="T115" s="163"/>
      <c r="U115" s="163"/>
      <c r="V115" s="163"/>
      <c r="W115" s="163"/>
      <c r="X115" s="163"/>
      <c r="Y115" s="163"/>
      <c r="Z115" s="163"/>
    </row>
    <row r="116" spans="1:26" ht="99.75" hidden="1" customHeight="1" x14ac:dyDescent="0.2">
      <c r="A116" s="163"/>
      <c r="B116" s="188">
        <f t="shared" si="0"/>
        <v>102</v>
      </c>
      <c r="C116" s="189" t="str">
        <f t="array" ref="C116">+IFERROR(INDEX(Hoja1!$A$2:$A$82,MATCH(J116,Hoja1!$H$2:$H$82,0)),"")</f>
        <v/>
      </c>
      <c r="D116" s="190" t="str">
        <f>IFERROR(VLOOKUP(C116,Hoja1!$A$2:$H$82,4,0),"")</f>
        <v/>
      </c>
      <c r="E116" s="190" t="str">
        <f>+IFERROR(VLOOKUP(C116,Hoja1!$A$1:$J$82,10,0),"")</f>
        <v/>
      </c>
      <c r="F116" s="190" t="str">
        <f>+IFERROR(VLOOKUP(C116,Hoja1!$A$1:$I$82,3,0),"")</f>
        <v/>
      </c>
      <c r="G116" s="189" t="str">
        <f>+IFERROR(VLOOKUP(C116,Hoja1!$A$1:$K$82,11,0),"")</f>
        <v/>
      </c>
      <c r="H116" s="191" t="str">
        <f>+IFERROR(VLOOKUP(C116,Hoja1!$A$1:$L$82,12,0),"")</f>
        <v/>
      </c>
      <c r="I116" s="189"/>
      <c r="J116" s="166">
        <v>102</v>
      </c>
      <c r="K116" s="197"/>
      <c r="L116" s="163"/>
      <c r="M116" s="186"/>
      <c r="N116" s="193"/>
      <c r="O116" s="193"/>
      <c r="P116" s="193"/>
      <c r="Q116" s="193"/>
      <c r="R116" s="193"/>
      <c r="S116" s="193"/>
      <c r="T116" s="163"/>
      <c r="U116" s="163"/>
      <c r="V116" s="163"/>
      <c r="W116" s="163"/>
      <c r="X116" s="163"/>
      <c r="Y116" s="163"/>
      <c r="Z116" s="163"/>
    </row>
    <row r="117" spans="1:26" ht="99.75" hidden="1" customHeight="1" x14ac:dyDescent="0.2">
      <c r="A117" s="163"/>
      <c r="B117" s="188">
        <f t="shared" si="0"/>
        <v>103</v>
      </c>
      <c r="C117" s="189" t="str">
        <f t="array" ref="C117">+IFERROR(INDEX(Hoja1!$A$2:$A$82,MATCH(J117,Hoja1!$H$2:$H$82,0)),"")</f>
        <v/>
      </c>
      <c r="D117" s="190" t="str">
        <f>IFERROR(VLOOKUP(C117,Hoja1!$A$2:$H$82,4,0),"")</f>
        <v/>
      </c>
      <c r="E117" s="190" t="str">
        <f>+IFERROR(VLOOKUP(C117,Hoja1!$A$1:$J$82,10,0),"")</f>
        <v/>
      </c>
      <c r="F117" s="190" t="str">
        <f>+IFERROR(VLOOKUP(C117,Hoja1!$A$1:$I$82,3,0),"")</f>
        <v/>
      </c>
      <c r="G117" s="189" t="str">
        <f>+IFERROR(VLOOKUP(C117,Hoja1!$A$1:$K$82,11,0),"")</f>
        <v/>
      </c>
      <c r="H117" s="191" t="str">
        <f>+IFERROR(VLOOKUP(C117,Hoja1!$A$1:$L$82,12,0),"")</f>
        <v/>
      </c>
      <c r="I117" s="189"/>
      <c r="J117" s="166">
        <v>103</v>
      </c>
      <c r="K117" s="197"/>
      <c r="L117" s="163"/>
      <c r="M117" s="186"/>
      <c r="N117" s="193"/>
      <c r="O117" s="193"/>
      <c r="P117" s="193"/>
      <c r="Q117" s="193"/>
      <c r="R117" s="193"/>
      <c r="S117" s="193"/>
      <c r="T117" s="163"/>
      <c r="U117" s="163"/>
      <c r="V117" s="163"/>
      <c r="W117" s="163"/>
      <c r="X117" s="163"/>
      <c r="Y117" s="163"/>
      <c r="Z117" s="163"/>
    </row>
    <row r="118" spans="1:26" ht="99.75" hidden="1" customHeight="1" x14ac:dyDescent="0.2">
      <c r="A118" s="163"/>
      <c r="B118" s="188">
        <f t="shared" si="0"/>
        <v>104</v>
      </c>
      <c r="C118" s="189" t="str">
        <f t="array" ref="C118">+IFERROR(INDEX(Hoja1!$A$2:$A$82,MATCH(J118,Hoja1!$H$2:$H$82,0)),"")</f>
        <v/>
      </c>
      <c r="D118" s="190" t="str">
        <f>IFERROR(VLOOKUP(C118,Hoja1!$A$2:$H$82,4,0),"")</f>
        <v/>
      </c>
      <c r="E118" s="190" t="str">
        <f>+IFERROR(VLOOKUP(C118,Hoja1!$A$1:$J$82,10,0),"")</f>
        <v/>
      </c>
      <c r="F118" s="190" t="str">
        <f>+IFERROR(VLOOKUP(C118,Hoja1!$A$1:$I$82,3,0),"")</f>
        <v/>
      </c>
      <c r="G118" s="189" t="str">
        <f>+IFERROR(VLOOKUP(C118,Hoja1!$A$1:$K$82,11,0),"")</f>
        <v/>
      </c>
      <c r="H118" s="191" t="str">
        <f>+IFERROR(VLOOKUP(C118,Hoja1!$A$1:$L$82,12,0),"")</f>
        <v/>
      </c>
      <c r="I118" s="189"/>
      <c r="J118" s="166">
        <v>104</v>
      </c>
      <c r="K118" s="197"/>
      <c r="L118" s="163"/>
      <c r="M118" s="186"/>
      <c r="N118" s="193"/>
      <c r="O118" s="193"/>
      <c r="P118" s="193"/>
      <c r="Q118" s="193"/>
      <c r="R118" s="193"/>
      <c r="S118" s="193"/>
      <c r="T118" s="163"/>
      <c r="U118" s="163"/>
      <c r="V118" s="163"/>
      <c r="W118" s="163"/>
      <c r="X118" s="163"/>
      <c r="Y118" s="163"/>
      <c r="Z118" s="163"/>
    </row>
    <row r="119" spans="1:26" ht="99.75" hidden="1" customHeight="1" x14ac:dyDescent="0.2">
      <c r="A119" s="163"/>
      <c r="B119" s="188">
        <f t="shared" si="0"/>
        <v>105</v>
      </c>
      <c r="C119" s="189" t="str">
        <f t="array" ref="C119">+IFERROR(INDEX(Hoja1!$A$2:$A$82,MATCH(J119,Hoja1!$H$2:$H$82,0)),"")</f>
        <v/>
      </c>
      <c r="D119" s="190" t="str">
        <f>IFERROR(VLOOKUP(C119,Hoja1!$A$2:$H$82,4,0),"")</f>
        <v/>
      </c>
      <c r="E119" s="190" t="str">
        <f>+IFERROR(VLOOKUP(C119,Hoja1!$A$1:$J$82,10,0),"")</f>
        <v/>
      </c>
      <c r="F119" s="190" t="str">
        <f>+IFERROR(VLOOKUP(C119,Hoja1!$A$1:$I$82,3,0),"")</f>
        <v/>
      </c>
      <c r="G119" s="189" t="str">
        <f>+IFERROR(VLOOKUP(C119,Hoja1!$A$1:$K$82,11,0),"")</f>
        <v/>
      </c>
      <c r="H119" s="191" t="str">
        <f>+IFERROR(VLOOKUP(C119,Hoja1!$A$1:$L$82,12,0),"")</f>
        <v/>
      </c>
      <c r="I119" s="189"/>
      <c r="J119" s="166">
        <v>105</v>
      </c>
      <c r="K119" s="197"/>
      <c r="L119" s="163"/>
      <c r="M119" s="186"/>
      <c r="N119" s="193"/>
      <c r="O119" s="193"/>
      <c r="P119" s="193"/>
      <c r="Q119" s="193"/>
      <c r="R119" s="193"/>
      <c r="S119" s="193"/>
      <c r="T119" s="163"/>
      <c r="U119" s="163"/>
      <c r="V119" s="163"/>
      <c r="W119" s="163"/>
      <c r="X119" s="163"/>
      <c r="Y119" s="163"/>
      <c r="Z119" s="163"/>
    </row>
    <row r="120" spans="1:26" ht="99.75" hidden="1" customHeight="1" x14ac:dyDescent="0.2">
      <c r="A120" s="163"/>
      <c r="B120" s="194">
        <f t="shared" si="0"/>
        <v>106</v>
      </c>
      <c r="C120" s="189" t="str">
        <f t="array" ref="C120">+IFERROR(INDEX(Hoja1!$A$2:$A$82,MATCH(J120,Hoja1!$H$2:$H$82,0)),"")</f>
        <v/>
      </c>
      <c r="D120" s="190" t="str">
        <f>IFERROR(VLOOKUP(C120,Hoja1!$A$2:$H$82,4,0),"")</f>
        <v/>
      </c>
      <c r="E120" s="190" t="str">
        <f>+IFERROR(VLOOKUP(C120,Hoja1!$A$1:$J$82,10,0),"")</f>
        <v/>
      </c>
      <c r="F120" s="190" t="str">
        <f>+IFERROR(VLOOKUP(C120,Hoja1!$A$1:$I$82,3,0),"")</f>
        <v/>
      </c>
      <c r="G120" s="189" t="str">
        <f>+IFERROR(VLOOKUP(C120,Hoja1!$A$1:$K$82,11,0),"")</f>
        <v/>
      </c>
      <c r="H120" s="191" t="str">
        <f>+IFERROR(VLOOKUP(C120,Hoja1!$A$1:$L$82,12,0),"")</f>
        <v/>
      </c>
      <c r="I120" s="189"/>
      <c r="J120" s="166">
        <v>106</v>
      </c>
      <c r="K120" s="197"/>
      <c r="L120" s="163"/>
      <c r="M120" s="186"/>
      <c r="N120" s="193"/>
      <c r="O120" s="193"/>
      <c r="P120" s="193"/>
      <c r="Q120" s="193"/>
      <c r="R120" s="193"/>
      <c r="S120" s="193"/>
      <c r="T120" s="163"/>
      <c r="U120" s="163"/>
      <c r="V120" s="163"/>
      <c r="W120" s="163"/>
      <c r="X120" s="163"/>
      <c r="Y120" s="163"/>
      <c r="Z120" s="163"/>
    </row>
    <row r="121" spans="1:26" ht="99.75" hidden="1" customHeight="1" x14ac:dyDescent="0.2">
      <c r="A121" s="163"/>
      <c r="B121" s="188">
        <f t="shared" si="0"/>
        <v>107</v>
      </c>
      <c r="C121" s="189" t="str">
        <f t="array" ref="C121">+IFERROR(INDEX(Hoja1!$A$2:$A$82,MATCH(J121,Hoja1!$H$2:$H$82,0)),"")</f>
        <v/>
      </c>
      <c r="D121" s="190" t="str">
        <f>IFERROR(VLOOKUP(C121,Hoja1!$A$2:$H$82,4,0),"")</f>
        <v/>
      </c>
      <c r="E121" s="190" t="str">
        <f>+IFERROR(VLOOKUP(C121,Hoja1!$A$1:$J$82,10,0),"")</f>
        <v/>
      </c>
      <c r="F121" s="190" t="str">
        <f>+IFERROR(VLOOKUP(C121,Hoja1!$A$1:$I$82,3,0),"")</f>
        <v/>
      </c>
      <c r="G121" s="189" t="str">
        <f>+IFERROR(VLOOKUP(C121,Hoja1!$A$1:$K$82,11,0),"")</f>
        <v/>
      </c>
      <c r="H121" s="191" t="str">
        <f>+IFERROR(VLOOKUP(C121,Hoja1!$A$1:$L$82,12,0),"")</f>
        <v/>
      </c>
      <c r="I121" s="189"/>
      <c r="J121" s="166">
        <v>107</v>
      </c>
      <c r="K121" s="197"/>
      <c r="L121" s="163"/>
      <c r="M121" s="186"/>
      <c r="N121" s="193"/>
      <c r="O121" s="193"/>
      <c r="P121" s="193"/>
      <c r="Q121" s="193"/>
      <c r="R121" s="193"/>
      <c r="S121" s="193"/>
      <c r="T121" s="163"/>
      <c r="U121" s="163"/>
      <c r="V121" s="163"/>
      <c r="W121" s="163"/>
      <c r="X121" s="163"/>
      <c r="Y121" s="163"/>
      <c r="Z121" s="163"/>
    </row>
    <row r="122" spans="1:26" ht="99.75" hidden="1" customHeight="1" x14ac:dyDescent="0.2">
      <c r="A122" s="163"/>
      <c r="B122" s="188">
        <f t="shared" si="0"/>
        <v>108</v>
      </c>
      <c r="C122" s="189" t="str">
        <f t="array" ref="C122">+IFERROR(INDEX(Hoja1!$A$2:$A$82,MATCH(J122,Hoja1!$H$2:$H$82,0)),"")</f>
        <v/>
      </c>
      <c r="D122" s="190" t="str">
        <f>IFERROR(VLOOKUP(C122,Hoja1!$A$2:$H$82,4,0),"")</f>
        <v/>
      </c>
      <c r="E122" s="190" t="str">
        <f>+IFERROR(VLOOKUP(C122,Hoja1!$A$1:$J$82,10,0),"")</f>
        <v/>
      </c>
      <c r="F122" s="190" t="str">
        <f>+IFERROR(VLOOKUP(C122,Hoja1!$A$1:$I$82,3,0),"")</f>
        <v/>
      </c>
      <c r="G122" s="189" t="str">
        <f>+IFERROR(VLOOKUP(C122,Hoja1!$A$1:$K$82,11,0),"")</f>
        <v/>
      </c>
      <c r="H122" s="191" t="str">
        <f>+IFERROR(VLOOKUP(C122,Hoja1!$A$1:$L$82,12,0),"")</f>
        <v/>
      </c>
      <c r="I122" s="189"/>
      <c r="J122" s="166">
        <v>108</v>
      </c>
      <c r="K122" s="197"/>
      <c r="L122" s="163"/>
      <c r="M122" s="186"/>
      <c r="N122" s="193"/>
      <c r="O122" s="193"/>
      <c r="P122" s="193"/>
      <c r="Q122" s="193"/>
      <c r="R122" s="193"/>
      <c r="S122" s="193"/>
      <c r="T122" s="163"/>
      <c r="U122" s="163"/>
      <c r="V122" s="163"/>
      <c r="W122" s="163"/>
      <c r="X122" s="163"/>
      <c r="Y122" s="163"/>
      <c r="Z122" s="163"/>
    </row>
    <row r="123" spans="1:26" ht="99.75" hidden="1" customHeight="1" x14ac:dyDescent="0.2">
      <c r="A123" s="163"/>
      <c r="B123" s="188">
        <f t="shared" si="0"/>
        <v>109</v>
      </c>
      <c r="C123" s="189" t="str">
        <f t="array" ref="C123">+IFERROR(INDEX(Hoja1!$A$2:$A$82,MATCH(J123,Hoja1!$H$2:$H$82,0)),"")</f>
        <v/>
      </c>
      <c r="D123" s="190" t="str">
        <f>IFERROR(VLOOKUP(C123,Hoja1!$A$2:$H$82,4,0),"")</f>
        <v/>
      </c>
      <c r="E123" s="190" t="str">
        <f>+IFERROR(VLOOKUP(C123,Hoja1!$A$1:$J$82,10,0),"")</f>
        <v/>
      </c>
      <c r="F123" s="190" t="str">
        <f>+IFERROR(VLOOKUP(C123,Hoja1!$A$1:$I$82,3,0),"")</f>
        <v/>
      </c>
      <c r="G123" s="189" t="str">
        <f>+IFERROR(VLOOKUP(C123,Hoja1!$A$1:$K$82,11,0),"")</f>
        <v/>
      </c>
      <c r="H123" s="191" t="str">
        <f>+IFERROR(VLOOKUP(C123,Hoja1!$A$1:$L$82,12,0),"")</f>
        <v/>
      </c>
      <c r="I123" s="189"/>
      <c r="J123" s="166">
        <v>109</v>
      </c>
      <c r="K123" s="197"/>
      <c r="L123" s="163"/>
      <c r="M123" s="186"/>
      <c r="N123" s="193"/>
      <c r="O123" s="193"/>
      <c r="P123" s="193"/>
      <c r="Q123" s="193"/>
      <c r="R123" s="193"/>
      <c r="S123" s="193"/>
      <c r="T123" s="163"/>
      <c r="U123" s="163"/>
      <c r="V123" s="163"/>
      <c r="W123" s="163"/>
      <c r="X123" s="163"/>
      <c r="Y123" s="163"/>
      <c r="Z123" s="163"/>
    </row>
    <row r="124" spans="1:26" ht="99.75" hidden="1" customHeight="1" x14ac:dyDescent="0.2">
      <c r="A124" s="163"/>
      <c r="B124" s="188">
        <f t="shared" si="0"/>
        <v>110</v>
      </c>
      <c r="C124" s="189" t="str">
        <f t="array" ref="C124">+IFERROR(INDEX(Hoja1!$A$2:$A$82,MATCH(J124,Hoja1!$H$2:$H$82,0)),"")</f>
        <v/>
      </c>
      <c r="D124" s="190" t="str">
        <f>IFERROR(VLOOKUP(C124,Hoja1!$A$2:$H$82,4,0),"")</f>
        <v/>
      </c>
      <c r="E124" s="190" t="str">
        <f>+IFERROR(VLOOKUP(C124,Hoja1!$A$1:$J$82,10,0),"")</f>
        <v/>
      </c>
      <c r="F124" s="190" t="str">
        <f>+IFERROR(VLOOKUP(C124,Hoja1!$A$1:$I$82,3,0),"")</f>
        <v/>
      </c>
      <c r="G124" s="189" t="str">
        <f>+IFERROR(VLOOKUP(C124,Hoja1!$A$1:$K$82,11,0),"")</f>
        <v/>
      </c>
      <c r="H124" s="191" t="str">
        <f>+IFERROR(VLOOKUP(C124,Hoja1!$A$1:$L$82,12,0),"")</f>
        <v/>
      </c>
      <c r="I124" s="189"/>
      <c r="J124" s="166">
        <v>110</v>
      </c>
      <c r="K124" s="197"/>
      <c r="L124" s="163"/>
      <c r="M124" s="186"/>
      <c r="N124" s="193"/>
      <c r="O124" s="193"/>
      <c r="P124" s="193"/>
      <c r="Q124" s="193"/>
      <c r="R124" s="193"/>
      <c r="S124" s="193"/>
      <c r="T124" s="163"/>
      <c r="U124" s="163"/>
      <c r="V124" s="163"/>
      <c r="W124" s="163"/>
      <c r="X124" s="163"/>
      <c r="Y124" s="163"/>
      <c r="Z124" s="163"/>
    </row>
    <row r="125" spans="1:26" ht="99.75" hidden="1" customHeight="1" x14ac:dyDescent="0.2">
      <c r="A125" s="163"/>
      <c r="B125" s="194">
        <f t="shared" si="0"/>
        <v>111</v>
      </c>
      <c r="C125" s="189" t="str">
        <f t="array" ref="C125">+IFERROR(INDEX(Hoja1!$A$2:$A$82,MATCH(J125,Hoja1!$H$2:$H$82,0)),"")</f>
        <v/>
      </c>
      <c r="D125" s="190" t="str">
        <f>IFERROR(VLOOKUP(C125,Hoja1!$A$2:$H$82,4,0),"")</f>
        <v/>
      </c>
      <c r="E125" s="190" t="str">
        <f>+IFERROR(VLOOKUP(C125,Hoja1!$A$1:$J$82,10,0),"")</f>
        <v/>
      </c>
      <c r="F125" s="190" t="str">
        <f>+IFERROR(VLOOKUP(C125,Hoja1!$A$1:$I$82,3,0),"")</f>
        <v/>
      </c>
      <c r="G125" s="189" t="str">
        <f>+IFERROR(VLOOKUP(C125,Hoja1!$A$1:$K$82,11,0),"")</f>
        <v/>
      </c>
      <c r="H125" s="191" t="str">
        <f>+IFERROR(VLOOKUP(C125,Hoja1!$A$1:$L$82,12,0),"")</f>
        <v/>
      </c>
      <c r="I125" s="189"/>
      <c r="J125" s="166">
        <v>111</v>
      </c>
      <c r="K125" s="197"/>
      <c r="L125" s="163"/>
      <c r="M125" s="186"/>
      <c r="N125" s="193"/>
      <c r="O125" s="193"/>
      <c r="P125" s="193"/>
      <c r="Q125" s="193"/>
      <c r="R125" s="193"/>
      <c r="S125" s="193"/>
      <c r="T125" s="163"/>
      <c r="U125" s="163"/>
      <c r="V125" s="163"/>
      <c r="W125" s="163"/>
      <c r="X125" s="163"/>
      <c r="Y125" s="163"/>
      <c r="Z125" s="163"/>
    </row>
    <row r="126" spans="1:26" ht="99.75" hidden="1" customHeight="1" x14ac:dyDescent="0.2">
      <c r="A126" s="163"/>
      <c r="B126" s="188">
        <f t="shared" si="0"/>
        <v>112</v>
      </c>
      <c r="C126" s="189" t="str">
        <f t="array" ref="C126">+IFERROR(INDEX(Hoja1!$A$2:$A$82,MATCH(J126,Hoja1!$H$2:$H$82,0)),"")</f>
        <v/>
      </c>
      <c r="D126" s="190" t="str">
        <f>IFERROR(VLOOKUP(C126,Hoja1!$A$2:$H$82,4,0),"")</f>
        <v/>
      </c>
      <c r="E126" s="190" t="str">
        <f>+IFERROR(VLOOKUP(C126,Hoja1!$A$1:$J$82,10,0),"")</f>
        <v/>
      </c>
      <c r="F126" s="190" t="str">
        <f>+IFERROR(VLOOKUP(C126,Hoja1!$A$1:$I$82,3,0),"")</f>
        <v/>
      </c>
      <c r="G126" s="189" t="str">
        <f>+IFERROR(VLOOKUP(C126,Hoja1!$A$1:$K$82,11,0),"")</f>
        <v/>
      </c>
      <c r="H126" s="191" t="str">
        <f>+IFERROR(VLOOKUP(C126,Hoja1!$A$1:$L$82,12,0),"")</f>
        <v/>
      </c>
      <c r="I126" s="189"/>
      <c r="J126" s="166">
        <v>112</v>
      </c>
      <c r="K126" s="197"/>
      <c r="L126" s="163"/>
      <c r="M126" s="186"/>
      <c r="N126" s="193"/>
      <c r="O126" s="193"/>
      <c r="P126" s="193"/>
      <c r="Q126" s="193"/>
      <c r="R126" s="193"/>
      <c r="S126" s="193"/>
      <c r="T126" s="163"/>
      <c r="U126" s="163"/>
      <c r="V126" s="163"/>
      <c r="W126" s="163"/>
      <c r="X126" s="163"/>
      <c r="Y126" s="163"/>
      <c r="Z126" s="163"/>
    </row>
    <row r="127" spans="1:26" ht="99.75" hidden="1" customHeight="1" x14ac:dyDescent="0.2">
      <c r="A127" s="163"/>
      <c r="B127" s="188">
        <f t="shared" si="0"/>
        <v>113</v>
      </c>
      <c r="C127" s="189" t="str">
        <f t="array" ref="C127">+IFERROR(INDEX(Hoja1!$A$2:$A$82,MATCH(J127,Hoja1!$H$2:$H$82,0)),"")</f>
        <v/>
      </c>
      <c r="D127" s="190" t="str">
        <f>IFERROR(VLOOKUP(C127,Hoja1!$A$2:$H$82,4,0),"")</f>
        <v/>
      </c>
      <c r="E127" s="190" t="str">
        <f>+IFERROR(VLOOKUP(C127,Hoja1!$A$1:$J$82,10,0),"")</f>
        <v/>
      </c>
      <c r="F127" s="190" t="str">
        <f>+IFERROR(VLOOKUP(C127,Hoja1!$A$1:$I$82,3,0),"")</f>
        <v/>
      </c>
      <c r="G127" s="189" t="str">
        <f>+IFERROR(VLOOKUP(C127,Hoja1!$A$1:$K$82,11,0),"")</f>
        <v/>
      </c>
      <c r="H127" s="191" t="str">
        <f>+IFERROR(VLOOKUP(C127,Hoja1!$A$1:$L$82,12,0),"")</f>
        <v/>
      </c>
      <c r="I127" s="189"/>
      <c r="J127" s="166">
        <v>113</v>
      </c>
      <c r="K127" s="197"/>
      <c r="L127" s="163"/>
      <c r="M127" s="186"/>
      <c r="N127" s="193"/>
      <c r="O127" s="193"/>
      <c r="P127" s="193"/>
      <c r="Q127" s="193"/>
      <c r="R127" s="193"/>
      <c r="S127" s="193"/>
      <c r="T127" s="163"/>
      <c r="U127" s="163"/>
      <c r="V127" s="163"/>
      <c r="W127" s="163"/>
      <c r="X127" s="163"/>
      <c r="Y127" s="163"/>
      <c r="Z127" s="163"/>
    </row>
    <row r="128" spans="1:26" ht="99.75" hidden="1" customHeight="1" x14ac:dyDescent="0.2">
      <c r="A128" s="163"/>
      <c r="B128" s="188">
        <f t="shared" si="0"/>
        <v>114</v>
      </c>
      <c r="C128" s="189" t="str">
        <f t="array" ref="C128">+IFERROR(INDEX(Hoja1!$A$2:$A$82,MATCH(J128,Hoja1!$H$2:$H$82,0)),"")</f>
        <v/>
      </c>
      <c r="D128" s="190" t="str">
        <f>IFERROR(VLOOKUP(C128,Hoja1!$A$2:$H$82,4,0),"")</f>
        <v/>
      </c>
      <c r="E128" s="190" t="str">
        <f>+IFERROR(VLOOKUP(C128,Hoja1!$A$1:$J$82,10,0),"")</f>
        <v/>
      </c>
      <c r="F128" s="190" t="str">
        <f>+IFERROR(VLOOKUP(C128,Hoja1!$A$1:$I$82,3,0),"")</f>
        <v/>
      </c>
      <c r="G128" s="189" t="str">
        <f>+IFERROR(VLOOKUP(C128,Hoja1!$A$1:$K$82,11,0),"")</f>
        <v/>
      </c>
      <c r="H128" s="191" t="str">
        <f>+IFERROR(VLOOKUP(C128,Hoja1!$A$1:$L$82,12,0),"")</f>
        <v/>
      </c>
      <c r="I128" s="189"/>
      <c r="J128" s="166">
        <v>114</v>
      </c>
      <c r="K128" s="197"/>
      <c r="L128" s="163"/>
      <c r="M128" s="186"/>
      <c r="N128" s="193"/>
      <c r="O128" s="193"/>
      <c r="P128" s="193"/>
      <c r="Q128" s="193"/>
      <c r="R128" s="193"/>
      <c r="S128" s="193"/>
      <c r="T128" s="163"/>
      <c r="U128" s="163"/>
      <c r="V128" s="163"/>
      <c r="W128" s="163"/>
      <c r="X128" s="163"/>
      <c r="Y128" s="163"/>
      <c r="Z128" s="163"/>
    </row>
    <row r="129" spans="1:26" ht="99.75" hidden="1" customHeight="1" x14ac:dyDescent="0.2">
      <c r="A129" s="163"/>
      <c r="B129" s="188">
        <f t="shared" si="0"/>
        <v>115</v>
      </c>
      <c r="C129" s="189" t="str">
        <f t="array" ref="C129">+IFERROR(INDEX(Hoja1!$A$2:$A$82,MATCH(J129,Hoja1!$H$2:$H$82,0)),"")</f>
        <v/>
      </c>
      <c r="D129" s="190" t="str">
        <f>IFERROR(VLOOKUP(C129,Hoja1!$A$2:$H$82,4,0),"")</f>
        <v/>
      </c>
      <c r="E129" s="190" t="str">
        <f>+IFERROR(VLOOKUP(C129,Hoja1!$A$1:$J$82,10,0),"")</f>
        <v/>
      </c>
      <c r="F129" s="190" t="str">
        <f>+IFERROR(VLOOKUP(C129,Hoja1!$A$1:$I$82,3,0),"")</f>
        <v/>
      </c>
      <c r="G129" s="189" t="str">
        <f>+IFERROR(VLOOKUP(C129,Hoja1!$A$1:$K$82,11,0),"")</f>
        <v/>
      </c>
      <c r="H129" s="191" t="str">
        <f>+IFERROR(VLOOKUP(C129,Hoja1!$A$1:$L$82,12,0),"")</f>
        <v/>
      </c>
      <c r="I129" s="189"/>
      <c r="J129" s="166">
        <v>115</v>
      </c>
      <c r="K129" s="197"/>
      <c r="L129" s="163"/>
      <c r="M129" s="186"/>
      <c r="N129" s="193"/>
      <c r="O129" s="193"/>
      <c r="P129" s="193"/>
      <c r="Q129" s="193"/>
      <c r="R129" s="193"/>
      <c r="S129" s="193"/>
      <c r="T129" s="163"/>
      <c r="U129" s="163"/>
      <c r="V129" s="163"/>
      <c r="W129" s="163"/>
      <c r="X129" s="163"/>
      <c r="Y129" s="163"/>
      <c r="Z129" s="163"/>
    </row>
    <row r="130" spans="1:26" ht="99.75" hidden="1" customHeight="1" x14ac:dyDescent="0.2">
      <c r="A130" s="163"/>
      <c r="B130" s="194">
        <f t="shared" si="0"/>
        <v>116</v>
      </c>
      <c r="C130" s="189" t="str">
        <f t="array" ref="C130">+IFERROR(INDEX(Hoja1!$A$2:$A$82,MATCH(J130,Hoja1!$H$2:$H$82,0)),"")</f>
        <v/>
      </c>
      <c r="D130" s="190" t="str">
        <f>IFERROR(VLOOKUP(C130,Hoja1!$A$2:$H$82,4,0),"")</f>
        <v/>
      </c>
      <c r="E130" s="190" t="str">
        <f>+IFERROR(VLOOKUP(C130,Hoja1!$A$1:$J$82,10,0),"")</f>
        <v/>
      </c>
      <c r="F130" s="190" t="str">
        <f>+IFERROR(VLOOKUP(C130,Hoja1!$A$1:$I$82,3,0),"")</f>
        <v/>
      </c>
      <c r="G130" s="189" t="str">
        <f>+IFERROR(VLOOKUP(C130,Hoja1!$A$1:$K$82,11,0),"")</f>
        <v/>
      </c>
      <c r="H130" s="191" t="str">
        <f>+IFERROR(VLOOKUP(C130,Hoja1!$A$1:$L$82,12,0),"")</f>
        <v/>
      </c>
      <c r="I130" s="189"/>
      <c r="J130" s="166">
        <v>116</v>
      </c>
      <c r="K130" s="197"/>
      <c r="L130" s="163"/>
      <c r="M130" s="186"/>
      <c r="N130" s="193"/>
      <c r="O130" s="193"/>
      <c r="P130" s="193"/>
      <c r="Q130" s="193"/>
      <c r="R130" s="193"/>
      <c r="S130" s="193"/>
      <c r="T130" s="163"/>
      <c r="U130" s="163"/>
      <c r="V130" s="163"/>
      <c r="W130" s="163"/>
      <c r="X130" s="163"/>
      <c r="Y130" s="163"/>
      <c r="Z130" s="163"/>
    </row>
    <row r="131" spans="1:26" ht="99.75" hidden="1" customHeight="1" x14ac:dyDescent="0.2">
      <c r="A131" s="163"/>
      <c r="B131" s="188">
        <f t="shared" si="0"/>
        <v>117</v>
      </c>
      <c r="C131" s="189" t="str">
        <f t="array" ref="C131">+IFERROR(INDEX(Hoja1!$A$2:$A$82,MATCH(J131,Hoja1!$H$2:$H$82,0)),"")</f>
        <v/>
      </c>
      <c r="D131" s="190" t="str">
        <f>IFERROR(VLOOKUP(C131,Hoja1!$A$2:$H$82,4,0),"")</f>
        <v/>
      </c>
      <c r="E131" s="190" t="str">
        <f>+IFERROR(VLOOKUP(C131,Hoja1!$A$1:$J$82,10,0),"")</f>
        <v/>
      </c>
      <c r="F131" s="190" t="str">
        <f>+IFERROR(VLOOKUP(C131,Hoja1!$A$1:$I$82,3,0),"")</f>
        <v/>
      </c>
      <c r="G131" s="189" t="str">
        <f>+IFERROR(VLOOKUP(C131,Hoja1!$A$1:$K$82,11,0),"")</f>
        <v/>
      </c>
      <c r="H131" s="191" t="str">
        <f>+IFERROR(VLOOKUP(C131,Hoja1!$A$1:$L$82,12,0),"")</f>
        <v/>
      </c>
      <c r="I131" s="189"/>
      <c r="J131" s="166">
        <v>117</v>
      </c>
      <c r="K131" s="197"/>
      <c r="L131" s="163"/>
      <c r="M131" s="186"/>
      <c r="N131" s="193"/>
      <c r="O131" s="193"/>
      <c r="P131" s="193"/>
      <c r="Q131" s="193"/>
      <c r="R131" s="193"/>
      <c r="S131" s="193"/>
      <c r="T131" s="163"/>
      <c r="U131" s="163"/>
      <c r="V131" s="163"/>
      <c r="W131" s="163"/>
      <c r="X131" s="163"/>
      <c r="Y131" s="163"/>
      <c r="Z131" s="163"/>
    </row>
    <row r="132" spans="1:26" ht="99.75" hidden="1" customHeight="1" x14ac:dyDescent="0.2">
      <c r="A132" s="163"/>
      <c r="B132" s="188">
        <f t="shared" si="0"/>
        <v>118</v>
      </c>
      <c r="C132" s="189" t="str">
        <f t="array" ref="C132">+IFERROR(INDEX(Hoja1!$A$2:$A$82,MATCH(J132,Hoja1!$H$2:$H$82,0)),"")</f>
        <v/>
      </c>
      <c r="D132" s="190" t="str">
        <f>IFERROR(VLOOKUP(C132,Hoja1!$A$2:$H$82,4,0),"")</f>
        <v/>
      </c>
      <c r="E132" s="190" t="str">
        <f>+IFERROR(VLOOKUP(C132,Hoja1!$A$1:$J$82,10,0),"")</f>
        <v/>
      </c>
      <c r="F132" s="190" t="str">
        <f>+IFERROR(VLOOKUP(C132,Hoja1!$A$1:$I$82,3,0),"")</f>
        <v/>
      </c>
      <c r="G132" s="189" t="str">
        <f>+IFERROR(VLOOKUP(C132,Hoja1!$A$1:$K$82,11,0),"")</f>
        <v/>
      </c>
      <c r="H132" s="191" t="str">
        <f>+IFERROR(VLOOKUP(C132,Hoja1!$A$1:$L$82,12,0),"")</f>
        <v/>
      </c>
      <c r="I132" s="189"/>
      <c r="J132" s="166">
        <v>118</v>
      </c>
      <c r="K132" s="197"/>
      <c r="L132" s="163"/>
      <c r="M132" s="186"/>
      <c r="N132" s="193"/>
      <c r="O132" s="193"/>
      <c r="P132" s="193"/>
      <c r="Q132" s="193"/>
      <c r="R132" s="193"/>
      <c r="S132" s="193"/>
      <c r="T132" s="163"/>
      <c r="U132" s="163"/>
      <c r="V132" s="163"/>
      <c r="W132" s="163"/>
      <c r="X132" s="163"/>
      <c r="Y132" s="163"/>
      <c r="Z132" s="163"/>
    </row>
    <row r="133" spans="1:26" ht="99.75" hidden="1" customHeight="1" x14ac:dyDescent="0.2">
      <c r="A133" s="163"/>
      <c r="B133" s="188">
        <f t="shared" si="0"/>
        <v>119</v>
      </c>
      <c r="C133" s="189" t="str">
        <f t="array" ref="C133">+IFERROR(INDEX(Hoja1!$A$2:$A$82,MATCH(J133,Hoja1!$H$2:$H$82,0)),"")</f>
        <v/>
      </c>
      <c r="D133" s="190" t="str">
        <f>IFERROR(VLOOKUP(C133,Hoja1!$A$2:$H$82,4,0),"")</f>
        <v/>
      </c>
      <c r="E133" s="190" t="str">
        <f>+IFERROR(VLOOKUP(C133,Hoja1!$A$1:$J$82,10,0),"")</f>
        <v/>
      </c>
      <c r="F133" s="190" t="str">
        <f>+IFERROR(VLOOKUP(C133,Hoja1!$A$1:$I$82,3,0),"")</f>
        <v/>
      </c>
      <c r="G133" s="189" t="str">
        <f>+IFERROR(VLOOKUP(C133,Hoja1!$A$1:$K$82,11,0),"")</f>
        <v/>
      </c>
      <c r="H133" s="191" t="str">
        <f>+IFERROR(VLOOKUP(C133,Hoja1!$A$1:$L$82,12,0),"")</f>
        <v/>
      </c>
      <c r="I133" s="189"/>
      <c r="J133" s="166">
        <v>119</v>
      </c>
      <c r="K133" s="197"/>
      <c r="L133" s="163"/>
      <c r="M133" s="186"/>
      <c r="N133" s="193"/>
      <c r="O133" s="193"/>
      <c r="P133" s="193"/>
      <c r="Q133" s="193"/>
      <c r="R133" s="193"/>
      <c r="S133" s="193"/>
      <c r="T133" s="163"/>
      <c r="U133" s="163"/>
      <c r="V133" s="163"/>
      <c r="W133" s="163"/>
      <c r="X133" s="163"/>
      <c r="Y133" s="163"/>
      <c r="Z133" s="163"/>
    </row>
    <row r="134" spans="1:26" ht="99.75" hidden="1" customHeight="1" x14ac:dyDescent="0.2">
      <c r="A134" s="163"/>
      <c r="B134" s="188">
        <f t="shared" si="0"/>
        <v>120</v>
      </c>
      <c r="C134" s="189" t="str">
        <f t="array" ref="C134">+IFERROR(INDEX(Hoja1!$A$2:$A$82,MATCH(J134,Hoja1!$H$2:$H$82,0)),"")</f>
        <v/>
      </c>
      <c r="D134" s="190" t="str">
        <f>IFERROR(VLOOKUP(C134,Hoja1!$A$2:$H$82,4,0),"")</f>
        <v/>
      </c>
      <c r="E134" s="190" t="str">
        <f>+IFERROR(VLOOKUP(C134,Hoja1!$A$1:$J$82,10,0),"")</f>
        <v/>
      </c>
      <c r="F134" s="190" t="str">
        <f>+IFERROR(VLOOKUP(C134,Hoja1!$A$1:$I$82,3,0),"")</f>
        <v/>
      </c>
      <c r="G134" s="189" t="str">
        <f>+IFERROR(VLOOKUP(C134,Hoja1!$A$1:$K$82,11,0),"")</f>
        <v/>
      </c>
      <c r="H134" s="191" t="str">
        <f>+IFERROR(VLOOKUP(C134,Hoja1!$A$1:$L$82,12,0),"")</f>
        <v/>
      </c>
      <c r="I134" s="189"/>
      <c r="J134" s="166">
        <v>120</v>
      </c>
      <c r="K134" s="197"/>
      <c r="L134" s="163"/>
      <c r="M134" s="186"/>
      <c r="N134" s="193"/>
      <c r="O134" s="193"/>
      <c r="P134" s="193"/>
      <c r="Q134" s="193"/>
      <c r="R134" s="193"/>
      <c r="S134" s="193"/>
      <c r="T134" s="163"/>
      <c r="U134" s="163"/>
      <c r="V134" s="163"/>
      <c r="W134" s="163"/>
      <c r="X134" s="163"/>
      <c r="Y134" s="163"/>
      <c r="Z134" s="163"/>
    </row>
    <row r="135" spans="1:26" ht="99.75" hidden="1" customHeight="1" x14ac:dyDescent="0.2">
      <c r="A135" s="163"/>
      <c r="B135" s="194">
        <f t="shared" si="0"/>
        <v>121</v>
      </c>
      <c r="C135" s="189" t="str">
        <f t="array" ref="C135">+IFERROR(INDEX(Hoja1!$A$2:$A$82,MATCH(J135,Hoja1!$H$2:$H$82,0)),"")</f>
        <v/>
      </c>
      <c r="D135" s="190" t="str">
        <f>IFERROR(VLOOKUP(C135,Hoja1!$A$2:$H$82,4,0),"")</f>
        <v/>
      </c>
      <c r="E135" s="190" t="str">
        <f>+IFERROR(VLOOKUP(C135,Hoja1!$A$1:$J$82,10,0),"")</f>
        <v/>
      </c>
      <c r="F135" s="190" t="str">
        <f>+IFERROR(VLOOKUP(C135,Hoja1!$A$1:$I$82,3,0),"")</f>
        <v/>
      </c>
      <c r="G135" s="189" t="str">
        <f>+IFERROR(VLOOKUP(C135,Hoja1!$A$1:$K$82,11,0),"")</f>
        <v/>
      </c>
      <c r="H135" s="191" t="str">
        <f>+IFERROR(VLOOKUP(C135,Hoja1!$A$1:$L$82,12,0),"")</f>
        <v/>
      </c>
      <c r="I135" s="189"/>
      <c r="J135" s="166">
        <v>121</v>
      </c>
      <c r="K135" s="197"/>
      <c r="L135" s="163"/>
      <c r="M135" s="186"/>
      <c r="N135" s="193"/>
      <c r="O135" s="193"/>
      <c r="P135" s="193"/>
      <c r="Q135" s="193"/>
      <c r="R135" s="193"/>
      <c r="S135" s="193"/>
      <c r="T135" s="163"/>
      <c r="U135" s="163"/>
      <c r="V135" s="163"/>
      <c r="W135" s="163"/>
      <c r="X135" s="163"/>
      <c r="Y135" s="163"/>
      <c r="Z135" s="163"/>
    </row>
    <row r="136" spans="1:26" ht="99.75" hidden="1" customHeight="1" x14ac:dyDescent="0.2">
      <c r="A136" s="163"/>
      <c r="B136" s="188">
        <f t="shared" si="0"/>
        <v>122</v>
      </c>
      <c r="C136" s="189" t="str">
        <f t="array" ref="C136">+IFERROR(INDEX(Hoja1!$A$2:$A$82,MATCH(J136,Hoja1!$H$2:$H$82,0)),"")</f>
        <v/>
      </c>
      <c r="D136" s="190" t="str">
        <f>IFERROR(VLOOKUP(C136,Hoja1!$A$2:$H$82,4,0),"")</f>
        <v/>
      </c>
      <c r="E136" s="190" t="str">
        <f>+IFERROR(VLOOKUP(C136,Hoja1!$A$1:$J$82,10,0),"")</f>
        <v/>
      </c>
      <c r="F136" s="190" t="str">
        <f>+IFERROR(VLOOKUP(C136,Hoja1!$A$1:$I$82,3,0),"")</f>
        <v/>
      </c>
      <c r="G136" s="189" t="str">
        <f>+IFERROR(VLOOKUP(C136,Hoja1!$A$1:$K$82,11,0),"")</f>
        <v/>
      </c>
      <c r="H136" s="191" t="str">
        <f>+IFERROR(VLOOKUP(C136,Hoja1!$A$1:$L$82,12,0),"")</f>
        <v/>
      </c>
      <c r="I136" s="189"/>
      <c r="J136" s="166">
        <v>122</v>
      </c>
      <c r="K136" s="197"/>
      <c r="L136" s="163"/>
      <c r="M136" s="186"/>
      <c r="N136" s="193"/>
      <c r="O136" s="193"/>
      <c r="P136" s="193"/>
      <c r="Q136" s="193"/>
      <c r="R136" s="193"/>
      <c r="S136" s="193"/>
      <c r="T136" s="163"/>
      <c r="U136" s="163"/>
      <c r="V136" s="163"/>
      <c r="W136" s="163"/>
      <c r="X136" s="163"/>
      <c r="Y136" s="163"/>
      <c r="Z136" s="163"/>
    </row>
    <row r="137" spans="1:26" ht="99.75" hidden="1" customHeight="1" x14ac:dyDescent="0.2">
      <c r="A137" s="163"/>
      <c r="B137" s="188">
        <f t="shared" si="0"/>
        <v>123</v>
      </c>
      <c r="C137" s="189" t="str">
        <f t="array" ref="C137">+IFERROR(INDEX(Hoja1!$A$2:$A$82,MATCH(J137,Hoja1!$H$2:$H$82,0)),"")</f>
        <v/>
      </c>
      <c r="D137" s="190" t="str">
        <f>IFERROR(VLOOKUP(C137,Hoja1!$A$2:$H$82,4,0),"")</f>
        <v/>
      </c>
      <c r="E137" s="190" t="str">
        <f>+IFERROR(VLOOKUP(C137,Hoja1!$A$1:$J$82,10,0),"")</f>
        <v/>
      </c>
      <c r="F137" s="190" t="str">
        <f>+IFERROR(VLOOKUP(C137,Hoja1!$A$1:$I$82,3,0),"")</f>
        <v/>
      </c>
      <c r="G137" s="189" t="str">
        <f>+IFERROR(VLOOKUP(C137,Hoja1!$A$1:$K$82,11,0),"")</f>
        <v/>
      </c>
      <c r="H137" s="191" t="str">
        <f>+IFERROR(VLOOKUP(C137,Hoja1!$A$1:$L$82,12,0),"")</f>
        <v/>
      </c>
      <c r="I137" s="189"/>
      <c r="J137" s="166">
        <v>123</v>
      </c>
      <c r="K137" s="197"/>
      <c r="L137" s="163"/>
      <c r="M137" s="186"/>
      <c r="N137" s="193"/>
      <c r="O137" s="193"/>
      <c r="P137" s="193"/>
      <c r="Q137" s="193"/>
      <c r="R137" s="193"/>
      <c r="S137" s="193"/>
      <c r="T137" s="163"/>
      <c r="U137" s="163"/>
      <c r="V137" s="163"/>
      <c r="W137" s="163"/>
      <c r="X137" s="163"/>
      <c r="Y137" s="163"/>
      <c r="Z137" s="163"/>
    </row>
    <row r="138" spans="1:26" ht="99.75" hidden="1" customHeight="1" x14ac:dyDescent="0.2">
      <c r="A138" s="163"/>
      <c r="B138" s="188">
        <f t="shared" si="0"/>
        <v>124</v>
      </c>
      <c r="C138" s="189" t="str">
        <f t="array" ref="C138">+IFERROR(INDEX(Hoja1!$A$2:$A$82,MATCH(J138,Hoja1!$H$2:$H$82,0)),"")</f>
        <v/>
      </c>
      <c r="D138" s="190" t="str">
        <f>IFERROR(VLOOKUP(C138,Hoja1!$A$2:$H$82,4,0),"")</f>
        <v/>
      </c>
      <c r="E138" s="190" t="str">
        <f>+IFERROR(VLOOKUP(C138,Hoja1!$A$1:$J$82,10,0),"")</f>
        <v/>
      </c>
      <c r="F138" s="190" t="str">
        <f>+IFERROR(VLOOKUP(C138,Hoja1!$A$1:$I$82,3,0),"")</f>
        <v/>
      </c>
      <c r="G138" s="189" t="str">
        <f>+IFERROR(VLOOKUP(C138,Hoja1!$A$1:$K$82,11,0),"")</f>
        <v/>
      </c>
      <c r="H138" s="191" t="str">
        <f>+IFERROR(VLOOKUP(C138,Hoja1!$A$1:$L$82,12,0),"")</f>
        <v/>
      </c>
      <c r="I138" s="189"/>
      <c r="J138" s="166">
        <v>124</v>
      </c>
      <c r="K138" s="197"/>
      <c r="L138" s="163"/>
      <c r="M138" s="186"/>
      <c r="N138" s="193"/>
      <c r="O138" s="193"/>
      <c r="P138" s="193"/>
      <c r="Q138" s="193"/>
      <c r="R138" s="193"/>
      <c r="S138" s="193"/>
      <c r="T138" s="163"/>
      <c r="U138" s="163"/>
      <c r="V138" s="163"/>
      <c r="W138" s="163"/>
      <c r="X138" s="163"/>
      <c r="Y138" s="163"/>
      <c r="Z138" s="163"/>
    </row>
    <row r="139" spans="1:26" ht="99.75" hidden="1" customHeight="1" x14ac:dyDescent="0.2">
      <c r="A139" s="163"/>
      <c r="B139" s="188">
        <f t="shared" si="0"/>
        <v>125</v>
      </c>
      <c r="C139" s="189" t="str">
        <f t="array" ref="C139">+IFERROR(INDEX(Hoja1!$A$2:$A$82,MATCH(J139,Hoja1!$H$2:$H$82,0)),"")</f>
        <v/>
      </c>
      <c r="D139" s="190" t="str">
        <f>IFERROR(VLOOKUP(C139,Hoja1!$A$2:$H$82,4,0),"")</f>
        <v/>
      </c>
      <c r="E139" s="190" t="str">
        <f>+IFERROR(VLOOKUP(C139,Hoja1!$A$1:$J$82,10,0),"")</f>
        <v/>
      </c>
      <c r="F139" s="190" t="str">
        <f>+IFERROR(VLOOKUP(C139,Hoja1!$A$1:$I$82,3,0),"")</f>
        <v/>
      </c>
      <c r="G139" s="189" t="str">
        <f>+IFERROR(VLOOKUP(C139,Hoja1!$A$1:$K$82,11,0),"")</f>
        <v/>
      </c>
      <c r="H139" s="191" t="str">
        <f>+IFERROR(VLOOKUP(C139,Hoja1!$A$1:$L$82,12,0),"")</f>
        <v/>
      </c>
      <c r="I139" s="189"/>
      <c r="J139" s="166">
        <v>125</v>
      </c>
      <c r="K139" s="197"/>
      <c r="L139" s="163"/>
      <c r="M139" s="186"/>
      <c r="N139" s="193"/>
      <c r="O139" s="193"/>
      <c r="P139" s="193"/>
      <c r="Q139" s="193"/>
      <c r="R139" s="193"/>
      <c r="S139" s="193"/>
      <c r="T139" s="163"/>
      <c r="U139" s="163"/>
      <c r="V139" s="163"/>
      <c r="W139" s="163"/>
      <c r="X139" s="163"/>
      <c r="Y139" s="163"/>
      <c r="Z139" s="163"/>
    </row>
    <row r="140" spans="1:26" ht="99.75" hidden="1" customHeight="1" x14ac:dyDescent="0.2">
      <c r="A140" s="163"/>
      <c r="B140" s="194">
        <f t="shared" si="0"/>
        <v>126</v>
      </c>
      <c r="C140" s="189" t="str">
        <f t="array" ref="C140">+IFERROR(INDEX(Hoja1!$A$2:$A$82,MATCH(J140,Hoja1!$H$2:$H$82,0)),"")</f>
        <v/>
      </c>
      <c r="D140" s="190" t="str">
        <f>IFERROR(VLOOKUP(C140,Hoja1!$A$2:$H$82,4,0),"")</f>
        <v/>
      </c>
      <c r="E140" s="190" t="str">
        <f>+IFERROR(VLOOKUP(C140,Hoja1!$A$1:$J$82,10,0),"")</f>
        <v/>
      </c>
      <c r="F140" s="190" t="str">
        <f>+IFERROR(VLOOKUP(C140,Hoja1!$A$1:$I$82,3,0),"")</f>
        <v/>
      </c>
      <c r="G140" s="189" t="str">
        <f>+IFERROR(VLOOKUP(C140,Hoja1!$A$1:$K$82,11,0),"")</f>
        <v/>
      </c>
      <c r="H140" s="191" t="str">
        <f>+IFERROR(VLOOKUP(C140,Hoja1!$A$1:$L$82,12,0),"")</f>
        <v/>
      </c>
      <c r="I140" s="189"/>
      <c r="J140" s="166">
        <v>126</v>
      </c>
      <c r="K140" s="197"/>
      <c r="L140" s="163"/>
      <c r="M140" s="186"/>
      <c r="N140" s="193"/>
      <c r="O140" s="193"/>
      <c r="P140" s="193"/>
      <c r="Q140" s="193"/>
      <c r="R140" s="193"/>
      <c r="S140" s="193"/>
      <c r="T140" s="163"/>
      <c r="U140" s="163"/>
      <c r="V140" s="163"/>
      <c r="W140" s="163"/>
      <c r="X140" s="163"/>
      <c r="Y140" s="163"/>
      <c r="Z140" s="163"/>
    </row>
    <row r="141" spans="1:26" ht="99.75" hidden="1" customHeight="1" x14ac:dyDescent="0.2">
      <c r="A141" s="163"/>
      <c r="B141" s="188">
        <f t="shared" si="0"/>
        <v>127</v>
      </c>
      <c r="C141" s="189" t="str">
        <f t="array" ref="C141">+IFERROR(INDEX(Hoja1!$A$2:$A$82,MATCH(J141,Hoja1!$H$2:$H$82,0)),"")</f>
        <v/>
      </c>
      <c r="D141" s="190" t="str">
        <f>IFERROR(VLOOKUP(C141,Hoja1!$A$2:$H$82,4,0),"")</f>
        <v/>
      </c>
      <c r="E141" s="190" t="str">
        <f>+IFERROR(VLOOKUP(C141,Hoja1!$A$1:$J$82,10,0),"")</f>
        <v/>
      </c>
      <c r="F141" s="190" t="str">
        <f>+IFERROR(VLOOKUP(C141,Hoja1!$A$1:$I$82,3,0),"")</f>
        <v/>
      </c>
      <c r="G141" s="189" t="str">
        <f>+IFERROR(VLOOKUP(C141,Hoja1!$A$1:$K$82,11,0),"")</f>
        <v/>
      </c>
      <c r="H141" s="191" t="str">
        <f>+IFERROR(VLOOKUP(C141,Hoja1!$A$1:$L$82,12,0),"")</f>
        <v/>
      </c>
      <c r="I141" s="189"/>
      <c r="J141" s="166">
        <v>127</v>
      </c>
      <c r="K141" s="197"/>
      <c r="L141" s="163"/>
      <c r="M141" s="186"/>
      <c r="N141" s="193"/>
      <c r="O141" s="193"/>
      <c r="P141" s="193"/>
      <c r="Q141" s="193"/>
      <c r="R141" s="193"/>
      <c r="S141" s="193"/>
      <c r="T141" s="163"/>
      <c r="U141" s="163"/>
      <c r="V141" s="163"/>
      <c r="W141" s="163"/>
      <c r="X141" s="163"/>
      <c r="Y141" s="163"/>
      <c r="Z141" s="163"/>
    </row>
    <row r="142" spans="1:26" ht="99.75" hidden="1" customHeight="1" x14ac:dyDescent="0.2">
      <c r="A142" s="163"/>
      <c r="B142" s="188">
        <f t="shared" si="0"/>
        <v>128</v>
      </c>
      <c r="C142" s="189" t="str">
        <f t="array" ref="C142">+IFERROR(INDEX(Hoja1!$A$2:$A$82,MATCH(J142,Hoja1!$H$2:$H$82,0)),"")</f>
        <v/>
      </c>
      <c r="D142" s="190" t="str">
        <f>IFERROR(VLOOKUP(C142,Hoja1!$A$2:$H$82,4,0),"")</f>
        <v/>
      </c>
      <c r="E142" s="190" t="str">
        <f>+IFERROR(VLOOKUP(C142,Hoja1!$A$1:$J$82,10,0),"")</f>
        <v/>
      </c>
      <c r="F142" s="190" t="str">
        <f>+IFERROR(VLOOKUP(C142,Hoja1!$A$1:$I$82,3,0),"")</f>
        <v/>
      </c>
      <c r="G142" s="189" t="str">
        <f>+IFERROR(VLOOKUP(C142,Hoja1!$A$1:$K$82,11,0),"")</f>
        <v/>
      </c>
      <c r="H142" s="191" t="str">
        <f>+IFERROR(VLOOKUP(C142,Hoja1!$A$1:$L$82,12,0),"")</f>
        <v/>
      </c>
      <c r="I142" s="189"/>
      <c r="J142" s="166">
        <v>128</v>
      </c>
      <c r="K142" s="197"/>
      <c r="L142" s="163"/>
      <c r="M142" s="186"/>
      <c r="N142" s="193"/>
      <c r="O142" s="193"/>
      <c r="P142" s="193"/>
      <c r="Q142" s="193"/>
      <c r="R142" s="193"/>
      <c r="S142" s="193"/>
      <c r="T142" s="163"/>
      <c r="U142" s="163"/>
      <c r="V142" s="163"/>
      <c r="W142" s="163"/>
      <c r="X142" s="163"/>
      <c r="Y142" s="163"/>
      <c r="Z142" s="163"/>
    </row>
    <row r="143" spans="1:26" ht="99.75" hidden="1" customHeight="1" x14ac:dyDescent="0.2">
      <c r="A143" s="163"/>
      <c r="B143" s="188">
        <f t="shared" si="0"/>
        <v>129</v>
      </c>
      <c r="C143" s="189" t="str">
        <f t="array" ref="C143">+IFERROR(INDEX(Hoja1!$A$2:$A$82,MATCH(J143,Hoja1!$H$2:$H$82,0)),"")</f>
        <v/>
      </c>
      <c r="D143" s="190" t="str">
        <f>IFERROR(VLOOKUP(C143,Hoja1!$A$2:$H$82,4,0),"")</f>
        <v/>
      </c>
      <c r="E143" s="190" t="str">
        <f>+IFERROR(VLOOKUP(C143,Hoja1!$A$1:$J$82,10,0),"")</f>
        <v/>
      </c>
      <c r="F143" s="190" t="str">
        <f>+IFERROR(VLOOKUP(C143,Hoja1!$A$1:$I$82,3,0),"")</f>
        <v/>
      </c>
      <c r="G143" s="189" t="str">
        <f>+IFERROR(VLOOKUP(C143,Hoja1!$A$1:$K$82,11,0),"")</f>
        <v/>
      </c>
      <c r="H143" s="191" t="str">
        <f>+IFERROR(VLOOKUP(C143,Hoja1!$A$1:$L$82,12,0),"")</f>
        <v/>
      </c>
      <c r="I143" s="189"/>
      <c r="J143" s="166">
        <v>129</v>
      </c>
      <c r="K143" s="197"/>
      <c r="L143" s="163"/>
      <c r="M143" s="186"/>
      <c r="N143" s="193"/>
      <c r="O143" s="193"/>
      <c r="P143" s="193"/>
      <c r="Q143" s="193"/>
      <c r="R143" s="193"/>
      <c r="S143" s="193"/>
      <c r="T143" s="163"/>
      <c r="U143" s="163"/>
      <c r="V143" s="163"/>
      <c r="W143" s="163"/>
      <c r="X143" s="163"/>
      <c r="Y143" s="163"/>
      <c r="Z143" s="163"/>
    </row>
    <row r="144" spans="1:26" ht="99.75" hidden="1" customHeight="1" x14ac:dyDescent="0.2">
      <c r="A144" s="163"/>
      <c r="B144" s="188">
        <f t="shared" si="0"/>
        <v>130</v>
      </c>
      <c r="C144" s="189" t="str">
        <f t="array" ref="C144">+IFERROR(INDEX(Hoja1!$A$2:$A$82,MATCH(J144,Hoja1!$H$2:$H$82,0)),"")</f>
        <v/>
      </c>
      <c r="D144" s="190" t="str">
        <f>IFERROR(VLOOKUP(C144,Hoja1!$A$2:$H$82,4,0),"")</f>
        <v/>
      </c>
      <c r="E144" s="190" t="str">
        <f>+IFERROR(VLOOKUP(C144,Hoja1!$A$1:$J$82,10,0),"")</f>
        <v/>
      </c>
      <c r="F144" s="190" t="str">
        <f>+IFERROR(VLOOKUP(C144,Hoja1!$A$1:$I$82,3,0),"")</f>
        <v/>
      </c>
      <c r="G144" s="189" t="str">
        <f>+IFERROR(VLOOKUP(C144,Hoja1!$A$1:$K$82,11,0),"")</f>
        <v/>
      </c>
      <c r="H144" s="191" t="str">
        <f>+IFERROR(VLOOKUP(C144,Hoja1!$A$1:$L$82,12,0),"")</f>
        <v/>
      </c>
      <c r="I144" s="189"/>
      <c r="J144" s="166">
        <v>130</v>
      </c>
      <c r="K144" s="197"/>
      <c r="L144" s="163"/>
      <c r="M144" s="186"/>
      <c r="N144" s="193"/>
      <c r="O144" s="193"/>
      <c r="P144" s="193"/>
      <c r="Q144" s="193"/>
      <c r="R144" s="193"/>
      <c r="S144" s="193"/>
      <c r="T144" s="163"/>
      <c r="U144" s="163"/>
      <c r="V144" s="163"/>
      <c r="W144" s="163"/>
      <c r="X144" s="163"/>
      <c r="Y144" s="163"/>
      <c r="Z144" s="163"/>
    </row>
    <row r="145" spans="1:26" ht="99.75" hidden="1" customHeight="1" x14ac:dyDescent="0.2">
      <c r="A145" s="163"/>
      <c r="B145" s="194">
        <f t="shared" si="0"/>
        <v>131</v>
      </c>
      <c r="C145" s="189" t="str">
        <f t="array" ref="C145">+IFERROR(INDEX(Hoja1!$A$2:$A$82,MATCH(J145,Hoja1!$H$2:$H$82,0)),"")</f>
        <v/>
      </c>
      <c r="D145" s="190" t="str">
        <f>IFERROR(VLOOKUP(C145,Hoja1!$A$2:$H$82,4,0),"")</f>
        <v/>
      </c>
      <c r="E145" s="190" t="str">
        <f>+IFERROR(VLOOKUP(C145,Hoja1!$A$1:$J$82,10,0),"")</f>
        <v/>
      </c>
      <c r="F145" s="190" t="str">
        <f>+IFERROR(VLOOKUP(C145,Hoja1!$A$1:$I$82,3,0),"")</f>
        <v/>
      </c>
      <c r="G145" s="189" t="str">
        <f>+IFERROR(VLOOKUP(C145,Hoja1!$A$1:$K$82,11,0),"")</f>
        <v/>
      </c>
      <c r="H145" s="191" t="str">
        <f>+IFERROR(VLOOKUP(C145,Hoja1!$A$1:$L$82,12,0),"")</f>
        <v/>
      </c>
      <c r="I145" s="189"/>
      <c r="J145" s="166">
        <v>131</v>
      </c>
      <c r="K145" s="197"/>
      <c r="L145" s="163"/>
      <c r="M145" s="186"/>
      <c r="N145" s="193"/>
      <c r="O145" s="193"/>
      <c r="P145" s="193"/>
      <c r="Q145" s="193"/>
      <c r="R145" s="193"/>
      <c r="S145" s="193"/>
      <c r="T145" s="163"/>
      <c r="U145" s="163"/>
      <c r="V145" s="163"/>
      <c r="W145" s="163"/>
      <c r="X145" s="163"/>
      <c r="Y145" s="163"/>
      <c r="Z145" s="163"/>
    </row>
    <row r="146" spans="1:26" ht="99.75" hidden="1" customHeight="1" x14ac:dyDescent="0.2">
      <c r="A146" s="163"/>
      <c r="B146" s="188">
        <f t="shared" si="0"/>
        <v>132</v>
      </c>
      <c r="C146" s="189" t="str">
        <f t="array" ref="C146">+IFERROR(INDEX(Hoja1!$A$2:$A$82,MATCH(J146,Hoja1!$H$2:$H$82,0)),"")</f>
        <v/>
      </c>
      <c r="D146" s="190" t="str">
        <f>IFERROR(VLOOKUP(C146,Hoja1!$A$2:$H$82,4,0),"")</f>
        <v/>
      </c>
      <c r="E146" s="190" t="str">
        <f>+IFERROR(VLOOKUP(C146,Hoja1!$A$1:$J$82,10,0),"")</f>
        <v/>
      </c>
      <c r="F146" s="190" t="str">
        <f>+IFERROR(VLOOKUP(C146,Hoja1!$A$1:$I$82,3,0),"")</f>
        <v/>
      </c>
      <c r="G146" s="189" t="str">
        <f>+IFERROR(VLOOKUP(C146,Hoja1!$A$1:$K$82,11,0),"")</f>
        <v/>
      </c>
      <c r="H146" s="191" t="str">
        <f>+IFERROR(VLOOKUP(C146,Hoja1!$A$1:$L$82,12,0),"")</f>
        <v/>
      </c>
      <c r="I146" s="189"/>
      <c r="J146" s="166">
        <v>132</v>
      </c>
      <c r="K146" s="197"/>
      <c r="L146" s="163"/>
      <c r="M146" s="186"/>
      <c r="N146" s="193"/>
      <c r="O146" s="193"/>
      <c r="P146" s="193"/>
      <c r="Q146" s="193"/>
      <c r="R146" s="193"/>
      <c r="S146" s="193"/>
      <c r="T146" s="163"/>
      <c r="U146" s="163"/>
      <c r="V146" s="163"/>
      <c r="W146" s="163"/>
      <c r="X146" s="163"/>
      <c r="Y146" s="163"/>
      <c r="Z146" s="163"/>
    </row>
    <row r="147" spans="1:26" ht="99.75" hidden="1" customHeight="1" x14ac:dyDescent="0.2">
      <c r="A147" s="163"/>
      <c r="B147" s="188">
        <f t="shared" si="0"/>
        <v>133</v>
      </c>
      <c r="C147" s="189" t="str">
        <f t="array" ref="C147">+IFERROR(INDEX(Hoja1!$A$2:$A$82,MATCH(J147,Hoja1!$H$2:$H$82,0)),"")</f>
        <v/>
      </c>
      <c r="D147" s="190" t="str">
        <f>IFERROR(VLOOKUP(C147,Hoja1!$A$2:$H$82,4,0),"")</f>
        <v/>
      </c>
      <c r="E147" s="190" t="str">
        <f>+IFERROR(VLOOKUP(C147,Hoja1!$A$1:$J$82,10,0),"")</f>
        <v/>
      </c>
      <c r="F147" s="190" t="str">
        <f>+IFERROR(VLOOKUP(C147,Hoja1!$A$1:$I$82,3,0),"")</f>
        <v/>
      </c>
      <c r="G147" s="189" t="str">
        <f>+IFERROR(VLOOKUP(C147,Hoja1!$A$1:$K$82,11,0),"")</f>
        <v/>
      </c>
      <c r="H147" s="191" t="str">
        <f>+IFERROR(VLOOKUP(C147,Hoja1!$A$1:$L$82,12,0),"")</f>
        <v/>
      </c>
      <c r="I147" s="189"/>
      <c r="J147" s="166">
        <v>133</v>
      </c>
      <c r="K147" s="197"/>
      <c r="L147" s="163"/>
      <c r="M147" s="186"/>
      <c r="N147" s="193"/>
      <c r="O147" s="193"/>
      <c r="P147" s="193"/>
      <c r="Q147" s="193"/>
      <c r="R147" s="193"/>
      <c r="S147" s="193"/>
      <c r="T147" s="163"/>
      <c r="U147" s="163"/>
      <c r="V147" s="163"/>
      <c r="W147" s="163"/>
      <c r="X147" s="163"/>
      <c r="Y147" s="163"/>
      <c r="Z147" s="163"/>
    </row>
    <row r="148" spans="1:26" ht="99.75" hidden="1" customHeight="1" x14ac:dyDescent="0.2">
      <c r="A148" s="163"/>
      <c r="B148" s="188">
        <f t="shared" si="0"/>
        <v>134</v>
      </c>
      <c r="C148" s="189" t="str">
        <f t="array" ref="C148">+IFERROR(INDEX(Hoja1!$A$2:$A$82,MATCH(J148,Hoja1!$H$2:$H$82,0)),"")</f>
        <v/>
      </c>
      <c r="D148" s="190" t="str">
        <f>IFERROR(VLOOKUP(C148,Hoja1!$A$2:$H$82,4,0),"")</f>
        <v/>
      </c>
      <c r="E148" s="190" t="str">
        <f>+IFERROR(VLOOKUP(C148,Hoja1!$A$1:$J$82,10,0),"")</f>
        <v/>
      </c>
      <c r="F148" s="190" t="str">
        <f>+IFERROR(VLOOKUP(C148,Hoja1!$A$1:$I$82,3,0),"")</f>
        <v/>
      </c>
      <c r="G148" s="189" t="str">
        <f>+IFERROR(VLOOKUP(C148,Hoja1!$A$1:$K$82,11,0),"")</f>
        <v/>
      </c>
      <c r="H148" s="191" t="str">
        <f>+IFERROR(VLOOKUP(C148,Hoja1!$A$1:$L$82,12,0),"")</f>
        <v/>
      </c>
      <c r="I148" s="189"/>
      <c r="J148" s="166">
        <v>134</v>
      </c>
      <c r="K148" s="197"/>
      <c r="L148" s="163"/>
      <c r="M148" s="186"/>
      <c r="N148" s="193"/>
      <c r="O148" s="193"/>
      <c r="P148" s="193"/>
      <c r="Q148" s="193"/>
      <c r="R148" s="193"/>
      <c r="S148" s="193"/>
      <c r="T148" s="163"/>
      <c r="U148" s="163"/>
      <c r="V148" s="163"/>
      <c r="W148" s="163"/>
      <c r="X148" s="163"/>
      <c r="Y148" s="163"/>
      <c r="Z148" s="163"/>
    </row>
    <row r="149" spans="1:26" ht="99.75" hidden="1" customHeight="1" x14ac:dyDescent="0.2">
      <c r="A149" s="163"/>
      <c r="B149" s="188">
        <f t="shared" si="0"/>
        <v>135</v>
      </c>
      <c r="C149" s="189" t="str">
        <f t="array" ref="C149">+IFERROR(INDEX(Hoja1!$A$2:$A$82,MATCH(J149,Hoja1!$H$2:$H$82,0)),"")</f>
        <v/>
      </c>
      <c r="D149" s="190" t="str">
        <f>IFERROR(VLOOKUP(C149,Hoja1!$A$2:$H$82,4,0),"")</f>
        <v/>
      </c>
      <c r="E149" s="190" t="str">
        <f>+IFERROR(VLOOKUP(C149,Hoja1!$A$1:$J$82,10,0),"")</f>
        <v/>
      </c>
      <c r="F149" s="190" t="str">
        <f>+IFERROR(VLOOKUP(C149,Hoja1!$A$1:$I$82,3,0),"")</f>
        <v/>
      </c>
      <c r="G149" s="189" t="str">
        <f>+IFERROR(VLOOKUP(C149,Hoja1!$A$1:$K$82,11,0),"")</f>
        <v/>
      </c>
      <c r="H149" s="191" t="str">
        <f>+IFERROR(VLOOKUP(C149,Hoja1!$A$1:$L$82,12,0),"")</f>
        <v/>
      </c>
      <c r="I149" s="189"/>
      <c r="J149" s="166">
        <v>135</v>
      </c>
      <c r="K149" s="197"/>
      <c r="L149" s="163"/>
      <c r="M149" s="186"/>
      <c r="N149" s="193"/>
      <c r="O149" s="193"/>
      <c r="P149" s="193"/>
      <c r="Q149" s="193"/>
      <c r="R149" s="193"/>
      <c r="S149" s="193"/>
      <c r="T149" s="163"/>
      <c r="U149" s="163"/>
      <c r="V149" s="163"/>
      <c r="W149" s="163"/>
      <c r="X149" s="163"/>
      <c r="Y149" s="163"/>
      <c r="Z149" s="163"/>
    </row>
    <row r="150" spans="1:26" ht="99.75" hidden="1" customHeight="1" x14ac:dyDescent="0.2">
      <c r="A150" s="163"/>
      <c r="B150" s="194">
        <f t="shared" si="0"/>
        <v>136</v>
      </c>
      <c r="C150" s="189" t="str">
        <f t="array" ref="C150">+IFERROR(INDEX(Hoja1!$A$2:$A$82,MATCH(J150,Hoja1!$H$2:$H$82,0)),"")</f>
        <v/>
      </c>
      <c r="D150" s="190" t="str">
        <f>IFERROR(VLOOKUP(C150,Hoja1!$A$2:$H$82,4,0),"")</f>
        <v/>
      </c>
      <c r="E150" s="190" t="str">
        <f>+IFERROR(VLOOKUP(C150,Hoja1!$A$1:$J$82,10,0),"")</f>
        <v/>
      </c>
      <c r="F150" s="190" t="str">
        <f>+IFERROR(VLOOKUP(C150,Hoja1!$A$1:$I$82,3,0),"")</f>
        <v/>
      </c>
      <c r="G150" s="189" t="str">
        <f>+IFERROR(VLOOKUP(C150,Hoja1!$A$1:$K$82,11,0),"")</f>
        <v/>
      </c>
      <c r="H150" s="191" t="str">
        <f>+IFERROR(VLOOKUP(C150,Hoja1!$A$1:$L$82,12,0),"")</f>
        <v/>
      </c>
      <c r="I150" s="189"/>
      <c r="J150" s="166">
        <v>136</v>
      </c>
      <c r="K150" s="197"/>
      <c r="L150" s="163"/>
      <c r="M150" s="186"/>
      <c r="N150" s="193"/>
      <c r="O150" s="193"/>
      <c r="P150" s="193"/>
      <c r="Q150" s="193"/>
      <c r="R150" s="193"/>
      <c r="S150" s="193"/>
      <c r="T150" s="163"/>
      <c r="U150" s="163"/>
      <c r="V150" s="163"/>
      <c r="W150" s="163"/>
      <c r="X150" s="163"/>
      <c r="Y150" s="163"/>
      <c r="Z150" s="163"/>
    </row>
    <row r="151" spans="1:26" ht="99.75" hidden="1" customHeight="1" x14ac:dyDescent="0.2">
      <c r="A151" s="163"/>
      <c r="B151" s="188">
        <f t="shared" si="0"/>
        <v>137</v>
      </c>
      <c r="C151" s="189" t="str">
        <f t="array" ref="C151">+IFERROR(INDEX(Hoja1!$A$2:$A$82,MATCH(J151,Hoja1!$H$2:$H$82,0)),"")</f>
        <v/>
      </c>
      <c r="D151" s="190" t="str">
        <f>IFERROR(VLOOKUP(C151,Hoja1!$A$2:$H$82,4,0),"")</f>
        <v/>
      </c>
      <c r="E151" s="190" t="str">
        <f>+IFERROR(VLOOKUP(C151,Hoja1!$A$1:$J$82,10,0),"")</f>
        <v/>
      </c>
      <c r="F151" s="190" t="str">
        <f>+IFERROR(VLOOKUP(C151,Hoja1!$A$1:$I$82,3,0),"")</f>
        <v/>
      </c>
      <c r="G151" s="189" t="str">
        <f>+IFERROR(VLOOKUP(C151,Hoja1!$A$1:$K$82,11,0),"")</f>
        <v/>
      </c>
      <c r="H151" s="191" t="str">
        <f>+IFERROR(VLOOKUP(C151,Hoja1!$A$1:$L$82,12,0),"")</f>
        <v/>
      </c>
      <c r="I151" s="189"/>
      <c r="J151" s="166">
        <v>137</v>
      </c>
      <c r="K151" s="197"/>
      <c r="L151" s="163"/>
      <c r="M151" s="186"/>
      <c r="N151" s="193"/>
      <c r="O151" s="193"/>
      <c r="P151" s="193"/>
      <c r="Q151" s="193"/>
      <c r="R151" s="193"/>
      <c r="S151" s="193"/>
      <c r="T151" s="163"/>
      <c r="U151" s="163"/>
      <c r="V151" s="163"/>
      <c r="W151" s="163"/>
      <c r="X151" s="163"/>
      <c r="Y151" s="163"/>
      <c r="Z151" s="163"/>
    </row>
    <row r="152" spans="1:26" ht="99.75" hidden="1" customHeight="1" x14ac:dyDescent="0.2">
      <c r="A152" s="163"/>
      <c r="B152" s="188">
        <f t="shared" si="0"/>
        <v>138</v>
      </c>
      <c r="C152" s="189" t="str">
        <f t="array" ref="C152">+IFERROR(INDEX(Hoja1!$A$2:$A$82,MATCH(J152,Hoja1!$H$2:$H$82,0)),"")</f>
        <v/>
      </c>
      <c r="D152" s="190" t="str">
        <f>IFERROR(VLOOKUP(C152,Hoja1!$A$2:$H$82,4,0),"")</f>
        <v/>
      </c>
      <c r="E152" s="190" t="str">
        <f>+IFERROR(VLOOKUP(C152,Hoja1!$A$1:$J$82,10,0),"")</f>
        <v/>
      </c>
      <c r="F152" s="190" t="str">
        <f>+IFERROR(VLOOKUP(C152,Hoja1!$A$1:$I$82,3,0),"")</f>
        <v/>
      </c>
      <c r="G152" s="189" t="str">
        <f>+IFERROR(VLOOKUP(C152,Hoja1!$A$1:$K$82,11,0),"")</f>
        <v/>
      </c>
      <c r="H152" s="191" t="str">
        <f>+IFERROR(VLOOKUP(C152,Hoja1!$A$1:$L$82,12,0),"")</f>
        <v/>
      </c>
      <c r="I152" s="189"/>
      <c r="J152" s="166">
        <v>138</v>
      </c>
      <c r="K152" s="197"/>
      <c r="L152" s="163"/>
      <c r="M152" s="186"/>
      <c r="N152" s="193"/>
      <c r="O152" s="193"/>
      <c r="P152" s="193"/>
      <c r="Q152" s="193"/>
      <c r="R152" s="193"/>
      <c r="S152" s="193"/>
      <c r="T152" s="163"/>
      <c r="U152" s="163"/>
      <c r="V152" s="163"/>
      <c r="W152" s="163"/>
      <c r="X152" s="163"/>
      <c r="Y152" s="163"/>
      <c r="Z152" s="163"/>
    </row>
    <row r="153" spans="1:26" ht="99.75" hidden="1" customHeight="1" x14ac:dyDescent="0.2">
      <c r="A153" s="163"/>
      <c r="B153" s="188">
        <f t="shared" si="0"/>
        <v>139</v>
      </c>
      <c r="C153" s="189" t="str">
        <f t="array" ref="C153">+IFERROR(INDEX(Hoja1!$A$2:$A$82,MATCH(J153,Hoja1!$H$2:$H$82,0)),"")</f>
        <v/>
      </c>
      <c r="D153" s="190" t="str">
        <f>IFERROR(VLOOKUP(C153,Hoja1!$A$2:$H$82,4,0),"")</f>
        <v/>
      </c>
      <c r="E153" s="190" t="str">
        <f>+IFERROR(VLOOKUP(C153,Hoja1!$A$1:$J$82,10,0),"")</f>
        <v/>
      </c>
      <c r="F153" s="190" t="str">
        <f>+IFERROR(VLOOKUP(C153,Hoja1!$A$1:$I$82,3,0),"")</f>
        <v/>
      </c>
      <c r="G153" s="189" t="str">
        <f>+IFERROR(VLOOKUP(C153,Hoja1!$A$1:$K$82,11,0),"")</f>
        <v/>
      </c>
      <c r="H153" s="191" t="str">
        <f>+IFERROR(VLOOKUP(C153,Hoja1!$A$1:$L$82,12,0),"")</f>
        <v/>
      </c>
      <c r="I153" s="189"/>
      <c r="J153" s="166">
        <v>139</v>
      </c>
      <c r="K153" s="197"/>
      <c r="L153" s="163"/>
      <c r="M153" s="186"/>
      <c r="N153" s="193"/>
      <c r="O153" s="193"/>
      <c r="P153" s="193"/>
      <c r="Q153" s="193"/>
      <c r="R153" s="193"/>
      <c r="S153" s="193"/>
      <c r="T153" s="163"/>
      <c r="U153" s="163"/>
      <c r="V153" s="163"/>
      <c r="W153" s="163"/>
      <c r="X153" s="163"/>
      <c r="Y153" s="163"/>
      <c r="Z153" s="163"/>
    </row>
    <row r="154" spans="1:26" ht="99.75" hidden="1" customHeight="1" x14ac:dyDescent="0.2">
      <c r="A154" s="163"/>
      <c r="B154" s="188">
        <f t="shared" si="0"/>
        <v>140</v>
      </c>
      <c r="C154" s="189" t="str">
        <f t="array" ref="C154">+IFERROR(INDEX(Hoja1!$A$2:$A$82,MATCH(J154,Hoja1!$H$2:$H$82,0)),"")</f>
        <v/>
      </c>
      <c r="D154" s="190" t="str">
        <f>IFERROR(VLOOKUP(C154,Hoja1!$A$2:$H$82,4,0),"")</f>
        <v/>
      </c>
      <c r="E154" s="190" t="str">
        <f>+IFERROR(VLOOKUP(C154,Hoja1!$A$1:$J$82,10,0),"")</f>
        <v/>
      </c>
      <c r="F154" s="190" t="str">
        <f>+IFERROR(VLOOKUP(C154,Hoja1!$A$1:$I$82,3,0),"")</f>
        <v/>
      </c>
      <c r="G154" s="189" t="str">
        <f>+IFERROR(VLOOKUP(C154,Hoja1!$A$1:$K$82,11,0),"")</f>
        <v/>
      </c>
      <c r="H154" s="191" t="str">
        <f>+IFERROR(VLOOKUP(C154,Hoja1!$A$1:$L$82,12,0),"")</f>
        <v/>
      </c>
      <c r="I154" s="189"/>
      <c r="J154" s="166">
        <v>140</v>
      </c>
      <c r="K154" s="197"/>
      <c r="L154" s="163"/>
      <c r="M154" s="186"/>
      <c r="N154" s="193"/>
      <c r="O154" s="193"/>
      <c r="P154" s="193"/>
      <c r="Q154" s="193"/>
      <c r="R154" s="193"/>
      <c r="S154" s="193"/>
      <c r="T154" s="163"/>
      <c r="U154" s="163"/>
      <c r="V154" s="163"/>
      <c r="W154" s="163"/>
      <c r="X154" s="163"/>
      <c r="Y154" s="163"/>
      <c r="Z154" s="163"/>
    </row>
    <row r="155" spans="1:26" ht="99.75" hidden="1" customHeight="1" x14ac:dyDescent="0.2">
      <c r="A155" s="163"/>
      <c r="B155" s="194">
        <f t="shared" si="0"/>
        <v>141</v>
      </c>
      <c r="C155" s="189" t="str">
        <f t="array" ref="C155">+IFERROR(INDEX(Hoja1!$A$2:$A$82,MATCH(J155,Hoja1!$H$2:$H$82,0)),"")</f>
        <v/>
      </c>
      <c r="D155" s="190" t="str">
        <f>IFERROR(VLOOKUP(C155,Hoja1!$A$2:$H$82,4,0),"")</f>
        <v/>
      </c>
      <c r="E155" s="190" t="str">
        <f>+IFERROR(VLOOKUP(C155,Hoja1!$A$1:$J$82,10,0),"")</f>
        <v/>
      </c>
      <c r="F155" s="190" t="str">
        <f>+IFERROR(VLOOKUP(C155,Hoja1!$A$1:$I$82,3,0),"")</f>
        <v/>
      </c>
      <c r="G155" s="189" t="str">
        <f>+IFERROR(VLOOKUP(C155,Hoja1!$A$1:$K$82,11,0),"")</f>
        <v/>
      </c>
      <c r="H155" s="191" t="str">
        <f>+IFERROR(VLOOKUP(C155,Hoja1!$A$1:$L$82,12,0),"")</f>
        <v/>
      </c>
      <c r="I155" s="189"/>
      <c r="J155" s="166">
        <v>141</v>
      </c>
      <c r="K155" s="197"/>
      <c r="L155" s="163"/>
      <c r="M155" s="186"/>
      <c r="N155" s="193"/>
      <c r="O155" s="193"/>
      <c r="P155" s="193"/>
      <c r="Q155" s="193"/>
      <c r="R155" s="193"/>
      <c r="S155" s="193"/>
      <c r="T155" s="163"/>
      <c r="U155" s="163"/>
      <c r="V155" s="163"/>
      <c r="W155" s="163"/>
      <c r="X155" s="163"/>
      <c r="Y155" s="163"/>
      <c r="Z155" s="163"/>
    </row>
    <row r="156" spans="1:26" ht="99.75" hidden="1" customHeight="1" x14ac:dyDescent="0.2">
      <c r="A156" s="163"/>
      <c r="B156" s="188">
        <f t="shared" si="0"/>
        <v>142</v>
      </c>
      <c r="C156" s="189" t="str">
        <f t="array" ref="C156">+IFERROR(INDEX(Hoja1!$A$2:$A$82,MATCH(J156,Hoja1!$H$2:$H$82,0)),"")</f>
        <v/>
      </c>
      <c r="D156" s="190" t="str">
        <f>IFERROR(VLOOKUP(C156,Hoja1!$A$2:$H$82,4,0),"")</f>
        <v/>
      </c>
      <c r="E156" s="190" t="str">
        <f>+IFERROR(VLOOKUP(C156,Hoja1!$A$1:$J$82,10,0),"")</f>
        <v/>
      </c>
      <c r="F156" s="190" t="str">
        <f>+IFERROR(VLOOKUP(C156,Hoja1!$A$1:$I$82,3,0),"")</f>
        <v/>
      </c>
      <c r="G156" s="189" t="str">
        <f>+IFERROR(VLOOKUP(C156,Hoja1!$A$1:$K$82,11,0),"")</f>
        <v/>
      </c>
      <c r="H156" s="191" t="str">
        <f>+IFERROR(VLOOKUP(C156,Hoja1!$A$1:$L$82,12,0),"")</f>
        <v/>
      </c>
      <c r="I156" s="189"/>
      <c r="J156" s="166">
        <v>142</v>
      </c>
      <c r="K156" s="197"/>
      <c r="L156" s="163"/>
      <c r="M156" s="186"/>
      <c r="N156" s="193"/>
      <c r="O156" s="193"/>
      <c r="P156" s="193"/>
      <c r="Q156" s="193"/>
      <c r="R156" s="193"/>
      <c r="S156" s="193"/>
      <c r="T156" s="163"/>
      <c r="U156" s="163"/>
      <c r="V156" s="163"/>
      <c r="W156" s="163"/>
      <c r="X156" s="163"/>
      <c r="Y156" s="163"/>
      <c r="Z156" s="163"/>
    </row>
    <row r="157" spans="1:26" ht="99.75" hidden="1" customHeight="1" x14ac:dyDescent="0.2">
      <c r="A157" s="163"/>
      <c r="B157" s="188">
        <f t="shared" si="0"/>
        <v>143</v>
      </c>
      <c r="C157" s="189" t="str">
        <f t="array" ref="C157">+IFERROR(INDEX(Hoja1!$A$2:$A$82,MATCH(J157,Hoja1!$H$2:$H$82,0)),"")</f>
        <v/>
      </c>
      <c r="D157" s="190" t="str">
        <f>IFERROR(VLOOKUP(C157,Hoja1!$A$2:$H$82,4,0),"")</f>
        <v/>
      </c>
      <c r="E157" s="190" t="str">
        <f>+IFERROR(VLOOKUP(C157,Hoja1!$A$1:$J$82,10,0),"")</f>
        <v/>
      </c>
      <c r="F157" s="190" t="str">
        <f>+IFERROR(VLOOKUP(C157,Hoja1!$A$1:$I$82,3,0),"")</f>
        <v/>
      </c>
      <c r="G157" s="189" t="str">
        <f>+IFERROR(VLOOKUP(C157,Hoja1!$A$1:$K$82,11,0),"")</f>
        <v/>
      </c>
      <c r="H157" s="191" t="str">
        <f>+IFERROR(VLOOKUP(C157,Hoja1!$A$1:$L$82,12,0),"")</f>
        <v/>
      </c>
      <c r="I157" s="189"/>
      <c r="J157" s="166">
        <v>143</v>
      </c>
      <c r="K157" s="197"/>
      <c r="L157" s="163"/>
      <c r="M157" s="186"/>
      <c r="N157" s="193"/>
      <c r="O157" s="193"/>
      <c r="P157" s="193"/>
      <c r="Q157" s="193"/>
      <c r="R157" s="193"/>
      <c r="S157" s="193"/>
      <c r="T157" s="163"/>
      <c r="U157" s="163"/>
      <c r="V157" s="163"/>
      <c r="W157" s="163"/>
      <c r="X157" s="163"/>
      <c r="Y157" s="163"/>
      <c r="Z157" s="163"/>
    </row>
    <row r="158" spans="1:26" ht="99.75" hidden="1" customHeight="1" x14ac:dyDescent="0.2">
      <c r="A158" s="163"/>
      <c r="B158" s="188">
        <f t="shared" si="0"/>
        <v>144</v>
      </c>
      <c r="C158" s="189" t="str">
        <f t="array" ref="C158">+IFERROR(INDEX(Hoja1!$A$2:$A$82,MATCH(J158,Hoja1!$H$2:$H$82,0)),"")</f>
        <v/>
      </c>
      <c r="D158" s="190" t="str">
        <f>IFERROR(VLOOKUP(C158,Hoja1!$A$2:$H$82,4,0),"")</f>
        <v/>
      </c>
      <c r="E158" s="190" t="str">
        <f>+IFERROR(VLOOKUP(C158,Hoja1!$A$1:$J$82,10,0),"")</f>
        <v/>
      </c>
      <c r="F158" s="190" t="str">
        <f>+IFERROR(VLOOKUP(C158,Hoja1!$A$1:$I$82,3,0),"")</f>
        <v/>
      </c>
      <c r="G158" s="189" t="str">
        <f>+IFERROR(VLOOKUP(C158,Hoja1!$A$1:$K$82,11,0),"")</f>
        <v/>
      </c>
      <c r="H158" s="191" t="str">
        <f>+IFERROR(VLOOKUP(C158,Hoja1!$A$1:$L$82,12,0),"")</f>
        <v/>
      </c>
      <c r="I158" s="189"/>
      <c r="J158" s="166">
        <v>144</v>
      </c>
      <c r="K158" s="197"/>
      <c r="L158" s="163"/>
      <c r="M158" s="186"/>
      <c r="N158" s="193"/>
      <c r="O158" s="193"/>
      <c r="P158" s="193"/>
      <c r="Q158" s="193"/>
      <c r="R158" s="193"/>
      <c r="S158" s="193"/>
      <c r="T158" s="163"/>
      <c r="U158" s="163"/>
      <c r="V158" s="163"/>
      <c r="W158" s="163"/>
      <c r="X158" s="163"/>
      <c r="Y158" s="163"/>
      <c r="Z158" s="163"/>
    </row>
    <row r="159" spans="1:26" ht="99.75" hidden="1" customHeight="1" x14ac:dyDescent="0.2">
      <c r="A159" s="163"/>
      <c r="B159" s="188">
        <f t="shared" si="0"/>
        <v>145</v>
      </c>
      <c r="C159" s="189" t="str">
        <f t="array" ref="C159">+IFERROR(INDEX(Hoja1!$A$2:$A$82,MATCH(J159,Hoja1!$H$2:$H$82,0)),"")</f>
        <v/>
      </c>
      <c r="D159" s="190" t="str">
        <f>IFERROR(VLOOKUP(C159,Hoja1!$A$2:$H$82,4,0),"")</f>
        <v/>
      </c>
      <c r="E159" s="190" t="str">
        <f>+IFERROR(VLOOKUP(C159,Hoja1!$A$1:$J$82,10,0),"")</f>
        <v/>
      </c>
      <c r="F159" s="190" t="str">
        <f>+IFERROR(VLOOKUP(C159,Hoja1!$A$1:$I$82,3,0),"")</f>
        <v/>
      </c>
      <c r="G159" s="189" t="str">
        <f>+IFERROR(VLOOKUP(C159,Hoja1!$A$1:$K$82,11,0),"")</f>
        <v/>
      </c>
      <c r="H159" s="191" t="str">
        <f>+IFERROR(VLOOKUP(C159,Hoja1!$A$1:$L$82,12,0),"")</f>
        <v/>
      </c>
      <c r="I159" s="189"/>
      <c r="J159" s="166">
        <v>145</v>
      </c>
      <c r="K159" s="197"/>
      <c r="L159" s="163"/>
      <c r="M159" s="186"/>
      <c r="N159" s="193"/>
      <c r="O159" s="193"/>
      <c r="P159" s="193"/>
      <c r="Q159" s="193"/>
      <c r="R159" s="193"/>
      <c r="S159" s="193"/>
      <c r="T159" s="163"/>
      <c r="U159" s="163"/>
      <c r="V159" s="163"/>
      <c r="W159" s="163"/>
      <c r="X159" s="163"/>
      <c r="Y159" s="163"/>
      <c r="Z159" s="163"/>
    </row>
    <row r="160" spans="1:26" ht="99.75" hidden="1" customHeight="1" x14ac:dyDescent="0.2">
      <c r="A160" s="163"/>
      <c r="B160" s="194">
        <f t="shared" si="0"/>
        <v>146</v>
      </c>
      <c r="C160" s="189" t="str">
        <f t="array" ref="C160">+IFERROR(INDEX(Hoja1!$A$2:$A$82,MATCH(J160,Hoja1!$H$2:$H$82,0)),"")</f>
        <v/>
      </c>
      <c r="D160" s="190" t="str">
        <f>IFERROR(VLOOKUP(C160,Hoja1!$A$2:$H$82,4,0),"")</f>
        <v/>
      </c>
      <c r="E160" s="190" t="str">
        <f>+IFERROR(VLOOKUP(C160,Hoja1!$A$1:$J$82,10,0),"")</f>
        <v/>
      </c>
      <c r="F160" s="190" t="str">
        <f>+IFERROR(VLOOKUP(C160,Hoja1!$A$1:$I$82,3,0),"")</f>
        <v/>
      </c>
      <c r="G160" s="189" t="str">
        <f>+IFERROR(VLOOKUP(C160,Hoja1!$A$1:$K$82,11,0),"")</f>
        <v/>
      </c>
      <c r="H160" s="191" t="str">
        <f>+IFERROR(VLOOKUP(C160,Hoja1!$A$1:$L$82,12,0),"")</f>
        <v/>
      </c>
      <c r="I160" s="189"/>
      <c r="J160" s="166">
        <v>146</v>
      </c>
      <c r="K160" s="197"/>
      <c r="L160" s="163"/>
      <c r="M160" s="186"/>
      <c r="N160" s="193"/>
      <c r="O160" s="193"/>
      <c r="P160" s="193"/>
      <c r="Q160" s="193"/>
      <c r="R160" s="193"/>
      <c r="S160" s="193"/>
      <c r="T160" s="163"/>
      <c r="U160" s="163"/>
      <c r="V160" s="163"/>
      <c r="W160" s="163"/>
      <c r="X160" s="163"/>
      <c r="Y160" s="163"/>
      <c r="Z160" s="163"/>
    </row>
    <row r="161" spans="1:26" ht="99.75" hidden="1" customHeight="1" x14ac:dyDescent="0.2">
      <c r="A161" s="163"/>
      <c r="B161" s="188">
        <f t="shared" si="0"/>
        <v>147</v>
      </c>
      <c r="C161" s="189" t="str">
        <f t="array" ref="C161">+IFERROR(INDEX(Hoja1!$A$2:$A$82,MATCH(J161,Hoja1!$H$2:$H$82,0)),"")</f>
        <v/>
      </c>
      <c r="D161" s="190" t="str">
        <f>IFERROR(VLOOKUP(C161,Hoja1!$A$2:$H$82,4,0),"")</f>
        <v/>
      </c>
      <c r="E161" s="190" t="str">
        <f>+IFERROR(VLOOKUP(C161,Hoja1!$A$1:$J$82,10,0),"")</f>
        <v/>
      </c>
      <c r="F161" s="190" t="str">
        <f>+IFERROR(VLOOKUP(C161,Hoja1!$A$1:$I$82,3,0),"")</f>
        <v/>
      </c>
      <c r="G161" s="189" t="str">
        <f>+IFERROR(VLOOKUP(C161,Hoja1!$A$1:$K$82,11,0),"")</f>
        <v/>
      </c>
      <c r="H161" s="191" t="str">
        <f>+IFERROR(VLOOKUP(C161,Hoja1!$A$1:$L$82,12,0),"")</f>
        <v/>
      </c>
      <c r="I161" s="189"/>
      <c r="J161" s="166">
        <v>147</v>
      </c>
      <c r="K161" s="197"/>
      <c r="L161" s="163"/>
      <c r="M161" s="186"/>
      <c r="N161" s="193"/>
      <c r="O161" s="193"/>
      <c r="P161" s="193"/>
      <c r="Q161" s="193"/>
      <c r="R161" s="193"/>
      <c r="S161" s="193"/>
      <c r="T161" s="163"/>
      <c r="U161" s="163"/>
      <c r="V161" s="163"/>
      <c r="W161" s="163"/>
      <c r="X161" s="163"/>
      <c r="Y161" s="163"/>
      <c r="Z161" s="163"/>
    </row>
    <row r="162" spans="1:26" ht="99.75" hidden="1" customHeight="1" x14ac:dyDescent="0.2">
      <c r="A162" s="163"/>
      <c r="B162" s="188">
        <f t="shared" si="0"/>
        <v>148</v>
      </c>
      <c r="C162" s="189" t="str">
        <f t="array" ref="C162">+IFERROR(INDEX(Hoja1!$A$2:$A$82,MATCH(J162,Hoja1!$H$2:$H$82,0)),"")</f>
        <v/>
      </c>
      <c r="D162" s="190" t="str">
        <f>IFERROR(VLOOKUP(C162,Hoja1!$A$2:$H$82,4,0),"")</f>
        <v/>
      </c>
      <c r="E162" s="190" t="str">
        <f>+IFERROR(VLOOKUP(C162,Hoja1!$A$1:$J$82,10,0),"")</f>
        <v/>
      </c>
      <c r="F162" s="190" t="str">
        <f>+IFERROR(VLOOKUP(C162,Hoja1!$A$1:$I$82,3,0),"")</f>
        <v/>
      </c>
      <c r="G162" s="189" t="str">
        <f>+IFERROR(VLOOKUP(C162,Hoja1!$A$1:$K$82,11,0),"")</f>
        <v/>
      </c>
      <c r="H162" s="191" t="str">
        <f>+IFERROR(VLOOKUP(C162,Hoja1!$A$1:$L$82,12,0),"")</f>
        <v/>
      </c>
      <c r="I162" s="189"/>
      <c r="J162" s="166">
        <v>148</v>
      </c>
      <c r="K162" s="197"/>
      <c r="L162" s="163"/>
      <c r="M162" s="186"/>
      <c r="N162" s="193"/>
      <c r="O162" s="193"/>
      <c r="P162" s="193"/>
      <c r="Q162" s="193"/>
      <c r="R162" s="193"/>
      <c r="S162" s="193"/>
      <c r="T162" s="163"/>
      <c r="U162" s="163"/>
      <c r="V162" s="163"/>
      <c r="W162" s="163"/>
      <c r="X162" s="163"/>
      <c r="Y162" s="163"/>
      <c r="Z162" s="163"/>
    </row>
    <row r="163" spans="1:26" ht="99.75" hidden="1" customHeight="1" x14ac:dyDescent="0.2">
      <c r="A163" s="163"/>
      <c r="B163" s="188">
        <f t="shared" si="0"/>
        <v>149</v>
      </c>
      <c r="C163" s="189" t="str">
        <f t="array" ref="C163">+IFERROR(INDEX(Hoja1!$A$2:$A$82,MATCH(J163,Hoja1!$H$2:$H$82,0)),"")</f>
        <v/>
      </c>
      <c r="D163" s="190" t="str">
        <f>IFERROR(VLOOKUP(C163,Hoja1!$A$2:$H$82,4,0),"")</f>
        <v/>
      </c>
      <c r="E163" s="190" t="str">
        <f>+IFERROR(VLOOKUP(C163,Hoja1!$A$1:$J$82,10,0),"")</f>
        <v/>
      </c>
      <c r="F163" s="190" t="str">
        <f>+IFERROR(VLOOKUP(C163,Hoja1!$A$1:$I$82,3,0),"")</f>
        <v/>
      </c>
      <c r="G163" s="189" t="str">
        <f>+IFERROR(VLOOKUP(C163,Hoja1!$A$1:$K$82,11,0),"")</f>
        <v/>
      </c>
      <c r="H163" s="191" t="str">
        <f>+IFERROR(VLOOKUP(C163,Hoja1!$A$1:$L$82,12,0),"")</f>
        <v/>
      </c>
      <c r="I163" s="189"/>
      <c r="J163" s="166">
        <v>149</v>
      </c>
      <c r="K163" s="197"/>
      <c r="L163" s="163"/>
      <c r="M163" s="186"/>
      <c r="N163" s="193"/>
      <c r="O163" s="193"/>
      <c r="P163" s="193"/>
      <c r="Q163" s="193"/>
      <c r="R163" s="193"/>
      <c r="S163" s="193"/>
      <c r="T163" s="163"/>
      <c r="U163" s="163"/>
      <c r="V163" s="163"/>
      <c r="W163" s="163"/>
      <c r="X163" s="163"/>
      <c r="Y163" s="163"/>
      <c r="Z163" s="163"/>
    </row>
    <row r="164" spans="1:26" ht="99.75" hidden="1" customHeight="1" x14ac:dyDescent="0.2">
      <c r="A164" s="163"/>
      <c r="B164" s="199">
        <f t="shared" si="0"/>
        <v>150</v>
      </c>
      <c r="C164" s="200" t="str">
        <f t="array" ref="C164">+IFERROR(INDEX(Hoja1!$A$2:$A$82,MATCH(J164,Hoja1!$H$2:$H$82,0)),"")</f>
        <v/>
      </c>
      <c r="D164" s="201" t="str">
        <f>IFERROR(VLOOKUP(C164,Hoja1!$A$2:$H$82,4,0),"")</f>
        <v/>
      </c>
      <c r="E164" s="201" t="str">
        <f>+IFERROR(VLOOKUP(C164,Hoja1!$A$1:$J$82,10,0),"")</f>
        <v/>
      </c>
      <c r="F164" s="201" t="str">
        <f>+IFERROR(VLOOKUP(C164,Hoja1!$A$1:$I$82,3,0),"")</f>
        <v/>
      </c>
      <c r="G164" s="200" t="str">
        <f>+IFERROR(VLOOKUP(C164,Hoja1!$A$1:$K$82,11,0),"")</f>
        <v/>
      </c>
      <c r="H164" s="202" t="str">
        <f>+IFERROR(VLOOKUP(C164,Hoja1!$A$1:$L$82,12,0),"")</f>
        <v/>
      </c>
      <c r="I164" s="200"/>
      <c r="J164" s="166">
        <v>150</v>
      </c>
      <c r="K164" s="197"/>
      <c r="L164" s="163"/>
      <c r="M164" s="186"/>
      <c r="N164" s="193"/>
      <c r="O164" s="193"/>
      <c r="P164" s="193"/>
      <c r="Q164" s="193"/>
      <c r="R164" s="193"/>
      <c r="S164" s="193"/>
      <c r="T164" s="163"/>
      <c r="U164" s="163"/>
      <c r="V164" s="163"/>
      <c r="W164" s="163"/>
      <c r="X164" s="163"/>
      <c r="Y164" s="163"/>
      <c r="Z164" s="163"/>
    </row>
    <row r="165" spans="1:26" ht="12.75" hidden="1" customHeight="1" x14ac:dyDescent="0.2">
      <c r="A165" s="163"/>
      <c r="B165" s="164"/>
      <c r="C165" s="165"/>
      <c r="D165" s="163"/>
      <c r="E165" s="163"/>
      <c r="F165" s="163"/>
      <c r="G165" s="163"/>
      <c r="H165" s="163"/>
      <c r="I165" s="163"/>
      <c r="J165" s="166"/>
      <c r="K165" s="163"/>
      <c r="L165" s="163"/>
      <c r="M165" s="163"/>
      <c r="N165" s="163"/>
      <c r="O165" s="163"/>
      <c r="P165" s="163"/>
      <c r="Q165" s="163"/>
      <c r="R165" s="163"/>
      <c r="S165" s="163"/>
      <c r="T165" s="163"/>
      <c r="U165" s="163"/>
      <c r="V165" s="163"/>
      <c r="W165" s="163"/>
      <c r="X165" s="163"/>
      <c r="Y165" s="163"/>
      <c r="Z165" s="163"/>
    </row>
    <row r="166" spans="1:26" ht="12.75" hidden="1" customHeight="1" x14ac:dyDescent="0.2">
      <c r="A166" s="163"/>
      <c r="B166" s="164"/>
      <c r="C166" s="165"/>
      <c r="D166" s="163"/>
      <c r="E166" s="163"/>
      <c r="F166" s="163"/>
      <c r="G166" s="163"/>
      <c r="H166" s="163"/>
      <c r="I166" s="163"/>
      <c r="J166" s="166"/>
      <c r="K166" s="163"/>
      <c r="L166" s="163"/>
      <c r="M166" s="163"/>
      <c r="N166" s="163"/>
      <c r="O166" s="163"/>
      <c r="P166" s="163"/>
      <c r="Q166" s="163"/>
      <c r="R166" s="163"/>
      <c r="S166" s="163"/>
      <c r="T166" s="163"/>
      <c r="U166" s="163"/>
      <c r="V166" s="163"/>
      <c r="W166" s="163"/>
      <c r="X166" s="163"/>
      <c r="Y166" s="163"/>
      <c r="Z166" s="163"/>
    </row>
    <row r="167" spans="1:26" ht="12.75" hidden="1" customHeight="1" x14ac:dyDescent="0.2">
      <c r="A167" s="163"/>
      <c r="B167" s="164"/>
      <c r="C167" s="165"/>
      <c r="D167" s="163"/>
      <c r="E167" s="163"/>
      <c r="F167" s="163"/>
      <c r="G167" s="163"/>
      <c r="H167" s="163"/>
      <c r="I167" s="163"/>
      <c r="J167" s="166"/>
      <c r="K167" s="163"/>
      <c r="L167" s="163"/>
      <c r="M167" s="163"/>
      <c r="N167" s="163"/>
      <c r="O167" s="163"/>
      <c r="P167" s="163"/>
      <c r="Q167" s="163"/>
      <c r="R167" s="163"/>
      <c r="S167" s="163"/>
      <c r="T167" s="163"/>
      <c r="U167" s="163"/>
      <c r="V167" s="163"/>
      <c r="W167" s="163"/>
      <c r="X167" s="163"/>
      <c r="Y167" s="163"/>
      <c r="Z167" s="163"/>
    </row>
    <row r="168" spans="1:26" ht="12.75" hidden="1" customHeight="1" x14ac:dyDescent="0.2">
      <c r="A168" s="163"/>
      <c r="B168" s="164"/>
      <c r="C168" s="165"/>
      <c r="D168" s="163"/>
      <c r="E168" s="163"/>
      <c r="F168" s="163"/>
      <c r="G168" s="163"/>
      <c r="H168" s="163"/>
      <c r="I168" s="163"/>
      <c r="J168" s="166"/>
      <c r="K168" s="163"/>
      <c r="L168" s="163"/>
      <c r="M168" s="163"/>
      <c r="N168" s="163"/>
      <c r="O168" s="163"/>
      <c r="P168" s="163"/>
      <c r="Q168" s="163"/>
      <c r="R168" s="163"/>
      <c r="S168" s="163"/>
      <c r="T168" s="163"/>
      <c r="U168" s="163"/>
      <c r="V168" s="163"/>
      <c r="W168" s="163"/>
      <c r="X168" s="163"/>
      <c r="Y168" s="163"/>
      <c r="Z168" s="163"/>
    </row>
    <row r="169" spans="1:26" ht="12.75" hidden="1" customHeight="1" x14ac:dyDescent="0.2">
      <c r="A169" s="163"/>
      <c r="B169" s="164"/>
      <c r="C169" s="165"/>
      <c r="D169" s="163"/>
      <c r="E169" s="163"/>
      <c r="F169" s="163"/>
      <c r="G169" s="163"/>
      <c r="H169" s="163"/>
      <c r="I169" s="163"/>
      <c r="J169" s="166"/>
      <c r="K169" s="163"/>
      <c r="L169" s="163"/>
      <c r="M169" s="163"/>
      <c r="N169" s="163"/>
      <c r="O169" s="163"/>
      <c r="P169" s="163"/>
      <c r="Q169" s="163"/>
      <c r="R169" s="163"/>
      <c r="S169" s="163"/>
      <c r="T169" s="163"/>
      <c r="U169" s="163"/>
      <c r="V169" s="163"/>
      <c r="W169" s="163"/>
      <c r="X169" s="163"/>
      <c r="Y169" s="163"/>
      <c r="Z169" s="163"/>
    </row>
    <row r="170" spans="1:26" ht="12.75" hidden="1" customHeight="1" x14ac:dyDescent="0.2">
      <c r="A170" s="163"/>
      <c r="B170" s="164"/>
      <c r="C170" s="165"/>
      <c r="D170" s="163"/>
      <c r="E170" s="163"/>
      <c r="F170" s="163"/>
      <c r="G170" s="163"/>
      <c r="H170" s="163"/>
      <c r="I170" s="163"/>
      <c r="J170" s="166"/>
      <c r="K170" s="163"/>
      <c r="L170" s="163"/>
      <c r="M170" s="163"/>
      <c r="N170" s="163"/>
      <c r="O170" s="163"/>
      <c r="P170" s="163"/>
      <c r="Q170" s="163"/>
      <c r="R170" s="163"/>
      <c r="S170" s="163"/>
      <c r="T170" s="163"/>
      <c r="U170" s="163"/>
      <c r="V170" s="163"/>
      <c r="W170" s="163"/>
      <c r="X170" s="163"/>
      <c r="Y170" s="163"/>
      <c r="Z170" s="163"/>
    </row>
    <row r="171" spans="1:26" ht="12.75" hidden="1" customHeight="1" x14ac:dyDescent="0.2">
      <c r="A171" s="163"/>
      <c r="B171" s="164"/>
      <c r="C171" s="165"/>
      <c r="D171" s="163"/>
      <c r="E171" s="163"/>
      <c r="F171" s="163"/>
      <c r="G171" s="163"/>
      <c r="H171" s="163"/>
      <c r="I171" s="163"/>
      <c r="J171" s="166"/>
      <c r="K171" s="163"/>
      <c r="L171" s="163"/>
      <c r="M171" s="163"/>
      <c r="N171" s="163"/>
      <c r="O171" s="163"/>
      <c r="P171" s="163"/>
      <c r="Q171" s="163"/>
      <c r="R171" s="163"/>
      <c r="S171" s="163"/>
      <c r="T171" s="163"/>
      <c r="U171" s="163"/>
      <c r="V171" s="163"/>
      <c r="W171" s="163"/>
      <c r="X171" s="163"/>
      <c r="Y171" s="163"/>
      <c r="Z171" s="163"/>
    </row>
    <row r="172" spans="1:26" ht="12.75" hidden="1" customHeight="1" x14ac:dyDescent="0.2">
      <c r="A172" s="163"/>
      <c r="B172" s="164"/>
      <c r="C172" s="165"/>
      <c r="D172" s="163"/>
      <c r="E172" s="163"/>
      <c r="F172" s="163"/>
      <c r="G172" s="163"/>
      <c r="H172" s="163"/>
      <c r="I172" s="163"/>
      <c r="J172" s="166"/>
      <c r="K172" s="163"/>
      <c r="L172" s="163"/>
      <c r="M172" s="163"/>
      <c r="N172" s="163"/>
      <c r="O172" s="163"/>
      <c r="P172" s="163"/>
      <c r="Q172" s="163"/>
      <c r="R172" s="163"/>
      <c r="S172" s="163"/>
      <c r="T172" s="163"/>
      <c r="U172" s="163"/>
      <c r="V172" s="163"/>
      <c r="W172" s="163"/>
      <c r="X172" s="163"/>
      <c r="Y172" s="163"/>
      <c r="Z172" s="163"/>
    </row>
    <row r="173" spans="1:26" ht="12.75" hidden="1" customHeight="1" x14ac:dyDescent="0.2">
      <c r="A173" s="163"/>
      <c r="B173" s="164"/>
      <c r="C173" s="165"/>
      <c r="D173" s="163"/>
      <c r="E173" s="163"/>
      <c r="F173" s="163"/>
      <c r="G173" s="163"/>
      <c r="H173" s="163"/>
      <c r="I173" s="163"/>
      <c r="J173" s="166"/>
      <c r="K173" s="163"/>
      <c r="L173" s="163"/>
      <c r="M173" s="163"/>
      <c r="N173" s="163"/>
      <c r="O173" s="163"/>
      <c r="P173" s="163"/>
      <c r="Q173" s="163"/>
      <c r="R173" s="163"/>
      <c r="S173" s="163"/>
      <c r="T173" s="163"/>
      <c r="U173" s="163"/>
      <c r="V173" s="163"/>
      <c r="W173" s="163"/>
      <c r="X173" s="163"/>
      <c r="Y173" s="163"/>
      <c r="Z173" s="163"/>
    </row>
    <row r="174" spans="1:26" ht="12.75" hidden="1" customHeight="1" x14ac:dyDescent="0.2">
      <c r="A174" s="163"/>
      <c r="B174" s="164"/>
      <c r="C174" s="165"/>
      <c r="D174" s="163"/>
      <c r="E174" s="163"/>
      <c r="F174" s="163"/>
      <c r="G174" s="163"/>
      <c r="H174" s="163"/>
      <c r="I174" s="163"/>
      <c r="J174" s="166"/>
      <c r="K174" s="163"/>
      <c r="L174" s="163"/>
      <c r="M174" s="163"/>
      <c r="N174" s="163"/>
      <c r="O174" s="163"/>
      <c r="P174" s="163"/>
      <c r="Q174" s="163"/>
      <c r="R174" s="163"/>
      <c r="S174" s="163"/>
      <c r="T174" s="163"/>
      <c r="U174" s="163"/>
      <c r="V174" s="163"/>
      <c r="W174" s="163"/>
      <c r="X174" s="163"/>
      <c r="Y174" s="163"/>
      <c r="Z174" s="163"/>
    </row>
    <row r="175" spans="1:26" ht="12.75" hidden="1" customHeight="1" x14ac:dyDescent="0.2">
      <c r="A175" s="163"/>
      <c r="B175" s="164"/>
      <c r="C175" s="165"/>
      <c r="D175" s="163"/>
      <c r="E175" s="163"/>
      <c r="F175" s="163"/>
      <c r="G175" s="163"/>
      <c r="H175" s="163"/>
      <c r="I175" s="163"/>
      <c r="J175" s="166"/>
      <c r="K175" s="163"/>
      <c r="L175" s="163"/>
      <c r="M175" s="163"/>
      <c r="N175" s="163"/>
      <c r="O175" s="163"/>
      <c r="P175" s="163"/>
      <c r="Q175" s="163"/>
      <c r="R175" s="163"/>
      <c r="S175" s="163"/>
      <c r="T175" s="163"/>
      <c r="U175" s="163"/>
      <c r="V175" s="163"/>
      <c r="W175" s="163"/>
      <c r="X175" s="163"/>
      <c r="Y175" s="163"/>
      <c r="Z175" s="163"/>
    </row>
    <row r="176" spans="1:26" ht="12.75" hidden="1" customHeight="1" x14ac:dyDescent="0.2">
      <c r="A176" s="163"/>
      <c r="B176" s="164"/>
      <c r="C176" s="165"/>
      <c r="D176" s="163"/>
      <c r="E176" s="163"/>
      <c r="F176" s="163"/>
      <c r="G176" s="163"/>
      <c r="H176" s="163"/>
      <c r="I176" s="163"/>
      <c r="J176" s="166"/>
      <c r="K176" s="163"/>
      <c r="L176" s="163"/>
      <c r="M176" s="163"/>
      <c r="N176" s="163"/>
      <c r="O176" s="163"/>
      <c r="P176" s="163"/>
      <c r="Q176" s="163"/>
      <c r="R176" s="163"/>
      <c r="S176" s="163"/>
      <c r="T176" s="163"/>
      <c r="U176" s="163"/>
      <c r="V176" s="163"/>
      <c r="W176" s="163"/>
      <c r="X176" s="163"/>
      <c r="Y176" s="163"/>
      <c r="Z176" s="163"/>
    </row>
    <row r="177" spans="1:26" ht="12.75" hidden="1" customHeight="1" x14ac:dyDescent="0.2">
      <c r="A177" s="163"/>
      <c r="B177" s="164"/>
      <c r="C177" s="165"/>
      <c r="D177" s="163"/>
      <c r="E177" s="163"/>
      <c r="F177" s="163"/>
      <c r="G177" s="163"/>
      <c r="H177" s="163"/>
      <c r="I177" s="163"/>
      <c r="J177" s="166"/>
      <c r="K177" s="163"/>
      <c r="L177" s="163"/>
      <c r="M177" s="163"/>
      <c r="N177" s="163"/>
      <c r="O177" s="163"/>
      <c r="P177" s="163"/>
      <c r="Q177" s="163"/>
      <c r="R177" s="163"/>
      <c r="S177" s="163"/>
      <c r="T177" s="163"/>
      <c r="U177" s="163"/>
      <c r="V177" s="163"/>
      <c r="W177" s="163"/>
      <c r="X177" s="163"/>
      <c r="Y177" s="163"/>
      <c r="Z177" s="163"/>
    </row>
    <row r="178" spans="1:26" ht="12.75" hidden="1" customHeight="1" x14ac:dyDescent="0.2">
      <c r="A178" s="163"/>
      <c r="B178" s="164"/>
      <c r="C178" s="165"/>
      <c r="D178" s="163"/>
      <c r="E178" s="163"/>
      <c r="F178" s="163"/>
      <c r="G178" s="163"/>
      <c r="H178" s="163"/>
      <c r="I178" s="163"/>
      <c r="J178" s="166"/>
      <c r="K178" s="163"/>
      <c r="L178" s="163"/>
      <c r="M178" s="163"/>
      <c r="N178" s="163"/>
      <c r="O178" s="163"/>
      <c r="P178" s="163"/>
      <c r="Q178" s="163"/>
      <c r="R178" s="163"/>
      <c r="S178" s="163"/>
      <c r="T178" s="163"/>
      <c r="U178" s="163"/>
      <c r="V178" s="163"/>
      <c r="W178" s="163"/>
      <c r="X178" s="163"/>
      <c r="Y178" s="163"/>
      <c r="Z178" s="163"/>
    </row>
    <row r="179" spans="1:26" ht="12.75" hidden="1" customHeight="1" x14ac:dyDescent="0.2">
      <c r="A179" s="163"/>
      <c r="B179" s="164"/>
      <c r="C179" s="165"/>
      <c r="D179" s="163"/>
      <c r="E179" s="163"/>
      <c r="F179" s="163"/>
      <c r="G179" s="163"/>
      <c r="H179" s="163"/>
      <c r="I179" s="163"/>
      <c r="J179" s="166"/>
      <c r="K179" s="163"/>
      <c r="L179" s="163"/>
      <c r="M179" s="163"/>
      <c r="N179" s="163"/>
      <c r="O179" s="163"/>
      <c r="P179" s="163"/>
      <c r="Q179" s="163"/>
      <c r="R179" s="163"/>
      <c r="S179" s="163"/>
      <c r="T179" s="163"/>
      <c r="U179" s="163"/>
      <c r="V179" s="163"/>
      <c r="W179" s="163"/>
      <c r="X179" s="163"/>
      <c r="Y179" s="163"/>
      <c r="Z179" s="163"/>
    </row>
    <row r="180" spans="1:26" ht="12.75" hidden="1" customHeight="1" x14ac:dyDescent="0.2">
      <c r="A180" s="163"/>
      <c r="B180" s="164"/>
      <c r="C180" s="165"/>
      <c r="D180" s="163"/>
      <c r="E180" s="163"/>
      <c r="F180" s="163"/>
      <c r="G180" s="163"/>
      <c r="H180" s="163"/>
      <c r="I180" s="163"/>
      <c r="J180" s="166"/>
      <c r="K180" s="163"/>
      <c r="L180" s="163"/>
      <c r="M180" s="163"/>
      <c r="N180" s="163"/>
      <c r="O180" s="163"/>
      <c r="P180" s="163"/>
      <c r="Q180" s="163"/>
      <c r="R180" s="163"/>
      <c r="S180" s="163"/>
      <c r="T180" s="163"/>
      <c r="U180" s="163"/>
      <c r="V180" s="163"/>
      <c r="W180" s="163"/>
      <c r="X180" s="163"/>
      <c r="Y180" s="163"/>
      <c r="Z180" s="163"/>
    </row>
    <row r="181" spans="1:26" ht="12.75" hidden="1" customHeight="1" x14ac:dyDescent="0.2">
      <c r="A181" s="163"/>
      <c r="B181" s="164"/>
      <c r="C181" s="165"/>
      <c r="D181" s="163"/>
      <c r="E181" s="163"/>
      <c r="F181" s="163"/>
      <c r="G181" s="163"/>
      <c r="H181" s="163"/>
      <c r="I181" s="163"/>
      <c r="J181" s="166"/>
      <c r="K181" s="163"/>
      <c r="L181" s="163"/>
      <c r="M181" s="163"/>
      <c r="N181" s="163"/>
      <c r="O181" s="163"/>
      <c r="P181" s="163"/>
      <c r="Q181" s="163"/>
      <c r="R181" s="163"/>
      <c r="S181" s="163"/>
      <c r="T181" s="163"/>
      <c r="U181" s="163"/>
      <c r="V181" s="163"/>
      <c r="W181" s="163"/>
      <c r="X181" s="163"/>
      <c r="Y181" s="163"/>
      <c r="Z181" s="163"/>
    </row>
    <row r="182" spans="1:26" ht="12.75" hidden="1" customHeight="1" x14ac:dyDescent="0.2">
      <c r="A182" s="163"/>
      <c r="B182" s="164"/>
      <c r="C182" s="165"/>
      <c r="D182" s="163"/>
      <c r="E182" s="163"/>
      <c r="F182" s="163"/>
      <c r="G182" s="163"/>
      <c r="H182" s="163"/>
      <c r="I182" s="163"/>
      <c r="J182" s="166"/>
      <c r="K182" s="163"/>
      <c r="L182" s="163"/>
      <c r="M182" s="163"/>
      <c r="N182" s="163"/>
      <c r="O182" s="163"/>
      <c r="P182" s="163"/>
      <c r="Q182" s="163"/>
      <c r="R182" s="163"/>
      <c r="S182" s="163"/>
      <c r="T182" s="163"/>
      <c r="U182" s="163"/>
      <c r="V182" s="163"/>
      <c r="W182" s="163"/>
      <c r="X182" s="163"/>
      <c r="Y182" s="163"/>
      <c r="Z182" s="163"/>
    </row>
    <row r="183" spans="1:26" ht="12.75" hidden="1" customHeight="1" x14ac:dyDescent="0.2">
      <c r="A183" s="163"/>
      <c r="B183" s="164"/>
      <c r="C183" s="165"/>
      <c r="D183" s="163"/>
      <c r="E183" s="163"/>
      <c r="F183" s="163"/>
      <c r="G183" s="163"/>
      <c r="H183" s="163"/>
      <c r="I183" s="163"/>
      <c r="J183" s="166"/>
      <c r="K183" s="163"/>
      <c r="L183" s="163"/>
      <c r="M183" s="163"/>
      <c r="N183" s="163"/>
      <c r="O183" s="163"/>
      <c r="P183" s="163"/>
      <c r="Q183" s="163"/>
      <c r="R183" s="163"/>
      <c r="S183" s="163"/>
      <c r="T183" s="163"/>
      <c r="U183" s="163"/>
      <c r="V183" s="163"/>
      <c r="W183" s="163"/>
      <c r="X183" s="163"/>
      <c r="Y183" s="163"/>
      <c r="Z183" s="163"/>
    </row>
    <row r="184" spans="1:26" ht="12.75" hidden="1" customHeight="1" x14ac:dyDescent="0.2">
      <c r="A184" s="163"/>
      <c r="B184" s="164"/>
      <c r="C184" s="165"/>
      <c r="D184" s="163"/>
      <c r="E184" s="163"/>
      <c r="F184" s="163"/>
      <c r="G184" s="163"/>
      <c r="H184" s="163"/>
      <c r="I184" s="163"/>
      <c r="J184" s="166"/>
      <c r="K184" s="163"/>
      <c r="L184" s="163"/>
      <c r="M184" s="163"/>
      <c r="N184" s="163"/>
      <c r="O184" s="163"/>
      <c r="P184" s="163"/>
      <c r="Q184" s="163"/>
      <c r="R184" s="163"/>
      <c r="S184" s="163"/>
      <c r="T184" s="163"/>
      <c r="U184" s="163"/>
      <c r="V184" s="163"/>
      <c r="W184" s="163"/>
      <c r="X184" s="163"/>
      <c r="Y184" s="163"/>
      <c r="Z184" s="163"/>
    </row>
    <row r="185" spans="1:26" ht="12.75" hidden="1" customHeight="1" x14ac:dyDescent="0.2">
      <c r="A185" s="163"/>
      <c r="B185" s="164"/>
      <c r="C185" s="165"/>
      <c r="D185" s="163"/>
      <c r="E185" s="163"/>
      <c r="F185" s="163"/>
      <c r="G185" s="163"/>
      <c r="H185" s="163"/>
      <c r="I185" s="163"/>
      <c r="J185" s="166"/>
      <c r="K185" s="163"/>
      <c r="L185" s="163"/>
      <c r="M185" s="163"/>
      <c r="N185" s="163"/>
      <c r="O185" s="163"/>
      <c r="P185" s="163"/>
      <c r="Q185" s="163"/>
      <c r="R185" s="163"/>
      <c r="S185" s="163"/>
      <c r="T185" s="163"/>
      <c r="U185" s="163"/>
      <c r="V185" s="163"/>
      <c r="W185" s="163"/>
      <c r="X185" s="163"/>
      <c r="Y185" s="163"/>
      <c r="Z185" s="163"/>
    </row>
    <row r="186" spans="1:26" ht="12.75" hidden="1" customHeight="1" x14ac:dyDescent="0.2">
      <c r="A186" s="163"/>
      <c r="B186" s="164"/>
      <c r="C186" s="165"/>
      <c r="D186" s="163"/>
      <c r="E186" s="163"/>
      <c r="F186" s="163"/>
      <c r="G186" s="163"/>
      <c r="H186" s="163"/>
      <c r="I186" s="163"/>
      <c r="J186" s="166"/>
      <c r="K186" s="163"/>
      <c r="L186" s="163"/>
      <c r="M186" s="163"/>
      <c r="N186" s="163"/>
      <c r="O186" s="163"/>
      <c r="P186" s="163"/>
      <c r="Q186" s="163"/>
      <c r="R186" s="163"/>
      <c r="S186" s="163"/>
      <c r="T186" s="163"/>
      <c r="U186" s="163"/>
      <c r="V186" s="163"/>
      <c r="W186" s="163"/>
      <c r="X186" s="163"/>
      <c r="Y186" s="163"/>
      <c r="Z186" s="163"/>
    </row>
    <row r="187" spans="1:26" ht="12.75" hidden="1" customHeight="1" x14ac:dyDescent="0.2">
      <c r="A187" s="163"/>
      <c r="B187" s="164"/>
      <c r="C187" s="165"/>
      <c r="D187" s="163"/>
      <c r="E187" s="163"/>
      <c r="F187" s="163"/>
      <c r="G187" s="163"/>
      <c r="H187" s="163"/>
      <c r="I187" s="163"/>
      <c r="J187" s="166"/>
      <c r="K187" s="163"/>
      <c r="L187" s="163"/>
      <c r="M187" s="163"/>
      <c r="N187" s="163"/>
      <c r="O187" s="163"/>
      <c r="P187" s="163"/>
      <c r="Q187" s="163"/>
      <c r="R187" s="163"/>
      <c r="S187" s="163"/>
      <c r="T187" s="163"/>
      <c r="U187" s="163"/>
      <c r="V187" s="163"/>
      <c r="W187" s="163"/>
      <c r="X187" s="163"/>
      <c r="Y187" s="163"/>
      <c r="Z187" s="163"/>
    </row>
    <row r="188" spans="1:26" ht="12.75" hidden="1" customHeight="1" x14ac:dyDescent="0.2">
      <c r="A188" s="163"/>
      <c r="B188" s="164"/>
      <c r="C188" s="165"/>
      <c r="D188" s="163"/>
      <c r="E188" s="163"/>
      <c r="F188" s="163"/>
      <c r="G188" s="163"/>
      <c r="H188" s="163"/>
      <c r="I188" s="163"/>
      <c r="J188" s="166"/>
      <c r="K188" s="163"/>
      <c r="L188" s="163"/>
      <c r="M188" s="163"/>
      <c r="N188" s="163"/>
      <c r="O188" s="163"/>
      <c r="P188" s="163"/>
      <c r="Q188" s="163"/>
      <c r="R188" s="163"/>
      <c r="S188" s="163"/>
      <c r="T188" s="163"/>
      <c r="U188" s="163"/>
      <c r="V188" s="163"/>
      <c r="W188" s="163"/>
      <c r="X188" s="163"/>
      <c r="Y188" s="163"/>
      <c r="Z188" s="163"/>
    </row>
    <row r="189" spans="1:26" ht="12.75" hidden="1" customHeight="1" x14ac:dyDescent="0.2">
      <c r="A189" s="163"/>
      <c r="B189" s="164"/>
      <c r="C189" s="165"/>
      <c r="D189" s="163"/>
      <c r="E189" s="163"/>
      <c r="F189" s="163"/>
      <c r="G189" s="163"/>
      <c r="H189" s="163"/>
      <c r="I189" s="163"/>
      <c r="J189" s="166"/>
      <c r="K189" s="163"/>
      <c r="L189" s="163"/>
      <c r="M189" s="163"/>
      <c r="N189" s="163"/>
      <c r="O189" s="163"/>
      <c r="P189" s="163"/>
      <c r="Q189" s="163"/>
      <c r="R189" s="163"/>
      <c r="S189" s="163"/>
      <c r="T189" s="163"/>
      <c r="U189" s="163"/>
      <c r="V189" s="163"/>
      <c r="W189" s="163"/>
      <c r="X189" s="163"/>
      <c r="Y189" s="163"/>
      <c r="Z189" s="163"/>
    </row>
    <row r="190" spans="1:26" ht="12.75" hidden="1" customHeight="1" x14ac:dyDescent="0.2">
      <c r="A190" s="163"/>
      <c r="B190" s="164"/>
      <c r="C190" s="165"/>
      <c r="D190" s="163"/>
      <c r="E190" s="163"/>
      <c r="F190" s="163"/>
      <c r="G190" s="163"/>
      <c r="H190" s="163"/>
      <c r="I190" s="163"/>
      <c r="J190" s="166"/>
      <c r="K190" s="163"/>
      <c r="L190" s="163"/>
      <c r="M190" s="163"/>
      <c r="N190" s="163"/>
      <c r="O190" s="163"/>
      <c r="P190" s="163"/>
      <c r="Q190" s="163"/>
      <c r="R190" s="163"/>
      <c r="S190" s="163"/>
      <c r="T190" s="163"/>
      <c r="U190" s="163"/>
      <c r="V190" s="163"/>
      <c r="W190" s="163"/>
      <c r="X190" s="163"/>
      <c r="Y190" s="163"/>
      <c r="Z190" s="163"/>
    </row>
    <row r="191" spans="1:26" ht="12.75" hidden="1" customHeight="1" x14ac:dyDescent="0.2">
      <c r="A191" s="163"/>
      <c r="B191" s="164"/>
      <c r="C191" s="165"/>
      <c r="D191" s="163"/>
      <c r="E191" s="163"/>
      <c r="F191" s="163"/>
      <c r="G191" s="163"/>
      <c r="H191" s="163"/>
      <c r="I191" s="163"/>
      <c r="J191" s="166"/>
      <c r="K191" s="163"/>
      <c r="L191" s="163"/>
      <c r="M191" s="163"/>
      <c r="N191" s="163"/>
      <c r="O191" s="163"/>
      <c r="P191" s="163"/>
      <c r="Q191" s="163"/>
      <c r="R191" s="163"/>
      <c r="S191" s="163"/>
      <c r="T191" s="163"/>
      <c r="U191" s="163"/>
      <c r="V191" s="163"/>
      <c r="W191" s="163"/>
      <c r="X191" s="163"/>
      <c r="Y191" s="163"/>
      <c r="Z191" s="163"/>
    </row>
    <row r="192" spans="1:26" ht="12.75" hidden="1" customHeight="1" x14ac:dyDescent="0.2">
      <c r="A192" s="163"/>
      <c r="B192" s="164"/>
      <c r="C192" s="165"/>
      <c r="D192" s="163"/>
      <c r="E192" s="163"/>
      <c r="F192" s="163"/>
      <c r="G192" s="163"/>
      <c r="H192" s="163"/>
      <c r="I192" s="163"/>
      <c r="J192" s="166"/>
      <c r="K192" s="163"/>
      <c r="L192" s="163"/>
      <c r="M192" s="163"/>
      <c r="N192" s="163"/>
      <c r="O192" s="163"/>
      <c r="P192" s="163"/>
      <c r="Q192" s="163"/>
      <c r="R192" s="163"/>
      <c r="S192" s="163"/>
      <c r="T192" s="163"/>
      <c r="U192" s="163"/>
      <c r="V192" s="163"/>
      <c r="W192" s="163"/>
      <c r="X192" s="163"/>
      <c r="Y192" s="163"/>
      <c r="Z192" s="163"/>
    </row>
    <row r="193" spans="1:26" ht="12.75" hidden="1" customHeight="1" x14ac:dyDescent="0.2">
      <c r="A193" s="163"/>
      <c r="B193" s="164"/>
      <c r="C193" s="165"/>
      <c r="D193" s="163"/>
      <c r="E193" s="163"/>
      <c r="F193" s="163"/>
      <c r="G193" s="163"/>
      <c r="H193" s="163"/>
      <c r="I193" s="163"/>
      <c r="J193" s="166"/>
      <c r="K193" s="163"/>
      <c r="L193" s="163"/>
      <c r="M193" s="163"/>
      <c r="N193" s="163"/>
      <c r="O193" s="163"/>
      <c r="P193" s="163"/>
      <c r="Q193" s="163"/>
      <c r="R193" s="163"/>
      <c r="S193" s="163"/>
      <c r="T193" s="163"/>
      <c r="U193" s="163"/>
      <c r="V193" s="163"/>
      <c r="W193" s="163"/>
      <c r="X193" s="163"/>
      <c r="Y193" s="163"/>
      <c r="Z193" s="163"/>
    </row>
    <row r="194" spans="1:26" ht="12.75" hidden="1" customHeight="1" x14ac:dyDescent="0.2">
      <c r="A194" s="163"/>
      <c r="B194" s="164"/>
      <c r="C194" s="165"/>
      <c r="D194" s="163"/>
      <c r="E194" s="163"/>
      <c r="F194" s="163"/>
      <c r="G194" s="163"/>
      <c r="H194" s="163"/>
      <c r="I194" s="163"/>
      <c r="J194" s="166"/>
      <c r="K194" s="163"/>
      <c r="L194" s="163"/>
      <c r="M194" s="163"/>
      <c r="N194" s="163"/>
      <c r="O194" s="163"/>
      <c r="P194" s="163"/>
      <c r="Q194" s="163"/>
      <c r="R194" s="163"/>
      <c r="S194" s="163"/>
      <c r="T194" s="163"/>
      <c r="U194" s="163"/>
      <c r="V194" s="163"/>
      <c r="W194" s="163"/>
      <c r="X194" s="163"/>
      <c r="Y194" s="163"/>
      <c r="Z194" s="163"/>
    </row>
    <row r="195" spans="1:26" ht="12.75" hidden="1" customHeight="1" x14ac:dyDescent="0.2">
      <c r="A195" s="163"/>
      <c r="B195" s="164"/>
      <c r="C195" s="165"/>
      <c r="D195" s="163"/>
      <c r="E195" s="163"/>
      <c r="F195" s="163"/>
      <c r="G195" s="163"/>
      <c r="H195" s="163"/>
      <c r="I195" s="163"/>
      <c r="J195" s="166"/>
      <c r="K195" s="163"/>
      <c r="L195" s="163"/>
      <c r="M195" s="163"/>
      <c r="N195" s="163"/>
      <c r="O195" s="163"/>
      <c r="P195" s="163"/>
      <c r="Q195" s="163"/>
      <c r="R195" s="163"/>
      <c r="S195" s="163"/>
      <c r="T195" s="163"/>
      <c r="U195" s="163"/>
      <c r="V195" s="163"/>
      <c r="W195" s="163"/>
      <c r="X195" s="163"/>
      <c r="Y195" s="163"/>
      <c r="Z195" s="163"/>
    </row>
    <row r="196" spans="1:26" ht="12.75" hidden="1" customHeight="1" x14ac:dyDescent="0.2">
      <c r="A196" s="163"/>
      <c r="B196" s="164"/>
      <c r="C196" s="165"/>
      <c r="D196" s="163"/>
      <c r="E196" s="163"/>
      <c r="F196" s="163"/>
      <c r="G196" s="163"/>
      <c r="H196" s="163"/>
      <c r="I196" s="163"/>
      <c r="J196" s="166"/>
      <c r="K196" s="163"/>
      <c r="L196" s="163"/>
      <c r="M196" s="163"/>
      <c r="N196" s="163"/>
      <c r="O196" s="163"/>
      <c r="P196" s="163"/>
      <c r="Q196" s="163"/>
      <c r="R196" s="163"/>
      <c r="S196" s="163"/>
      <c r="T196" s="163"/>
      <c r="U196" s="163"/>
      <c r="V196" s="163"/>
      <c r="W196" s="163"/>
      <c r="X196" s="163"/>
      <c r="Y196" s="163"/>
      <c r="Z196" s="163"/>
    </row>
    <row r="197" spans="1:26" ht="12.75" hidden="1" customHeight="1" x14ac:dyDescent="0.2">
      <c r="A197" s="163"/>
      <c r="B197" s="164"/>
      <c r="C197" s="165"/>
      <c r="D197" s="163"/>
      <c r="E197" s="163"/>
      <c r="F197" s="163"/>
      <c r="G197" s="163"/>
      <c r="H197" s="163"/>
      <c r="I197" s="163"/>
      <c r="J197" s="166"/>
      <c r="K197" s="163"/>
      <c r="L197" s="163"/>
      <c r="M197" s="163"/>
      <c r="N197" s="163"/>
      <c r="O197" s="163"/>
      <c r="P197" s="163"/>
      <c r="Q197" s="163"/>
      <c r="R197" s="163"/>
      <c r="S197" s="163"/>
      <c r="T197" s="163"/>
      <c r="U197" s="163"/>
      <c r="V197" s="163"/>
      <c r="W197" s="163"/>
      <c r="X197" s="163"/>
      <c r="Y197" s="163"/>
      <c r="Z197" s="163"/>
    </row>
    <row r="198" spans="1:26" ht="12.75" hidden="1" customHeight="1" x14ac:dyDescent="0.2">
      <c r="A198" s="163"/>
      <c r="B198" s="164"/>
      <c r="C198" s="165"/>
      <c r="D198" s="163"/>
      <c r="E198" s="163"/>
      <c r="F198" s="163"/>
      <c r="G198" s="163"/>
      <c r="H198" s="163"/>
      <c r="I198" s="163"/>
      <c r="J198" s="166"/>
      <c r="K198" s="163"/>
      <c r="L198" s="163"/>
      <c r="M198" s="163"/>
      <c r="N198" s="163"/>
      <c r="O198" s="163"/>
      <c r="P198" s="163"/>
      <c r="Q198" s="163"/>
      <c r="R198" s="163"/>
      <c r="S198" s="163"/>
      <c r="T198" s="163"/>
      <c r="U198" s="163"/>
      <c r="V198" s="163"/>
      <c r="W198" s="163"/>
      <c r="X198" s="163"/>
      <c r="Y198" s="163"/>
      <c r="Z198" s="163"/>
    </row>
    <row r="199" spans="1:26" ht="12.75" hidden="1" customHeight="1" x14ac:dyDescent="0.2">
      <c r="A199" s="163"/>
      <c r="B199" s="164"/>
      <c r="C199" s="165"/>
      <c r="D199" s="163"/>
      <c r="E199" s="163"/>
      <c r="F199" s="163"/>
      <c r="G199" s="163"/>
      <c r="H199" s="163"/>
      <c r="I199" s="163"/>
      <c r="J199" s="166"/>
      <c r="K199" s="163"/>
      <c r="L199" s="163"/>
      <c r="M199" s="163"/>
      <c r="N199" s="163"/>
      <c r="O199" s="163"/>
      <c r="P199" s="163"/>
      <c r="Q199" s="163"/>
      <c r="R199" s="163"/>
      <c r="S199" s="163"/>
      <c r="T199" s="163"/>
      <c r="U199" s="163"/>
      <c r="V199" s="163"/>
      <c r="W199" s="163"/>
      <c r="X199" s="163"/>
      <c r="Y199" s="163"/>
      <c r="Z199" s="163"/>
    </row>
    <row r="200" spans="1:26" ht="12.75" hidden="1" customHeight="1" x14ac:dyDescent="0.2">
      <c r="A200" s="163"/>
      <c r="B200" s="164"/>
      <c r="C200" s="165"/>
      <c r="D200" s="163"/>
      <c r="E200" s="163"/>
      <c r="F200" s="163"/>
      <c r="G200" s="163"/>
      <c r="H200" s="163"/>
      <c r="I200" s="163"/>
      <c r="J200" s="166"/>
      <c r="K200" s="163"/>
      <c r="L200" s="163"/>
      <c r="M200" s="163"/>
      <c r="N200" s="163"/>
      <c r="O200" s="163"/>
      <c r="P200" s="163"/>
      <c r="Q200" s="163"/>
      <c r="R200" s="163"/>
      <c r="S200" s="163"/>
      <c r="T200" s="163"/>
      <c r="U200" s="163"/>
      <c r="V200" s="163"/>
      <c r="W200" s="163"/>
      <c r="X200" s="163"/>
      <c r="Y200" s="163"/>
      <c r="Z200" s="163"/>
    </row>
    <row r="201" spans="1:26" ht="12.75" hidden="1" customHeight="1" x14ac:dyDescent="0.2">
      <c r="A201" s="163"/>
      <c r="B201" s="164"/>
      <c r="C201" s="165"/>
      <c r="D201" s="163"/>
      <c r="E201" s="163"/>
      <c r="F201" s="163"/>
      <c r="G201" s="163"/>
      <c r="H201" s="163"/>
      <c r="I201" s="163"/>
      <c r="J201" s="166"/>
      <c r="K201" s="163"/>
      <c r="L201" s="163"/>
      <c r="M201" s="163"/>
      <c r="N201" s="163"/>
      <c r="O201" s="163"/>
      <c r="P201" s="163"/>
      <c r="Q201" s="163"/>
      <c r="R201" s="163"/>
      <c r="S201" s="163"/>
      <c r="T201" s="163"/>
      <c r="U201" s="163"/>
      <c r="V201" s="163"/>
      <c r="W201" s="163"/>
      <c r="X201" s="163"/>
      <c r="Y201" s="163"/>
      <c r="Z201" s="163"/>
    </row>
    <row r="202" spans="1:26" ht="12.75" hidden="1" customHeight="1" x14ac:dyDescent="0.2">
      <c r="A202" s="163"/>
      <c r="B202" s="164"/>
      <c r="C202" s="165"/>
      <c r="D202" s="163"/>
      <c r="E202" s="163"/>
      <c r="F202" s="163"/>
      <c r="G202" s="163"/>
      <c r="H202" s="163"/>
      <c r="I202" s="163"/>
      <c r="J202" s="166"/>
      <c r="K202" s="163"/>
      <c r="L202" s="163"/>
      <c r="M202" s="163"/>
      <c r="N202" s="163"/>
      <c r="O202" s="163"/>
      <c r="P202" s="163"/>
      <c r="Q202" s="163"/>
      <c r="R202" s="163"/>
      <c r="S202" s="163"/>
      <c r="T202" s="163"/>
      <c r="U202" s="163"/>
      <c r="V202" s="163"/>
      <c r="W202" s="163"/>
      <c r="X202" s="163"/>
      <c r="Y202" s="163"/>
      <c r="Z202" s="163"/>
    </row>
    <row r="203" spans="1:26" ht="12.75" hidden="1" customHeight="1" x14ac:dyDescent="0.2">
      <c r="A203" s="163"/>
      <c r="B203" s="164"/>
      <c r="C203" s="165"/>
      <c r="D203" s="163"/>
      <c r="E203" s="163"/>
      <c r="F203" s="163"/>
      <c r="G203" s="163"/>
      <c r="H203" s="163"/>
      <c r="I203" s="163"/>
      <c r="J203" s="166"/>
      <c r="K203" s="163"/>
      <c r="L203" s="163"/>
      <c r="M203" s="163"/>
      <c r="N203" s="163"/>
      <c r="O203" s="163"/>
      <c r="P203" s="163"/>
      <c r="Q203" s="163"/>
      <c r="R203" s="163"/>
      <c r="S203" s="163"/>
      <c r="T203" s="163"/>
      <c r="U203" s="163"/>
      <c r="V203" s="163"/>
      <c r="W203" s="163"/>
      <c r="X203" s="163"/>
      <c r="Y203" s="163"/>
      <c r="Z203" s="163"/>
    </row>
    <row r="204" spans="1:26" ht="12.75" hidden="1" customHeight="1" x14ac:dyDescent="0.2">
      <c r="A204" s="163"/>
      <c r="B204" s="164"/>
      <c r="C204" s="165"/>
      <c r="D204" s="163"/>
      <c r="E204" s="163"/>
      <c r="F204" s="163"/>
      <c r="G204" s="163"/>
      <c r="H204" s="163"/>
      <c r="I204" s="163"/>
      <c r="J204" s="166"/>
      <c r="K204" s="163"/>
      <c r="L204" s="163"/>
      <c r="M204" s="163"/>
      <c r="N204" s="163"/>
      <c r="O204" s="163"/>
      <c r="P204" s="163"/>
      <c r="Q204" s="163"/>
      <c r="R204" s="163"/>
      <c r="S204" s="163"/>
      <c r="T204" s="163"/>
      <c r="U204" s="163"/>
      <c r="V204" s="163"/>
      <c r="W204" s="163"/>
      <c r="X204" s="163"/>
      <c r="Y204" s="163"/>
      <c r="Z204" s="163"/>
    </row>
    <row r="205" spans="1:26" ht="12.75" hidden="1" customHeight="1" x14ac:dyDescent="0.2">
      <c r="A205" s="163"/>
      <c r="B205" s="164"/>
      <c r="C205" s="165"/>
      <c r="D205" s="163"/>
      <c r="E205" s="163"/>
      <c r="F205" s="163"/>
      <c r="G205" s="163"/>
      <c r="H205" s="163"/>
      <c r="I205" s="163"/>
      <c r="J205" s="166"/>
      <c r="K205" s="163"/>
      <c r="L205" s="163"/>
      <c r="M205" s="163"/>
      <c r="N205" s="163"/>
      <c r="O205" s="163"/>
      <c r="P205" s="163"/>
      <c r="Q205" s="163"/>
      <c r="R205" s="163"/>
      <c r="S205" s="163"/>
      <c r="T205" s="163"/>
      <c r="U205" s="163"/>
      <c r="V205" s="163"/>
      <c r="W205" s="163"/>
      <c r="X205" s="163"/>
      <c r="Y205" s="163"/>
      <c r="Z205" s="163"/>
    </row>
    <row r="206" spans="1:26" ht="12.75" hidden="1" customHeight="1" x14ac:dyDescent="0.2">
      <c r="A206" s="163"/>
      <c r="B206" s="164"/>
      <c r="C206" s="165"/>
      <c r="D206" s="163"/>
      <c r="E206" s="163"/>
      <c r="F206" s="163"/>
      <c r="G206" s="163"/>
      <c r="H206" s="163"/>
      <c r="I206" s="163"/>
      <c r="J206" s="166"/>
      <c r="K206" s="163"/>
      <c r="L206" s="163"/>
      <c r="M206" s="163"/>
      <c r="N206" s="163"/>
      <c r="O206" s="163"/>
      <c r="P206" s="163"/>
      <c r="Q206" s="163"/>
      <c r="R206" s="163"/>
      <c r="S206" s="163"/>
      <c r="T206" s="163"/>
      <c r="U206" s="163"/>
      <c r="V206" s="163"/>
      <c r="W206" s="163"/>
      <c r="X206" s="163"/>
      <c r="Y206" s="163"/>
      <c r="Z206" s="163"/>
    </row>
    <row r="207" spans="1:26" ht="12.75" hidden="1" customHeight="1" x14ac:dyDescent="0.2">
      <c r="A207" s="163"/>
      <c r="B207" s="164"/>
      <c r="C207" s="165"/>
      <c r="D207" s="163"/>
      <c r="E207" s="163"/>
      <c r="F207" s="163"/>
      <c r="G207" s="163"/>
      <c r="H207" s="163"/>
      <c r="I207" s="163"/>
      <c r="J207" s="166"/>
      <c r="K207" s="163"/>
      <c r="L207" s="163"/>
      <c r="M207" s="163"/>
      <c r="N207" s="163"/>
      <c r="O207" s="163"/>
      <c r="P207" s="163"/>
      <c r="Q207" s="163"/>
      <c r="R207" s="163"/>
      <c r="S207" s="163"/>
      <c r="T207" s="163"/>
      <c r="U207" s="163"/>
      <c r="V207" s="163"/>
      <c r="W207" s="163"/>
      <c r="X207" s="163"/>
      <c r="Y207" s="163"/>
      <c r="Z207" s="163"/>
    </row>
    <row r="208" spans="1:26" ht="12.75" hidden="1" customHeight="1" x14ac:dyDescent="0.2">
      <c r="A208" s="163"/>
      <c r="B208" s="164"/>
      <c r="C208" s="165"/>
      <c r="D208" s="163"/>
      <c r="E208" s="163"/>
      <c r="F208" s="163"/>
      <c r="G208" s="163"/>
      <c r="H208" s="163"/>
      <c r="I208" s="163"/>
      <c r="J208" s="166"/>
      <c r="K208" s="163"/>
      <c r="L208" s="163"/>
      <c r="M208" s="163"/>
      <c r="N208" s="163"/>
      <c r="O208" s="163"/>
      <c r="P208" s="163"/>
      <c r="Q208" s="163"/>
      <c r="R208" s="163"/>
      <c r="S208" s="163"/>
      <c r="T208" s="163"/>
      <c r="U208" s="163"/>
      <c r="V208" s="163"/>
      <c r="W208" s="163"/>
      <c r="X208" s="163"/>
      <c r="Y208" s="163"/>
      <c r="Z208" s="163"/>
    </row>
    <row r="209" spans="1:26" ht="12.75" hidden="1" customHeight="1" x14ac:dyDescent="0.2">
      <c r="A209" s="163"/>
      <c r="B209" s="164"/>
      <c r="C209" s="165"/>
      <c r="D209" s="163"/>
      <c r="E209" s="163"/>
      <c r="F209" s="163"/>
      <c r="G209" s="163"/>
      <c r="H209" s="163"/>
      <c r="I209" s="163"/>
      <c r="J209" s="166"/>
      <c r="K209" s="163"/>
      <c r="L209" s="163"/>
      <c r="M209" s="163"/>
      <c r="N209" s="163"/>
      <c r="O209" s="163"/>
      <c r="P209" s="163"/>
      <c r="Q209" s="163"/>
      <c r="R209" s="163"/>
      <c r="S209" s="163"/>
      <c r="T209" s="163"/>
      <c r="U209" s="163"/>
      <c r="V209" s="163"/>
      <c r="W209" s="163"/>
      <c r="X209" s="163"/>
      <c r="Y209" s="163"/>
      <c r="Z209" s="163"/>
    </row>
    <row r="210" spans="1:26" ht="12.75" hidden="1" customHeight="1" x14ac:dyDescent="0.2">
      <c r="A210" s="163"/>
      <c r="B210" s="164"/>
      <c r="C210" s="165"/>
      <c r="D210" s="163"/>
      <c r="E210" s="163"/>
      <c r="F210" s="163"/>
      <c r="G210" s="163"/>
      <c r="H210" s="163"/>
      <c r="I210" s="163"/>
      <c r="J210" s="166"/>
      <c r="K210" s="163"/>
      <c r="L210" s="163"/>
      <c r="M210" s="163"/>
      <c r="N210" s="163"/>
      <c r="O210" s="163"/>
      <c r="P210" s="163"/>
      <c r="Q210" s="163"/>
      <c r="R210" s="163"/>
      <c r="S210" s="163"/>
      <c r="T210" s="163"/>
      <c r="U210" s="163"/>
      <c r="V210" s="163"/>
      <c r="W210" s="163"/>
      <c r="X210" s="163"/>
      <c r="Y210" s="163"/>
      <c r="Z210" s="163"/>
    </row>
    <row r="211" spans="1:26" ht="12.75" hidden="1" customHeight="1" x14ac:dyDescent="0.2">
      <c r="A211" s="163"/>
      <c r="B211" s="164"/>
      <c r="C211" s="165"/>
      <c r="D211" s="163"/>
      <c r="E211" s="163"/>
      <c r="F211" s="163"/>
      <c r="G211" s="163"/>
      <c r="H211" s="163"/>
      <c r="I211" s="163"/>
      <c r="J211" s="166"/>
      <c r="K211" s="163"/>
      <c r="L211" s="163"/>
      <c r="M211" s="163"/>
      <c r="N211" s="163"/>
      <c r="O211" s="163"/>
      <c r="P211" s="163"/>
      <c r="Q211" s="163"/>
      <c r="R211" s="163"/>
      <c r="S211" s="163"/>
      <c r="T211" s="163"/>
      <c r="U211" s="163"/>
      <c r="V211" s="163"/>
      <c r="W211" s="163"/>
      <c r="X211" s="163"/>
      <c r="Y211" s="163"/>
      <c r="Z211" s="163"/>
    </row>
    <row r="212" spans="1:26" ht="12.75" hidden="1" customHeight="1" x14ac:dyDescent="0.2">
      <c r="A212" s="163"/>
      <c r="B212" s="164"/>
      <c r="C212" s="165"/>
      <c r="D212" s="163"/>
      <c r="E212" s="163"/>
      <c r="F212" s="163"/>
      <c r="G212" s="163"/>
      <c r="H212" s="163"/>
      <c r="I212" s="163"/>
      <c r="J212" s="166"/>
      <c r="K212" s="163"/>
      <c r="L212" s="163"/>
      <c r="M212" s="163"/>
      <c r="N212" s="163"/>
      <c r="O212" s="163"/>
      <c r="P212" s="163"/>
      <c r="Q212" s="163"/>
      <c r="R212" s="163"/>
      <c r="S212" s="163"/>
      <c r="T212" s="163"/>
      <c r="U212" s="163"/>
      <c r="V212" s="163"/>
      <c r="W212" s="163"/>
      <c r="X212" s="163"/>
      <c r="Y212" s="163"/>
      <c r="Z212" s="163"/>
    </row>
    <row r="213" spans="1:26" ht="12.75" hidden="1" customHeight="1" x14ac:dyDescent="0.2">
      <c r="A213" s="163"/>
      <c r="B213" s="164"/>
      <c r="C213" s="165"/>
      <c r="D213" s="163"/>
      <c r="E213" s="163"/>
      <c r="F213" s="163"/>
      <c r="G213" s="163"/>
      <c r="H213" s="163"/>
      <c r="I213" s="163"/>
      <c r="J213" s="166"/>
      <c r="K213" s="163"/>
      <c r="L213" s="163"/>
      <c r="M213" s="163"/>
      <c r="N213" s="163"/>
      <c r="O213" s="163"/>
      <c r="P213" s="163"/>
      <c r="Q213" s="163"/>
      <c r="R213" s="163"/>
      <c r="S213" s="163"/>
      <c r="T213" s="163"/>
      <c r="U213" s="163"/>
      <c r="V213" s="163"/>
      <c r="W213" s="163"/>
      <c r="X213" s="163"/>
      <c r="Y213" s="163"/>
      <c r="Z213" s="163"/>
    </row>
    <row r="214" spans="1:26" ht="12.75" hidden="1" customHeight="1" x14ac:dyDescent="0.2">
      <c r="A214" s="163"/>
      <c r="B214" s="164"/>
      <c r="C214" s="165"/>
      <c r="D214" s="163"/>
      <c r="E214" s="163"/>
      <c r="F214" s="163"/>
      <c r="G214" s="163"/>
      <c r="H214" s="163"/>
      <c r="I214" s="163"/>
      <c r="J214" s="166"/>
      <c r="K214" s="163"/>
      <c r="L214" s="163"/>
      <c r="M214" s="163"/>
      <c r="N214" s="163"/>
      <c r="O214" s="163"/>
      <c r="P214" s="163"/>
      <c r="Q214" s="163"/>
      <c r="R214" s="163"/>
      <c r="S214" s="163"/>
      <c r="T214" s="163"/>
      <c r="U214" s="163"/>
      <c r="V214" s="163"/>
      <c r="W214" s="163"/>
      <c r="X214" s="163"/>
      <c r="Y214" s="163"/>
      <c r="Z214" s="163"/>
    </row>
    <row r="215" spans="1:26" ht="12.75" hidden="1" customHeight="1" x14ac:dyDescent="0.2">
      <c r="A215" s="163"/>
      <c r="B215" s="164"/>
      <c r="C215" s="165"/>
      <c r="D215" s="163"/>
      <c r="E215" s="163"/>
      <c r="F215" s="163"/>
      <c r="G215" s="163"/>
      <c r="H215" s="163"/>
      <c r="I215" s="163"/>
      <c r="J215" s="166"/>
      <c r="K215" s="163"/>
      <c r="L215" s="163"/>
      <c r="M215" s="163"/>
      <c r="N215" s="163"/>
      <c r="O215" s="163"/>
      <c r="P215" s="163"/>
      <c r="Q215" s="163"/>
      <c r="R215" s="163"/>
      <c r="S215" s="163"/>
      <c r="T215" s="163"/>
      <c r="U215" s="163"/>
      <c r="V215" s="163"/>
      <c r="W215" s="163"/>
      <c r="X215" s="163"/>
      <c r="Y215" s="163"/>
      <c r="Z215" s="163"/>
    </row>
    <row r="216" spans="1:26" ht="12.75" hidden="1" customHeight="1" x14ac:dyDescent="0.2">
      <c r="A216" s="163"/>
      <c r="B216" s="164"/>
      <c r="C216" s="165"/>
      <c r="D216" s="163"/>
      <c r="E216" s="163"/>
      <c r="F216" s="163"/>
      <c r="G216" s="163"/>
      <c r="H216" s="163"/>
      <c r="I216" s="163"/>
      <c r="J216" s="166"/>
      <c r="K216" s="163"/>
      <c r="L216" s="163"/>
      <c r="M216" s="163"/>
      <c r="N216" s="163"/>
      <c r="O216" s="163"/>
      <c r="P216" s="163"/>
      <c r="Q216" s="163"/>
      <c r="R216" s="163"/>
      <c r="S216" s="163"/>
      <c r="T216" s="163"/>
      <c r="U216" s="163"/>
      <c r="V216" s="163"/>
      <c r="W216" s="163"/>
      <c r="X216" s="163"/>
      <c r="Y216" s="163"/>
      <c r="Z216" s="163"/>
    </row>
    <row r="217" spans="1:26" ht="12.75" hidden="1" customHeight="1" x14ac:dyDescent="0.2">
      <c r="A217" s="163"/>
      <c r="B217" s="164"/>
      <c r="C217" s="165"/>
      <c r="D217" s="163"/>
      <c r="E217" s="163"/>
      <c r="F217" s="163"/>
      <c r="G217" s="163"/>
      <c r="H217" s="163"/>
      <c r="I217" s="163"/>
      <c r="J217" s="166"/>
      <c r="K217" s="163"/>
      <c r="L217" s="163"/>
      <c r="M217" s="163"/>
      <c r="N217" s="163"/>
      <c r="O217" s="163"/>
      <c r="P217" s="163"/>
      <c r="Q217" s="163"/>
      <c r="R217" s="163"/>
      <c r="S217" s="163"/>
      <c r="T217" s="163"/>
      <c r="U217" s="163"/>
      <c r="V217" s="163"/>
      <c r="W217" s="163"/>
      <c r="X217" s="163"/>
      <c r="Y217" s="163"/>
      <c r="Z217" s="163"/>
    </row>
    <row r="218" spans="1:26" ht="12.75" hidden="1" customHeight="1" x14ac:dyDescent="0.2">
      <c r="A218" s="163"/>
      <c r="B218" s="164"/>
      <c r="C218" s="165"/>
      <c r="D218" s="163"/>
      <c r="E218" s="163"/>
      <c r="F218" s="163"/>
      <c r="G218" s="163"/>
      <c r="H218" s="163"/>
      <c r="I218" s="163"/>
      <c r="J218" s="166"/>
      <c r="K218" s="163"/>
      <c r="L218" s="163"/>
      <c r="M218" s="163"/>
      <c r="N218" s="163"/>
      <c r="O218" s="163"/>
      <c r="P218" s="163"/>
      <c r="Q218" s="163"/>
      <c r="R218" s="163"/>
      <c r="S218" s="163"/>
      <c r="T218" s="163"/>
      <c r="U218" s="163"/>
      <c r="V218" s="163"/>
      <c r="W218" s="163"/>
      <c r="X218" s="163"/>
      <c r="Y218" s="163"/>
      <c r="Z218" s="163"/>
    </row>
    <row r="219" spans="1:26" ht="12.75" hidden="1" customHeight="1" x14ac:dyDescent="0.2">
      <c r="A219" s="163"/>
      <c r="B219" s="164"/>
      <c r="C219" s="165"/>
      <c r="D219" s="163"/>
      <c r="E219" s="163"/>
      <c r="F219" s="163"/>
      <c r="G219" s="163"/>
      <c r="H219" s="163"/>
      <c r="I219" s="163"/>
      <c r="J219" s="166"/>
      <c r="K219" s="163"/>
      <c r="L219" s="163"/>
      <c r="M219" s="163"/>
      <c r="N219" s="163"/>
      <c r="O219" s="163"/>
      <c r="P219" s="163"/>
      <c r="Q219" s="163"/>
      <c r="R219" s="163"/>
      <c r="S219" s="163"/>
      <c r="T219" s="163"/>
      <c r="U219" s="163"/>
      <c r="V219" s="163"/>
      <c r="W219" s="163"/>
      <c r="X219" s="163"/>
      <c r="Y219" s="163"/>
      <c r="Z219" s="163"/>
    </row>
    <row r="220" spans="1:26" ht="12.75" hidden="1" customHeight="1" x14ac:dyDescent="0.2">
      <c r="A220" s="163"/>
      <c r="B220" s="164"/>
      <c r="C220" s="165"/>
      <c r="D220" s="163"/>
      <c r="E220" s="163"/>
      <c r="F220" s="163"/>
      <c r="G220" s="163"/>
      <c r="H220" s="163"/>
      <c r="I220" s="163"/>
      <c r="J220" s="166"/>
      <c r="K220" s="163"/>
      <c r="L220" s="163"/>
      <c r="M220" s="163"/>
      <c r="N220" s="163"/>
      <c r="O220" s="163"/>
      <c r="P220" s="163"/>
      <c r="Q220" s="163"/>
      <c r="R220" s="163"/>
      <c r="S220" s="163"/>
      <c r="T220" s="163"/>
      <c r="U220" s="163"/>
      <c r="V220" s="163"/>
      <c r="W220" s="163"/>
      <c r="X220" s="163"/>
      <c r="Y220" s="163"/>
      <c r="Z220" s="163"/>
    </row>
    <row r="221" spans="1:26" ht="12.75" hidden="1" customHeight="1" x14ac:dyDescent="0.2">
      <c r="A221" s="163"/>
      <c r="B221" s="164"/>
      <c r="C221" s="165"/>
      <c r="D221" s="163"/>
      <c r="E221" s="163"/>
      <c r="F221" s="163"/>
      <c r="G221" s="163"/>
      <c r="H221" s="163"/>
      <c r="I221" s="163"/>
      <c r="J221" s="166"/>
      <c r="K221" s="163"/>
      <c r="L221" s="163"/>
      <c r="M221" s="163"/>
      <c r="N221" s="163"/>
      <c r="O221" s="163"/>
      <c r="P221" s="163"/>
      <c r="Q221" s="163"/>
      <c r="R221" s="163"/>
      <c r="S221" s="163"/>
      <c r="T221" s="163"/>
      <c r="U221" s="163"/>
      <c r="V221" s="163"/>
      <c r="W221" s="163"/>
      <c r="X221" s="163"/>
      <c r="Y221" s="163"/>
      <c r="Z221" s="163"/>
    </row>
    <row r="222" spans="1:26" ht="12.75" hidden="1" customHeight="1" x14ac:dyDescent="0.2">
      <c r="A222" s="163"/>
      <c r="B222" s="164"/>
      <c r="C222" s="165"/>
      <c r="D222" s="163"/>
      <c r="E222" s="163"/>
      <c r="F222" s="163"/>
      <c r="G222" s="163"/>
      <c r="H222" s="163"/>
      <c r="I222" s="163"/>
      <c r="J222" s="166"/>
      <c r="K222" s="163"/>
      <c r="L222" s="163"/>
      <c r="M222" s="163"/>
      <c r="N222" s="163"/>
      <c r="O222" s="163"/>
      <c r="P222" s="163"/>
      <c r="Q222" s="163"/>
      <c r="R222" s="163"/>
      <c r="S222" s="163"/>
      <c r="T222" s="163"/>
      <c r="U222" s="163"/>
      <c r="V222" s="163"/>
      <c r="W222" s="163"/>
      <c r="X222" s="163"/>
      <c r="Y222" s="163"/>
      <c r="Z222" s="163"/>
    </row>
    <row r="223" spans="1:26" ht="12.75" hidden="1" customHeight="1" x14ac:dyDescent="0.2">
      <c r="A223" s="163"/>
      <c r="B223" s="164"/>
      <c r="C223" s="165"/>
      <c r="D223" s="163"/>
      <c r="E223" s="163"/>
      <c r="F223" s="163"/>
      <c r="G223" s="163"/>
      <c r="H223" s="163"/>
      <c r="I223" s="163"/>
      <c r="J223" s="166"/>
      <c r="K223" s="163"/>
      <c r="L223" s="163"/>
      <c r="M223" s="163"/>
      <c r="N223" s="163"/>
      <c r="O223" s="163"/>
      <c r="P223" s="163"/>
      <c r="Q223" s="163"/>
      <c r="R223" s="163"/>
      <c r="S223" s="163"/>
      <c r="T223" s="163"/>
      <c r="U223" s="163"/>
      <c r="V223" s="163"/>
      <c r="W223" s="163"/>
      <c r="X223" s="163"/>
      <c r="Y223" s="163"/>
      <c r="Z223" s="163"/>
    </row>
    <row r="224" spans="1:26" ht="12.75" hidden="1" customHeight="1" x14ac:dyDescent="0.2">
      <c r="A224" s="163"/>
      <c r="B224" s="164"/>
      <c r="C224" s="165"/>
      <c r="D224" s="163"/>
      <c r="E224" s="163"/>
      <c r="F224" s="163"/>
      <c r="G224" s="163"/>
      <c r="H224" s="163"/>
      <c r="I224" s="163"/>
      <c r="J224" s="166"/>
      <c r="K224" s="163"/>
      <c r="L224" s="163"/>
      <c r="M224" s="163"/>
      <c r="N224" s="163"/>
      <c r="O224" s="163"/>
      <c r="P224" s="163"/>
      <c r="Q224" s="163"/>
      <c r="R224" s="163"/>
      <c r="S224" s="163"/>
      <c r="T224" s="163"/>
      <c r="U224" s="163"/>
      <c r="V224" s="163"/>
      <c r="W224" s="163"/>
      <c r="X224" s="163"/>
      <c r="Y224" s="163"/>
      <c r="Z224" s="163"/>
    </row>
    <row r="225" spans="1:26" ht="12.75" hidden="1" customHeight="1" x14ac:dyDescent="0.2">
      <c r="A225" s="163"/>
      <c r="B225" s="164"/>
      <c r="C225" s="165"/>
      <c r="D225" s="163"/>
      <c r="E225" s="163"/>
      <c r="F225" s="163"/>
      <c r="G225" s="163"/>
      <c r="H225" s="163"/>
      <c r="I225" s="163"/>
      <c r="J225" s="166"/>
      <c r="K225" s="163"/>
      <c r="L225" s="163"/>
      <c r="M225" s="163"/>
      <c r="N225" s="163"/>
      <c r="O225" s="163"/>
      <c r="P225" s="163"/>
      <c r="Q225" s="163"/>
      <c r="R225" s="163"/>
      <c r="S225" s="163"/>
      <c r="T225" s="163"/>
      <c r="U225" s="163"/>
      <c r="V225" s="163"/>
      <c r="W225" s="163"/>
      <c r="X225" s="163"/>
      <c r="Y225" s="163"/>
      <c r="Z225" s="163"/>
    </row>
    <row r="226" spans="1:26" ht="12.75" hidden="1" customHeight="1" x14ac:dyDescent="0.2">
      <c r="A226" s="163"/>
      <c r="B226" s="164"/>
      <c r="C226" s="165"/>
      <c r="D226" s="163"/>
      <c r="E226" s="163"/>
      <c r="F226" s="163"/>
      <c r="G226" s="163"/>
      <c r="H226" s="163"/>
      <c r="I226" s="163"/>
      <c r="J226" s="166"/>
      <c r="K226" s="163"/>
      <c r="L226" s="163"/>
      <c r="M226" s="163"/>
      <c r="N226" s="163"/>
      <c r="O226" s="163"/>
      <c r="P226" s="163"/>
      <c r="Q226" s="163"/>
      <c r="R226" s="163"/>
      <c r="S226" s="163"/>
      <c r="T226" s="163"/>
      <c r="U226" s="163"/>
      <c r="V226" s="163"/>
      <c r="W226" s="163"/>
      <c r="X226" s="163"/>
      <c r="Y226" s="163"/>
      <c r="Z226" s="163"/>
    </row>
    <row r="227" spans="1:26" ht="12.75" hidden="1" customHeight="1" x14ac:dyDescent="0.2">
      <c r="A227" s="163"/>
      <c r="B227" s="164"/>
      <c r="C227" s="165"/>
      <c r="D227" s="163"/>
      <c r="E227" s="163"/>
      <c r="F227" s="163"/>
      <c r="G227" s="163"/>
      <c r="H227" s="163"/>
      <c r="I227" s="163"/>
      <c r="J227" s="166"/>
      <c r="K227" s="163"/>
      <c r="L227" s="163"/>
      <c r="M227" s="163"/>
      <c r="N227" s="163"/>
      <c r="O227" s="163"/>
      <c r="P227" s="163"/>
      <c r="Q227" s="163"/>
      <c r="R227" s="163"/>
      <c r="S227" s="163"/>
      <c r="T227" s="163"/>
      <c r="U227" s="163"/>
      <c r="V227" s="163"/>
      <c r="W227" s="163"/>
      <c r="X227" s="163"/>
      <c r="Y227" s="163"/>
      <c r="Z227" s="163"/>
    </row>
    <row r="228" spans="1:26" ht="12.75" hidden="1" customHeight="1" x14ac:dyDescent="0.2">
      <c r="A228" s="163"/>
      <c r="B228" s="164"/>
      <c r="C228" s="165"/>
      <c r="D228" s="163"/>
      <c r="E228" s="163"/>
      <c r="F228" s="163"/>
      <c r="G228" s="163"/>
      <c r="H228" s="163"/>
      <c r="I228" s="163"/>
      <c r="J228" s="166"/>
      <c r="K228" s="163"/>
      <c r="L228" s="163"/>
      <c r="M228" s="163"/>
      <c r="N228" s="163"/>
      <c r="O228" s="163"/>
      <c r="P228" s="163"/>
      <c r="Q228" s="163"/>
      <c r="R228" s="163"/>
      <c r="S228" s="163"/>
      <c r="T228" s="163"/>
      <c r="U228" s="163"/>
      <c r="V228" s="163"/>
      <c r="W228" s="163"/>
      <c r="X228" s="163"/>
      <c r="Y228" s="163"/>
      <c r="Z228" s="163"/>
    </row>
    <row r="229" spans="1:26" ht="12.75" hidden="1" customHeight="1" x14ac:dyDescent="0.2">
      <c r="A229" s="163"/>
      <c r="B229" s="164"/>
      <c r="C229" s="165"/>
      <c r="D229" s="163"/>
      <c r="E229" s="163"/>
      <c r="F229" s="163"/>
      <c r="G229" s="163"/>
      <c r="H229" s="163"/>
      <c r="I229" s="163"/>
      <c r="J229" s="166"/>
      <c r="K229" s="163"/>
      <c r="L229" s="163"/>
      <c r="M229" s="163"/>
      <c r="N229" s="163"/>
      <c r="O229" s="163"/>
      <c r="P229" s="163"/>
      <c r="Q229" s="163"/>
      <c r="R229" s="163"/>
      <c r="S229" s="163"/>
      <c r="T229" s="163"/>
      <c r="U229" s="163"/>
      <c r="V229" s="163"/>
      <c r="W229" s="163"/>
      <c r="X229" s="163"/>
      <c r="Y229" s="163"/>
      <c r="Z229" s="163"/>
    </row>
    <row r="230" spans="1:26" ht="12.75" hidden="1" customHeight="1" x14ac:dyDescent="0.2">
      <c r="A230" s="163"/>
      <c r="B230" s="164"/>
      <c r="C230" s="165"/>
      <c r="D230" s="163"/>
      <c r="E230" s="163"/>
      <c r="F230" s="163"/>
      <c r="G230" s="163"/>
      <c r="H230" s="163"/>
      <c r="I230" s="163"/>
      <c r="J230" s="166"/>
      <c r="K230" s="163"/>
      <c r="L230" s="163"/>
      <c r="M230" s="163"/>
      <c r="N230" s="163"/>
      <c r="O230" s="163"/>
      <c r="P230" s="163"/>
      <c r="Q230" s="163"/>
      <c r="R230" s="163"/>
      <c r="S230" s="163"/>
      <c r="T230" s="163"/>
      <c r="U230" s="163"/>
      <c r="V230" s="163"/>
      <c r="W230" s="163"/>
      <c r="X230" s="163"/>
      <c r="Y230" s="163"/>
      <c r="Z230" s="163"/>
    </row>
    <row r="231" spans="1:26" ht="12.75" hidden="1" customHeight="1" x14ac:dyDescent="0.2">
      <c r="A231" s="163"/>
      <c r="B231" s="164"/>
      <c r="C231" s="165"/>
      <c r="D231" s="163"/>
      <c r="E231" s="163"/>
      <c r="F231" s="163"/>
      <c r="G231" s="163"/>
      <c r="H231" s="163"/>
      <c r="I231" s="163"/>
      <c r="J231" s="166"/>
      <c r="K231" s="163"/>
      <c r="L231" s="163"/>
      <c r="M231" s="163"/>
      <c r="N231" s="163"/>
      <c r="O231" s="163"/>
      <c r="P231" s="163"/>
      <c r="Q231" s="163"/>
      <c r="R231" s="163"/>
      <c r="S231" s="163"/>
      <c r="T231" s="163"/>
      <c r="U231" s="163"/>
      <c r="V231" s="163"/>
      <c r="W231" s="163"/>
      <c r="X231" s="163"/>
      <c r="Y231" s="163"/>
      <c r="Z231" s="163"/>
    </row>
    <row r="232" spans="1:26" ht="12.75" hidden="1" customHeight="1" x14ac:dyDescent="0.2">
      <c r="A232" s="163"/>
      <c r="B232" s="164"/>
      <c r="C232" s="165"/>
      <c r="D232" s="163"/>
      <c r="E232" s="163"/>
      <c r="F232" s="163"/>
      <c r="G232" s="163"/>
      <c r="H232" s="163"/>
      <c r="I232" s="163"/>
      <c r="J232" s="166"/>
      <c r="K232" s="163"/>
      <c r="L232" s="163"/>
      <c r="M232" s="163"/>
      <c r="N232" s="163"/>
      <c r="O232" s="163"/>
      <c r="P232" s="163"/>
      <c r="Q232" s="163"/>
      <c r="R232" s="163"/>
      <c r="S232" s="163"/>
      <c r="T232" s="163"/>
      <c r="U232" s="163"/>
      <c r="V232" s="163"/>
      <c r="W232" s="163"/>
      <c r="X232" s="163"/>
      <c r="Y232" s="163"/>
      <c r="Z232" s="163"/>
    </row>
    <row r="233" spans="1:26" ht="12.75" hidden="1" customHeight="1" x14ac:dyDescent="0.2">
      <c r="A233" s="163"/>
      <c r="B233" s="164"/>
      <c r="C233" s="165"/>
      <c r="D233" s="163"/>
      <c r="E233" s="163"/>
      <c r="F233" s="163"/>
      <c r="G233" s="163"/>
      <c r="H233" s="163"/>
      <c r="I233" s="163"/>
      <c r="J233" s="166"/>
      <c r="K233" s="163"/>
      <c r="L233" s="163"/>
      <c r="M233" s="163"/>
      <c r="N233" s="163"/>
      <c r="O233" s="163"/>
      <c r="P233" s="163"/>
      <c r="Q233" s="163"/>
      <c r="R233" s="163"/>
      <c r="S233" s="163"/>
      <c r="T233" s="163"/>
      <c r="U233" s="163"/>
      <c r="V233" s="163"/>
      <c r="W233" s="163"/>
      <c r="X233" s="163"/>
      <c r="Y233" s="163"/>
      <c r="Z233" s="163"/>
    </row>
    <row r="234" spans="1:26" ht="12.75" hidden="1" customHeight="1" x14ac:dyDescent="0.2">
      <c r="A234" s="163"/>
      <c r="B234" s="164"/>
      <c r="C234" s="165"/>
      <c r="D234" s="163"/>
      <c r="E234" s="163"/>
      <c r="F234" s="163"/>
      <c r="G234" s="163"/>
      <c r="H234" s="163"/>
      <c r="I234" s="163"/>
      <c r="J234" s="166"/>
      <c r="K234" s="163"/>
      <c r="L234" s="163"/>
      <c r="M234" s="163"/>
      <c r="N234" s="163"/>
      <c r="O234" s="163"/>
      <c r="P234" s="163"/>
      <c r="Q234" s="163"/>
      <c r="R234" s="163"/>
      <c r="S234" s="163"/>
      <c r="T234" s="163"/>
      <c r="U234" s="163"/>
      <c r="V234" s="163"/>
      <c r="W234" s="163"/>
      <c r="X234" s="163"/>
      <c r="Y234" s="163"/>
      <c r="Z234" s="163"/>
    </row>
    <row r="235" spans="1:26" ht="12.75" hidden="1" customHeight="1" x14ac:dyDescent="0.2">
      <c r="A235" s="163"/>
      <c r="B235" s="164"/>
      <c r="C235" s="165"/>
      <c r="D235" s="163"/>
      <c r="E235" s="163"/>
      <c r="F235" s="163"/>
      <c r="G235" s="163"/>
      <c r="H235" s="163"/>
      <c r="I235" s="163"/>
      <c r="J235" s="166"/>
      <c r="K235" s="163"/>
      <c r="L235" s="163"/>
      <c r="M235" s="163"/>
      <c r="N235" s="163"/>
      <c r="O235" s="163"/>
      <c r="P235" s="163"/>
      <c r="Q235" s="163"/>
      <c r="R235" s="163"/>
      <c r="S235" s="163"/>
      <c r="T235" s="163"/>
      <c r="U235" s="163"/>
      <c r="V235" s="163"/>
      <c r="W235" s="163"/>
      <c r="X235" s="163"/>
      <c r="Y235" s="163"/>
      <c r="Z235" s="163"/>
    </row>
    <row r="236" spans="1:26" ht="12.75" hidden="1" customHeight="1" x14ac:dyDescent="0.2">
      <c r="A236" s="163"/>
      <c r="B236" s="164"/>
      <c r="C236" s="165"/>
      <c r="D236" s="163"/>
      <c r="E236" s="163"/>
      <c r="F236" s="163"/>
      <c r="G236" s="163"/>
      <c r="H236" s="163"/>
      <c r="I236" s="163"/>
      <c r="J236" s="166"/>
      <c r="K236" s="163"/>
      <c r="L236" s="163"/>
      <c r="M236" s="163"/>
      <c r="N236" s="163"/>
      <c r="O236" s="163"/>
      <c r="P236" s="163"/>
      <c r="Q236" s="163"/>
      <c r="R236" s="163"/>
      <c r="S236" s="163"/>
      <c r="T236" s="163"/>
      <c r="U236" s="163"/>
      <c r="V236" s="163"/>
      <c r="W236" s="163"/>
      <c r="X236" s="163"/>
      <c r="Y236" s="163"/>
      <c r="Z236" s="163"/>
    </row>
    <row r="237" spans="1:26" ht="12.75" hidden="1" customHeight="1" x14ac:dyDescent="0.2">
      <c r="A237" s="163"/>
      <c r="B237" s="164"/>
      <c r="C237" s="165"/>
      <c r="D237" s="163"/>
      <c r="E237" s="163"/>
      <c r="F237" s="163"/>
      <c r="G237" s="163"/>
      <c r="H237" s="163"/>
      <c r="I237" s="163"/>
      <c r="J237" s="166"/>
      <c r="K237" s="163"/>
      <c r="L237" s="163"/>
      <c r="M237" s="163"/>
      <c r="N237" s="163"/>
      <c r="O237" s="163"/>
      <c r="P237" s="163"/>
      <c r="Q237" s="163"/>
      <c r="R237" s="163"/>
      <c r="S237" s="163"/>
      <c r="T237" s="163"/>
      <c r="U237" s="163"/>
      <c r="V237" s="163"/>
      <c r="W237" s="163"/>
      <c r="X237" s="163"/>
      <c r="Y237" s="163"/>
      <c r="Z237" s="163"/>
    </row>
    <row r="238" spans="1:26" ht="12.75" hidden="1" customHeight="1" x14ac:dyDescent="0.2">
      <c r="A238" s="163"/>
      <c r="B238" s="164"/>
      <c r="C238" s="165"/>
      <c r="D238" s="163"/>
      <c r="E238" s="163"/>
      <c r="F238" s="163"/>
      <c r="G238" s="163"/>
      <c r="H238" s="163"/>
      <c r="I238" s="163"/>
      <c r="J238" s="166"/>
      <c r="K238" s="163"/>
      <c r="L238" s="163"/>
      <c r="M238" s="163"/>
      <c r="N238" s="163"/>
      <c r="O238" s="163"/>
      <c r="P238" s="163"/>
      <c r="Q238" s="163"/>
      <c r="R238" s="163"/>
      <c r="S238" s="163"/>
      <c r="T238" s="163"/>
      <c r="U238" s="163"/>
      <c r="V238" s="163"/>
      <c r="W238" s="163"/>
      <c r="X238" s="163"/>
      <c r="Y238" s="163"/>
      <c r="Z238" s="163"/>
    </row>
    <row r="239" spans="1:26" ht="12.75" hidden="1" customHeight="1" x14ac:dyDescent="0.2">
      <c r="A239" s="163"/>
      <c r="B239" s="164"/>
      <c r="C239" s="165"/>
      <c r="D239" s="163"/>
      <c r="E239" s="163"/>
      <c r="F239" s="163"/>
      <c r="G239" s="163"/>
      <c r="H239" s="163"/>
      <c r="I239" s="163"/>
      <c r="J239" s="166"/>
      <c r="K239" s="163"/>
      <c r="L239" s="163"/>
      <c r="M239" s="163"/>
      <c r="N239" s="163"/>
      <c r="O239" s="163"/>
      <c r="P239" s="163"/>
      <c r="Q239" s="163"/>
      <c r="R239" s="163"/>
      <c r="S239" s="163"/>
      <c r="T239" s="163"/>
      <c r="U239" s="163"/>
      <c r="V239" s="163"/>
      <c r="W239" s="163"/>
      <c r="X239" s="163"/>
      <c r="Y239" s="163"/>
      <c r="Z239" s="163"/>
    </row>
    <row r="240" spans="1:26" ht="12.75" hidden="1" customHeight="1" x14ac:dyDescent="0.2">
      <c r="A240" s="163"/>
      <c r="B240" s="164"/>
      <c r="C240" s="165"/>
      <c r="D240" s="163"/>
      <c r="E240" s="163"/>
      <c r="F240" s="163"/>
      <c r="G240" s="163"/>
      <c r="H240" s="163"/>
      <c r="I240" s="163"/>
      <c r="J240" s="166"/>
      <c r="K240" s="163"/>
      <c r="L240" s="163"/>
      <c r="M240" s="163"/>
      <c r="N240" s="163"/>
      <c r="O240" s="163"/>
      <c r="P240" s="163"/>
      <c r="Q240" s="163"/>
      <c r="R240" s="163"/>
      <c r="S240" s="163"/>
      <c r="T240" s="163"/>
      <c r="U240" s="163"/>
      <c r="V240" s="163"/>
      <c r="W240" s="163"/>
      <c r="X240" s="163"/>
      <c r="Y240" s="163"/>
      <c r="Z240" s="163"/>
    </row>
    <row r="241" spans="1:26" ht="12.75" hidden="1" customHeight="1" x14ac:dyDescent="0.2">
      <c r="A241" s="163"/>
      <c r="B241" s="164"/>
      <c r="C241" s="165"/>
      <c r="D241" s="163"/>
      <c r="E241" s="163"/>
      <c r="F241" s="163"/>
      <c r="G241" s="163"/>
      <c r="H241" s="163"/>
      <c r="I241" s="163"/>
      <c r="J241" s="166"/>
      <c r="K241" s="163"/>
      <c r="L241" s="163"/>
      <c r="M241" s="163"/>
      <c r="N241" s="163"/>
      <c r="O241" s="163"/>
      <c r="P241" s="163"/>
      <c r="Q241" s="163"/>
      <c r="R241" s="163"/>
      <c r="S241" s="163"/>
      <c r="T241" s="163"/>
      <c r="U241" s="163"/>
      <c r="V241" s="163"/>
      <c r="W241" s="163"/>
      <c r="X241" s="163"/>
      <c r="Y241" s="163"/>
      <c r="Z241" s="163"/>
    </row>
    <row r="242" spans="1:26" ht="12.75" hidden="1" customHeight="1" x14ac:dyDescent="0.2">
      <c r="A242" s="163"/>
      <c r="B242" s="164"/>
      <c r="C242" s="165"/>
      <c r="D242" s="163"/>
      <c r="E242" s="163"/>
      <c r="F242" s="163"/>
      <c r="G242" s="163"/>
      <c r="H242" s="163"/>
      <c r="I242" s="163"/>
      <c r="J242" s="166"/>
      <c r="K242" s="163"/>
      <c r="L242" s="163"/>
      <c r="M242" s="163"/>
      <c r="N242" s="163"/>
      <c r="O242" s="163"/>
      <c r="P242" s="163"/>
      <c r="Q242" s="163"/>
      <c r="R242" s="163"/>
      <c r="S242" s="163"/>
      <c r="T242" s="163"/>
      <c r="U242" s="163"/>
      <c r="V242" s="163"/>
      <c r="W242" s="163"/>
      <c r="X242" s="163"/>
      <c r="Y242" s="163"/>
      <c r="Z242" s="163"/>
    </row>
    <row r="243" spans="1:26" ht="12.75" hidden="1" customHeight="1" x14ac:dyDescent="0.2">
      <c r="A243" s="163"/>
      <c r="B243" s="164"/>
      <c r="C243" s="165"/>
      <c r="D243" s="163"/>
      <c r="E243" s="163"/>
      <c r="F243" s="163"/>
      <c r="G243" s="163"/>
      <c r="H243" s="163"/>
      <c r="I243" s="163"/>
      <c r="J243" s="166"/>
      <c r="K243" s="163"/>
      <c r="L243" s="163"/>
      <c r="M243" s="163"/>
      <c r="N243" s="163"/>
      <c r="O243" s="163"/>
      <c r="P243" s="163"/>
      <c r="Q243" s="163"/>
      <c r="R243" s="163"/>
      <c r="S243" s="163"/>
      <c r="T243" s="163"/>
      <c r="U243" s="163"/>
      <c r="V243" s="163"/>
      <c r="W243" s="163"/>
      <c r="X243" s="163"/>
      <c r="Y243" s="163"/>
      <c r="Z243" s="163"/>
    </row>
    <row r="244" spans="1:26" ht="12.75" hidden="1" customHeight="1" x14ac:dyDescent="0.2">
      <c r="A244" s="163"/>
      <c r="B244" s="164"/>
      <c r="C244" s="165"/>
      <c r="D244" s="163"/>
      <c r="E244" s="163"/>
      <c r="F244" s="163"/>
      <c r="G244" s="163"/>
      <c r="H244" s="163"/>
      <c r="I244" s="163"/>
      <c r="J244" s="166"/>
      <c r="K244" s="163"/>
      <c r="L244" s="163"/>
      <c r="M244" s="163"/>
      <c r="N244" s="163"/>
      <c r="O244" s="163"/>
      <c r="P244" s="163"/>
      <c r="Q244" s="163"/>
      <c r="R244" s="163"/>
      <c r="S244" s="163"/>
      <c r="T244" s="163"/>
      <c r="U244" s="163"/>
      <c r="V244" s="163"/>
      <c r="W244" s="163"/>
      <c r="X244" s="163"/>
      <c r="Y244" s="163"/>
      <c r="Z244" s="163"/>
    </row>
    <row r="245" spans="1:26" ht="12.75" hidden="1" customHeight="1" x14ac:dyDescent="0.2">
      <c r="A245" s="163"/>
      <c r="B245" s="164"/>
      <c r="C245" s="165"/>
      <c r="D245" s="163"/>
      <c r="E245" s="163"/>
      <c r="F245" s="163"/>
      <c r="G245" s="163"/>
      <c r="H245" s="163"/>
      <c r="I245" s="163"/>
      <c r="J245" s="166"/>
      <c r="K245" s="163"/>
      <c r="L245" s="163"/>
      <c r="M245" s="163"/>
      <c r="N245" s="163"/>
      <c r="O245" s="163"/>
      <c r="P245" s="163"/>
      <c r="Q245" s="163"/>
      <c r="R245" s="163"/>
      <c r="S245" s="163"/>
      <c r="T245" s="163"/>
      <c r="U245" s="163"/>
      <c r="V245" s="163"/>
      <c r="W245" s="163"/>
      <c r="X245" s="163"/>
      <c r="Y245" s="163"/>
      <c r="Z245" s="163"/>
    </row>
    <row r="246" spans="1:26" ht="12.75" hidden="1" customHeight="1" x14ac:dyDescent="0.2">
      <c r="A246" s="163"/>
      <c r="B246" s="164"/>
      <c r="C246" s="165"/>
      <c r="D246" s="163"/>
      <c r="E246" s="163"/>
      <c r="F246" s="163"/>
      <c r="G246" s="163"/>
      <c r="H246" s="163"/>
      <c r="I246" s="163"/>
      <c r="J246" s="166"/>
      <c r="K246" s="163"/>
      <c r="L246" s="163"/>
      <c r="M246" s="163"/>
      <c r="N246" s="163"/>
      <c r="O246" s="163"/>
      <c r="P246" s="163"/>
      <c r="Q246" s="163"/>
      <c r="R246" s="163"/>
      <c r="S246" s="163"/>
      <c r="T246" s="163"/>
      <c r="U246" s="163"/>
      <c r="V246" s="163"/>
      <c r="W246" s="163"/>
      <c r="X246" s="163"/>
      <c r="Y246" s="163"/>
      <c r="Z246" s="163"/>
    </row>
    <row r="247" spans="1:26" ht="12.75" hidden="1" customHeight="1" x14ac:dyDescent="0.2">
      <c r="A247" s="163"/>
      <c r="B247" s="164"/>
      <c r="C247" s="165"/>
      <c r="D247" s="163"/>
      <c r="E247" s="163"/>
      <c r="F247" s="163"/>
      <c r="G247" s="163"/>
      <c r="H247" s="163"/>
      <c r="I247" s="163"/>
      <c r="J247" s="166"/>
      <c r="K247" s="163"/>
      <c r="L247" s="163"/>
      <c r="M247" s="163"/>
      <c r="N247" s="163"/>
      <c r="O247" s="163"/>
      <c r="P247" s="163"/>
      <c r="Q247" s="163"/>
      <c r="R247" s="163"/>
      <c r="S247" s="163"/>
      <c r="T247" s="163"/>
      <c r="U247" s="163"/>
      <c r="V247" s="163"/>
      <c r="W247" s="163"/>
      <c r="X247" s="163"/>
      <c r="Y247" s="163"/>
      <c r="Z247" s="163"/>
    </row>
    <row r="248" spans="1:26" ht="12.75" hidden="1" customHeight="1" x14ac:dyDescent="0.2">
      <c r="A248" s="163"/>
      <c r="B248" s="164"/>
      <c r="C248" s="165"/>
      <c r="D248" s="163"/>
      <c r="E248" s="163"/>
      <c r="F248" s="163"/>
      <c r="G248" s="163"/>
      <c r="H248" s="163"/>
      <c r="I248" s="163"/>
      <c r="J248" s="166"/>
      <c r="K248" s="163"/>
      <c r="L248" s="163"/>
      <c r="M248" s="163"/>
      <c r="N248" s="163"/>
      <c r="O248" s="163"/>
      <c r="P248" s="163"/>
      <c r="Q248" s="163"/>
      <c r="R248" s="163"/>
      <c r="S248" s="163"/>
      <c r="T248" s="163"/>
      <c r="U248" s="163"/>
      <c r="V248" s="163"/>
      <c r="W248" s="163"/>
      <c r="X248" s="163"/>
      <c r="Y248" s="163"/>
      <c r="Z248" s="163"/>
    </row>
    <row r="249" spans="1:26" ht="12.75" hidden="1" customHeight="1" x14ac:dyDescent="0.2">
      <c r="A249" s="163"/>
      <c r="B249" s="164"/>
      <c r="C249" s="165"/>
      <c r="D249" s="163"/>
      <c r="E249" s="163"/>
      <c r="F249" s="163"/>
      <c r="G249" s="163"/>
      <c r="H249" s="163"/>
      <c r="I249" s="163"/>
      <c r="J249" s="166"/>
      <c r="K249" s="163"/>
      <c r="L249" s="163"/>
      <c r="M249" s="163"/>
      <c r="N249" s="163"/>
      <c r="O249" s="163"/>
      <c r="P249" s="163"/>
      <c r="Q249" s="163"/>
      <c r="R249" s="163"/>
      <c r="S249" s="163"/>
      <c r="T249" s="163"/>
      <c r="U249" s="163"/>
      <c r="V249" s="163"/>
      <c r="W249" s="163"/>
      <c r="X249" s="163"/>
      <c r="Y249" s="163"/>
      <c r="Z249" s="163"/>
    </row>
    <row r="250" spans="1:26" ht="12.75" hidden="1" customHeight="1" x14ac:dyDescent="0.2">
      <c r="A250" s="163"/>
      <c r="B250" s="164"/>
      <c r="C250" s="165"/>
      <c r="D250" s="163"/>
      <c r="E250" s="163"/>
      <c r="F250" s="163"/>
      <c r="G250" s="163"/>
      <c r="H250" s="163"/>
      <c r="I250" s="163"/>
      <c r="J250" s="166"/>
      <c r="K250" s="163"/>
      <c r="L250" s="163"/>
      <c r="M250" s="163"/>
      <c r="N250" s="163"/>
      <c r="O250" s="163"/>
      <c r="P250" s="163"/>
      <c r="Q250" s="163"/>
      <c r="R250" s="163"/>
      <c r="S250" s="163"/>
      <c r="T250" s="163"/>
      <c r="U250" s="163"/>
      <c r="V250" s="163"/>
      <c r="W250" s="163"/>
      <c r="X250" s="163"/>
      <c r="Y250" s="163"/>
      <c r="Z250" s="163"/>
    </row>
    <row r="251" spans="1:26" ht="12.75" hidden="1" customHeight="1" x14ac:dyDescent="0.2">
      <c r="A251" s="163"/>
      <c r="B251" s="164"/>
      <c r="C251" s="165"/>
      <c r="D251" s="163"/>
      <c r="E251" s="163"/>
      <c r="F251" s="163"/>
      <c r="G251" s="163"/>
      <c r="H251" s="163"/>
      <c r="I251" s="163"/>
      <c r="J251" s="166"/>
      <c r="K251" s="163"/>
      <c r="L251" s="163"/>
      <c r="M251" s="163"/>
      <c r="N251" s="163"/>
      <c r="O251" s="163"/>
      <c r="P251" s="163"/>
      <c r="Q251" s="163"/>
      <c r="R251" s="163"/>
      <c r="S251" s="163"/>
      <c r="T251" s="163"/>
      <c r="U251" s="163"/>
      <c r="V251" s="163"/>
      <c r="W251" s="163"/>
      <c r="X251" s="163"/>
      <c r="Y251" s="163"/>
      <c r="Z251" s="163"/>
    </row>
    <row r="252" spans="1:26" ht="12.75" hidden="1" customHeight="1" x14ac:dyDescent="0.2">
      <c r="A252" s="163"/>
      <c r="B252" s="164"/>
      <c r="C252" s="165"/>
      <c r="D252" s="163"/>
      <c r="E252" s="163"/>
      <c r="F252" s="163"/>
      <c r="G252" s="163"/>
      <c r="H252" s="163"/>
      <c r="I252" s="163"/>
      <c r="J252" s="166"/>
      <c r="K252" s="163"/>
      <c r="L252" s="163"/>
      <c r="M252" s="163"/>
      <c r="N252" s="163"/>
      <c r="O252" s="163"/>
      <c r="P252" s="163"/>
      <c r="Q252" s="163"/>
      <c r="R252" s="163"/>
      <c r="S252" s="163"/>
      <c r="T252" s="163"/>
      <c r="U252" s="163"/>
      <c r="V252" s="163"/>
      <c r="W252" s="163"/>
      <c r="X252" s="163"/>
      <c r="Y252" s="163"/>
      <c r="Z252" s="163"/>
    </row>
    <row r="253" spans="1:26" ht="12.75" hidden="1" customHeight="1" x14ac:dyDescent="0.2">
      <c r="A253" s="163"/>
      <c r="B253" s="164"/>
      <c r="C253" s="165"/>
      <c r="D253" s="163"/>
      <c r="E253" s="163"/>
      <c r="F253" s="163"/>
      <c r="G253" s="163"/>
      <c r="H253" s="163"/>
      <c r="I253" s="163"/>
      <c r="J253" s="166"/>
      <c r="K253" s="163"/>
      <c r="L253" s="163"/>
      <c r="M253" s="163"/>
      <c r="N253" s="163"/>
      <c r="O253" s="163"/>
      <c r="P253" s="163"/>
      <c r="Q253" s="163"/>
      <c r="R253" s="163"/>
      <c r="S253" s="163"/>
      <c r="T253" s="163"/>
      <c r="U253" s="163"/>
      <c r="V253" s="163"/>
      <c r="W253" s="163"/>
      <c r="X253" s="163"/>
      <c r="Y253" s="163"/>
      <c r="Z253" s="163"/>
    </row>
    <row r="254" spans="1:26" ht="12.75" hidden="1" customHeight="1" x14ac:dyDescent="0.2">
      <c r="A254" s="163"/>
      <c r="B254" s="164"/>
      <c r="C254" s="165"/>
      <c r="D254" s="163"/>
      <c r="E254" s="163"/>
      <c r="F254" s="163"/>
      <c r="G254" s="163"/>
      <c r="H254" s="163"/>
      <c r="I254" s="163"/>
      <c r="J254" s="166"/>
      <c r="K254" s="163"/>
      <c r="L254" s="163"/>
      <c r="M254" s="163"/>
      <c r="N254" s="163"/>
      <c r="O254" s="163"/>
      <c r="P254" s="163"/>
      <c r="Q254" s="163"/>
      <c r="R254" s="163"/>
      <c r="S254" s="163"/>
      <c r="T254" s="163"/>
      <c r="U254" s="163"/>
      <c r="V254" s="163"/>
      <c r="W254" s="163"/>
      <c r="X254" s="163"/>
      <c r="Y254" s="163"/>
      <c r="Z254" s="163"/>
    </row>
    <row r="255" spans="1:26" ht="12.75" hidden="1" customHeight="1" x14ac:dyDescent="0.2">
      <c r="A255" s="163"/>
      <c r="B255" s="164"/>
      <c r="C255" s="165"/>
      <c r="D255" s="163"/>
      <c r="E255" s="163"/>
      <c r="F255" s="163"/>
      <c r="G255" s="163"/>
      <c r="H255" s="163"/>
      <c r="I255" s="163"/>
      <c r="J255" s="166"/>
      <c r="K255" s="163"/>
      <c r="L255" s="163"/>
      <c r="M255" s="163"/>
      <c r="N255" s="163"/>
      <c r="O255" s="163"/>
      <c r="P255" s="163"/>
      <c r="Q255" s="163"/>
      <c r="R255" s="163"/>
      <c r="S255" s="163"/>
      <c r="T255" s="163"/>
      <c r="U255" s="163"/>
      <c r="V255" s="163"/>
      <c r="W255" s="163"/>
      <c r="X255" s="163"/>
      <c r="Y255" s="163"/>
      <c r="Z255" s="163"/>
    </row>
    <row r="256" spans="1:26" ht="12.75" hidden="1" customHeight="1" x14ac:dyDescent="0.2">
      <c r="A256" s="163"/>
      <c r="B256" s="164"/>
      <c r="C256" s="165"/>
      <c r="D256" s="163"/>
      <c r="E256" s="163"/>
      <c r="F256" s="163"/>
      <c r="G256" s="163"/>
      <c r="H256" s="163"/>
      <c r="I256" s="163"/>
      <c r="J256" s="166"/>
      <c r="K256" s="163"/>
      <c r="L256" s="163"/>
      <c r="M256" s="163"/>
      <c r="N256" s="163"/>
      <c r="O256" s="163"/>
      <c r="P256" s="163"/>
      <c r="Q256" s="163"/>
      <c r="R256" s="163"/>
      <c r="S256" s="163"/>
      <c r="T256" s="163"/>
      <c r="U256" s="163"/>
      <c r="V256" s="163"/>
      <c r="W256" s="163"/>
      <c r="X256" s="163"/>
      <c r="Y256" s="163"/>
      <c r="Z256" s="163"/>
    </row>
    <row r="257" spans="1:26" ht="12.75" hidden="1" customHeight="1" x14ac:dyDescent="0.2">
      <c r="A257" s="163"/>
      <c r="B257" s="164"/>
      <c r="C257" s="165"/>
      <c r="D257" s="163"/>
      <c r="E257" s="163"/>
      <c r="F257" s="163"/>
      <c r="G257" s="163"/>
      <c r="H257" s="163"/>
      <c r="I257" s="163"/>
      <c r="J257" s="166"/>
      <c r="K257" s="163"/>
      <c r="L257" s="163"/>
      <c r="M257" s="163"/>
      <c r="N257" s="163"/>
      <c r="O257" s="163"/>
      <c r="P257" s="163"/>
      <c r="Q257" s="163"/>
      <c r="R257" s="163"/>
      <c r="S257" s="163"/>
      <c r="T257" s="163"/>
      <c r="U257" s="163"/>
      <c r="V257" s="163"/>
      <c r="W257" s="163"/>
      <c r="X257" s="163"/>
      <c r="Y257" s="163"/>
      <c r="Z257" s="163"/>
    </row>
    <row r="258" spans="1:26" ht="12.75" hidden="1" customHeight="1" x14ac:dyDescent="0.2">
      <c r="A258" s="163"/>
      <c r="B258" s="164"/>
      <c r="C258" s="165"/>
      <c r="D258" s="163"/>
      <c r="E258" s="163"/>
      <c r="F258" s="163"/>
      <c r="G258" s="163"/>
      <c r="H258" s="163"/>
      <c r="I258" s="163"/>
      <c r="J258" s="166"/>
      <c r="K258" s="163"/>
      <c r="L258" s="163"/>
      <c r="M258" s="163"/>
      <c r="N258" s="163"/>
      <c r="O258" s="163"/>
      <c r="P258" s="163"/>
      <c r="Q258" s="163"/>
      <c r="R258" s="163"/>
      <c r="S258" s="163"/>
      <c r="T258" s="163"/>
      <c r="U258" s="163"/>
      <c r="V258" s="163"/>
      <c r="W258" s="163"/>
      <c r="X258" s="163"/>
      <c r="Y258" s="163"/>
      <c r="Z258" s="163"/>
    </row>
    <row r="259" spans="1:26" ht="12.75" hidden="1" customHeight="1" x14ac:dyDescent="0.2">
      <c r="A259" s="163"/>
      <c r="B259" s="164"/>
      <c r="C259" s="165"/>
      <c r="D259" s="163"/>
      <c r="E259" s="163"/>
      <c r="F259" s="163"/>
      <c r="G259" s="163"/>
      <c r="H259" s="163"/>
      <c r="I259" s="163"/>
      <c r="J259" s="166"/>
      <c r="K259" s="163"/>
      <c r="L259" s="163"/>
      <c r="M259" s="163"/>
      <c r="N259" s="163"/>
      <c r="O259" s="163"/>
      <c r="P259" s="163"/>
      <c r="Q259" s="163"/>
      <c r="R259" s="163"/>
      <c r="S259" s="163"/>
      <c r="T259" s="163"/>
      <c r="U259" s="163"/>
      <c r="V259" s="163"/>
      <c r="W259" s="163"/>
      <c r="X259" s="163"/>
      <c r="Y259" s="163"/>
      <c r="Z259" s="163"/>
    </row>
    <row r="260" spans="1:26" ht="12.75" hidden="1" customHeight="1" x14ac:dyDescent="0.2">
      <c r="A260" s="163"/>
      <c r="B260" s="164"/>
      <c r="C260" s="165"/>
      <c r="D260" s="163"/>
      <c r="E260" s="163"/>
      <c r="F260" s="163"/>
      <c r="G260" s="163"/>
      <c r="H260" s="163"/>
      <c r="I260" s="163"/>
      <c r="J260" s="166"/>
      <c r="K260" s="163"/>
      <c r="L260" s="163"/>
      <c r="M260" s="163"/>
      <c r="N260" s="163"/>
      <c r="O260" s="163"/>
      <c r="P260" s="163"/>
      <c r="Q260" s="163"/>
      <c r="R260" s="163"/>
      <c r="S260" s="163"/>
      <c r="T260" s="163"/>
      <c r="U260" s="163"/>
      <c r="V260" s="163"/>
      <c r="W260" s="163"/>
      <c r="X260" s="163"/>
      <c r="Y260" s="163"/>
      <c r="Z260" s="163"/>
    </row>
    <row r="261" spans="1:26" ht="12.75" hidden="1" customHeight="1" x14ac:dyDescent="0.2">
      <c r="A261" s="163"/>
      <c r="B261" s="164"/>
      <c r="C261" s="165"/>
      <c r="D261" s="163"/>
      <c r="E261" s="163"/>
      <c r="F261" s="163"/>
      <c r="G261" s="163"/>
      <c r="H261" s="163"/>
      <c r="I261" s="163"/>
      <c r="J261" s="166"/>
      <c r="K261" s="163"/>
      <c r="L261" s="163"/>
      <c r="M261" s="163"/>
      <c r="N261" s="163"/>
      <c r="O261" s="163"/>
      <c r="P261" s="163"/>
      <c r="Q261" s="163"/>
      <c r="R261" s="163"/>
      <c r="S261" s="163"/>
      <c r="T261" s="163"/>
      <c r="U261" s="163"/>
      <c r="V261" s="163"/>
      <c r="W261" s="163"/>
      <c r="X261" s="163"/>
      <c r="Y261" s="163"/>
      <c r="Z261" s="163"/>
    </row>
    <row r="262" spans="1:26" ht="12.75" hidden="1" customHeight="1" x14ac:dyDescent="0.2">
      <c r="A262" s="163"/>
      <c r="B262" s="164"/>
      <c r="C262" s="165"/>
      <c r="D262" s="163"/>
      <c r="E262" s="163"/>
      <c r="F262" s="163"/>
      <c r="G262" s="163"/>
      <c r="H262" s="163"/>
      <c r="I262" s="163"/>
      <c r="J262" s="166"/>
      <c r="K262" s="163"/>
      <c r="L262" s="163"/>
      <c r="M262" s="163"/>
      <c r="N262" s="163"/>
      <c r="O262" s="163"/>
      <c r="P262" s="163"/>
      <c r="Q262" s="163"/>
      <c r="R262" s="163"/>
      <c r="S262" s="163"/>
      <c r="T262" s="163"/>
      <c r="U262" s="163"/>
      <c r="V262" s="163"/>
      <c r="W262" s="163"/>
      <c r="X262" s="163"/>
      <c r="Y262" s="163"/>
      <c r="Z262" s="163"/>
    </row>
    <row r="263" spans="1:26" ht="12.75" hidden="1" customHeight="1" x14ac:dyDescent="0.2">
      <c r="A263" s="163"/>
      <c r="B263" s="164"/>
      <c r="C263" s="165"/>
      <c r="D263" s="163"/>
      <c r="E263" s="163"/>
      <c r="F263" s="163"/>
      <c r="G263" s="163"/>
      <c r="H263" s="163"/>
      <c r="I263" s="163"/>
      <c r="J263" s="166"/>
      <c r="K263" s="163"/>
      <c r="L263" s="163"/>
      <c r="M263" s="163"/>
      <c r="N263" s="163"/>
      <c r="O263" s="163"/>
      <c r="P263" s="163"/>
      <c r="Q263" s="163"/>
      <c r="R263" s="163"/>
      <c r="S263" s="163"/>
      <c r="T263" s="163"/>
      <c r="U263" s="163"/>
      <c r="V263" s="163"/>
      <c r="W263" s="163"/>
      <c r="X263" s="163"/>
      <c r="Y263" s="163"/>
      <c r="Z263" s="163"/>
    </row>
    <row r="264" spans="1:26" ht="12.75" hidden="1" customHeight="1" x14ac:dyDescent="0.2">
      <c r="A264" s="163"/>
      <c r="B264" s="164"/>
      <c r="C264" s="165"/>
      <c r="D264" s="163"/>
      <c r="E264" s="163"/>
      <c r="F264" s="163"/>
      <c r="G264" s="163"/>
      <c r="H264" s="163"/>
      <c r="I264" s="163"/>
      <c r="J264" s="166"/>
      <c r="K264" s="163"/>
      <c r="L264" s="163"/>
      <c r="M264" s="163"/>
      <c r="N264" s="163"/>
      <c r="O264" s="163"/>
      <c r="P264" s="163"/>
      <c r="Q264" s="163"/>
      <c r="R264" s="163"/>
      <c r="S264" s="163"/>
      <c r="T264" s="163"/>
      <c r="U264" s="163"/>
      <c r="V264" s="163"/>
      <c r="W264" s="163"/>
      <c r="X264" s="163"/>
      <c r="Y264" s="163"/>
      <c r="Z264" s="163"/>
    </row>
    <row r="265" spans="1:26" ht="12.75" hidden="1" customHeight="1" x14ac:dyDescent="0.2">
      <c r="A265" s="163"/>
      <c r="B265" s="164"/>
      <c r="C265" s="165"/>
      <c r="D265" s="163"/>
      <c r="E265" s="163"/>
      <c r="F265" s="163"/>
      <c r="G265" s="163"/>
      <c r="H265" s="163"/>
      <c r="I265" s="163"/>
      <c r="J265" s="166"/>
      <c r="K265" s="163"/>
      <c r="L265" s="163"/>
      <c r="M265" s="163"/>
      <c r="N265" s="163"/>
      <c r="O265" s="163"/>
      <c r="P265" s="163"/>
      <c r="Q265" s="163"/>
      <c r="R265" s="163"/>
      <c r="S265" s="163"/>
      <c r="T265" s="163"/>
      <c r="U265" s="163"/>
      <c r="V265" s="163"/>
      <c r="W265" s="163"/>
      <c r="X265" s="163"/>
      <c r="Y265" s="163"/>
      <c r="Z265" s="163"/>
    </row>
    <row r="266" spans="1:26" ht="12.75" hidden="1" customHeight="1" x14ac:dyDescent="0.2">
      <c r="A266" s="163"/>
      <c r="B266" s="164"/>
      <c r="C266" s="165"/>
      <c r="D266" s="163"/>
      <c r="E266" s="163"/>
      <c r="F266" s="163"/>
      <c r="G266" s="163"/>
      <c r="H266" s="163"/>
      <c r="I266" s="163"/>
      <c r="J266" s="166"/>
      <c r="K266" s="163"/>
      <c r="L266" s="163"/>
      <c r="M266" s="163"/>
      <c r="N266" s="163"/>
      <c r="O266" s="163"/>
      <c r="P266" s="163"/>
      <c r="Q266" s="163"/>
      <c r="R266" s="163"/>
      <c r="S266" s="163"/>
      <c r="T266" s="163"/>
      <c r="U266" s="163"/>
      <c r="V266" s="163"/>
      <c r="W266" s="163"/>
      <c r="X266" s="163"/>
      <c r="Y266" s="163"/>
      <c r="Z266" s="163"/>
    </row>
    <row r="267" spans="1:26" ht="12.75" hidden="1" customHeight="1" x14ac:dyDescent="0.2">
      <c r="A267" s="163"/>
      <c r="B267" s="164"/>
      <c r="C267" s="165"/>
      <c r="D267" s="163"/>
      <c r="E267" s="163"/>
      <c r="F267" s="163"/>
      <c r="G267" s="163"/>
      <c r="H267" s="163"/>
      <c r="I267" s="163"/>
      <c r="J267" s="166"/>
      <c r="K267" s="163"/>
      <c r="L267" s="163"/>
      <c r="M267" s="163"/>
      <c r="N267" s="163"/>
      <c r="O267" s="163"/>
      <c r="P267" s="163"/>
      <c r="Q267" s="163"/>
      <c r="R267" s="163"/>
      <c r="S267" s="163"/>
      <c r="T267" s="163"/>
      <c r="U267" s="163"/>
      <c r="V267" s="163"/>
      <c r="W267" s="163"/>
      <c r="X267" s="163"/>
      <c r="Y267" s="163"/>
      <c r="Z267" s="163"/>
    </row>
    <row r="268" spans="1:26" ht="12.75" hidden="1" customHeight="1" x14ac:dyDescent="0.2">
      <c r="A268" s="163"/>
      <c r="B268" s="164"/>
      <c r="C268" s="165"/>
      <c r="D268" s="163"/>
      <c r="E268" s="163"/>
      <c r="F268" s="163"/>
      <c r="G268" s="163"/>
      <c r="H268" s="163"/>
      <c r="I268" s="163"/>
      <c r="J268" s="166"/>
      <c r="K268" s="163"/>
      <c r="L268" s="163"/>
      <c r="M268" s="163"/>
      <c r="N268" s="163"/>
      <c r="O268" s="163"/>
      <c r="P268" s="163"/>
      <c r="Q268" s="163"/>
      <c r="R268" s="163"/>
      <c r="S268" s="163"/>
      <c r="T268" s="163"/>
      <c r="U268" s="163"/>
      <c r="V268" s="163"/>
      <c r="W268" s="163"/>
      <c r="X268" s="163"/>
      <c r="Y268" s="163"/>
      <c r="Z268" s="163"/>
    </row>
    <row r="269" spans="1:26" ht="12.75" hidden="1" customHeight="1" x14ac:dyDescent="0.2">
      <c r="A269" s="163"/>
      <c r="B269" s="164"/>
      <c r="C269" s="165"/>
      <c r="D269" s="163"/>
      <c r="E269" s="163"/>
      <c r="F269" s="163"/>
      <c r="G269" s="163"/>
      <c r="H269" s="163"/>
      <c r="I269" s="163"/>
      <c r="J269" s="166"/>
      <c r="K269" s="163"/>
      <c r="L269" s="163"/>
      <c r="M269" s="163"/>
      <c r="N269" s="163"/>
      <c r="O269" s="163"/>
      <c r="P269" s="163"/>
      <c r="Q269" s="163"/>
      <c r="R269" s="163"/>
      <c r="S269" s="163"/>
      <c r="T269" s="163"/>
      <c r="U269" s="163"/>
      <c r="V269" s="163"/>
      <c r="W269" s="163"/>
      <c r="X269" s="163"/>
      <c r="Y269" s="163"/>
      <c r="Z269" s="163"/>
    </row>
    <row r="270" spans="1:26" ht="12.75" hidden="1" customHeight="1" x14ac:dyDescent="0.2">
      <c r="A270" s="163"/>
      <c r="B270" s="164"/>
      <c r="C270" s="165"/>
      <c r="D270" s="163"/>
      <c r="E270" s="163"/>
      <c r="F270" s="163"/>
      <c r="G270" s="163"/>
      <c r="H270" s="163"/>
      <c r="I270" s="163"/>
      <c r="J270" s="166"/>
      <c r="K270" s="163"/>
      <c r="L270" s="163"/>
      <c r="M270" s="163"/>
      <c r="N270" s="163"/>
      <c r="O270" s="163"/>
      <c r="P270" s="163"/>
      <c r="Q270" s="163"/>
      <c r="R270" s="163"/>
      <c r="S270" s="163"/>
      <c r="T270" s="163"/>
      <c r="U270" s="163"/>
      <c r="V270" s="163"/>
      <c r="W270" s="163"/>
      <c r="X270" s="163"/>
      <c r="Y270" s="163"/>
      <c r="Z270" s="163"/>
    </row>
    <row r="271" spans="1:26" ht="12.75" hidden="1" customHeight="1" x14ac:dyDescent="0.2">
      <c r="A271" s="163"/>
      <c r="B271" s="164"/>
      <c r="C271" s="165"/>
      <c r="D271" s="163"/>
      <c r="E271" s="163"/>
      <c r="F271" s="163"/>
      <c r="G271" s="163"/>
      <c r="H271" s="163"/>
      <c r="I271" s="163"/>
      <c r="J271" s="166"/>
      <c r="K271" s="163"/>
      <c r="L271" s="163"/>
      <c r="M271" s="163"/>
      <c r="N271" s="163"/>
      <c r="O271" s="163"/>
      <c r="P271" s="163"/>
      <c r="Q271" s="163"/>
      <c r="R271" s="163"/>
      <c r="S271" s="163"/>
      <c r="T271" s="163"/>
      <c r="U271" s="163"/>
      <c r="V271" s="163"/>
      <c r="W271" s="163"/>
      <c r="X271" s="163"/>
      <c r="Y271" s="163"/>
      <c r="Z271" s="163"/>
    </row>
    <row r="272" spans="1:26" ht="12.75" hidden="1" customHeight="1" x14ac:dyDescent="0.2">
      <c r="A272" s="163"/>
      <c r="B272" s="164"/>
      <c r="C272" s="165"/>
      <c r="D272" s="163"/>
      <c r="E272" s="163"/>
      <c r="F272" s="163"/>
      <c r="G272" s="163"/>
      <c r="H272" s="163"/>
      <c r="I272" s="163"/>
      <c r="J272" s="166"/>
      <c r="K272" s="163"/>
      <c r="L272" s="163"/>
      <c r="M272" s="163"/>
      <c r="N272" s="163"/>
      <c r="O272" s="163"/>
      <c r="P272" s="163"/>
      <c r="Q272" s="163"/>
      <c r="R272" s="163"/>
      <c r="S272" s="163"/>
      <c r="T272" s="163"/>
      <c r="U272" s="163"/>
      <c r="V272" s="163"/>
      <c r="W272" s="163"/>
      <c r="X272" s="163"/>
      <c r="Y272" s="163"/>
      <c r="Z272" s="163"/>
    </row>
    <row r="273" spans="1:26" ht="12.75" hidden="1" customHeight="1" x14ac:dyDescent="0.2">
      <c r="A273" s="163"/>
      <c r="B273" s="164"/>
      <c r="C273" s="165"/>
      <c r="D273" s="163"/>
      <c r="E273" s="163"/>
      <c r="F273" s="163"/>
      <c r="G273" s="163"/>
      <c r="H273" s="163"/>
      <c r="I273" s="163"/>
      <c r="J273" s="166"/>
      <c r="K273" s="163"/>
      <c r="L273" s="163"/>
      <c r="M273" s="163"/>
      <c r="N273" s="163"/>
      <c r="O273" s="163"/>
      <c r="P273" s="163"/>
      <c r="Q273" s="163"/>
      <c r="R273" s="163"/>
      <c r="S273" s="163"/>
      <c r="T273" s="163"/>
      <c r="U273" s="163"/>
      <c r="V273" s="163"/>
      <c r="W273" s="163"/>
      <c r="X273" s="163"/>
      <c r="Y273" s="163"/>
      <c r="Z273" s="163"/>
    </row>
    <row r="274" spans="1:26" ht="12.75" hidden="1" customHeight="1" x14ac:dyDescent="0.2">
      <c r="A274" s="163"/>
      <c r="B274" s="164"/>
      <c r="C274" s="165"/>
      <c r="D274" s="163"/>
      <c r="E274" s="163"/>
      <c r="F274" s="163"/>
      <c r="G274" s="163"/>
      <c r="H274" s="163"/>
      <c r="I274" s="163"/>
      <c r="J274" s="166"/>
      <c r="K274" s="163"/>
      <c r="L274" s="163"/>
      <c r="M274" s="163"/>
      <c r="N274" s="163"/>
      <c r="O274" s="163"/>
      <c r="P274" s="163"/>
      <c r="Q274" s="163"/>
      <c r="R274" s="163"/>
      <c r="S274" s="163"/>
      <c r="T274" s="163"/>
      <c r="U274" s="163"/>
      <c r="V274" s="163"/>
      <c r="W274" s="163"/>
      <c r="X274" s="163"/>
      <c r="Y274" s="163"/>
      <c r="Z274" s="163"/>
    </row>
    <row r="275" spans="1:26" ht="12.75" hidden="1" customHeight="1" x14ac:dyDescent="0.2">
      <c r="A275" s="163"/>
      <c r="B275" s="164"/>
      <c r="C275" s="165"/>
      <c r="D275" s="163"/>
      <c r="E275" s="163"/>
      <c r="F275" s="163"/>
      <c r="G275" s="163"/>
      <c r="H275" s="163"/>
      <c r="I275" s="163"/>
      <c r="J275" s="166"/>
      <c r="K275" s="163"/>
      <c r="L275" s="163"/>
      <c r="M275" s="163"/>
      <c r="N275" s="163"/>
      <c r="O275" s="163"/>
      <c r="P275" s="163"/>
      <c r="Q275" s="163"/>
      <c r="R275" s="163"/>
      <c r="S275" s="163"/>
      <c r="T275" s="163"/>
      <c r="U275" s="163"/>
      <c r="V275" s="163"/>
      <c r="W275" s="163"/>
      <c r="X275" s="163"/>
      <c r="Y275" s="163"/>
      <c r="Z275" s="163"/>
    </row>
    <row r="276" spans="1:26" ht="12.75" hidden="1" customHeight="1" x14ac:dyDescent="0.2">
      <c r="A276" s="163"/>
      <c r="B276" s="164"/>
      <c r="C276" s="165"/>
      <c r="D276" s="163"/>
      <c r="E276" s="163"/>
      <c r="F276" s="163"/>
      <c r="G276" s="163"/>
      <c r="H276" s="163"/>
      <c r="I276" s="163"/>
      <c r="J276" s="166"/>
      <c r="K276" s="163"/>
      <c r="L276" s="163"/>
      <c r="M276" s="163"/>
      <c r="N276" s="163"/>
      <c r="O276" s="163"/>
      <c r="P276" s="163"/>
      <c r="Q276" s="163"/>
      <c r="R276" s="163"/>
      <c r="S276" s="163"/>
      <c r="T276" s="163"/>
      <c r="U276" s="163"/>
      <c r="V276" s="163"/>
      <c r="W276" s="163"/>
      <c r="X276" s="163"/>
      <c r="Y276" s="163"/>
      <c r="Z276" s="163"/>
    </row>
    <row r="277" spans="1:26" ht="12.75" hidden="1" customHeight="1" x14ac:dyDescent="0.2">
      <c r="A277" s="163"/>
      <c r="B277" s="164"/>
      <c r="C277" s="165"/>
      <c r="D277" s="163"/>
      <c r="E277" s="163"/>
      <c r="F277" s="163"/>
      <c r="G277" s="163"/>
      <c r="H277" s="163"/>
      <c r="I277" s="163"/>
      <c r="J277" s="166"/>
      <c r="K277" s="163"/>
      <c r="L277" s="163"/>
      <c r="M277" s="163"/>
      <c r="N277" s="163"/>
      <c r="O277" s="163"/>
      <c r="P277" s="163"/>
      <c r="Q277" s="163"/>
      <c r="R277" s="163"/>
      <c r="S277" s="163"/>
      <c r="T277" s="163"/>
      <c r="U277" s="163"/>
      <c r="V277" s="163"/>
      <c r="W277" s="163"/>
      <c r="X277" s="163"/>
      <c r="Y277" s="163"/>
      <c r="Z277" s="163"/>
    </row>
    <row r="278" spans="1:26" ht="12.75" hidden="1" customHeight="1" x14ac:dyDescent="0.2">
      <c r="A278" s="163"/>
      <c r="B278" s="164"/>
      <c r="C278" s="165"/>
      <c r="D278" s="163"/>
      <c r="E278" s="163"/>
      <c r="F278" s="163"/>
      <c r="G278" s="163"/>
      <c r="H278" s="163"/>
      <c r="I278" s="163"/>
      <c r="J278" s="166"/>
      <c r="K278" s="163"/>
      <c r="L278" s="163"/>
      <c r="M278" s="163"/>
      <c r="N278" s="163"/>
      <c r="O278" s="163"/>
      <c r="P278" s="163"/>
      <c r="Q278" s="163"/>
      <c r="R278" s="163"/>
      <c r="S278" s="163"/>
      <c r="T278" s="163"/>
      <c r="U278" s="163"/>
      <c r="V278" s="163"/>
      <c r="W278" s="163"/>
      <c r="X278" s="163"/>
      <c r="Y278" s="163"/>
      <c r="Z278" s="163"/>
    </row>
    <row r="279" spans="1:26" ht="12.75" hidden="1" customHeight="1" x14ac:dyDescent="0.2">
      <c r="A279" s="163"/>
      <c r="B279" s="164"/>
      <c r="C279" s="165"/>
      <c r="D279" s="163"/>
      <c r="E279" s="163"/>
      <c r="F279" s="163"/>
      <c r="G279" s="163"/>
      <c r="H279" s="163"/>
      <c r="I279" s="163"/>
      <c r="J279" s="166"/>
      <c r="K279" s="163"/>
      <c r="L279" s="163"/>
      <c r="M279" s="163"/>
      <c r="N279" s="163"/>
      <c r="O279" s="163"/>
      <c r="P279" s="163"/>
      <c r="Q279" s="163"/>
      <c r="R279" s="163"/>
      <c r="S279" s="163"/>
      <c r="T279" s="163"/>
      <c r="U279" s="163"/>
      <c r="V279" s="163"/>
      <c r="W279" s="163"/>
      <c r="X279" s="163"/>
      <c r="Y279" s="163"/>
      <c r="Z279" s="163"/>
    </row>
    <row r="280" spans="1:26" ht="12.75" hidden="1" customHeight="1" x14ac:dyDescent="0.2">
      <c r="A280" s="163"/>
      <c r="B280" s="164"/>
      <c r="C280" s="165"/>
      <c r="D280" s="163"/>
      <c r="E280" s="163"/>
      <c r="F280" s="163"/>
      <c r="G280" s="163"/>
      <c r="H280" s="163"/>
      <c r="I280" s="163"/>
      <c r="J280" s="166"/>
      <c r="K280" s="163"/>
      <c r="L280" s="163"/>
      <c r="M280" s="163"/>
      <c r="N280" s="163"/>
      <c r="O280" s="163"/>
      <c r="P280" s="163"/>
      <c r="Q280" s="163"/>
      <c r="R280" s="163"/>
      <c r="S280" s="163"/>
      <c r="T280" s="163"/>
      <c r="U280" s="163"/>
      <c r="V280" s="163"/>
      <c r="W280" s="163"/>
      <c r="X280" s="163"/>
      <c r="Y280" s="163"/>
      <c r="Z280" s="163"/>
    </row>
    <row r="281" spans="1:26" ht="12.75" hidden="1" customHeight="1" x14ac:dyDescent="0.2">
      <c r="A281" s="163"/>
      <c r="B281" s="164"/>
      <c r="C281" s="165"/>
      <c r="D281" s="163"/>
      <c r="E281" s="163"/>
      <c r="F281" s="163"/>
      <c r="G281" s="163"/>
      <c r="H281" s="163"/>
      <c r="I281" s="163"/>
      <c r="J281" s="166"/>
      <c r="K281" s="163"/>
      <c r="L281" s="163"/>
      <c r="M281" s="163"/>
      <c r="N281" s="163"/>
      <c r="O281" s="163"/>
      <c r="P281" s="163"/>
      <c r="Q281" s="163"/>
      <c r="R281" s="163"/>
      <c r="S281" s="163"/>
      <c r="T281" s="163"/>
      <c r="U281" s="163"/>
      <c r="V281" s="163"/>
      <c r="W281" s="163"/>
      <c r="X281" s="163"/>
      <c r="Y281" s="163"/>
      <c r="Z281" s="163"/>
    </row>
    <row r="282" spans="1:26" ht="12.75" hidden="1" customHeight="1" x14ac:dyDescent="0.2">
      <c r="A282" s="163"/>
      <c r="B282" s="164"/>
      <c r="C282" s="165"/>
      <c r="D282" s="163"/>
      <c r="E282" s="163"/>
      <c r="F282" s="163"/>
      <c r="G282" s="163"/>
      <c r="H282" s="163"/>
      <c r="I282" s="163"/>
      <c r="J282" s="166"/>
      <c r="K282" s="163"/>
      <c r="L282" s="163"/>
      <c r="M282" s="163"/>
      <c r="N282" s="163"/>
      <c r="O282" s="163"/>
      <c r="P282" s="163"/>
      <c r="Q282" s="163"/>
      <c r="R282" s="163"/>
      <c r="S282" s="163"/>
      <c r="T282" s="163"/>
      <c r="U282" s="163"/>
      <c r="V282" s="163"/>
      <c r="W282" s="163"/>
      <c r="X282" s="163"/>
      <c r="Y282" s="163"/>
      <c r="Z282" s="163"/>
    </row>
    <row r="283" spans="1:26" ht="12.75" hidden="1" customHeight="1" x14ac:dyDescent="0.2">
      <c r="A283" s="163"/>
      <c r="B283" s="164"/>
      <c r="C283" s="165"/>
      <c r="D283" s="163"/>
      <c r="E283" s="163"/>
      <c r="F283" s="163"/>
      <c r="G283" s="163"/>
      <c r="H283" s="163"/>
      <c r="I283" s="163"/>
      <c r="J283" s="166"/>
      <c r="K283" s="163"/>
      <c r="L283" s="163"/>
      <c r="M283" s="163"/>
      <c r="N283" s="163"/>
      <c r="O283" s="163"/>
      <c r="P283" s="163"/>
      <c r="Q283" s="163"/>
      <c r="R283" s="163"/>
      <c r="S283" s="163"/>
      <c r="T283" s="163"/>
      <c r="U283" s="163"/>
      <c r="V283" s="163"/>
      <c r="W283" s="163"/>
      <c r="X283" s="163"/>
      <c r="Y283" s="163"/>
      <c r="Z283" s="163"/>
    </row>
    <row r="284" spans="1:26" ht="12.75" hidden="1" customHeight="1" x14ac:dyDescent="0.2">
      <c r="A284" s="163"/>
      <c r="B284" s="164"/>
      <c r="C284" s="165"/>
      <c r="D284" s="163"/>
      <c r="E284" s="163"/>
      <c r="F284" s="163"/>
      <c r="G284" s="163"/>
      <c r="H284" s="163"/>
      <c r="I284" s="163"/>
      <c r="J284" s="166"/>
      <c r="K284" s="163"/>
      <c r="L284" s="163"/>
      <c r="M284" s="163"/>
      <c r="N284" s="163"/>
      <c r="O284" s="163"/>
      <c r="P284" s="163"/>
      <c r="Q284" s="163"/>
      <c r="R284" s="163"/>
      <c r="S284" s="163"/>
      <c r="T284" s="163"/>
      <c r="U284" s="163"/>
      <c r="V284" s="163"/>
      <c r="W284" s="163"/>
      <c r="X284" s="163"/>
      <c r="Y284" s="163"/>
      <c r="Z284" s="163"/>
    </row>
    <row r="285" spans="1:26" ht="12.75" hidden="1" customHeight="1" x14ac:dyDescent="0.2">
      <c r="A285" s="163"/>
      <c r="B285" s="164"/>
      <c r="C285" s="165"/>
      <c r="D285" s="163"/>
      <c r="E285" s="163"/>
      <c r="F285" s="163"/>
      <c r="G285" s="163"/>
      <c r="H285" s="163"/>
      <c r="I285" s="163"/>
      <c r="J285" s="166"/>
      <c r="K285" s="163"/>
      <c r="L285" s="163"/>
      <c r="M285" s="163"/>
      <c r="N285" s="163"/>
      <c r="O285" s="163"/>
      <c r="P285" s="163"/>
      <c r="Q285" s="163"/>
      <c r="R285" s="163"/>
      <c r="S285" s="163"/>
      <c r="T285" s="163"/>
      <c r="U285" s="163"/>
      <c r="V285" s="163"/>
      <c r="W285" s="163"/>
      <c r="X285" s="163"/>
      <c r="Y285" s="163"/>
      <c r="Z285" s="163"/>
    </row>
    <row r="286" spans="1:26" ht="12.75" hidden="1" customHeight="1" x14ac:dyDescent="0.2">
      <c r="A286" s="163"/>
      <c r="B286" s="164"/>
      <c r="C286" s="165"/>
      <c r="D286" s="163"/>
      <c r="E286" s="163"/>
      <c r="F286" s="163"/>
      <c r="G286" s="163"/>
      <c r="H286" s="163"/>
      <c r="I286" s="163"/>
      <c r="J286" s="166"/>
      <c r="K286" s="163"/>
      <c r="L286" s="163"/>
      <c r="M286" s="163"/>
      <c r="N286" s="163"/>
      <c r="O286" s="163"/>
      <c r="P286" s="163"/>
      <c r="Q286" s="163"/>
      <c r="R286" s="163"/>
      <c r="S286" s="163"/>
      <c r="T286" s="163"/>
      <c r="U286" s="163"/>
      <c r="V286" s="163"/>
      <c r="W286" s="163"/>
      <c r="X286" s="163"/>
      <c r="Y286" s="163"/>
      <c r="Z286" s="163"/>
    </row>
    <row r="287" spans="1:26" ht="12.75" hidden="1" customHeight="1" x14ac:dyDescent="0.2">
      <c r="A287" s="163"/>
      <c r="B287" s="164"/>
      <c r="C287" s="165"/>
      <c r="D287" s="163"/>
      <c r="E287" s="163"/>
      <c r="F287" s="163"/>
      <c r="G287" s="163"/>
      <c r="H287" s="163"/>
      <c r="I287" s="163"/>
      <c r="J287" s="166"/>
      <c r="K287" s="163"/>
      <c r="L287" s="163"/>
      <c r="M287" s="163"/>
      <c r="N287" s="163"/>
      <c r="O287" s="163"/>
      <c r="P287" s="163"/>
      <c r="Q287" s="163"/>
      <c r="R287" s="163"/>
      <c r="S287" s="163"/>
      <c r="T287" s="163"/>
      <c r="U287" s="163"/>
      <c r="V287" s="163"/>
      <c r="W287" s="163"/>
      <c r="X287" s="163"/>
      <c r="Y287" s="163"/>
      <c r="Z287" s="163"/>
    </row>
    <row r="288" spans="1:26" ht="12.75" hidden="1" customHeight="1" x14ac:dyDescent="0.2">
      <c r="A288" s="163"/>
      <c r="B288" s="164"/>
      <c r="C288" s="165"/>
      <c r="D288" s="163"/>
      <c r="E288" s="163"/>
      <c r="F288" s="163"/>
      <c r="G288" s="163"/>
      <c r="H288" s="163"/>
      <c r="I288" s="163"/>
      <c r="J288" s="166"/>
      <c r="K288" s="163"/>
      <c r="L288" s="163"/>
      <c r="M288" s="163"/>
      <c r="N288" s="163"/>
      <c r="O288" s="163"/>
      <c r="P288" s="163"/>
      <c r="Q288" s="163"/>
      <c r="R288" s="163"/>
      <c r="S288" s="163"/>
      <c r="T288" s="163"/>
      <c r="U288" s="163"/>
      <c r="V288" s="163"/>
      <c r="W288" s="163"/>
      <c r="X288" s="163"/>
      <c r="Y288" s="163"/>
      <c r="Z288" s="163"/>
    </row>
    <row r="289" spans="1:26" ht="12.75" hidden="1" customHeight="1" x14ac:dyDescent="0.2">
      <c r="A289" s="163"/>
      <c r="B289" s="164"/>
      <c r="C289" s="165"/>
      <c r="D289" s="163"/>
      <c r="E289" s="163"/>
      <c r="F289" s="163"/>
      <c r="G289" s="163"/>
      <c r="H289" s="163"/>
      <c r="I289" s="163"/>
      <c r="J289" s="166"/>
      <c r="K289" s="163"/>
      <c r="L289" s="163"/>
      <c r="M289" s="163"/>
      <c r="N289" s="163"/>
      <c r="O289" s="163"/>
      <c r="P289" s="163"/>
      <c r="Q289" s="163"/>
      <c r="R289" s="163"/>
      <c r="S289" s="163"/>
      <c r="T289" s="163"/>
      <c r="U289" s="163"/>
      <c r="V289" s="163"/>
      <c r="W289" s="163"/>
      <c r="X289" s="163"/>
      <c r="Y289" s="163"/>
      <c r="Z289" s="163"/>
    </row>
    <row r="290" spans="1:26" ht="12.75" hidden="1" customHeight="1" x14ac:dyDescent="0.2">
      <c r="A290" s="163"/>
      <c r="B290" s="164"/>
      <c r="C290" s="165"/>
      <c r="D290" s="163"/>
      <c r="E290" s="163"/>
      <c r="F290" s="163"/>
      <c r="G290" s="163"/>
      <c r="H290" s="163"/>
      <c r="I290" s="163"/>
      <c r="J290" s="166"/>
      <c r="K290" s="163"/>
      <c r="L290" s="163"/>
      <c r="M290" s="163"/>
      <c r="N290" s="163"/>
      <c r="O290" s="163"/>
      <c r="P290" s="163"/>
      <c r="Q290" s="163"/>
      <c r="R290" s="163"/>
      <c r="S290" s="163"/>
      <c r="T290" s="163"/>
      <c r="U290" s="163"/>
      <c r="V290" s="163"/>
      <c r="W290" s="163"/>
      <c r="X290" s="163"/>
      <c r="Y290" s="163"/>
      <c r="Z290" s="163"/>
    </row>
    <row r="291" spans="1:26" ht="12.75" hidden="1" customHeight="1" x14ac:dyDescent="0.2">
      <c r="A291" s="163"/>
      <c r="B291" s="164"/>
      <c r="C291" s="165"/>
      <c r="D291" s="163"/>
      <c r="E291" s="163"/>
      <c r="F291" s="163"/>
      <c r="G291" s="163"/>
      <c r="H291" s="163"/>
      <c r="I291" s="163"/>
      <c r="J291" s="166"/>
      <c r="K291" s="163"/>
      <c r="L291" s="163"/>
      <c r="M291" s="163"/>
      <c r="N291" s="163"/>
      <c r="O291" s="163"/>
      <c r="P291" s="163"/>
      <c r="Q291" s="163"/>
      <c r="R291" s="163"/>
      <c r="S291" s="163"/>
      <c r="T291" s="163"/>
      <c r="U291" s="163"/>
      <c r="V291" s="163"/>
      <c r="W291" s="163"/>
      <c r="X291" s="163"/>
      <c r="Y291" s="163"/>
      <c r="Z291" s="163"/>
    </row>
    <row r="292" spans="1:26" ht="12.75" hidden="1" customHeight="1" x14ac:dyDescent="0.2">
      <c r="A292" s="163"/>
      <c r="B292" s="164"/>
      <c r="C292" s="165"/>
      <c r="D292" s="163"/>
      <c r="E292" s="163"/>
      <c r="F292" s="163"/>
      <c r="G292" s="163"/>
      <c r="H292" s="163"/>
      <c r="I292" s="163"/>
      <c r="J292" s="166"/>
      <c r="K292" s="163"/>
      <c r="L292" s="163"/>
      <c r="M292" s="163"/>
      <c r="N292" s="163"/>
      <c r="O292" s="163"/>
      <c r="P292" s="163"/>
      <c r="Q292" s="163"/>
      <c r="R292" s="163"/>
      <c r="S292" s="163"/>
      <c r="T292" s="163"/>
      <c r="U292" s="163"/>
      <c r="V292" s="163"/>
      <c r="W292" s="163"/>
      <c r="X292" s="163"/>
      <c r="Y292" s="163"/>
      <c r="Z292" s="163"/>
    </row>
    <row r="293" spans="1:26" ht="12.75" hidden="1" customHeight="1" x14ac:dyDescent="0.2">
      <c r="A293" s="163"/>
      <c r="B293" s="164"/>
      <c r="C293" s="165"/>
      <c r="D293" s="163"/>
      <c r="E293" s="163"/>
      <c r="F293" s="163"/>
      <c r="G293" s="163"/>
      <c r="H293" s="163"/>
      <c r="I293" s="163"/>
      <c r="J293" s="166"/>
      <c r="K293" s="163"/>
      <c r="L293" s="163"/>
      <c r="M293" s="163"/>
      <c r="N293" s="163"/>
      <c r="O293" s="163"/>
      <c r="P293" s="163"/>
      <c r="Q293" s="163"/>
      <c r="R293" s="163"/>
      <c r="S293" s="163"/>
      <c r="T293" s="163"/>
      <c r="U293" s="163"/>
      <c r="V293" s="163"/>
      <c r="W293" s="163"/>
      <c r="X293" s="163"/>
      <c r="Y293" s="163"/>
      <c r="Z293" s="163"/>
    </row>
    <row r="294" spans="1:26" ht="12.75" hidden="1" customHeight="1" x14ac:dyDescent="0.2">
      <c r="A294" s="163"/>
      <c r="B294" s="164"/>
      <c r="C294" s="165"/>
      <c r="D294" s="163"/>
      <c r="E294" s="163"/>
      <c r="F294" s="163"/>
      <c r="G294" s="163"/>
      <c r="H294" s="163"/>
      <c r="I294" s="163"/>
      <c r="J294" s="166"/>
      <c r="K294" s="163"/>
      <c r="L294" s="163"/>
      <c r="M294" s="163"/>
      <c r="N294" s="163"/>
      <c r="O294" s="163"/>
      <c r="P294" s="163"/>
      <c r="Q294" s="163"/>
      <c r="R294" s="163"/>
      <c r="S294" s="163"/>
      <c r="T294" s="163"/>
      <c r="U294" s="163"/>
      <c r="V294" s="163"/>
      <c r="W294" s="163"/>
      <c r="X294" s="163"/>
      <c r="Y294" s="163"/>
      <c r="Z294" s="163"/>
    </row>
    <row r="295" spans="1:26" ht="12.75" hidden="1" customHeight="1" x14ac:dyDescent="0.2">
      <c r="A295" s="163"/>
      <c r="B295" s="164"/>
      <c r="C295" s="165"/>
      <c r="D295" s="163"/>
      <c r="E295" s="163"/>
      <c r="F295" s="163"/>
      <c r="G295" s="163"/>
      <c r="H295" s="163"/>
      <c r="I295" s="163"/>
      <c r="J295" s="166"/>
      <c r="K295" s="163"/>
      <c r="L295" s="163"/>
      <c r="M295" s="163"/>
      <c r="N295" s="163"/>
      <c r="O295" s="163"/>
      <c r="P295" s="163"/>
      <c r="Q295" s="163"/>
      <c r="R295" s="163"/>
      <c r="S295" s="163"/>
      <c r="T295" s="163"/>
      <c r="U295" s="163"/>
      <c r="V295" s="163"/>
      <c r="W295" s="163"/>
      <c r="X295" s="163"/>
      <c r="Y295" s="163"/>
      <c r="Z295" s="163"/>
    </row>
    <row r="296" spans="1:26" ht="12.75" hidden="1" customHeight="1" x14ac:dyDescent="0.2">
      <c r="A296" s="163"/>
      <c r="B296" s="164"/>
      <c r="C296" s="165"/>
      <c r="D296" s="163"/>
      <c r="E296" s="163"/>
      <c r="F296" s="163"/>
      <c r="G296" s="163"/>
      <c r="H296" s="163"/>
      <c r="I296" s="163"/>
      <c r="J296" s="166"/>
      <c r="K296" s="163"/>
      <c r="L296" s="163"/>
      <c r="M296" s="163"/>
      <c r="N296" s="163"/>
      <c r="O296" s="163"/>
      <c r="P296" s="163"/>
      <c r="Q296" s="163"/>
      <c r="R296" s="163"/>
      <c r="S296" s="163"/>
      <c r="T296" s="163"/>
      <c r="U296" s="163"/>
      <c r="V296" s="163"/>
      <c r="W296" s="163"/>
      <c r="X296" s="163"/>
      <c r="Y296" s="163"/>
      <c r="Z296" s="163"/>
    </row>
    <row r="297" spans="1:26" ht="12.75" hidden="1" customHeight="1" x14ac:dyDescent="0.2">
      <c r="A297" s="163"/>
      <c r="B297" s="164"/>
      <c r="C297" s="165"/>
      <c r="D297" s="163"/>
      <c r="E297" s="163"/>
      <c r="F297" s="163"/>
      <c r="G297" s="163"/>
      <c r="H297" s="163"/>
      <c r="I297" s="163"/>
      <c r="J297" s="166"/>
      <c r="K297" s="163"/>
      <c r="L297" s="163"/>
      <c r="M297" s="163"/>
      <c r="N297" s="163"/>
      <c r="O297" s="163"/>
      <c r="P297" s="163"/>
      <c r="Q297" s="163"/>
      <c r="R297" s="163"/>
      <c r="S297" s="163"/>
      <c r="T297" s="163"/>
      <c r="U297" s="163"/>
      <c r="V297" s="163"/>
      <c r="W297" s="163"/>
      <c r="X297" s="163"/>
      <c r="Y297" s="163"/>
      <c r="Z297" s="163"/>
    </row>
    <row r="298" spans="1:26" ht="12.75" hidden="1" customHeight="1" x14ac:dyDescent="0.2">
      <c r="A298" s="163"/>
      <c r="B298" s="164"/>
      <c r="C298" s="165"/>
      <c r="D298" s="163"/>
      <c r="E298" s="163"/>
      <c r="F298" s="163"/>
      <c r="G298" s="163"/>
      <c r="H298" s="163"/>
      <c r="I298" s="163"/>
      <c r="J298" s="166"/>
      <c r="K298" s="163"/>
      <c r="L298" s="163"/>
      <c r="M298" s="163"/>
      <c r="N298" s="163"/>
      <c r="O298" s="163"/>
      <c r="P298" s="163"/>
      <c r="Q298" s="163"/>
      <c r="R298" s="163"/>
      <c r="S298" s="163"/>
      <c r="T298" s="163"/>
      <c r="U298" s="163"/>
      <c r="V298" s="163"/>
      <c r="W298" s="163"/>
      <c r="X298" s="163"/>
      <c r="Y298" s="163"/>
      <c r="Z298" s="163"/>
    </row>
    <row r="299" spans="1:26" ht="12.75" hidden="1" customHeight="1" x14ac:dyDescent="0.2">
      <c r="A299" s="163"/>
      <c r="B299" s="164"/>
      <c r="C299" s="165"/>
      <c r="D299" s="163"/>
      <c r="E299" s="163"/>
      <c r="F299" s="163"/>
      <c r="G299" s="163"/>
      <c r="H299" s="163"/>
      <c r="I299" s="163"/>
      <c r="J299" s="166"/>
      <c r="K299" s="163"/>
      <c r="L299" s="163"/>
      <c r="M299" s="163"/>
      <c r="N299" s="163"/>
      <c r="O299" s="163"/>
      <c r="P299" s="163"/>
      <c r="Q299" s="163"/>
      <c r="R299" s="163"/>
      <c r="S299" s="163"/>
      <c r="T299" s="163"/>
      <c r="U299" s="163"/>
      <c r="V299" s="163"/>
      <c r="W299" s="163"/>
      <c r="X299" s="163"/>
      <c r="Y299" s="163"/>
      <c r="Z299" s="163"/>
    </row>
    <row r="300" spans="1:26" ht="12.75" hidden="1" customHeight="1" x14ac:dyDescent="0.2">
      <c r="A300" s="163"/>
      <c r="B300" s="164"/>
      <c r="C300" s="165"/>
      <c r="D300" s="163"/>
      <c r="E300" s="163"/>
      <c r="F300" s="163"/>
      <c r="G300" s="163"/>
      <c r="H300" s="163"/>
      <c r="I300" s="163"/>
      <c r="J300" s="166"/>
      <c r="K300" s="163"/>
      <c r="L300" s="163"/>
      <c r="M300" s="163"/>
      <c r="N300" s="163"/>
      <c r="O300" s="163"/>
      <c r="P300" s="163"/>
      <c r="Q300" s="163"/>
      <c r="R300" s="163"/>
      <c r="S300" s="163"/>
      <c r="T300" s="163"/>
      <c r="U300" s="163"/>
      <c r="V300" s="163"/>
      <c r="W300" s="163"/>
      <c r="X300" s="163"/>
      <c r="Y300" s="163"/>
      <c r="Z300" s="163"/>
    </row>
    <row r="301" spans="1:26" ht="12.75" hidden="1" customHeight="1" x14ac:dyDescent="0.2">
      <c r="A301" s="163"/>
      <c r="B301" s="164"/>
      <c r="C301" s="165"/>
      <c r="D301" s="163"/>
      <c r="E301" s="163"/>
      <c r="F301" s="163"/>
      <c r="G301" s="163"/>
      <c r="H301" s="163"/>
      <c r="I301" s="163"/>
      <c r="J301" s="166"/>
      <c r="K301" s="163"/>
      <c r="L301" s="163"/>
      <c r="M301" s="163"/>
      <c r="N301" s="163"/>
      <c r="O301" s="163"/>
      <c r="P301" s="163"/>
      <c r="Q301" s="163"/>
      <c r="R301" s="163"/>
      <c r="S301" s="163"/>
      <c r="T301" s="163"/>
      <c r="U301" s="163"/>
      <c r="V301" s="163"/>
      <c r="W301" s="163"/>
      <c r="X301" s="163"/>
      <c r="Y301" s="163"/>
      <c r="Z301" s="163"/>
    </row>
    <row r="302" spans="1:26" ht="12.75" hidden="1" customHeight="1" x14ac:dyDescent="0.2">
      <c r="A302" s="163"/>
      <c r="B302" s="164"/>
      <c r="C302" s="165"/>
      <c r="D302" s="163"/>
      <c r="E302" s="163"/>
      <c r="F302" s="163"/>
      <c r="G302" s="163"/>
      <c r="H302" s="163"/>
      <c r="I302" s="163"/>
      <c r="J302" s="166"/>
      <c r="K302" s="163"/>
      <c r="L302" s="163"/>
      <c r="M302" s="163"/>
      <c r="N302" s="163"/>
      <c r="O302" s="163"/>
      <c r="P302" s="163"/>
      <c r="Q302" s="163"/>
      <c r="R302" s="163"/>
      <c r="S302" s="163"/>
      <c r="T302" s="163"/>
      <c r="U302" s="163"/>
      <c r="V302" s="163"/>
      <c r="W302" s="163"/>
      <c r="X302" s="163"/>
      <c r="Y302" s="163"/>
      <c r="Z302" s="163"/>
    </row>
    <row r="303" spans="1:26" ht="12.75" hidden="1" customHeight="1" x14ac:dyDescent="0.2">
      <c r="A303" s="163"/>
      <c r="B303" s="164"/>
      <c r="C303" s="165"/>
      <c r="D303" s="163"/>
      <c r="E303" s="163"/>
      <c r="F303" s="163"/>
      <c r="G303" s="163"/>
      <c r="H303" s="163"/>
      <c r="I303" s="163"/>
      <c r="J303" s="166"/>
      <c r="K303" s="163"/>
      <c r="L303" s="163"/>
      <c r="M303" s="163"/>
      <c r="N303" s="163"/>
      <c r="O303" s="163"/>
      <c r="P303" s="163"/>
      <c r="Q303" s="163"/>
      <c r="R303" s="163"/>
      <c r="S303" s="163"/>
      <c r="T303" s="163"/>
      <c r="U303" s="163"/>
      <c r="V303" s="163"/>
      <c r="W303" s="163"/>
      <c r="X303" s="163"/>
      <c r="Y303" s="163"/>
      <c r="Z303" s="163"/>
    </row>
    <row r="304" spans="1:26" ht="12.75" hidden="1" customHeight="1" x14ac:dyDescent="0.2">
      <c r="A304" s="163"/>
      <c r="B304" s="164"/>
      <c r="C304" s="165"/>
      <c r="D304" s="163"/>
      <c r="E304" s="163"/>
      <c r="F304" s="163"/>
      <c r="G304" s="163"/>
      <c r="H304" s="163"/>
      <c r="I304" s="163"/>
      <c r="J304" s="166"/>
      <c r="K304" s="163"/>
      <c r="L304" s="163"/>
      <c r="M304" s="163"/>
      <c r="N304" s="163"/>
      <c r="O304" s="163"/>
      <c r="P304" s="163"/>
      <c r="Q304" s="163"/>
      <c r="R304" s="163"/>
      <c r="S304" s="163"/>
      <c r="T304" s="163"/>
      <c r="U304" s="163"/>
      <c r="V304" s="163"/>
      <c r="W304" s="163"/>
      <c r="X304" s="163"/>
      <c r="Y304" s="163"/>
      <c r="Z304" s="163"/>
    </row>
    <row r="305" spans="1:26" ht="12.75" hidden="1" customHeight="1" x14ac:dyDescent="0.2">
      <c r="A305" s="163"/>
      <c r="B305" s="164"/>
      <c r="C305" s="165"/>
      <c r="D305" s="163"/>
      <c r="E305" s="163"/>
      <c r="F305" s="163"/>
      <c r="G305" s="163"/>
      <c r="H305" s="163"/>
      <c r="I305" s="163"/>
      <c r="J305" s="166"/>
      <c r="K305" s="163"/>
      <c r="L305" s="163"/>
      <c r="M305" s="163"/>
      <c r="N305" s="163"/>
      <c r="O305" s="163"/>
      <c r="P305" s="163"/>
      <c r="Q305" s="163"/>
      <c r="R305" s="163"/>
      <c r="S305" s="163"/>
      <c r="T305" s="163"/>
      <c r="U305" s="163"/>
      <c r="V305" s="163"/>
      <c r="W305" s="163"/>
      <c r="X305" s="163"/>
      <c r="Y305" s="163"/>
      <c r="Z305" s="163"/>
    </row>
    <row r="306" spans="1:26" ht="12.75" hidden="1" customHeight="1" x14ac:dyDescent="0.2">
      <c r="A306" s="163"/>
      <c r="B306" s="164"/>
      <c r="C306" s="165"/>
      <c r="D306" s="163"/>
      <c r="E306" s="163"/>
      <c r="F306" s="163"/>
      <c r="G306" s="163"/>
      <c r="H306" s="163"/>
      <c r="I306" s="163"/>
      <c r="J306" s="166"/>
      <c r="K306" s="163"/>
      <c r="L306" s="163"/>
      <c r="M306" s="163"/>
      <c r="N306" s="163"/>
      <c r="O306" s="163"/>
      <c r="P306" s="163"/>
      <c r="Q306" s="163"/>
      <c r="R306" s="163"/>
      <c r="S306" s="163"/>
      <c r="T306" s="163"/>
      <c r="U306" s="163"/>
      <c r="V306" s="163"/>
      <c r="W306" s="163"/>
      <c r="X306" s="163"/>
      <c r="Y306" s="163"/>
      <c r="Z306" s="163"/>
    </row>
    <row r="307" spans="1:26" ht="12.75" hidden="1" customHeight="1" x14ac:dyDescent="0.2">
      <c r="A307" s="163"/>
      <c r="B307" s="164"/>
      <c r="C307" s="165"/>
      <c r="D307" s="163"/>
      <c r="E307" s="163"/>
      <c r="F307" s="163"/>
      <c r="G307" s="163"/>
      <c r="H307" s="163"/>
      <c r="I307" s="163"/>
      <c r="J307" s="166"/>
      <c r="K307" s="163"/>
      <c r="L307" s="163"/>
      <c r="M307" s="163"/>
      <c r="N307" s="163"/>
      <c r="O307" s="163"/>
      <c r="P307" s="163"/>
      <c r="Q307" s="163"/>
      <c r="R307" s="163"/>
      <c r="S307" s="163"/>
      <c r="T307" s="163"/>
      <c r="U307" s="163"/>
      <c r="V307" s="163"/>
      <c r="W307" s="163"/>
      <c r="X307" s="163"/>
      <c r="Y307" s="163"/>
      <c r="Z307" s="163"/>
    </row>
    <row r="308" spans="1:26" ht="12.75" hidden="1" customHeight="1" x14ac:dyDescent="0.2">
      <c r="A308" s="163"/>
      <c r="B308" s="164"/>
      <c r="C308" s="165"/>
      <c r="D308" s="163"/>
      <c r="E308" s="163"/>
      <c r="F308" s="163"/>
      <c r="G308" s="163"/>
      <c r="H308" s="163"/>
      <c r="I308" s="163"/>
      <c r="J308" s="166"/>
      <c r="K308" s="163"/>
      <c r="L308" s="163"/>
      <c r="M308" s="163"/>
      <c r="N308" s="163"/>
      <c r="O308" s="163"/>
      <c r="P308" s="163"/>
      <c r="Q308" s="163"/>
      <c r="R308" s="163"/>
      <c r="S308" s="163"/>
      <c r="T308" s="163"/>
      <c r="U308" s="163"/>
      <c r="V308" s="163"/>
      <c r="W308" s="163"/>
      <c r="X308" s="163"/>
      <c r="Y308" s="163"/>
      <c r="Z308" s="163"/>
    </row>
    <row r="309" spans="1:26" ht="12.75" hidden="1" customHeight="1" x14ac:dyDescent="0.2">
      <c r="A309" s="163"/>
      <c r="B309" s="164"/>
      <c r="C309" s="165"/>
      <c r="D309" s="163"/>
      <c r="E309" s="163"/>
      <c r="F309" s="163"/>
      <c r="G309" s="163"/>
      <c r="H309" s="163"/>
      <c r="I309" s="163"/>
      <c r="J309" s="166"/>
      <c r="K309" s="163"/>
      <c r="L309" s="163"/>
      <c r="M309" s="163"/>
      <c r="N309" s="163"/>
      <c r="O309" s="163"/>
      <c r="P309" s="163"/>
      <c r="Q309" s="163"/>
      <c r="R309" s="163"/>
      <c r="S309" s="163"/>
      <c r="T309" s="163"/>
      <c r="U309" s="163"/>
      <c r="V309" s="163"/>
      <c r="W309" s="163"/>
      <c r="X309" s="163"/>
      <c r="Y309" s="163"/>
      <c r="Z309" s="163"/>
    </row>
    <row r="310" spans="1:26" ht="12.75" hidden="1" customHeight="1" x14ac:dyDescent="0.2">
      <c r="A310" s="163"/>
      <c r="B310" s="164"/>
      <c r="C310" s="165"/>
      <c r="D310" s="163"/>
      <c r="E310" s="163"/>
      <c r="F310" s="163"/>
      <c r="G310" s="163"/>
      <c r="H310" s="163"/>
      <c r="I310" s="163"/>
      <c r="J310" s="166"/>
      <c r="K310" s="163"/>
      <c r="L310" s="163"/>
      <c r="M310" s="163"/>
      <c r="N310" s="163"/>
      <c r="O310" s="163"/>
      <c r="P310" s="163"/>
      <c r="Q310" s="163"/>
      <c r="R310" s="163"/>
      <c r="S310" s="163"/>
      <c r="T310" s="163"/>
      <c r="U310" s="163"/>
      <c r="V310" s="163"/>
      <c r="W310" s="163"/>
      <c r="X310" s="163"/>
      <c r="Y310" s="163"/>
      <c r="Z310" s="163"/>
    </row>
    <row r="311" spans="1:26" ht="12.75" hidden="1" customHeight="1" x14ac:dyDescent="0.2">
      <c r="A311" s="163"/>
      <c r="B311" s="164"/>
      <c r="C311" s="165"/>
      <c r="D311" s="163"/>
      <c r="E311" s="163"/>
      <c r="F311" s="163"/>
      <c r="G311" s="163"/>
      <c r="H311" s="163"/>
      <c r="I311" s="163"/>
      <c r="J311" s="166"/>
      <c r="K311" s="163"/>
      <c r="L311" s="163"/>
      <c r="M311" s="163"/>
      <c r="N311" s="163"/>
      <c r="O311" s="163"/>
      <c r="P311" s="163"/>
      <c r="Q311" s="163"/>
      <c r="R311" s="163"/>
      <c r="S311" s="163"/>
      <c r="T311" s="163"/>
      <c r="U311" s="163"/>
      <c r="V311" s="163"/>
      <c r="W311" s="163"/>
      <c r="X311" s="163"/>
      <c r="Y311" s="163"/>
      <c r="Z311" s="163"/>
    </row>
    <row r="312" spans="1:26" ht="12.75" hidden="1" customHeight="1" x14ac:dyDescent="0.2">
      <c r="A312" s="163"/>
      <c r="B312" s="164"/>
      <c r="C312" s="165"/>
      <c r="D312" s="163"/>
      <c r="E312" s="163"/>
      <c r="F312" s="163"/>
      <c r="G312" s="163"/>
      <c r="H312" s="163"/>
      <c r="I312" s="163"/>
      <c r="J312" s="166"/>
      <c r="K312" s="163"/>
      <c r="L312" s="163"/>
      <c r="M312" s="163"/>
      <c r="N312" s="163"/>
      <c r="O312" s="163"/>
      <c r="P312" s="163"/>
      <c r="Q312" s="163"/>
      <c r="R312" s="163"/>
      <c r="S312" s="163"/>
      <c r="T312" s="163"/>
      <c r="U312" s="163"/>
      <c r="V312" s="163"/>
      <c r="W312" s="163"/>
      <c r="X312" s="163"/>
      <c r="Y312" s="163"/>
      <c r="Z312" s="163"/>
    </row>
    <row r="313" spans="1:26" ht="12.75" hidden="1" customHeight="1" x14ac:dyDescent="0.2">
      <c r="A313" s="163"/>
      <c r="B313" s="164"/>
      <c r="C313" s="165"/>
      <c r="D313" s="163"/>
      <c r="E313" s="163"/>
      <c r="F313" s="163"/>
      <c r="G313" s="163"/>
      <c r="H313" s="163"/>
      <c r="I313" s="163"/>
      <c r="J313" s="166"/>
      <c r="K313" s="163"/>
      <c r="L313" s="163"/>
      <c r="M313" s="163"/>
      <c r="N313" s="163"/>
      <c r="O313" s="163"/>
      <c r="P313" s="163"/>
      <c r="Q313" s="163"/>
      <c r="R313" s="163"/>
      <c r="S313" s="163"/>
      <c r="T313" s="163"/>
      <c r="U313" s="163"/>
      <c r="V313" s="163"/>
      <c r="W313" s="163"/>
      <c r="X313" s="163"/>
      <c r="Y313" s="163"/>
      <c r="Z313" s="163"/>
    </row>
    <row r="314" spans="1:26" ht="12.75" hidden="1" customHeight="1" x14ac:dyDescent="0.2">
      <c r="A314" s="163"/>
      <c r="B314" s="164"/>
      <c r="C314" s="165"/>
      <c r="D314" s="163"/>
      <c r="E314" s="163"/>
      <c r="F314" s="163"/>
      <c r="G314" s="163"/>
      <c r="H314" s="163"/>
      <c r="I314" s="163"/>
      <c r="J314" s="166"/>
      <c r="K314" s="163"/>
      <c r="L314" s="163"/>
      <c r="M314" s="163"/>
      <c r="N314" s="163"/>
      <c r="O314" s="163"/>
      <c r="P314" s="163"/>
      <c r="Q314" s="163"/>
      <c r="R314" s="163"/>
      <c r="S314" s="163"/>
      <c r="T314" s="163"/>
      <c r="U314" s="163"/>
      <c r="V314" s="163"/>
      <c r="W314" s="163"/>
      <c r="X314" s="163"/>
      <c r="Y314" s="163"/>
      <c r="Z314" s="163"/>
    </row>
    <row r="315" spans="1:26" ht="12.75" hidden="1" customHeight="1" x14ac:dyDescent="0.2">
      <c r="A315" s="163"/>
      <c r="B315" s="164"/>
      <c r="C315" s="165"/>
      <c r="D315" s="163"/>
      <c r="E315" s="163"/>
      <c r="F315" s="163"/>
      <c r="G315" s="163"/>
      <c r="H315" s="163"/>
      <c r="I315" s="163"/>
      <c r="J315" s="166"/>
      <c r="K315" s="163"/>
      <c r="L315" s="163"/>
      <c r="M315" s="163"/>
      <c r="N315" s="163"/>
      <c r="O315" s="163"/>
      <c r="P315" s="163"/>
      <c r="Q315" s="163"/>
      <c r="R315" s="163"/>
      <c r="S315" s="163"/>
      <c r="T315" s="163"/>
      <c r="U315" s="163"/>
      <c r="V315" s="163"/>
      <c r="W315" s="163"/>
      <c r="X315" s="163"/>
      <c r="Y315" s="163"/>
      <c r="Z315" s="163"/>
    </row>
    <row r="316" spans="1:26" ht="12.75" hidden="1" customHeight="1" x14ac:dyDescent="0.2">
      <c r="A316" s="163"/>
      <c r="B316" s="164"/>
      <c r="C316" s="165"/>
      <c r="D316" s="163"/>
      <c r="E316" s="163"/>
      <c r="F316" s="163"/>
      <c r="G316" s="163"/>
      <c r="H316" s="163"/>
      <c r="I316" s="163"/>
      <c r="J316" s="166"/>
      <c r="K316" s="163"/>
      <c r="L316" s="163"/>
      <c r="M316" s="163"/>
      <c r="N316" s="163"/>
      <c r="O316" s="163"/>
      <c r="P316" s="163"/>
      <c r="Q316" s="163"/>
      <c r="R316" s="163"/>
      <c r="S316" s="163"/>
      <c r="T316" s="163"/>
      <c r="U316" s="163"/>
      <c r="V316" s="163"/>
      <c r="W316" s="163"/>
      <c r="X316" s="163"/>
      <c r="Y316" s="163"/>
      <c r="Z316" s="163"/>
    </row>
    <row r="317" spans="1:26" ht="12.75" hidden="1" customHeight="1" x14ac:dyDescent="0.2">
      <c r="A317" s="163"/>
      <c r="B317" s="164"/>
      <c r="C317" s="165"/>
      <c r="D317" s="163"/>
      <c r="E317" s="163"/>
      <c r="F317" s="163"/>
      <c r="G317" s="163"/>
      <c r="H317" s="163"/>
      <c r="I317" s="163"/>
      <c r="J317" s="166"/>
      <c r="K317" s="163"/>
      <c r="L317" s="163"/>
      <c r="M317" s="163"/>
      <c r="N317" s="163"/>
      <c r="O317" s="163"/>
      <c r="P317" s="163"/>
      <c r="Q317" s="163"/>
      <c r="R317" s="163"/>
      <c r="S317" s="163"/>
      <c r="T317" s="163"/>
      <c r="U317" s="163"/>
      <c r="V317" s="163"/>
      <c r="W317" s="163"/>
      <c r="X317" s="163"/>
      <c r="Y317" s="163"/>
      <c r="Z317" s="163"/>
    </row>
    <row r="318" spans="1:26" ht="12.75" hidden="1" customHeight="1" x14ac:dyDescent="0.2">
      <c r="A318" s="163"/>
      <c r="B318" s="164"/>
      <c r="C318" s="165"/>
      <c r="D318" s="163"/>
      <c r="E318" s="163"/>
      <c r="F318" s="163"/>
      <c r="G318" s="163"/>
      <c r="H318" s="163"/>
      <c r="I318" s="163"/>
      <c r="J318" s="166"/>
      <c r="K318" s="163"/>
      <c r="L318" s="163"/>
      <c r="M318" s="163"/>
      <c r="N318" s="163"/>
      <c r="O318" s="163"/>
      <c r="P318" s="163"/>
      <c r="Q318" s="163"/>
      <c r="R318" s="163"/>
      <c r="S318" s="163"/>
      <c r="T318" s="163"/>
      <c r="U318" s="163"/>
      <c r="V318" s="163"/>
      <c r="W318" s="163"/>
      <c r="X318" s="163"/>
      <c r="Y318" s="163"/>
      <c r="Z318" s="163"/>
    </row>
    <row r="319" spans="1:26" ht="12.75" hidden="1" customHeight="1" x14ac:dyDescent="0.2">
      <c r="A319" s="163"/>
      <c r="B319" s="164"/>
      <c r="C319" s="165"/>
      <c r="D319" s="163"/>
      <c r="E319" s="163"/>
      <c r="F319" s="163"/>
      <c r="G319" s="163"/>
      <c r="H319" s="163"/>
      <c r="I319" s="163"/>
      <c r="J319" s="166"/>
      <c r="K319" s="163"/>
      <c r="L319" s="163"/>
      <c r="M319" s="163"/>
      <c r="N319" s="163"/>
      <c r="O319" s="163"/>
      <c r="P319" s="163"/>
      <c r="Q319" s="163"/>
      <c r="R319" s="163"/>
      <c r="S319" s="163"/>
      <c r="T319" s="163"/>
      <c r="U319" s="163"/>
      <c r="V319" s="163"/>
      <c r="W319" s="163"/>
      <c r="X319" s="163"/>
      <c r="Y319" s="163"/>
      <c r="Z319" s="163"/>
    </row>
    <row r="320" spans="1:26" ht="12.75" hidden="1" customHeight="1" x14ac:dyDescent="0.2">
      <c r="A320" s="163"/>
      <c r="B320" s="164"/>
      <c r="C320" s="165"/>
      <c r="D320" s="163"/>
      <c r="E320" s="163"/>
      <c r="F320" s="163"/>
      <c r="G320" s="163"/>
      <c r="H320" s="163"/>
      <c r="I320" s="163"/>
      <c r="J320" s="166"/>
      <c r="K320" s="163"/>
      <c r="L320" s="163"/>
      <c r="M320" s="163"/>
      <c r="N320" s="163"/>
      <c r="O320" s="163"/>
      <c r="P320" s="163"/>
      <c r="Q320" s="163"/>
      <c r="R320" s="163"/>
      <c r="S320" s="163"/>
      <c r="T320" s="163"/>
      <c r="U320" s="163"/>
      <c r="V320" s="163"/>
      <c r="W320" s="163"/>
      <c r="X320" s="163"/>
      <c r="Y320" s="163"/>
      <c r="Z320" s="163"/>
    </row>
    <row r="321" spans="1:26" ht="12.75" hidden="1" customHeight="1" x14ac:dyDescent="0.2">
      <c r="A321" s="163"/>
      <c r="B321" s="164"/>
      <c r="C321" s="165"/>
      <c r="D321" s="163"/>
      <c r="E321" s="163"/>
      <c r="F321" s="163"/>
      <c r="G321" s="163"/>
      <c r="H321" s="163"/>
      <c r="I321" s="163"/>
      <c r="J321" s="166"/>
      <c r="K321" s="163"/>
      <c r="L321" s="163"/>
      <c r="M321" s="163"/>
      <c r="N321" s="163"/>
      <c r="O321" s="163"/>
      <c r="P321" s="163"/>
      <c r="Q321" s="163"/>
      <c r="R321" s="163"/>
      <c r="S321" s="163"/>
      <c r="T321" s="163"/>
      <c r="U321" s="163"/>
      <c r="V321" s="163"/>
      <c r="W321" s="163"/>
      <c r="X321" s="163"/>
      <c r="Y321" s="163"/>
      <c r="Z321" s="163"/>
    </row>
    <row r="322" spans="1:26" ht="12.75" hidden="1" customHeight="1" x14ac:dyDescent="0.2">
      <c r="A322" s="163"/>
      <c r="B322" s="164"/>
      <c r="C322" s="165"/>
      <c r="D322" s="163"/>
      <c r="E322" s="163"/>
      <c r="F322" s="163"/>
      <c r="G322" s="163"/>
      <c r="H322" s="163"/>
      <c r="I322" s="163"/>
      <c r="J322" s="166"/>
      <c r="K322" s="163"/>
      <c r="L322" s="163"/>
      <c r="M322" s="163"/>
      <c r="N322" s="163"/>
      <c r="O322" s="163"/>
      <c r="P322" s="163"/>
      <c r="Q322" s="163"/>
      <c r="R322" s="163"/>
      <c r="S322" s="163"/>
      <c r="T322" s="163"/>
      <c r="U322" s="163"/>
      <c r="V322" s="163"/>
      <c r="W322" s="163"/>
      <c r="X322" s="163"/>
      <c r="Y322" s="163"/>
      <c r="Z322" s="163"/>
    </row>
    <row r="323" spans="1:26" ht="12.75" hidden="1" customHeight="1" x14ac:dyDescent="0.2">
      <c r="A323" s="163"/>
      <c r="B323" s="164"/>
      <c r="C323" s="165"/>
      <c r="D323" s="163"/>
      <c r="E323" s="163"/>
      <c r="F323" s="163"/>
      <c r="G323" s="163"/>
      <c r="H323" s="163"/>
      <c r="I323" s="163"/>
      <c r="J323" s="166"/>
      <c r="K323" s="163"/>
      <c r="L323" s="163"/>
      <c r="M323" s="163"/>
      <c r="N323" s="163"/>
      <c r="O323" s="163"/>
      <c r="P323" s="163"/>
      <c r="Q323" s="163"/>
      <c r="R323" s="163"/>
      <c r="S323" s="163"/>
      <c r="T323" s="163"/>
      <c r="U323" s="163"/>
      <c r="V323" s="163"/>
      <c r="W323" s="163"/>
      <c r="X323" s="163"/>
      <c r="Y323" s="163"/>
      <c r="Z323" s="163"/>
    </row>
    <row r="324" spans="1:26" ht="12.75" hidden="1" customHeight="1" x14ac:dyDescent="0.2">
      <c r="A324" s="163"/>
      <c r="B324" s="164"/>
      <c r="C324" s="165"/>
      <c r="D324" s="163"/>
      <c r="E324" s="163"/>
      <c r="F324" s="163"/>
      <c r="G324" s="163"/>
      <c r="H324" s="163"/>
      <c r="I324" s="163"/>
      <c r="J324" s="166"/>
      <c r="K324" s="163"/>
      <c r="L324" s="163"/>
      <c r="M324" s="163"/>
      <c r="N324" s="163"/>
      <c r="O324" s="163"/>
      <c r="P324" s="163"/>
      <c r="Q324" s="163"/>
      <c r="R324" s="163"/>
      <c r="S324" s="163"/>
      <c r="T324" s="163"/>
      <c r="U324" s="163"/>
      <c r="V324" s="163"/>
      <c r="W324" s="163"/>
      <c r="X324" s="163"/>
      <c r="Y324" s="163"/>
      <c r="Z324" s="163"/>
    </row>
    <row r="325" spans="1:26" ht="12.75" hidden="1" customHeight="1" x14ac:dyDescent="0.2">
      <c r="A325" s="163"/>
      <c r="B325" s="164"/>
      <c r="C325" s="165"/>
      <c r="D325" s="163"/>
      <c r="E325" s="163"/>
      <c r="F325" s="163"/>
      <c r="G325" s="163"/>
      <c r="H325" s="163"/>
      <c r="I325" s="163"/>
      <c r="J325" s="166"/>
      <c r="K325" s="163"/>
      <c r="L325" s="163"/>
      <c r="M325" s="163"/>
      <c r="N325" s="163"/>
      <c r="O325" s="163"/>
      <c r="P325" s="163"/>
      <c r="Q325" s="163"/>
      <c r="R325" s="163"/>
      <c r="S325" s="163"/>
      <c r="T325" s="163"/>
      <c r="U325" s="163"/>
      <c r="V325" s="163"/>
      <c r="W325" s="163"/>
      <c r="X325" s="163"/>
      <c r="Y325" s="163"/>
      <c r="Z325" s="163"/>
    </row>
    <row r="326" spans="1:26" ht="12.75" hidden="1" customHeight="1" x14ac:dyDescent="0.2">
      <c r="A326" s="163"/>
      <c r="B326" s="164"/>
      <c r="C326" s="165"/>
      <c r="D326" s="163"/>
      <c r="E326" s="163"/>
      <c r="F326" s="163"/>
      <c r="G326" s="163"/>
      <c r="H326" s="163"/>
      <c r="I326" s="163"/>
      <c r="J326" s="166"/>
      <c r="K326" s="163"/>
      <c r="L326" s="163"/>
      <c r="M326" s="163"/>
      <c r="N326" s="163"/>
      <c r="O326" s="163"/>
      <c r="P326" s="163"/>
      <c r="Q326" s="163"/>
      <c r="R326" s="163"/>
      <c r="S326" s="163"/>
      <c r="T326" s="163"/>
      <c r="U326" s="163"/>
      <c r="V326" s="163"/>
      <c r="W326" s="163"/>
      <c r="X326" s="163"/>
      <c r="Y326" s="163"/>
      <c r="Z326" s="163"/>
    </row>
    <row r="327" spans="1:26" ht="12.75" hidden="1" customHeight="1" x14ac:dyDescent="0.2">
      <c r="A327" s="163"/>
      <c r="B327" s="164"/>
      <c r="C327" s="165"/>
      <c r="D327" s="163"/>
      <c r="E327" s="163"/>
      <c r="F327" s="163"/>
      <c r="G327" s="163"/>
      <c r="H327" s="163"/>
      <c r="I327" s="163"/>
      <c r="J327" s="166"/>
      <c r="K327" s="163"/>
      <c r="L327" s="163"/>
      <c r="M327" s="163"/>
      <c r="N327" s="163"/>
      <c r="O327" s="163"/>
      <c r="P327" s="163"/>
      <c r="Q327" s="163"/>
      <c r="R327" s="163"/>
      <c r="S327" s="163"/>
      <c r="T327" s="163"/>
      <c r="U327" s="163"/>
      <c r="V327" s="163"/>
      <c r="W327" s="163"/>
      <c r="X327" s="163"/>
      <c r="Y327" s="163"/>
      <c r="Z327" s="163"/>
    </row>
    <row r="328" spans="1:26" ht="12.75" hidden="1" customHeight="1" x14ac:dyDescent="0.2">
      <c r="A328" s="163"/>
      <c r="B328" s="164"/>
      <c r="C328" s="165"/>
      <c r="D328" s="163"/>
      <c r="E328" s="163"/>
      <c r="F328" s="163"/>
      <c r="G328" s="163"/>
      <c r="H328" s="163"/>
      <c r="I328" s="163"/>
      <c r="J328" s="166"/>
      <c r="K328" s="163"/>
      <c r="L328" s="163"/>
      <c r="M328" s="163"/>
      <c r="N328" s="163"/>
      <c r="O328" s="163"/>
      <c r="P328" s="163"/>
      <c r="Q328" s="163"/>
      <c r="R328" s="163"/>
      <c r="S328" s="163"/>
      <c r="T328" s="163"/>
      <c r="U328" s="163"/>
      <c r="V328" s="163"/>
      <c r="W328" s="163"/>
      <c r="X328" s="163"/>
      <c r="Y328" s="163"/>
      <c r="Z328" s="163"/>
    </row>
    <row r="329" spans="1:26" ht="12.75" hidden="1" customHeight="1" x14ac:dyDescent="0.2">
      <c r="A329" s="163"/>
      <c r="B329" s="164"/>
      <c r="C329" s="165"/>
      <c r="D329" s="163"/>
      <c r="E329" s="163"/>
      <c r="F329" s="163"/>
      <c r="G329" s="163"/>
      <c r="H329" s="163"/>
      <c r="I329" s="163"/>
      <c r="J329" s="166"/>
      <c r="K329" s="163"/>
      <c r="L329" s="163"/>
      <c r="M329" s="163"/>
      <c r="N329" s="163"/>
      <c r="O329" s="163"/>
      <c r="P329" s="163"/>
      <c r="Q329" s="163"/>
      <c r="R329" s="163"/>
      <c r="S329" s="163"/>
      <c r="T329" s="163"/>
      <c r="U329" s="163"/>
      <c r="V329" s="163"/>
      <c r="W329" s="163"/>
      <c r="X329" s="163"/>
      <c r="Y329" s="163"/>
      <c r="Z329" s="163"/>
    </row>
    <row r="330" spans="1:26" ht="12.75" hidden="1" customHeight="1" x14ac:dyDescent="0.2">
      <c r="A330" s="163"/>
      <c r="B330" s="164"/>
      <c r="C330" s="165"/>
      <c r="D330" s="163"/>
      <c r="E330" s="163"/>
      <c r="F330" s="163"/>
      <c r="G330" s="163"/>
      <c r="H330" s="163"/>
      <c r="I330" s="163"/>
      <c r="J330" s="166"/>
      <c r="K330" s="163"/>
      <c r="L330" s="163"/>
      <c r="M330" s="163"/>
      <c r="N330" s="163"/>
      <c r="O330" s="163"/>
      <c r="P330" s="163"/>
      <c r="Q330" s="163"/>
      <c r="R330" s="163"/>
      <c r="S330" s="163"/>
      <c r="T330" s="163"/>
      <c r="U330" s="163"/>
      <c r="V330" s="163"/>
      <c r="W330" s="163"/>
      <c r="X330" s="163"/>
      <c r="Y330" s="163"/>
      <c r="Z330" s="163"/>
    </row>
    <row r="331" spans="1:26" ht="12.75" hidden="1" customHeight="1" x14ac:dyDescent="0.2">
      <c r="A331" s="163"/>
      <c r="B331" s="164"/>
      <c r="C331" s="165"/>
      <c r="D331" s="163"/>
      <c r="E331" s="163"/>
      <c r="F331" s="163"/>
      <c r="G331" s="163"/>
      <c r="H331" s="163"/>
      <c r="I331" s="163"/>
      <c r="J331" s="166"/>
      <c r="K331" s="163"/>
      <c r="L331" s="163"/>
      <c r="M331" s="163"/>
      <c r="N331" s="163"/>
      <c r="O331" s="163"/>
      <c r="P331" s="163"/>
      <c r="Q331" s="163"/>
      <c r="R331" s="163"/>
      <c r="S331" s="163"/>
      <c r="T331" s="163"/>
      <c r="U331" s="163"/>
      <c r="V331" s="163"/>
      <c r="W331" s="163"/>
      <c r="X331" s="163"/>
      <c r="Y331" s="163"/>
      <c r="Z331" s="163"/>
    </row>
    <row r="332" spans="1:26" ht="12.75" hidden="1" customHeight="1" x14ac:dyDescent="0.2">
      <c r="A332" s="163"/>
      <c r="B332" s="164"/>
      <c r="C332" s="165"/>
      <c r="D332" s="163"/>
      <c r="E332" s="163"/>
      <c r="F332" s="163"/>
      <c r="G332" s="163"/>
      <c r="H332" s="163"/>
      <c r="I332" s="163"/>
      <c r="J332" s="166"/>
      <c r="K332" s="163"/>
      <c r="L332" s="163"/>
      <c r="M332" s="163"/>
      <c r="N332" s="163"/>
      <c r="O332" s="163"/>
      <c r="P332" s="163"/>
      <c r="Q332" s="163"/>
      <c r="R332" s="163"/>
      <c r="S332" s="163"/>
      <c r="T332" s="163"/>
      <c r="U332" s="163"/>
      <c r="V332" s="163"/>
      <c r="W332" s="163"/>
      <c r="X332" s="163"/>
      <c r="Y332" s="163"/>
      <c r="Z332" s="163"/>
    </row>
    <row r="333" spans="1:26" ht="12.75" hidden="1" customHeight="1" x14ac:dyDescent="0.2">
      <c r="A333" s="163"/>
      <c r="B333" s="164"/>
      <c r="C333" s="165"/>
      <c r="D333" s="163"/>
      <c r="E333" s="163"/>
      <c r="F333" s="163"/>
      <c r="G333" s="163"/>
      <c r="H333" s="163"/>
      <c r="I333" s="163"/>
      <c r="J333" s="166"/>
      <c r="K333" s="163"/>
      <c r="L333" s="163"/>
      <c r="M333" s="163"/>
      <c r="N333" s="163"/>
      <c r="O333" s="163"/>
      <c r="P333" s="163"/>
      <c r="Q333" s="163"/>
      <c r="R333" s="163"/>
      <c r="S333" s="163"/>
      <c r="T333" s="163"/>
      <c r="U333" s="163"/>
      <c r="V333" s="163"/>
      <c r="W333" s="163"/>
      <c r="X333" s="163"/>
      <c r="Y333" s="163"/>
      <c r="Z333" s="163"/>
    </row>
    <row r="334" spans="1:26" ht="12.75" hidden="1" customHeight="1" x14ac:dyDescent="0.2">
      <c r="A334" s="163"/>
      <c r="B334" s="164"/>
      <c r="C334" s="165"/>
      <c r="D334" s="163"/>
      <c r="E334" s="163"/>
      <c r="F334" s="163"/>
      <c r="G334" s="163"/>
      <c r="H334" s="163"/>
      <c r="I334" s="163"/>
      <c r="J334" s="166"/>
      <c r="K334" s="163"/>
      <c r="L334" s="163"/>
      <c r="M334" s="163"/>
      <c r="N334" s="163"/>
      <c r="O334" s="163"/>
      <c r="P334" s="163"/>
      <c r="Q334" s="163"/>
      <c r="R334" s="163"/>
      <c r="S334" s="163"/>
      <c r="T334" s="163"/>
      <c r="U334" s="163"/>
      <c r="V334" s="163"/>
      <c r="W334" s="163"/>
      <c r="X334" s="163"/>
      <c r="Y334" s="163"/>
      <c r="Z334" s="163"/>
    </row>
    <row r="335" spans="1:26" ht="12.75" hidden="1" customHeight="1" x14ac:dyDescent="0.2">
      <c r="A335" s="163"/>
      <c r="B335" s="164"/>
      <c r="C335" s="165"/>
      <c r="D335" s="163"/>
      <c r="E335" s="163"/>
      <c r="F335" s="163"/>
      <c r="G335" s="163"/>
      <c r="H335" s="163"/>
      <c r="I335" s="163"/>
      <c r="J335" s="166"/>
      <c r="K335" s="163"/>
      <c r="L335" s="163"/>
      <c r="M335" s="163"/>
      <c r="N335" s="163"/>
      <c r="O335" s="163"/>
      <c r="P335" s="163"/>
      <c r="Q335" s="163"/>
      <c r="R335" s="163"/>
      <c r="S335" s="163"/>
      <c r="T335" s="163"/>
      <c r="U335" s="163"/>
      <c r="V335" s="163"/>
      <c r="W335" s="163"/>
      <c r="X335" s="163"/>
      <c r="Y335" s="163"/>
      <c r="Z335" s="163"/>
    </row>
    <row r="336" spans="1:26" ht="12.75" hidden="1" customHeight="1" x14ac:dyDescent="0.2">
      <c r="A336" s="163"/>
      <c r="B336" s="164"/>
      <c r="C336" s="165"/>
      <c r="D336" s="163"/>
      <c r="E336" s="163"/>
      <c r="F336" s="163"/>
      <c r="G336" s="163"/>
      <c r="H336" s="163"/>
      <c r="I336" s="163"/>
      <c r="J336" s="166"/>
      <c r="K336" s="163"/>
      <c r="L336" s="163"/>
      <c r="M336" s="163"/>
      <c r="N336" s="163"/>
      <c r="O336" s="163"/>
      <c r="P336" s="163"/>
      <c r="Q336" s="163"/>
      <c r="R336" s="163"/>
      <c r="S336" s="163"/>
      <c r="T336" s="163"/>
      <c r="U336" s="163"/>
      <c r="V336" s="163"/>
      <c r="W336" s="163"/>
      <c r="X336" s="163"/>
      <c r="Y336" s="163"/>
      <c r="Z336" s="163"/>
    </row>
    <row r="337" spans="1:26" ht="12.75" hidden="1" customHeight="1" x14ac:dyDescent="0.2">
      <c r="A337" s="163"/>
      <c r="B337" s="164"/>
      <c r="C337" s="165"/>
      <c r="D337" s="163"/>
      <c r="E337" s="163"/>
      <c r="F337" s="163"/>
      <c r="G337" s="163"/>
      <c r="H337" s="163"/>
      <c r="I337" s="163"/>
      <c r="J337" s="166"/>
      <c r="K337" s="163"/>
      <c r="L337" s="163"/>
      <c r="M337" s="163"/>
      <c r="N337" s="163"/>
      <c r="O337" s="163"/>
      <c r="P337" s="163"/>
      <c r="Q337" s="163"/>
      <c r="R337" s="163"/>
      <c r="S337" s="163"/>
      <c r="T337" s="163"/>
      <c r="U337" s="163"/>
      <c r="V337" s="163"/>
      <c r="W337" s="163"/>
      <c r="X337" s="163"/>
      <c r="Y337" s="163"/>
      <c r="Z337" s="163"/>
    </row>
    <row r="338" spans="1:26" ht="12.75" hidden="1" customHeight="1" x14ac:dyDescent="0.2">
      <c r="A338" s="163"/>
      <c r="B338" s="164"/>
      <c r="C338" s="165"/>
      <c r="D338" s="163"/>
      <c r="E338" s="163"/>
      <c r="F338" s="163"/>
      <c r="G338" s="163"/>
      <c r="H338" s="163"/>
      <c r="I338" s="163"/>
      <c r="J338" s="166"/>
      <c r="K338" s="163"/>
      <c r="L338" s="163"/>
      <c r="M338" s="163"/>
      <c r="N338" s="163"/>
      <c r="O338" s="163"/>
      <c r="P338" s="163"/>
      <c r="Q338" s="163"/>
      <c r="R338" s="163"/>
      <c r="S338" s="163"/>
      <c r="T338" s="163"/>
      <c r="U338" s="163"/>
      <c r="V338" s="163"/>
      <c r="W338" s="163"/>
      <c r="X338" s="163"/>
      <c r="Y338" s="163"/>
      <c r="Z338" s="163"/>
    </row>
    <row r="339" spans="1:26" ht="12.75" hidden="1" customHeight="1" x14ac:dyDescent="0.2">
      <c r="A339" s="163"/>
      <c r="B339" s="164"/>
      <c r="C339" s="165"/>
      <c r="D339" s="163"/>
      <c r="E339" s="163"/>
      <c r="F339" s="163"/>
      <c r="G339" s="163"/>
      <c r="H339" s="163"/>
      <c r="I339" s="163"/>
      <c r="J339" s="166"/>
      <c r="K339" s="163"/>
      <c r="L339" s="163"/>
      <c r="M339" s="163"/>
      <c r="N339" s="163"/>
      <c r="O339" s="163"/>
      <c r="P339" s="163"/>
      <c r="Q339" s="163"/>
      <c r="R339" s="163"/>
      <c r="S339" s="163"/>
      <c r="T339" s="163"/>
      <c r="U339" s="163"/>
      <c r="V339" s="163"/>
      <c r="W339" s="163"/>
      <c r="X339" s="163"/>
      <c r="Y339" s="163"/>
      <c r="Z339" s="163"/>
    </row>
    <row r="340" spans="1:26" ht="12.75" hidden="1" customHeight="1" x14ac:dyDescent="0.2">
      <c r="A340" s="163"/>
      <c r="B340" s="164"/>
      <c r="C340" s="165"/>
      <c r="D340" s="163"/>
      <c r="E340" s="163"/>
      <c r="F340" s="163"/>
      <c r="G340" s="163"/>
      <c r="H340" s="163"/>
      <c r="I340" s="163"/>
      <c r="J340" s="166"/>
      <c r="K340" s="163"/>
      <c r="L340" s="163"/>
      <c r="M340" s="163"/>
      <c r="N340" s="163"/>
      <c r="O340" s="163"/>
      <c r="P340" s="163"/>
      <c r="Q340" s="163"/>
      <c r="R340" s="163"/>
      <c r="S340" s="163"/>
      <c r="T340" s="163"/>
      <c r="U340" s="163"/>
      <c r="V340" s="163"/>
      <c r="W340" s="163"/>
      <c r="X340" s="163"/>
      <c r="Y340" s="163"/>
      <c r="Z340" s="163"/>
    </row>
    <row r="341" spans="1:26" ht="12.75" hidden="1" customHeight="1" x14ac:dyDescent="0.2">
      <c r="A341" s="163"/>
      <c r="B341" s="164"/>
      <c r="C341" s="165"/>
      <c r="D341" s="163"/>
      <c r="E341" s="163"/>
      <c r="F341" s="163"/>
      <c r="G341" s="163"/>
      <c r="H341" s="163"/>
      <c r="I341" s="163"/>
      <c r="J341" s="166"/>
      <c r="K341" s="163"/>
      <c r="L341" s="163"/>
      <c r="M341" s="163"/>
      <c r="N341" s="163"/>
      <c r="O341" s="163"/>
      <c r="P341" s="163"/>
      <c r="Q341" s="163"/>
      <c r="R341" s="163"/>
      <c r="S341" s="163"/>
      <c r="T341" s="163"/>
      <c r="U341" s="163"/>
      <c r="V341" s="163"/>
      <c r="W341" s="163"/>
      <c r="X341" s="163"/>
      <c r="Y341" s="163"/>
      <c r="Z341" s="163"/>
    </row>
    <row r="342" spans="1:26" ht="12.75" hidden="1" customHeight="1" x14ac:dyDescent="0.2">
      <c r="A342" s="163"/>
      <c r="B342" s="164"/>
      <c r="C342" s="165"/>
      <c r="D342" s="163"/>
      <c r="E342" s="163"/>
      <c r="F342" s="163"/>
      <c r="G342" s="163"/>
      <c r="H342" s="163"/>
      <c r="I342" s="163"/>
      <c r="J342" s="166"/>
      <c r="K342" s="163"/>
      <c r="L342" s="163"/>
      <c r="M342" s="163"/>
      <c r="N342" s="163"/>
      <c r="O342" s="163"/>
      <c r="P342" s="163"/>
      <c r="Q342" s="163"/>
      <c r="R342" s="163"/>
      <c r="S342" s="163"/>
      <c r="T342" s="163"/>
      <c r="U342" s="163"/>
      <c r="V342" s="163"/>
      <c r="W342" s="163"/>
      <c r="X342" s="163"/>
      <c r="Y342" s="163"/>
      <c r="Z342" s="163"/>
    </row>
    <row r="343" spans="1:26" ht="12.75" hidden="1" customHeight="1" x14ac:dyDescent="0.2">
      <c r="A343" s="163"/>
      <c r="B343" s="164"/>
      <c r="C343" s="165"/>
      <c r="D343" s="163"/>
      <c r="E343" s="163"/>
      <c r="F343" s="163"/>
      <c r="G343" s="163"/>
      <c r="H343" s="163"/>
      <c r="I343" s="163"/>
      <c r="J343" s="166"/>
      <c r="K343" s="163"/>
      <c r="L343" s="163"/>
      <c r="M343" s="163"/>
      <c r="N343" s="163"/>
      <c r="O343" s="163"/>
      <c r="P343" s="163"/>
      <c r="Q343" s="163"/>
      <c r="R343" s="163"/>
      <c r="S343" s="163"/>
      <c r="T343" s="163"/>
      <c r="U343" s="163"/>
      <c r="V343" s="163"/>
      <c r="W343" s="163"/>
      <c r="X343" s="163"/>
      <c r="Y343" s="163"/>
      <c r="Z343" s="163"/>
    </row>
    <row r="344" spans="1:26" ht="12.75" hidden="1" customHeight="1" x14ac:dyDescent="0.2">
      <c r="A344" s="163"/>
      <c r="B344" s="164"/>
      <c r="C344" s="165"/>
      <c r="D344" s="163"/>
      <c r="E344" s="163"/>
      <c r="F344" s="163"/>
      <c r="G344" s="163"/>
      <c r="H344" s="163"/>
      <c r="I344" s="163"/>
      <c r="J344" s="166"/>
      <c r="K344" s="163"/>
      <c r="L344" s="163"/>
      <c r="M344" s="163"/>
      <c r="N344" s="163"/>
      <c r="O344" s="163"/>
      <c r="P344" s="163"/>
      <c r="Q344" s="163"/>
      <c r="R344" s="163"/>
      <c r="S344" s="163"/>
      <c r="T344" s="163"/>
      <c r="U344" s="163"/>
      <c r="V344" s="163"/>
      <c r="W344" s="163"/>
      <c r="X344" s="163"/>
      <c r="Y344" s="163"/>
      <c r="Z344" s="163"/>
    </row>
    <row r="345" spans="1:26" ht="12.75" hidden="1" customHeight="1" x14ac:dyDescent="0.2">
      <c r="A345" s="163"/>
      <c r="B345" s="164"/>
      <c r="C345" s="165"/>
      <c r="D345" s="163"/>
      <c r="E345" s="163"/>
      <c r="F345" s="163"/>
      <c r="G345" s="163"/>
      <c r="H345" s="163"/>
      <c r="I345" s="163"/>
      <c r="J345" s="166"/>
      <c r="K345" s="163"/>
      <c r="L345" s="163"/>
      <c r="M345" s="163"/>
      <c r="N345" s="163"/>
      <c r="O345" s="163"/>
      <c r="P345" s="163"/>
      <c r="Q345" s="163"/>
      <c r="R345" s="163"/>
      <c r="S345" s="163"/>
      <c r="T345" s="163"/>
      <c r="U345" s="163"/>
      <c r="V345" s="163"/>
      <c r="W345" s="163"/>
      <c r="X345" s="163"/>
      <c r="Y345" s="163"/>
      <c r="Z345" s="163"/>
    </row>
    <row r="346" spans="1:26" ht="12.75" hidden="1" customHeight="1" x14ac:dyDescent="0.2">
      <c r="A346" s="163"/>
      <c r="B346" s="164"/>
      <c r="C346" s="165"/>
      <c r="D346" s="163"/>
      <c r="E346" s="163"/>
      <c r="F346" s="163"/>
      <c r="G346" s="163"/>
      <c r="H346" s="163"/>
      <c r="I346" s="163"/>
      <c r="J346" s="166"/>
      <c r="K346" s="163"/>
      <c r="L346" s="163"/>
      <c r="M346" s="163"/>
      <c r="N346" s="163"/>
      <c r="O346" s="163"/>
      <c r="P346" s="163"/>
      <c r="Q346" s="163"/>
      <c r="R346" s="163"/>
      <c r="S346" s="163"/>
      <c r="T346" s="163"/>
      <c r="U346" s="163"/>
      <c r="V346" s="163"/>
      <c r="W346" s="163"/>
      <c r="X346" s="163"/>
      <c r="Y346" s="163"/>
      <c r="Z346" s="163"/>
    </row>
    <row r="347" spans="1:26" ht="12.75" hidden="1" customHeight="1" x14ac:dyDescent="0.2">
      <c r="A347" s="163"/>
      <c r="B347" s="164"/>
      <c r="C347" s="165"/>
      <c r="D347" s="163"/>
      <c r="E347" s="163"/>
      <c r="F347" s="163"/>
      <c r="G347" s="163"/>
      <c r="H347" s="163"/>
      <c r="I347" s="163"/>
      <c r="J347" s="166"/>
      <c r="K347" s="163"/>
      <c r="L347" s="163"/>
      <c r="M347" s="163"/>
      <c r="N347" s="163"/>
      <c r="O347" s="163"/>
      <c r="P347" s="163"/>
      <c r="Q347" s="163"/>
      <c r="R347" s="163"/>
      <c r="S347" s="163"/>
      <c r="T347" s="163"/>
      <c r="U347" s="163"/>
      <c r="V347" s="163"/>
      <c r="W347" s="163"/>
      <c r="X347" s="163"/>
      <c r="Y347" s="163"/>
      <c r="Z347" s="163"/>
    </row>
    <row r="348" spans="1:26" ht="12.75" hidden="1" customHeight="1" x14ac:dyDescent="0.2">
      <c r="A348" s="163"/>
      <c r="B348" s="164"/>
      <c r="C348" s="165"/>
      <c r="D348" s="163"/>
      <c r="E348" s="163"/>
      <c r="F348" s="163"/>
      <c r="G348" s="163"/>
      <c r="H348" s="163"/>
      <c r="I348" s="163"/>
      <c r="J348" s="166"/>
      <c r="K348" s="163"/>
      <c r="L348" s="163"/>
      <c r="M348" s="163"/>
      <c r="N348" s="163"/>
      <c r="O348" s="163"/>
      <c r="P348" s="163"/>
      <c r="Q348" s="163"/>
      <c r="R348" s="163"/>
      <c r="S348" s="163"/>
      <c r="T348" s="163"/>
      <c r="U348" s="163"/>
      <c r="V348" s="163"/>
      <c r="W348" s="163"/>
      <c r="X348" s="163"/>
      <c r="Y348" s="163"/>
      <c r="Z348" s="163"/>
    </row>
    <row r="349" spans="1:26" ht="12.75" hidden="1" customHeight="1" x14ac:dyDescent="0.2">
      <c r="A349" s="163"/>
      <c r="B349" s="164"/>
      <c r="C349" s="165"/>
      <c r="D349" s="163"/>
      <c r="E349" s="163"/>
      <c r="F349" s="163"/>
      <c r="G349" s="163"/>
      <c r="H349" s="163"/>
      <c r="I349" s="163"/>
      <c r="J349" s="166"/>
      <c r="K349" s="163"/>
      <c r="L349" s="163"/>
      <c r="M349" s="163"/>
      <c r="N349" s="163"/>
      <c r="O349" s="163"/>
      <c r="P349" s="163"/>
      <c r="Q349" s="163"/>
      <c r="R349" s="163"/>
      <c r="S349" s="163"/>
      <c r="T349" s="163"/>
      <c r="U349" s="163"/>
      <c r="V349" s="163"/>
      <c r="W349" s="163"/>
      <c r="X349" s="163"/>
      <c r="Y349" s="163"/>
      <c r="Z349" s="163"/>
    </row>
    <row r="350" spans="1:26" ht="12.75" hidden="1" customHeight="1" x14ac:dyDescent="0.2">
      <c r="A350" s="163"/>
      <c r="B350" s="164"/>
      <c r="C350" s="165"/>
      <c r="D350" s="163"/>
      <c r="E350" s="163"/>
      <c r="F350" s="163"/>
      <c r="G350" s="163"/>
      <c r="H350" s="163"/>
      <c r="I350" s="163"/>
      <c r="J350" s="166"/>
      <c r="K350" s="163"/>
      <c r="L350" s="163"/>
      <c r="M350" s="163"/>
      <c r="N350" s="163"/>
      <c r="O350" s="163"/>
      <c r="P350" s="163"/>
      <c r="Q350" s="163"/>
      <c r="R350" s="163"/>
      <c r="S350" s="163"/>
      <c r="T350" s="163"/>
      <c r="U350" s="163"/>
      <c r="V350" s="163"/>
      <c r="W350" s="163"/>
      <c r="X350" s="163"/>
      <c r="Y350" s="163"/>
      <c r="Z350" s="163"/>
    </row>
    <row r="351" spans="1:26" ht="12.75" hidden="1" customHeight="1" x14ac:dyDescent="0.2">
      <c r="A351" s="163"/>
      <c r="B351" s="164"/>
      <c r="C351" s="165"/>
      <c r="D351" s="163"/>
      <c r="E351" s="163"/>
      <c r="F351" s="163"/>
      <c r="G351" s="163"/>
      <c r="H351" s="163"/>
      <c r="I351" s="163"/>
      <c r="J351" s="166"/>
      <c r="K351" s="163"/>
      <c r="L351" s="163"/>
      <c r="M351" s="163"/>
      <c r="N351" s="163"/>
      <c r="O351" s="163"/>
      <c r="P351" s="163"/>
      <c r="Q351" s="163"/>
      <c r="R351" s="163"/>
      <c r="S351" s="163"/>
      <c r="T351" s="163"/>
      <c r="U351" s="163"/>
      <c r="V351" s="163"/>
      <c r="W351" s="163"/>
      <c r="X351" s="163"/>
      <c r="Y351" s="163"/>
      <c r="Z351" s="163"/>
    </row>
    <row r="352" spans="1:26" ht="12.75" hidden="1" customHeight="1" x14ac:dyDescent="0.2">
      <c r="A352" s="163"/>
      <c r="B352" s="164"/>
      <c r="C352" s="165"/>
      <c r="D352" s="163"/>
      <c r="E352" s="163"/>
      <c r="F352" s="163"/>
      <c r="G352" s="163"/>
      <c r="H352" s="163"/>
      <c r="I352" s="163"/>
      <c r="J352" s="166"/>
      <c r="K352" s="163"/>
      <c r="L352" s="163"/>
      <c r="M352" s="163"/>
      <c r="N352" s="163"/>
      <c r="O352" s="163"/>
      <c r="P352" s="163"/>
      <c r="Q352" s="163"/>
      <c r="R352" s="163"/>
      <c r="S352" s="163"/>
      <c r="T352" s="163"/>
      <c r="U352" s="163"/>
      <c r="V352" s="163"/>
      <c r="W352" s="163"/>
      <c r="X352" s="163"/>
      <c r="Y352" s="163"/>
      <c r="Z352" s="163"/>
    </row>
    <row r="353" spans="1:26" ht="12.75" hidden="1" customHeight="1" x14ac:dyDescent="0.2">
      <c r="A353" s="163"/>
      <c r="B353" s="164"/>
      <c r="C353" s="165"/>
      <c r="D353" s="163"/>
      <c r="E353" s="163"/>
      <c r="F353" s="163"/>
      <c r="G353" s="163"/>
      <c r="H353" s="163"/>
      <c r="I353" s="163"/>
      <c r="J353" s="166"/>
      <c r="K353" s="163"/>
      <c r="L353" s="163"/>
      <c r="M353" s="163"/>
      <c r="N353" s="163"/>
      <c r="O353" s="163"/>
      <c r="P353" s="163"/>
      <c r="Q353" s="163"/>
      <c r="R353" s="163"/>
      <c r="S353" s="163"/>
      <c r="T353" s="163"/>
      <c r="U353" s="163"/>
      <c r="V353" s="163"/>
      <c r="W353" s="163"/>
      <c r="X353" s="163"/>
      <c r="Y353" s="163"/>
      <c r="Z353" s="163"/>
    </row>
    <row r="354" spans="1:26" ht="12.75" hidden="1" customHeight="1" x14ac:dyDescent="0.2">
      <c r="A354" s="163"/>
      <c r="B354" s="164"/>
      <c r="C354" s="165"/>
      <c r="D354" s="163"/>
      <c r="E354" s="163"/>
      <c r="F354" s="163"/>
      <c r="G354" s="163"/>
      <c r="H354" s="163"/>
      <c r="I354" s="163"/>
      <c r="J354" s="166"/>
      <c r="K354" s="163"/>
      <c r="L354" s="163"/>
      <c r="M354" s="163"/>
      <c r="N354" s="163"/>
      <c r="O354" s="163"/>
      <c r="P354" s="163"/>
      <c r="Q354" s="163"/>
      <c r="R354" s="163"/>
      <c r="S354" s="163"/>
      <c r="T354" s="163"/>
      <c r="U354" s="163"/>
      <c r="V354" s="163"/>
      <c r="W354" s="163"/>
      <c r="X354" s="163"/>
      <c r="Y354" s="163"/>
      <c r="Z354" s="163"/>
    </row>
    <row r="355" spans="1:26" ht="12.75" hidden="1" customHeight="1" x14ac:dyDescent="0.2">
      <c r="A355" s="163"/>
      <c r="B355" s="164"/>
      <c r="C355" s="165"/>
      <c r="D355" s="163"/>
      <c r="E355" s="163"/>
      <c r="F355" s="163"/>
      <c r="G355" s="163"/>
      <c r="H355" s="163"/>
      <c r="I355" s="163"/>
      <c r="J355" s="166"/>
      <c r="K355" s="163"/>
      <c r="L355" s="163"/>
      <c r="M355" s="163"/>
      <c r="N355" s="163"/>
      <c r="O355" s="163"/>
      <c r="P355" s="163"/>
      <c r="Q355" s="163"/>
      <c r="R355" s="163"/>
      <c r="S355" s="163"/>
      <c r="T355" s="163"/>
      <c r="U355" s="163"/>
      <c r="V355" s="163"/>
      <c r="W355" s="163"/>
      <c r="X355" s="163"/>
      <c r="Y355" s="163"/>
      <c r="Z355" s="163"/>
    </row>
    <row r="356" spans="1:26" ht="12.75" hidden="1" customHeight="1" x14ac:dyDescent="0.2">
      <c r="A356" s="163"/>
      <c r="B356" s="164"/>
      <c r="C356" s="165"/>
      <c r="D356" s="163"/>
      <c r="E356" s="163"/>
      <c r="F356" s="163"/>
      <c r="G356" s="163"/>
      <c r="H356" s="163"/>
      <c r="I356" s="163"/>
      <c r="J356" s="166"/>
      <c r="K356" s="163"/>
      <c r="L356" s="163"/>
      <c r="M356" s="163"/>
      <c r="N356" s="163"/>
      <c r="O356" s="163"/>
      <c r="P356" s="163"/>
      <c r="Q356" s="163"/>
      <c r="R356" s="163"/>
      <c r="S356" s="163"/>
      <c r="T356" s="163"/>
      <c r="U356" s="163"/>
      <c r="V356" s="163"/>
      <c r="W356" s="163"/>
      <c r="X356" s="163"/>
      <c r="Y356" s="163"/>
      <c r="Z356" s="163"/>
    </row>
    <row r="357" spans="1:26" ht="12.75" hidden="1" customHeight="1" x14ac:dyDescent="0.2">
      <c r="A357" s="163"/>
      <c r="B357" s="164"/>
      <c r="C357" s="165"/>
      <c r="D357" s="163"/>
      <c r="E357" s="163"/>
      <c r="F357" s="163"/>
      <c r="G357" s="163"/>
      <c r="H357" s="163"/>
      <c r="I357" s="163"/>
      <c r="J357" s="166"/>
      <c r="K357" s="163"/>
      <c r="L357" s="163"/>
      <c r="M357" s="163"/>
      <c r="N357" s="163"/>
      <c r="O357" s="163"/>
      <c r="P357" s="163"/>
      <c r="Q357" s="163"/>
      <c r="R357" s="163"/>
      <c r="S357" s="163"/>
      <c r="T357" s="163"/>
      <c r="U357" s="163"/>
      <c r="V357" s="163"/>
      <c r="W357" s="163"/>
      <c r="X357" s="163"/>
      <c r="Y357" s="163"/>
      <c r="Z357" s="163"/>
    </row>
    <row r="358" spans="1:26" ht="12.75" hidden="1" customHeight="1" x14ac:dyDescent="0.2">
      <c r="A358" s="163"/>
      <c r="B358" s="164"/>
      <c r="C358" s="165"/>
      <c r="D358" s="163"/>
      <c r="E358" s="163"/>
      <c r="F358" s="163"/>
      <c r="G358" s="163"/>
      <c r="H358" s="163"/>
      <c r="I358" s="163"/>
      <c r="J358" s="166"/>
      <c r="K358" s="163"/>
      <c r="L358" s="163"/>
      <c r="M358" s="163"/>
      <c r="N358" s="163"/>
      <c r="O358" s="163"/>
      <c r="P358" s="163"/>
      <c r="Q358" s="163"/>
      <c r="R358" s="163"/>
      <c r="S358" s="163"/>
      <c r="T358" s="163"/>
      <c r="U358" s="163"/>
      <c r="V358" s="163"/>
      <c r="W358" s="163"/>
      <c r="X358" s="163"/>
      <c r="Y358" s="163"/>
      <c r="Z358" s="163"/>
    </row>
    <row r="359" spans="1:26" ht="12.75" hidden="1" customHeight="1" x14ac:dyDescent="0.2">
      <c r="A359" s="163"/>
      <c r="B359" s="164"/>
      <c r="C359" s="165"/>
      <c r="D359" s="163"/>
      <c r="E359" s="163"/>
      <c r="F359" s="163"/>
      <c r="G359" s="163"/>
      <c r="H359" s="163"/>
      <c r="I359" s="163"/>
      <c r="J359" s="166"/>
      <c r="K359" s="163"/>
      <c r="L359" s="163"/>
      <c r="M359" s="163"/>
      <c r="N359" s="163"/>
      <c r="O359" s="163"/>
      <c r="P359" s="163"/>
      <c r="Q359" s="163"/>
      <c r="R359" s="163"/>
      <c r="S359" s="163"/>
      <c r="T359" s="163"/>
      <c r="U359" s="163"/>
      <c r="V359" s="163"/>
      <c r="W359" s="163"/>
      <c r="X359" s="163"/>
      <c r="Y359" s="163"/>
      <c r="Z359" s="163"/>
    </row>
    <row r="360" spans="1:26" ht="12.75" hidden="1" customHeight="1" x14ac:dyDescent="0.2">
      <c r="A360" s="163"/>
      <c r="B360" s="164"/>
      <c r="C360" s="165"/>
      <c r="D360" s="163"/>
      <c r="E360" s="163"/>
      <c r="F360" s="163"/>
      <c r="G360" s="163"/>
      <c r="H360" s="163"/>
      <c r="I360" s="163"/>
      <c r="J360" s="166"/>
      <c r="K360" s="163"/>
      <c r="L360" s="163"/>
      <c r="M360" s="163"/>
      <c r="N360" s="163"/>
      <c r="O360" s="163"/>
      <c r="P360" s="163"/>
      <c r="Q360" s="163"/>
      <c r="R360" s="163"/>
      <c r="S360" s="163"/>
      <c r="T360" s="163"/>
      <c r="U360" s="163"/>
      <c r="V360" s="163"/>
      <c r="W360" s="163"/>
      <c r="X360" s="163"/>
      <c r="Y360" s="163"/>
      <c r="Z360" s="163"/>
    </row>
    <row r="361" spans="1:26" ht="12.75" hidden="1" customHeight="1" x14ac:dyDescent="0.2">
      <c r="A361" s="163"/>
      <c r="B361" s="164"/>
      <c r="C361" s="165"/>
      <c r="D361" s="163"/>
      <c r="E361" s="163"/>
      <c r="F361" s="163"/>
      <c r="G361" s="163"/>
      <c r="H361" s="163"/>
      <c r="I361" s="163"/>
      <c r="J361" s="166"/>
      <c r="K361" s="163"/>
      <c r="L361" s="163"/>
      <c r="M361" s="163"/>
      <c r="N361" s="163"/>
      <c r="O361" s="163"/>
      <c r="P361" s="163"/>
      <c r="Q361" s="163"/>
      <c r="R361" s="163"/>
      <c r="S361" s="163"/>
      <c r="T361" s="163"/>
      <c r="U361" s="163"/>
      <c r="V361" s="163"/>
      <c r="W361" s="163"/>
      <c r="X361" s="163"/>
      <c r="Y361" s="163"/>
      <c r="Z361" s="163"/>
    </row>
    <row r="362" spans="1:26" ht="12.75" hidden="1" customHeight="1" x14ac:dyDescent="0.2">
      <c r="A362" s="163"/>
      <c r="B362" s="164"/>
      <c r="C362" s="165"/>
      <c r="D362" s="163"/>
      <c r="E362" s="163"/>
      <c r="F362" s="163"/>
      <c r="G362" s="163"/>
      <c r="H362" s="163"/>
      <c r="I362" s="163"/>
      <c r="J362" s="166"/>
      <c r="K362" s="163"/>
      <c r="L362" s="163"/>
      <c r="M362" s="163"/>
      <c r="N362" s="163"/>
      <c r="O362" s="163"/>
      <c r="P362" s="163"/>
      <c r="Q362" s="163"/>
      <c r="R362" s="163"/>
      <c r="S362" s="163"/>
      <c r="T362" s="163"/>
      <c r="U362" s="163"/>
      <c r="V362" s="163"/>
      <c r="W362" s="163"/>
      <c r="X362" s="163"/>
      <c r="Y362" s="163"/>
      <c r="Z362" s="163"/>
    </row>
    <row r="363" spans="1:26" ht="12.75" hidden="1" customHeight="1" x14ac:dyDescent="0.2">
      <c r="A363" s="163"/>
      <c r="B363" s="164"/>
      <c r="C363" s="165"/>
      <c r="D363" s="163"/>
      <c r="E363" s="163"/>
      <c r="F363" s="163"/>
      <c r="G363" s="163"/>
      <c r="H363" s="163"/>
      <c r="I363" s="163"/>
      <c r="J363" s="166"/>
      <c r="K363" s="163"/>
      <c r="L363" s="163"/>
      <c r="M363" s="163"/>
      <c r="N363" s="163"/>
      <c r="O363" s="163"/>
      <c r="P363" s="163"/>
      <c r="Q363" s="163"/>
      <c r="R363" s="163"/>
      <c r="S363" s="163"/>
      <c r="T363" s="163"/>
      <c r="U363" s="163"/>
      <c r="V363" s="163"/>
      <c r="W363" s="163"/>
      <c r="X363" s="163"/>
      <c r="Y363" s="163"/>
      <c r="Z363" s="163"/>
    </row>
    <row r="364" spans="1:26" ht="12.75" hidden="1" customHeight="1" x14ac:dyDescent="0.2">
      <c r="A364" s="163"/>
      <c r="B364" s="164"/>
      <c r="C364" s="165"/>
      <c r="D364" s="163"/>
      <c r="E364" s="163"/>
      <c r="F364" s="163"/>
      <c r="G364" s="163"/>
      <c r="H364" s="163"/>
      <c r="I364" s="163"/>
      <c r="J364" s="166"/>
      <c r="K364" s="163"/>
      <c r="L364" s="163"/>
      <c r="M364" s="163"/>
      <c r="N364" s="163"/>
      <c r="O364" s="163"/>
      <c r="P364" s="163"/>
      <c r="Q364" s="163"/>
      <c r="R364" s="163"/>
      <c r="S364" s="163"/>
      <c r="T364" s="163"/>
      <c r="U364" s="163"/>
      <c r="V364" s="163"/>
      <c r="W364" s="163"/>
      <c r="X364" s="163"/>
      <c r="Y364" s="163"/>
      <c r="Z364" s="163"/>
    </row>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9" priority="1" operator="equal">
      <formula>$I$15</formula>
    </cfRule>
  </conditionalFormatting>
  <conditionalFormatting sqref="C15">
    <cfRule type="cellIs" dxfId="8" priority="2" operator="equal">
      <formula>$I$15</formula>
    </cfRule>
  </conditionalFormatting>
  <conditionalFormatting sqref="K15:K95">
    <cfRule type="cellIs" dxfId="7" priority="3" operator="equal">
      <formula>$I$7</formula>
    </cfRule>
  </conditionalFormatting>
  <conditionalFormatting sqref="K15:K95">
    <cfRule type="cellIs" dxfId="6" priority="4" operator="equal">
      <formula>$I$8</formula>
    </cfRule>
  </conditionalFormatting>
  <conditionalFormatting sqref="K15:K95">
    <cfRule type="cellIs" dxfId="5" priority="5" operator="equal">
      <formula>$I$9</formula>
    </cfRule>
  </conditionalFormatting>
  <conditionalFormatting sqref="K15:K95">
    <cfRule type="cellIs" dxfId="4" priority="6" operator="between">
      <formula>0</formula>
      <formula>$I$10</formula>
    </cfRule>
  </conditionalFormatting>
  <conditionalFormatting sqref="L15 L39 L56 L68 L82">
    <cfRule type="cellIs" dxfId="3" priority="7" operator="between">
      <formula>0.76</formula>
      <formula>1</formula>
    </cfRule>
  </conditionalFormatting>
  <conditionalFormatting sqref="L15 L39 L56 L68 L82">
    <cfRule type="cellIs" dxfId="2" priority="8" operator="between">
      <formula>0.51</formula>
      <formula>0.75</formula>
    </cfRule>
  </conditionalFormatting>
  <conditionalFormatting sqref="L15 L39 L56 L68 L82">
    <cfRule type="cellIs" dxfId="1" priority="9" operator="between">
      <formula>0.26</formula>
      <formula>0.5</formula>
    </cfRule>
  </conditionalFormatting>
  <conditionalFormatting sqref="L15 L39 L56 L68 L82">
    <cfRule type="cellIs" dxfId="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000"/>
  <sheetViews>
    <sheetView workbookViewId="0"/>
  </sheetViews>
  <sheetFormatPr baseColWidth="10" defaultColWidth="12.5703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8" width="11.42578125" customWidth="1"/>
    <col min="19" max="26" width="14.42578125" customWidth="1"/>
  </cols>
  <sheetData>
    <row r="1" spans="1:18" ht="81.75" customHeight="1" x14ac:dyDescent="0.2">
      <c r="A1" s="203" t="s">
        <v>86</v>
      </c>
      <c r="B1" s="203" t="s">
        <v>548</v>
      </c>
      <c r="C1" s="204" t="s">
        <v>549</v>
      </c>
      <c r="D1" s="204" t="s">
        <v>550</v>
      </c>
      <c r="E1" s="204" t="s">
        <v>551</v>
      </c>
      <c r="F1" s="203" t="s">
        <v>123</v>
      </c>
      <c r="G1" s="205" t="s">
        <v>552</v>
      </c>
      <c r="H1" s="205" t="s">
        <v>553</v>
      </c>
      <c r="I1" s="205" t="s">
        <v>554</v>
      </c>
      <c r="J1" s="205" t="s">
        <v>55</v>
      </c>
      <c r="K1" s="205" t="s">
        <v>64</v>
      </c>
      <c r="L1" s="205" t="s">
        <v>555</v>
      </c>
      <c r="M1" s="206" t="s">
        <v>556</v>
      </c>
      <c r="N1" s="206"/>
    </row>
    <row r="2" spans="1:18" ht="12.75" customHeight="1" x14ac:dyDescent="0.2">
      <c r="A2" s="207" t="s">
        <v>557</v>
      </c>
      <c r="B2" s="207" t="str">
        <f t="shared" ref="B2:B42" si="0">+LEFT(A2,1)</f>
        <v>1</v>
      </c>
      <c r="C2" s="207" t="str">
        <f>+MID(VLOOKUP(A2,'Ambiente de Control'!$B$21:$C$128,2,0),4,LEN(VLOOKUP(A2,'Ambiente de Control'!$B$21:$C$128,2,0))-4)</f>
        <v xml:space="preserve"> Aplicación del Código de Integridad. (incluye análisis de desviaciones, convivencia laboral, temas disciplinarios internos, quejas o denuncias sobres los servidores de la entidad, u otros temas relacionados)</v>
      </c>
      <c r="D2" s="207" t="s">
        <v>558</v>
      </c>
      <c r="E2" s="207" t="str">
        <f>+VLOOKUP(A2,'Ambiente de Control'!$B$21:$D$128,3,0)</f>
        <v>Dimensión Talento Humano
Política Integridad</v>
      </c>
      <c r="F2" s="207" t="str">
        <f>+VLOOKUP(A2,'Ambiente de Control'!$B$21:$K$128,10,0)</f>
        <v>Mantenimiento del control</v>
      </c>
      <c r="G2" s="208">
        <f>+VLOOKUP(A2,'Ambiente de Control'!$B$21:$O$27,13)</f>
        <v>60.045870000000001</v>
      </c>
      <c r="H2" s="209">
        <f t="shared" ref="H2:H82" si="1">+_xlfn.RANK.EQ(G2,$G$2:$G$82,1)</f>
        <v>3</v>
      </c>
      <c r="I2" s="207" t="str">
        <f t="shared" ref="I2:I82" si="2">+IF(F2=$F$2,$P$4,IF(F2=$F$3,$P$2,$P$3))</f>
        <v>Cuando en el análisis de los requerimientos en los diferenes componentes del MECI se cuente con aspectos evaluados en nivel 1 (presente) y 1 (funcionando); 2 (presente) y 1 (funcionando).</v>
      </c>
      <c r="J2" s="207" t="s">
        <v>559</v>
      </c>
      <c r="K2" s="207">
        <f>+IF(ISBLANK(VLOOKUP(A2,'Ambiente de Control'!$B$24:$F$128,5,0)),"",VLOOKUP(A2,'Ambiente de Control'!$B$24:$F$128,5,0))</f>
        <v>3</v>
      </c>
      <c r="L2" s="207">
        <f>+IF(ISBLANK(VLOOKUP(A2,'Ambiente de Control'!$B$24:$K$128,9,0)),"",VLOOKUP(A2,'Ambiente de Control'!$B$24:$K$128,9,0))</f>
        <v>3</v>
      </c>
      <c r="M2" s="207">
        <f t="shared" ref="M2:M82" si="3">+IF(OR(AND(K2=1,L2=1),AND(ISBLANK(K2),ISBLANK(L2)),K2="",L2=""),0,IF(OR(AND(K2=1,L2=2),AND(K2=1,L2=3)),0.25,IF(OR(AND(K2=2,L2=2),AND(K2=3,L2=1),AND(K2=3,L2=2),AND(K2=2,L2=1)),0.5,IF(AND(K2=2,L2=3),0.75,1))))</f>
        <v>1</v>
      </c>
      <c r="N2" s="207">
        <f t="shared" ref="N2:N82" si="4">+AVERAGEIF($D$2:$D$82,D2,$M$2:$M$82)</f>
        <v>0.97916666666666663</v>
      </c>
      <c r="O2" s="210" t="s">
        <v>8</v>
      </c>
      <c r="P2" s="211" t="s">
        <v>560</v>
      </c>
      <c r="Q2" s="211"/>
    </row>
    <row r="3" spans="1:18" ht="12.75" customHeight="1" x14ac:dyDescent="0.2">
      <c r="A3" s="207" t="s">
        <v>561</v>
      </c>
      <c r="B3" s="207" t="str">
        <f t="shared" si="0"/>
        <v>1</v>
      </c>
      <c r="C3" s="207" t="str">
        <f>+MID(VLOOKUP(A3,'Ambiente de Control'!$B$21:$C$128,2,0),4,LEN(VLOOKUP(A3,'Ambiente de Control'!$B$21:$C$128,2,0))-4)</f>
        <v xml:space="preserve"> Mecanismos para el manejo de conflictos de interés.</v>
      </c>
      <c r="D3" s="207" t="s">
        <v>558</v>
      </c>
      <c r="E3" s="207" t="str">
        <f>+VLOOKUP(A3,'Ambiente de Control'!$B$21:$D$128,3,0)</f>
        <v>Dimensión Talento Humano
Política Integridad</v>
      </c>
      <c r="F3" s="207" t="str">
        <f>+VLOOKUP(A3,'Ambiente de Control'!$B$21:$K$128,10,0)</f>
        <v>Mantenimiento del control</v>
      </c>
      <c r="G3" s="208">
        <f>+VLOOKUP(A3,'Ambiente de Control'!$B$21:$O$128,13,0)</f>
        <v>60.055689999999998</v>
      </c>
      <c r="H3" s="209">
        <f t="shared" si="1"/>
        <v>4</v>
      </c>
      <c r="I3" s="207" t="str">
        <f t="shared" si="2"/>
        <v>Cuando en el análisis de los requerimientos en los diferenes componentes del MECI se cuente con aspectos evaluados en nivel 1 (presente) y 1 (funcionando); 2 (presente) y 1 (funcionando).</v>
      </c>
      <c r="J3" s="207" t="s">
        <v>559</v>
      </c>
      <c r="K3" s="207">
        <f>+IF(ISBLANK(VLOOKUP(A3,'Ambiente de Control'!$B$24:$F$128,5,0)),"",VLOOKUP(A3,'Ambiente de Control'!$B$24:$F$128,5,0))</f>
        <v>3</v>
      </c>
      <c r="L3" s="207">
        <f>+IF(ISBLANK(VLOOKUP(A3,'Ambiente de Control'!$B$24:$K$128,9,0)),"",VLOOKUP(A3,'Ambiente de Control'!$B$24:$K$128,9,0))</f>
        <v>3</v>
      </c>
      <c r="M3" s="207">
        <f t="shared" si="3"/>
        <v>1</v>
      </c>
      <c r="N3" s="207">
        <f t="shared" si="4"/>
        <v>0.97916666666666663</v>
      </c>
      <c r="O3" s="212" t="s">
        <v>10</v>
      </c>
      <c r="P3" s="211" t="s">
        <v>562</v>
      </c>
      <c r="Q3" s="211"/>
      <c r="R3" s="207" t="s">
        <v>563</v>
      </c>
    </row>
    <row r="4" spans="1:18" ht="16.5" customHeight="1" x14ac:dyDescent="0.2">
      <c r="A4" s="207" t="s">
        <v>564</v>
      </c>
      <c r="B4" s="207" t="str">
        <f t="shared" si="0"/>
        <v>1</v>
      </c>
      <c r="C4" s="207" t="str">
        <f>+MID(VLOOKUP(A4,'Ambiente de Control'!$B$21:$C$128,2,0),4,LEN(VLOOKUP(A4,'Ambiente de Control'!$B$21:$C$128,2,0))-4)</f>
        <v xml:space="preserve"> Mecanismos frente a la detección y prevención del uso inadecuado de información privilegiada u otras situaciones que puedan implicar riesgos para la entidad</v>
      </c>
      <c r="D4" s="207" t="s">
        <v>558</v>
      </c>
      <c r="E4" s="207" t="str">
        <f>+VLOOKUP(A4,'Ambiente de Control'!$B$21:$D$128,3,0)</f>
        <v>Dimensión Información y Comunicación
Política Transparencia y Acceso a la Información Pública
Política Gestión Documental</v>
      </c>
      <c r="F4" s="207" t="str">
        <f>+VLOOKUP(A4,'Ambiente de Control'!$B$21:$K$128,10,0)</f>
        <v>Mantenimiento del control</v>
      </c>
      <c r="G4" s="213">
        <f>+VLOOKUP(A4,'Ambiente de Control'!$B$21:$O$128,13,0)</f>
        <v>60.066896</v>
      </c>
      <c r="H4" s="209">
        <f t="shared" si="1"/>
        <v>5</v>
      </c>
      <c r="I4" s="207" t="str">
        <f t="shared" si="2"/>
        <v>Cuando en el análisis de los requerimientos en los diferenes componentes del MECI se cuente con aspectos evaluados en nivel 1 (presente) y 1 (funcionando); 2 (presente) y 1 (funcionando).</v>
      </c>
      <c r="J4" s="207" t="s">
        <v>559</v>
      </c>
      <c r="K4" s="207">
        <f>+IF(ISBLANK(VLOOKUP(A4,'Ambiente de Control'!$B$24:$F$128,5,0)),"",VLOOKUP(A4,'Ambiente de Control'!$B$24:$F$128,5,0))</f>
        <v>3</v>
      </c>
      <c r="L4" s="207">
        <f>+IF(ISBLANK(VLOOKUP(A4,'Ambiente de Control'!$B$24:$K$128,9,0)),"",VLOOKUP(A4,'Ambiente de Control'!$B$24:$K$128,9,0))</f>
        <v>3</v>
      </c>
      <c r="M4" s="207">
        <f t="shared" si="3"/>
        <v>1</v>
      </c>
      <c r="N4" s="207">
        <f t="shared" si="4"/>
        <v>0.97916666666666663</v>
      </c>
      <c r="O4" s="212" t="s">
        <v>11</v>
      </c>
      <c r="P4" s="211" t="s">
        <v>565</v>
      </c>
      <c r="Q4" s="211"/>
    </row>
    <row r="5" spans="1:18" ht="12.75" customHeight="1" x14ac:dyDescent="0.2">
      <c r="A5" s="207" t="s">
        <v>566</v>
      </c>
      <c r="B5" s="207" t="str">
        <f t="shared" si="0"/>
        <v>1</v>
      </c>
      <c r="C5" s="207" t="str">
        <f>+MID(VLOOKUP(A5,'Ambiente de Control'!$B$21:$C$128,2,0),4,LEN(VLOOKUP(A5,'Ambiente de Control'!$B$21:$C$128,2,0))-4)</f>
        <v xml:space="preserve"> La evaluación de las acciones transversales de integridad, mediante el monitoreo permanente de los riesgos de corrupción.</v>
      </c>
      <c r="D5" s="207" t="s">
        <v>558</v>
      </c>
      <c r="E5" s="207" t="str">
        <f>+VLOOKUP(A5,'Ambiente de Control'!$B$21:$D$128,3,0)</f>
        <v>Dimensión Talento Humano
Política de Integridad</v>
      </c>
      <c r="F5" s="207" t="str">
        <f>+VLOOKUP(A5,'Ambiente de Control'!$B$21:$K$128,10,0)</f>
        <v>Mantenimiento del control</v>
      </c>
      <c r="G5" s="214">
        <f>+VLOOKUP(A5,'Ambiente de Control'!$B$21:$O$128,13,0)</f>
        <v>60.06691</v>
      </c>
      <c r="H5" s="209">
        <f t="shared" si="1"/>
        <v>6</v>
      </c>
      <c r="I5" s="207" t="str">
        <f t="shared" si="2"/>
        <v>Cuando en el análisis de los requerimientos en los diferenes componentes del MECI se cuente con aspectos evaluados en nivel 1 (presente) y 1 (funcionando); 2 (presente) y 1 (funcionando).</v>
      </c>
      <c r="J5" s="207" t="s">
        <v>559</v>
      </c>
      <c r="K5" s="207">
        <f>+IF(ISBLANK(VLOOKUP(A5,'Ambiente de Control'!$B$24:$F$128,5,0)),"",VLOOKUP(A5,'Ambiente de Control'!$B$24:$F$128,5,0))</f>
        <v>3</v>
      </c>
      <c r="L5" s="207">
        <f>+IF(ISBLANK(VLOOKUP(A5,'Ambiente de Control'!$B$24:$K$128,9,0)),"",VLOOKUP(A5,'Ambiente de Control'!$B$24:$K$128,9,0))</f>
        <v>3</v>
      </c>
      <c r="M5" s="207">
        <f t="shared" si="3"/>
        <v>1</v>
      </c>
      <c r="N5" s="207">
        <f t="shared" si="4"/>
        <v>0.97916666666666663</v>
      </c>
    </row>
    <row r="6" spans="1:18" ht="12.75" customHeight="1" x14ac:dyDescent="0.2">
      <c r="A6" s="207" t="s">
        <v>567</v>
      </c>
      <c r="B6" s="207" t="str">
        <f t="shared" si="0"/>
        <v>1</v>
      </c>
      <c r="C6" s="207" t="str">
        <f>+MID(VLOOKUP(A6,'Ambiente de Control'!$B$21:$C$128,2,0),4,LEN(VLOOKUP(A6,'Ambiente de Control'!$B$21:$C$128,2,0))-4)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207" t="s">
        <v>558</v>
      </c>
      <c r="E6" s="207" t="str">
        <f>+VLOOKUP(A6,'Ambiente de Control'!$B$21:$D$128,3,0)</f>
        <v>Dimensión Direccionamiento Estratégico y Planeación
Plan Anticorrupción y de Atención al Ciudadano</v>
      </c>
      <c r="F6" s="207" t="str">
        <f>+VLOOKUP(A6,'Ambiente de Control'!$B$21:$K$128,10,0)</f>
        <v>Mantenimiento del control</v>
      </c>
      <c r="G6" s="208">
        <f>+VLOOKUP(A6,'Ambiente de Control'!$B$21:$O$128,13,0)</f>
        <v>60.073568999999999</v>
      </c>
      <c r="H6" s="209">
        <f t="shared" si="1"/>
        <v>7</v>
      </c>
      <c r="I6" s="207" t="str">
        <f t="shared" si="2"/>
        <v>Cuando en el análisis de los requerimientos en los diferenes componentes del MECI se cuente con aspectos evaluados en nivel 1 (presente) y 1 (funcionando); 2 (presente) y 1 (funcionando).</v>
      </c>
      <c r="J6" s="207" t="s">
        <v>559</v>
      </c>
      <c r="K6" s="207">
        <f>+IF(ISBLANK(VLOOKUP(A6,'Ambiente de Control'!$B$24:$F$128,5,0)),"",VLOOKUP(A6,'Ambiente de Control'!$B$24:$F$128,5,0))</f>
        <v>3</v>
      </c>
      <c r="L6" s="207">
        <f>+IF(ISBLANK(VLOOKUP(A6,'Ambiente de Control'!$B$24:$K$128,9,0)),"",VLOOKUP(A6,'Ambiente de Control'!$B$24:$K$128,9,0))</f>
        <v>3</v>
      </c>
      <c r="M6" s="207">
        <f t="shared" si="3"/>
        <v>1</v>
      </c>
      <c r="N6" s="207">
        <f t="shared" si="4"/>
        <v>0.97916666666666663</v>
      </c>
    </row>
    <row r="7" spans="1:18" ht="12.75" customHeight="1" x14ac:dyDescent="0.2">
      <c r="A7" s="207" t="s">
        <v>568</v>
      </c>
      <c r="B7" s="207" t="str">
        <f t="shared" si="0"/>
        <v>2</v>
      </c>
      <c r="C7" s="207" t="str">
        <f>+MID(VLOOKUP(A7,'Ambiente de Control'!$B$21:$C$128,2,0),4,LEN(VLOOKUP(A7,'Ambiente de Control'!$B$21:$C$128,2,0))-4)</f>
        <v xml:space="preserve"> Creación o actualización del Comité Institucional de Coordinación de Control Interno (incluye ajustes en periodicidad para reunión, articulación con el Comité Institucional de Gestión y Desempeño)</v>
      </c>
      <c r="D7" s="207" t="s">
        <v>558</v>
      </c>
      <c r="E7" s="207" t="str">
        <f>+VLOOKUP(A7,'Ambiente de Control'!$B$21:$D$128,3,0)</f>
        <v>Dimensión Control Interno
Política de Control Interno</v>
      </c>
      <c r="F7" s="207" t="str">
        <f>+VLOOKUP(A7,'Ambiente de Control'!$B$21:$K$128,10,0)</f>
        <v>Mantenimiento del control</v>
      </c>
      <c r="G7" s="208">
        <f>+VLOOKUP(A7,'Ambiente de Control'!$B$21:$O$128,13,0)</f>
        <v>60.088965299999998</v>
      </c>
      <c r="H7" s="209">
        <f t="shared" si="1"/>
        <v>8</v>
      </c>
      <c r="I7" s="207" t="str">
        <f t="shared" si="2"/>
        <v>Cuando en el análisis de los requerimientos en los diferenes componentes del MECI se cuente con aspectos evaluados en nivel 1 (presente) y 1 (funcionando); 2 (presente) y 1 (funcionando).</v>
      </c>
      <c r="J7" s="207" t="s">
        <v>569</v>
      </c>
      <c r="K7" s="207">
        <f>+IF(ISBLANK(VLOOKUP(A7,'Ambiente de Control'!$B$24:$F$128,5,0)),"",VLOOKUP(A7,'Ambiente de Control'!$B$24:$F$128,5,0))</f>
        <v>3</v>
      </c>
      <c r="L7" s="207">
        <f>+IF(ISBLANK(VLOOKUP(A7,'Ambiente de Control'!$B$24:$K$128,9,0)),"",VLOOKUP(A7,'Ambiente de Control'!$B$24:$K$128,9,0))</f>
        <v>3</v>
      </c>
      <c r="M7" s="207">
        <f t="shared" si="3"/>
        <v>1</v>
      </c>
      <c r="N7" s="207">
        <f t="shared" si="4"/>
        <v>0.97916666666666663</v>
      </c>
    </row>
    <row r="8" spans="1:18" ht="12.75" customHeight="1" x14ac:dyDescent="0.2">
      <c r="A8" s="207" t="s">
        <v>570</v>
      </c>
      <c r="B8" s="207" t="str">
        <f t="shared" si="0"/>
        <v>2</v>
      </c>
      <c r="C8" s="207" t="str">
        <f>+MID(VLOOKUP(A8,'Ambiente de Control'!$B$21:$C$128,2,0),4,LEN(VLOOKUP(A8,'Ambiente de Control'!$B$21:$C$128,2,0))-4)</f>
        <v xml:space="preserve"> Definición y documentación del Esquema de Líneas de Defens</v>
      </c>
      <c r="D8" s="207" t="s">
        <v>558</v>
      </c>
      <c r="E8" s="207" t="str">
        <f>+VLOOKUP(A8,'Ambiente de Control'!$B$21:$D$128,3,0)</f>
        <v>Dimensión Control Interno
Política de Control Interno
Líneas de defensa</v>
      </c>
      <c r="F8" s="207" t="str">
        <f>+VLOOKUP(A8,'Ambiente de Control'!$B$21:$K$128,10,0)</f>
        <v>Mantenimiento del control</v>
      </c>
      <c r="G8" s="208">
        <f>+VLOOKUP(A8,'Ambiente de Control'!$B$21:$O$128,13,0)</f>
        <v>60.098965300000003</v>
      </c>
      <c r="H8" s="209">
        <f t="shared" si="1"/>
        <v>9</v>
      </c>
      <c r="I8" s="207" t="str">
        <f t="shared" si="2"/>
        <v>Cuando en el análisis de los requerimientos en los diferenes componentes del MECI se cuente con aspectos evaluados en nivel 1 (presente) y 1 (funcionando); 2 (presente) y 1 (funcionando).</v>
      </c>
      <c r="J8" s="207" t="s">
        <v>569</v>
      </c>
      <c r="K8" s="207">
        <f>+IF(ISBLANK(VLOOKUP(A8,'Ambiente de Control'!$B$24:$F$128,5,0)),"",VLOOKUP(A8,'Ambiente de Control'!$B$24:$F$128,5,0))</f>
        <v>3</v>
      </c>
      <c r="L8" s="207">
        <f>+IF(ISBLANK(VLOOKUP(A8,'Ambiente de Control'!$B$24:$K$128,9,0)),"",VLOOKUP(A8,'Ambiente de Control'!$B$24:$K$128,9,0))</f>
        <v>3</v>
      </c>
      <c r="M8" s="207">
        <f t="shared" si="3"/>
        <v>1</v>
      </c>
      <c r="N8" s="207">
        <f t="shared" si="4"/>
        <v>0.97916666666666663</v>
      </c>
    </row>
    <row r="9" spans="1:18" ht="12.75" customHeight="1" x14ac:dyDescent="0.2">
      <c r="A9" s="207" t="s">
        <v>571</v>
      </c>
      <c r="B9" s="207" t="str">
        <f t="shared" si="0"/>
        <v>2</v>
      </c>
      <c r="C9" s="207" t="str">
        <f>+MID(VLOOKUP(A9,'Ambiente de Control'!$B$21:$C$128,2,0),4,LEN(VLOOKUP(A9,'Ambiente de Control'!$B$21:$C$128,2,0))-4)</f>
        <v xml:space="preserve"> Definición de líneas de reporte en temas clave para la toma de decisiones, atendiendo el Esquema de Líneas de Defens</v>
      </c>
      <c r="D9" s="207" t="s">
        <v>558</v>
      </c>
      <c r="E9" s="207" t="str">
        <f>+VLOOKUP(A9,'Ambiente de Control'!$B$21:$D$128,3,0)</f>
        <v>Dimensión Control Interno
Política de Control Interno
Línea de Defensa
Dimensión de Información y Comunicación</v>
      </c>
      <c r="F9" s="207" t="str">
        <f>+VLOOKUP(A9,'Ambiente de Control'!$B$21:$K$128,10,0)</f>
        <v>Mantenimiento del control</v>
      </c>
      <c r="G9" s="208">
        <f>+VLOOKUP(A9,'Ambiente de Control'!$B$21:$O$128,13,0)</f>
        <v>60.156979999999997</v>
      </c>
      <c r="H9" s="209">
        <f t="shared" si="1"/>
        <v>10</v>
      </c>
      <c r="I9" s="207" t="str">
        <f t="shared" si="2"/>
        <v>Cuando en el análisis de los requerimientos en los diferenes componentes del MECI se cuente con aspectos evaluados en nivel 1 (presente) y 1 (funcionando); 2 (presente) y 1 (funcionando).</v>
      </c>
      <c r="J9" s="207" t="s">
        <v>569</v>
      </c>
      <c r="K9" s="207">
        <f>+IF(ISBLANK(VLOOKUP(A9,'Ambiente de Control'!$B$24:$F$128,5,0)),"",VLOOKUP(A9,'Ambiente de Control'!$B$24:$F$128,5,0))</f>
        <v>3</v>
      </c>
      <c r="L9" s="207">
        <f>+IF(ISBLANK(VLOOKUP(A9,'Ambiente de Control'!$B$24:$K$128,9,0)),"",VLOOKUP(A9,'Ambiente de Control'!$B$24:$K$128,9,0))</f>
        <v>3</v>
      </c>
      <c r="M9" s="207">
        <f t="shared" si="3"/>
        <v>1</v>
      </c>
      <c r="N9" s="207">
        <f t="shared" si="4"/>
        <v>0.97916666666666663</v>
      </c>
    </row>
    <row r="10" spans="1:18" ht="12.75" customHeight="1" x14ac:dyDescent="0.2">
      <c r="A10" s="207" t="s">
        <v>572</v>
      </c>
      <c r="B10" s="207" t="str">
        <f t="shared" si="0"/>
        <v>3</v>
      </c>
      <c r="C10" s="207" t="str">
        <f>+MID(VLOOKUP(A10,'Ambiente de Control'!$B$21:$C$128,2,0),4,LEN(VLOOKUP(A10,'Ambiente de Control'!$B$21:$C$128,2,0))-4)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07" t="s">
        <v>558</v>
      </c>
      <c r="E10" s="207" t="str">
        <f>+VLOOKUP(A10,'Ambiente de Control'!$B$21:$D$128,3,0)</f>
        <v>Dimensión de Direccionamiento Estratégico y Planeación
Política de Planeación Institucional 
Dimensión Control Interno</v>
      </c>
      <c r="F10" s="207" t="str">
        <f>+VLOOKUP(A10,'Ambiente de Control'!$B$21:$K$128,10,0)</f>
        <v>Mantenimiento del control</v>
      </c>
      <c r="G10" s="208">
        <f>+VLOOKUP(A10,'Ambiente de Control'!$B$21:$O$128,13,0)</f>
        <v>60.289650000000002</v>
      </c>
      <c r="H10" s="209">
        <f t="shared" si="1"/>
        <v>11</v>
      </c>
      <c r="I10" s="207" t="str">
        <f t="shared" si="2"/>
        <v>Cuando en el análisis de los requerimientos en los diferenes componentes del MECI se cuente con aspectos evaluados en nivel 1 (presente) y 1 (funcionando); 2 (presente) y 1 (funcionando).</v>
      </c>
      <c r="J10" s="207" t="s">
        <v>573</v>
      </c>
      <c r="K10" s="207">
        <f>+IF(ISBLANK(VLOOKUP(A10,'Ambiente de Control'!$B$24:$F$128,5,0)),"",VLOOKUP(A10,'Ambiente de Control'!$B$24:$F$128,5,0))</f>
        <v>3</v>
      </c>
      <c r="L10" s="207">
        <f>+IF(ISBLANK(VLOOKUP(A10,'Ambiente de Control'!$B$24:$K$128,9,0)),"",VLOOKUP(A10,'Ambiente de Control'!$B$24:$K$128,9,0))</f>
        <v>3</v>
      </c>
      <c r="M10" s="207">
        <f t="shared" si="3"/>
        <v>1</v>
      </c>
      <c r="N10" s="207">
        <f t="shared" si="4"/>
        <v>0.97916666666666663</v>
      </c>
    </row>
    <row r="11" spans="1:18" ht="12.75" customHeight="1" x14ac:dyDescent="0.2">
      <c r="A11" s="207" t="s">
        <v>574</v>
      </c>
      <c r="B11" s="207" t="str">
        <f t="shared" si="0"/>
        <v>3</v>
      </c>
      <c r="C11" s="207" t="str">
        <f>+MID(VLOOKUP(A11,'Ambiente de Control'!$B$21:$C$128,2,0),4,LEN(VLOOKUP(A11,'Ambiente de Control'!$B$21:$C$128,2,0))-4)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07" t="s">
        <v>558</v>
      </c>
      <c r="E11" s="207" t="str">
        <f>+VLOOKUP(A11,'Ambiente de Control'!$B$21:$D$128,3,0)</f>
        <v>Dimensión Evaluación de Resultados 
Política de Seguimiento y Evaluación al Desempeño Institucional
Dimensión Control Interno
Líneas de defensa</v>
      </c>
      <c r="F11" s="207" t="str">
        <f>+VLOOKUP(A11,'Ambiente de Control'!$B$21:$K$128,10,0)</f>
        <v>Mantenimiento del control</v>
      </c>
      <c r="G11" s="208">
        <f>+VLOOKUP(A11,'Ambiente de Control'!$B$21:$O$128,13,0)</f>
        <v>60.489649999999997</v>
      </c>
      <c r="H11" s="209">
        <f t="shared" si="1"/>
        <v>13</v>
      </c>
      <c r="I11" s="207" t="str">
        <f t="shared" si="2"/>
        <v>Cuando en el análisis de los requerimientos en los diferenes componentes del MECI se cuente con aspectos evaluados en nivel 1 (presente) y 1 (funcionando); 2 (presente) y 1 (funcionando).</v>
      </c>
      <c r="J11" s="207" t="s">
        <v>573</v>
      </c>
      <c r="K11" s="207">
        <f>+IF(ISBLANK(VLOOKUP(A11,'Ambiente de Control'!$B$24:$F$128,5,0)),"",VLOOKUP(A11,'Ambiente de Control'!$B$24:$F$128,5,0))</f>
        <v>3</v>
      </c>
      <c r="L11" s="207">
        <f>+IF(ISBLANK(VLOOKUP(A11,'Ambiente de Control'!$B$24:$K$128,9,0)),"",VLOOKUP(A11,'Ambiente de Control'!$B$24:$K$128,9,0))</f>
        <v>3</v>
      </c>
      <c r="M11" s="207">
        <f t="shared" si="3"/>
        <v>1</v>
      </c>
      <c r="N11" s="207">
        <f t="shared" si="4"/>
        <v>0.97916666666666663</v>
      </c>
    </row>
    <row r="12" spans="1:18" ht="12.75" customHeight="1" x14ac:dyDescent="0.2">
      <c r="A12" s="207" t="s">
        <v>575</v>
      </c>
      <c r="B12" s="207" t="str">
        <f t="shared" si="0"/>
        <v>3</v>
      </c>
      <c r="C12" s="207" t="str">
        <f>+MID(VLOOKUP(A12,'Ambiente de Control'!$B$21:$C$128,2,0),4,LEN(VLOOKUP(A12,'Ambiente de Control'!$B$21:$C$128,2,0))-4)</f>
        <v xml:space="preserve"> La Alta Dirección frente a la política de Administración del Riesgo definen los niveles de aceptación del riesgo, teniendo en cuenta cada uno de los objetivos establecidos.</v>
      </c>
      <c r="D12" s="207" t="s">
        <v>558</v>
      </c>
      <c r="E12" s="207" t="str">
        <f>+VLOOKUP(A12,'Ambiente de Control'!$B$21:$D$128,3,0)</f>
        <v>Dimensión Control Interno
Política de Control Interno
Línea Estratégica</v>
      </c>
      <c r="F12" s="207" t="str">
        <f>+VLOOKUP(A12,'Ambiente de Control'!$B$21:$K$128,10,0)</f>
        <v>Mantenimiento del control</v>
      </c>
      <c r="G12" s="208">
        <f>+VLOOKUP(A12,'Ambiente de Control'!$B$21:$O$128,13,0)</f>
        <v>60.389653000000003</v>
      </c>
      <c r="H12" s="209">
        <f t="shared" si="1"/>
        <v>12</v>
      </c>
      <c r="I12" s="207" t="str">
        <f t="shared" si="2"/>
        <v>Cuando en el análisis de los requerimientos en los diferenes componentes del MECI se cuente con aspectos evaluados en nivel 1 (presente) y 1 (funcionando); 2 (presente) y 1 (funcionando).</v>
      </c>
      <c r="J12" s="207" t="s">
        <v>573</v>
      </c>
      <c r="K12" s="207">
        <f>+IF(ISBLANK(VLOOKUP(A12,'Ambiente de Control'!$B$24:$F$128,5,0)),"",VLOOKUP(A12,'Ambiente de Control'!$B$24:$F$128,5,0))</f>
        <v>3</v>
      </c>
      <c r="L12" s="207">
        <f>+IF(ISBLANK(VLOOKUP(A12,'Ambiente de Control'!$B$24:$K$128,9,0)),"",VLOOKUP(A12,'Ambiente de Control'!$B$24:$K$128,9,0))</f>
        <v>3</v>
      </c>
      <c r="M12" s="207">
        <f t="shared" si="3"/>
        <v>1</v>
      </c>
      <c r="N12" s="207">
        <f t="shared" si="4"/>
        <v>0.97916666666666663</v>
      </c>
    </row>
    <row r="13" spans="1:18" ht="12.75" customHeight="1" x14ac:dyDescent="0.2">
      <c r="A13" s="207" t="s">
        <v>576</v>
      </c>
      <c r="B13" s="207" t="str">
        <f t="shared" si="0"/>
        <v>4</v>
      </c>
      <c r="C13" s="207" t="str">
        <f>+MID(VLOOKUP(A13,'Ambiente de Control'!$B$21:$C$128,2,0),4,LEN(VLOOKUP(A13,'Ambiente de Control'!$B$21:$C$128,2,0))-4)</f>
        <v xml:space="preserve"> Evaluación de la Planeación Estratégica del Talento Humano</v>
      </c>
      <c r="D13" s="207" t="s">
        <v>558</v>
      </c>
      <c r="E13" s="207" t="str">
        <f>+VLOOKUP(A13,'Ambiente de Control'!$B$21:$D$128,3,0)</f>
        <v>Dimensión de Talento Humano
Política Gestión Estratégica del Talento Humano
Dimensión de Control Interno
Líneas de Defensa</v>
      </c>
      <c r="F13" s="207" t="str">
        <f>+VLOOKUP(A13,'Ambiente de Control'!$B$21:$K$128,10,0)</f>
        <v>Mantenimiento del control</v>
      </c>
      <c r="G13" s="208">
        <f>+VLOOKUP(A13,'Ambiente de Control'!$B$21:$O$128,13,0)</f>
        <v>60.589649999999999</v>
      </c>
      <c r="H13" s="209">
        <f t="shared" si="1"/>
        <v>14</v>
      </c>
      <c r="I13" s="207" t="str">
        <f t="shared" si="2"/>
        <v>Cuando en el análisis de los requerimientos en los diferenes componentes del MECI se cuente con aspectos evaluados en nivel 1 (presente) y 1 (funcionando); 2 (presente) y 1 (funcionando).</v>
      </c>
      <c r="J13" s="207" t="s">
        <v>577</v>
      </c>
      <c r="K13" s="207">
        <f>+IF(ISBLANK(VLOOKUP(A13,'Ambiente de Control'!$B$24:$F$128,5,0)),"",VLOOKUP(A13,'Ambiente de Control'!$B$24:$F$128,5,0))</f>
        <v>3</v>
      </c>
      <c r="L13" s="207">
        <f>+IF(ISBLANK(VLOOKUP(A13,'Ambiente de Control'!$B$24:$K$128,9,0)),"",VLOOKUP(A13,'Ambiente de Control'!$B$24:$K$128,9,0))</f>
        <v>3</v>
      </c>
      <c r="M13" s="207">
        <f t="shared" si="3"/>
        <v>1</v>
      </c>
      <c r="N13" s="207">
        <f t="shared" si="4"/>
        <v>0.97916666666666663</v>
      </c>
    </row>
    <row r="14" spans="1:18" ht="12.75" customHeight="1" x14ac:dyDescent="0.2">
      <c r="A14" s="207" t="s">
        <v>578</v>
      </c>
      <c r="B14" s="207" t="str">
        <f t="shared" si="0"/>
        <v>4</v>
      </c>
      <c r="C14" s="207" t="str">
        <f>+MID(VLOOKUP(A14,'Ambiente de Control'!$B$21:$C$128,2,0),4,LEN(VLOOKUP(A14,'Ambiente de Control'!$B$21:$C$128,2,0))-4)</f>
        <v xml:space="preserve"> Evaluación de las actividades relacionadas con el Ingreso del personal</v>
      </c>
      <c r="D14" s="207" t="s">
        <v>558</v>
      </c>
      <c r="E14" s="207" t="str">
        <f>+VLOOKUP(A14,'Ambiente de Control'!$B$21:$D$128,3,0)</f>
        <v>Dimensión de Talento Humano
Política Gestión Estratégica del Talento Humano
Dimensión de Control Interno
Líneas de Defensa</v>
      </c>
      <c r="F14" s="207" t="str">
        <f>+VLOOKUP(A14,'Ambiente de Control'!$B$21:$K$128,10,0)</f>
        <v>Mantenimiento del control</v>
      </c>
      <c r="G14" s="208">
        <f>+VLOOKUP(A14,'Ambiente de Control'!$B$21:$O$128,13,0)</f>
        <v>60.68965</v>
      </c>
      <c r="H14" s="209">
        <f t="shared" si="1"/>
        <v>15</v>
      </c>
      <c r="I14" s="207" t="str">
        <f t="shared" si="2"/>
        <v>Cuando en el análisis de los requerimientos en los diferenes componentes del MECI se cuente con aspectos evaluados en nivel 1 (presente) y 1 (funcionando); 2 (presente) y 1 (funcionando).</v>
      </c>
      <c r="J14" s="207" t="s">
        <v>577</v>
      </c>
      <c r="K14" s="207">
        <f>+IF(ISBLANK(VLOOKUP(A14,'Ambiente de Control'!$B$24:$F$128,5,0)),"",VLOOKUP(A14,'Ambiente de Control'!$B$24:$F$128,5,0))</f>
        <v>3</v>
      </c>
      <c r="L14" s="207">
        <f>+IF(ISBLANK(VLOOKUP(A14,'Ambiente de Control'!$B$24:$K$128,9,0)),"",VLOOKUP(A14,'Ambiente de Control'!$B$24:$K$128,9,0))</f>
        <v>3</v>
      </c>
      <c r="M14" s="207">
        <f t="shared" si="3"/>
        <v>1</v>
      </c>
      <c r="N14" s="207">
        <f t="shared" si="4"/>
        <v>0.97916666666666663</v>
      </c>
    </row>
    <row r="15" spans="1:18" ht="12.75" customHeight="1" x14ac:dyDescent="0.2">
      <c r="A15" s="207" t="s">
        <v>170</v>
      </c>
      <c r="B15" s="207" t="str">
        <f t="shared" si="0"/>
        <v>4</v>
      </c>
      <c r="C15" s="207" t="str">
        <f>+MID(VLOOKUP(A15,'Ambiente de Control'!$B$21:$C$128,2,0),4,LEN(VLOOKUP(A15,'Ambiente de Control'!$B$21:$C$128,2,0))-4)</f>
        <v xml:space="preserve"> Evaluación de las actividades relacionadas con la permanencia del personal</v>
      </c>
      <c r="D15" s="207" t="s">
        <v>558</v>
      </c>
      <c r="E15" s="207" t="str">
        <f>+VLOOKUP(A15,'Ambiente de Control'!$B$21:$D$128,3,0)</f>
        <v>Dimensión de Talento Humano
Política Gestión Estratégica del Talento Humano
Dimensión de Control Interno
Líneas de Defensa</v>
      </c>
      <c r="F15" s="207" t="str">
        <f>+VLOOKUP(A15,'Ambiente de Control'!$B$21:$K$128,10,0)</f>
        <v>Mantenimiento del control</v>
      </c>
      <c r="G15" s="208">
        <f>+VLOOKUP(A15,'Ambiente de Control'!$B$21:$O$128,13,0)</f>
        <v>0</v>
      </c>
      <c r="H15" s="209">
        <f t="shared" si="1"/>
        <v>1</v>
      </c>
      <c r="I15" s="207" t="str">
        <f t="shared" si="2"/>
        <v>Cuando en el análisis de los requerimientos en los diferenes componentes del MECI se cuente con aspectos evaluados en nivel 1 (presente) y 1 (funcionando); 2 (presente) y 1 (funcionando).</v>
      </c>
      <c r="J15" s="207" t="s">
        <v>577</v>
      </c>
      <c r="K15" s="207">
        <f>+IF(ISBLANK(VLOOKUP(A15,'Ambiente de Control'!$B$24:$F$128,5,0)),"",VLOOKUP(A15,'Ambiente de Control'!$B$24:$F$128,5,0))</f>
        <v>3</v>
      </c>
      <c r="L15" s="207">
        <f>+IF(ISBLANK(VLOOKUP(A15,'Ambiente de Control'!$B$24:$K$128,9,0)),"",VLOOKUP(A15,'Ambiente de Control'!$B$24:$K$128,9,0))</f>
        <v>3</v>
      </c>
      <c r="M15" s="207">
        <f t="shared" si="3"/>
        <v>1</v>
      </c>
      <c r="N15" s="207">
        <f t="shared" si="4"/>
        <v>0.97916666666666663</v>
      </c>
    </row>
    <row r="16" spans="1:18" ht="12.75" customHeight="1" x14ac:dyDescent="0.2">
      <c r="A16" s="207" t="s">
        <v>579</v>
      </c>
      <c r="B16" s="207" t="str">
        <f t="shared" si="0"/>
        <v>4</v>
      </c>
      <c r="C16" s="207" t="str">
        <f>+MID(VLOOKUP(A16,'Ambiente de Control'!$B$21:$C$128,2,0),4,LEN(VLOOKUP(A16,'Ambiente de Control'!$B$21:$C$128,2,0))-4)</f>
        <v>Analizar si se cuenta con políticas claras y comunicadas relacionadas con la responsabilidad de cada servidor sobre el desarrollo y mantenimiento del control interno (1a línea de defensa</v>
      </c>
      <c r="D16" s="207" t="s">
        <v>558</v>
      </c>
      <c r="E16" s="207" t="str">
        <f>+VLOOKUP(A16,'Ambiente de Control'!$B$21:$D$128,3,0)</f>
        <v>Dimensión de Talento Humano
Política Gestión Estratégica del Talento Humano
Dimensión de Control Interno
Líneas de Defensa</v>
      </c>
      <c r="F16" s="207" t="str">
        <f>+VLOOKUP(A16,'Ambiente de Control'!$B$21:$K$128,10,0)</f>
        <v>Mantenimiento del control</v>
      </c>
      <c r="G16" s="208">
        <f>+VLOOKUP(A16,'Ambiente de Control'!$B$21:$O$128,13,0)</f>
        <v>60.889650000000003</v>
      </c>
      <c r="H16" s="209">
        <f t="shared" si="1"/>
        <v>16</v>
      </c>
      <c r="I16" s="207" t="str">
        <f t="shared" si="2"/>
        <v>Cuando en el análisis de los requerimientos en los diferenes componentes del MECI se cuente con aspectos evaluados en nivel 1 (presente) y 1 (funcionando); 2 (presente) y 1 (funcionando).</v>
      </c>
      <c r="J16" s="207" t="s">
        <v>577</v>
      </c>
      <c r="K16" s="207">
        <f>+IF(ISBLANK(VLOOKUP(A16,'Ambiente de Control'!$B$24:$F$128,5,0)),"",VLOOKUP(A16,'Ambiente de Control'!$B$24:$F$128,5,0))</f>
        <v>3</v>
      </c>
      <c r="L16" s="207">
        <f>+IF(ISBLANK(VLOOKUP(A16,'Ambiente de Control'!$B$24:$K$128,9,0)),"",VLOOKUP(A16,'Ambiente de Control'!$B$24:$K$128,9,0))</f>
        <v>3</v>
      </c>
      <c r="M16" s="207">
        <f t="shared" si="3"/>
        <v>1</v>
      </c>
      <c r="N16" s="207">
        <f t="shared" si="4"/>
        <v>0.97916666666666663</v>
      </c>
    </row>
    <row r="17" spans="1:14" ht="12.75" customHeight="1" x14ac:dyDescent="0.2">
      <c r="A17" s="207" t="s">
        <v>580</v>
      </c>
      <c r="B17" s="207" t="str">
        <f t="shared" si="0"/>
        <v>4</v>
      </c>
      <c r="C17" s="207" t="str">
        <f>+MID(VLOOKUP(A17,'Ambiente de Control'!$B$21:$C$128,2,0),4,LEN(VLOOKUP(A17,'Ambiente de Control'!$B$21:$C$128,2,0))-4)</f>
        <v xml:space="preserve"> Evaluación de las actividades relacionadas con el retiro del personal</v>
      </c>
      <c r="D17" s="207" t="s">
        <v>558</v>
      </c>
      <c r="E17" s="207" t="str">
        <f>+VLOOKUP(A17,'Ambiente de Control'!$B$21:$D$128,3,0)</f>
        <v>Dimensión de Talento Humano
Política Gestión Estratégica del Talento Humano
Dimensión de Control Interno
Líneas de Defensa</v>
      </c>
      <c r="F17" s="207" t="str">
        <f>+VLOOKUP(A17,'Ambiente de Control'!$B$21:$K$128,10,0)</f>
        <v>Mantenimiento del control</v>
      </c>
      <c r="G17" s="213">
        <f>+VLOOKUP(A17,'Ambiente de Control'!$B$21:$O$128,13,0)</f>
        <v>60.989649999999997</v>
      </c>
      <c r="H17" s="209">
        <f t="shared" si="1"/>
        <v>17</v>
      </c>
      <c r="I17" s="207" t="str">
        <f t="shared" si="2"/>
        <v>Cuando en el análisis de los requerimientos en los diferenes componentes del MECI se cuente con aspectos evaluados en nivel 1 (presente) y 1 (funcionando); 2 (presente) y 1 (funcionando).</v>
      </c>
      <c r="J17" s="207" t="s">
        <v>577</v>
      </c>
      <c r="K17" s="207">
        <f>+IF(ISBLANK(VLOOKUP(A17,'Ambiente de Control'!$B$24:$F$128,5,0)),"",VLOOKUP(A17,'Ambiente de Control'!$B$24:$F$128,5,0))</f>
        <v>3</v>
      </c>
      <c r="L17" s="207">
        <f>+IF(ISBLANK(VLOOKUP(A17,'Ambiente de Control'!$B$24:$K$128,9,0)),"",VLOOKUP(A17,'Ambiente de Control'!$B$24:$K$128,9,0))</f>
        <v>3</v>
      </c>
      <c r="M17" s="207">
        <f t="shared" si="3"/>
        <v>1</v>
      </c>
      <c r="N17" s="207">
        <f t="shared" si="4"/>
        <v>0.97916666666666663</v>
      </c>
    </row>
    <row r="18" spans="1:14" ht="12.75" customHeight="1" x14ac:dyDescent="0.2">
      <c r="A18" s="207" t="s">
        <v>581</v>
      </c>
      <c r="B18" s="207" t="str">
        <f t="shared" si="0"/>
        <v>4</v>
      </c>
      <c r="C18" s="207" t="str">
        <f>+MID(VLOOKUP(A18,'Ambiente de Control'!$B$21:$C$128,2,0),4,LEN(VLOOKUP(A18,'Ambiente de Control'!$B$21:$C$128,2,0))-4)</f>
        <v xml:space="preserve"> Evaluar el impacto del Plan Institucional de Capacitación - PI</v>
      </c>
      <c r="D18" s="207" t="s">
        <v>558</v>
      </c>
      <c r="E18" s="207" t="str">
        <f>+VLOOKUP(A18,'Ambiente de Control'!$B$21:$D$128,3,0)</f>
        <v>Dimensión de Talento Humano
Política Gestión Estratégica del Talento Humano
Dimensión de Control Interno
Líneas de Defensa</v>
      </c>
      <c r="F18" s="207" t="str">
        <f>+VLOOKUP(A18,'Ambiente de Control'!$B$21:$K$128,10,0)</f>
        <v>Deficiencia de control (diseño o ejecución)</v>
      </c>
      <c r="G18" s="214">
        <f>+VLOOKUP(A18,'Ambiente de Control'!$B$21:$O$128,13,0)</f>
        <v>20.989652</v>
      </c>
      <c r="H18" s="209">
        <f t="shared" si="1"/>
        <v>2</v>
      </c>
      <c r="I18" s="207" t="str">
        <f t="shared" si="2"/>
        <v>Cuando en el análisis de los requerimientos en los diferenes componentes del MECI se cuente con aspectos evaluados en nivel 2 (presente) y 2 (funcionando); 3 (presente) y 1 (funcionando); 3 (presente) y 2 (funcionando).</v>
      </c>
      <c r="J18" s="207" t="s">
        <v>577</v>
      </c>
      <c r="K18" s="207">
        <f>+IF(ISBLANK(VLOOKUP(A18,'Ambiente de Control'!$B$24:$F$128,5,0)),"",VLOOKUP(A18,'Ambiente de Control'!$B$24:$F$128,5,0))</f>
        <v>3</v>
      </c>
      <c r="L18" s="207">
        <f>+IF(ISBLANK(VLOOKUP(A18,'Ambiente de Control'!$B$24:$K$128,9,0)),"",VLOOKUP(A18,'Ambiente de Control'!$B$24:$K$128,9,0))</f>
        <v>2</v>
      </c>
      <c r="M18" s="207">
        <f t="shared" si="3"/>
        <v>0.5</v>
      </c>
      <c r="N18" s="207">
        <f t="shared" si="4"/>
        <v>0.97916666666666663</v>
      </c>
    </row>
    <row r="19" spans="1:14" ht="12.75" customHeight="1" x14ac:dyDescent="0.2">
      <c r="A19" s="207" t="s">
        <v>582</v>
      </c>
      <c r="B19" s="207" t="str">
        <f t="shared" si="0"/>
        <v>4</v>
      </c>
      <c r="C19" s="207" t="str">
        <f>+MID(VLOOKUP(A19,'Ambiente de Control'!$B$21:$C$128,2,0),4,LEN(VLOOKUP(A19,'Ambiente de Control'!$B$21:$C$128,2,0))-4)</f>
        <v xml:space="preserve"> Evaluación frente a los productos y servicios en los cuales participan los contratistas de apoyo</v>
      </c>
      <c r="D19" s="207" t="s">
        <v>558</v>
      </c>
      <c r="E19" s="207" t="str">
        <f>+VLOOKUP(A19,'Ambiente de Control'!$B$21:$D$128,3,0)</f>
        <v>Dimensión de Talento Humano
Política Gestión Estratégica del Talento Humano
Dimensión de Control Interno
Líneas de Defensa</v>
      </c>
      <c r="F19" s="207" t="str">
        <f>+VLOOKUP(A19,'Ambiente de Control'!$B$21:$K$128,10,0)</f>
        <v>Mantenimiento del control</v>
      </c>
      <c r="G19" s="208">
        <f>+VLOOKUP(A19,'Ambiente de Control'!$B$21:$O$128,13,0)</f>
        <v>61.896230000000003</v>
      </c>
      <c r="H19" s="209">
        <f t="shared" si="1"/>
        <v>24</v>
      </c>
      <c r="I19" s="207" t="str">
        <f t="shared" si="2"/>
        <v>Cuando en el análisis de los requerimientos en los diferenes componentes del MECI se cuente con aspectos evaluados en nivel 1 (presente) y 1 (funcionando); 2 (presente) y 1 (funcionando).</v>
      </c>
      <c r="J19" s="207" t="s">
        <v>577</v>
      </c>
      <c r="K19" s="207">
        <f>+IF(ISBLANK(VLOOKUP(A19,'Ambiente de Control'!$B$24:$F$128,5,0)),"",VLOOKUP(A19,'Ambiente de Control'!$B$24:$F$128,5,0))</f>
        <v>3</v>
      </c>
      <c r="L19" s="207">
        <f>+IF(ISBLANK(VLOOKUP(A19,'Ambiente de Control'!$B$24:$K$128,9,0)),"",VLOOKUP(A19,'Ambiente de Control'!$B$24:$K$128,9,0))</f>
        <v>3</v>
      </c>
      <c r="M19" s="207">
        <f t="shared" si="3"/>
        <v>1</v>
      </c>
      <c r="N19" s="207">
        <f t="shared" si="4"/>
        <v>0.97916666666666663</v>
      </c>
    </row>
    <row r="20" spans="1:14" ht="12.75" customHeight="1" x14ac:dyDescent="0.2">
      <c r="A20" s="207" t="s">
        <v>583</v>
      </c>
      <c r="B20" s="207" t="str">
        <f t="shared" si="0"/>
        <v>5</v>
      </c>
      <c r="C20" s="207" t="str">
        <f>+MID(VLOOKUP(A20,'Ambiente de Control'!$B$21:$C$128,2,0),4,LEN(VLOOKUP(A20,'Ambiente de Control'!$B$21:$C$128,2,0))-4)</f>
        <v xml:space="preserve"> Acorde con la estructura del Esquema de Líneas de Defensa se han definido estándares de reporte, periodicidad y responsables frente a diferentes temas críticos de la entidad</v>
      </c>
      <c r="D20" s="207" t="s">
        <v>558</v>
      </c>
      <c r="E20" s="207" t="str">
        <f>+VLOOKUP(A20,'Ambiente de Control'!$B$21:$D$128,3,0)</f>
        <v>Dimensión de Información y Comunicación
Dimensión de Control Interno
Líneas de Defensa</v>
      </c>
      <c r="F20" s="207" t="str">
        <f>+VLOOKUP(A20,'Ambiente de Control'!$B$21:$K$128,10,0)</f>
        <v>Mantenimiento del control</v>
      </c>
      <c r="G20" s="208">
        <f>+VLOOKUP(A20,'Ambiente de Control'!$B$21:$O$128,13,0)</f>
        <v>61.189599999999999</v>
      </c>
      <c r="H20" s="209">
        <f t="shared" si="1"/>
        <v>18</v>
      </c>
      <c r="I20" s="207" t="str">
        <f t="shared" si="2"/>
        <v>Cuando en el análisis de los requerimientos en los diferenes componentes del MECI se cuente con aspectos evaluados en nivel 1 (presente) y 1 (funcionando); 2 (presente) y 1 (funcionando).</v>
      </c>
      <c r="J20" s="207" t="s">
        <v>584</v>
      </c>
      <c r="K20" s="207">
        <f>+IF(ISBLANK(VLOOKUP(A20,'Ambiente de Control'!$B$24:$F$128,5,0)),"",VLOOKUP(A20,'Ambiente de Control'!$B$24:$F$128,5,0))</f>
        <v>3</v>
      </c>
      <c r="L20" s="207">
        <f>+IF(ISBLANK(VLOOKUP(A20,'Ambiente de Control'!$B$24:$K$128,9,0)),"",VLOOKUP(A20,'Ambiente de Control'!$B$24:$K$128,9,0))</f>
        <v>3</v>
      </c>
      <c r="M20" s="207">
        <f t="shared" si="3"/>
        <v>1</v>
      </c>
      <c r="N20" s="207">
        <f t="shared" si="4"/>
        <v>0.97916666666666663</v>
      </c>
    </row>
    <row r="21" spans="1:14" ht="12.75" customHeight="1" x14ac:dyDescent="0.2">
      <c r="A21" s="207" t="s">
        <v>585</v>
      </c>
      <c r="B21" s="207" t="str">
        <f t="shared" si="0"/>
        <v>5</v>
      </c>
      <c r="C21" s="207" t="str">
        <f>+MID(VLOOKUP(A21,'Ambiente de Control'!$B$21:$C$128,2,0),4,LEN(VLOOKUP(A21,'Ambiente de Control'!$B$21:$C$128,2,0))-4)</f>
        <v xml:space="preserve"> La Alta Dirección analiza la información asociada con la generación de reportes financieros</v>
      </c>
      <c r="D21" s="207" t="s">
        <v>558</v>
      </c>
      <c r="E21" s="207" t="str">
        <f>+VLOOKUP(A21,'Ambiente de Control'!$B$21:$D$128,3,0)</f>
        <v xml:space="preserve">
Dimensión de Control Interno
Línea de Estratégica</v>
      </c>
      <c r="F21" s="207" t="str">
        <f>+VLOOKUP(A21,'Ambiente de Control'!$B$21:$K$128,10,0)</f>
        <v>Mantenimiento del control</v>
      </c>
      <c r="G21" s="208">
        <f>+VLOOKUP(A21,'Ambiente de Control'!$B$21:$O$128,13,0)</f>
        <v>61.289650000000002</v>
      </c>
      <c r="H21" s="209">
        <f t="shared" si="1"/>
        <v>19</v>
      </c>
      <c r="I21" s="207" t="str">
        <f t="shared" si="2"/>
        <v>Cuando en el análisis de los requerimientos en los diferenes componentes del MECI se cuente con aspectos evaluados en nivel 1 (presente) y 1 (funcionando); 2 (presente) y 1 (funcionando).</v>
      </c>
      <c r="J21" s="207" t="s">
        <v>584</v>
      </c>
      <c r="K21" s="207">
        <f>+IF(ISBLANK(VLOOKUP(A21,'Ambiente de Control'!$B$24:$F$128,5,0)),"",VLOOKUP(A21,'Ambiente de Control'!$B$24:$F$128,5,0))</f>
        <v>3</v>
      </c>
      <c r="L21" s="207">
        <f>+IF(ISBLANK(VLOOKUP(A21,'Ambiente de Control'!$B$24:$K$128,9,0)),"",VLOOKUP(A21,'Ambiente de Control'!$B$24:$K$128,9,0))</f>
        <v>3</v>
      </c>
      <c r="M21" s="207">
        <f t="shared" si="3"/>
        <v>1</v>
      </c>
      <c r="N21" s="207">
        <f t="shared" si="4"/>
        <v>0.97916666666666663</v>
      </c>
    </row>
    <row r="22" spans="1:14" ht="12.75" customHeight="1" x14ac:dyDescent="0.2">
      <c r="A22" s="207" t="s">
        <v>586</v>
      </c>
      <c r="B22" s="207" t="str">
        <f t="shared" si="0"/>
        <v>5</v>
      </c>
      <c r="C22" s="207" t="str">
        <f>+MID(VLOOKUP(A22,'Ambiente de Control'!$B$21:$C$128,2,0),4,LEN(VLOOKUP(A22,'Ambiente de Control'!$B$21:$C$128,2,0))-4)</f>
        <v xml:space="preserve"> Teniendo en cuenta la información suministrada por la 2a y 3a línea de defensa se toman decisiones a tiempo para garantizar el cumplimiento de las metas y objetivos</v>
      </c>
      <c r="D22" s="207" t="s">
        <v>558</v>
      </c>
      <c r="E22" s="207" t="str">
        <f>+VLOOKUP(A22,'Ambiente de Control'!$B$21:$D$128,3,0)</f>
        <v>Dimensión de Control Interno
Líneas de Defensa</v>
      </c>
      <c r="F22" s="207" t="str">
        <f>+VLOOKUP(A22,'Ambiente de Control'!$B$21:$K$128,10,0)</f>
        <v>Mantenimiento del control</v>
      </c>
      <c r="G22" s="208">
        <f>+VLOOKUP(A22,'Ambiente de Control'!$B$21:$O$128,13,0)</f>
        <v>61.389629999999997</v>
      </c>
      <c r="H22" s="209">
        <f t="shared" si="1"/>
        <v>20</v>
      </c>
      <c r="I22" s="207" t="str">
        <f t="shared" si="2"/>
        <v>Cuando en el análisis de los requerimientos en los diferenes componentes del MECI se cuente con aspectos evaluados en nivel 1 (presente) y 1 (funcionando); 2 (presente) y 1 (funcionando).</v>
      </c>
      <c r="J22" s="207" t="s">
        <v>584</v>
      </c>
      <c r="K22" s="207">
        <f>+IF(ISBLANK(VLOOKUP(A22,'Ambiente de Control'!$B$24:$F$128,5,0)),"",VLOOKUP(A22,'Ambiente de Control'!$B$24:$F$128,5,0))</f>
        <v>3</v>
      </c>
      <c r="L22" s="207">
        <f>+IF(ISBLANK(VLOOKUP(A22,'Ambiente de Control'!$B$24:$K$128,9,0)),"",VLOOKUP(A22,'Ambiente de Control'!$B$24:$K$128,9,0))</f>
        <v>3</v>
      </c>
      <c r="M22" s="207">
        <f t="shared" si="3"/>
        <v>1</v>
      </c>
      <c r="N22" s="207">
        <f t="shared" si="4"/>
        <v>0.97916666666666663</v>
      </c>
    </row>
    <row r="23" spans="1:14" ht="12.75" customHeight="1" x14ac:dyDescent="0.2">
      <c r="A23" s="207" t="s">
        <v>587</v>
      </c>
      <c r="B23" s="207" t="str">
        <f t="shared" si="0"/>
        <v>5</v>
      </c>
      <c r="C23" s="207" t="str">
        <f>+MID(VLOOKUP(A23,'Ambiente de Control'!$B$21:$C$128,2,0),4,LEN(VLOOKUP(A23,'Ambiente de Control'!$B$21:$C$128,2,0))-4)</f>
        <v xml:space="preserve"> Se evalúa la estructura de control a partir de los cambios en procesos, procedimientos, u otras herramientas, a fin de garantizar su adecuada formulación y afectación frente a la gestión del riesgo</v>
      </c>
      <c r="D23" s="207" t="s">
        <v>558</v>
      </c>
      <c r="E23" s="207" t="str">
        <f>+VLOOKUP(A23,'Ambiente de Control'!$B$21:$D$128,3,0)</f>
        <v>Dimensión de Gestión con Valores para Resultado
Política de Fortalecimiento Organizacional y Simplificación de Procesos
Dimensión Control Interno
Líneas de Defensa</v>
      </c>
      <c r="F23" s="207" t="str">
        <f>+VLOOKUP(A23,'Ambiente de Control'!$B$21:$K$128,10,0)</f>
        <v>Mantenimiento del control</v>
      </c>
      <c r="G23" s="208">
        <f>+VLOOKUP(A23,'Ambiente de Control'!$B$21:$O$128,13,0)</f>
        <v>61.489629999999998</v>
      </c>
      <c r="H23" s="209">
        <f t="shared" si="1"/>
        <v>21</v>
      </c>
      <c r="I23" s="207" t="str">
        <f t="shared" si="2"/>
        <v>Cuando en el análisis de los requerimientos en los diferenes componentes del MECI se cuente con aspectos evaluados en nivel 1 (presente) y 1 (funcionando); 2 (presente) y 1 (funcionando).</v>
      </c>
      <c r="J23" s="207" t="s">
        <v>584</v>
      </c>
      <c r="K23" s="207">
        <f>+IF(ISBLANK(VLOOKUP(A23,'Ambiente de Control'!$B$24:$F$128,5,0)),"",VLOOKUP(A23,'Ambiente de Control'!$B$24:$F$128,5,0))</f>
        <v>3</v>
      </c>
      <c r="L23" s="207">
        <f>+IF(ISBLANK(VLOOKUP(A23,'Ambiente de Control'!$B$24:$K$128,9,0)),"",VLOOKUP(A23,'Ambiente de Control'!$B$24:$K$128,9,0))</f>
        <v>3</v>
      </c>
      <c r="M23" s="207">
        <f t="shared" si="3"/>
        <v>1</v>
      </c>
      <c r="N23" s="207">
        <f t="shared" si="4"/>
        <v>0.97916666666666663</v>
      </c>
    </row>
    <row r="24" spans="1:14" ht="12.75" customHeight="1" x14ac:dyDescent="0.2">
      <c r="A24" s="207" t="s">
        <v>588</v>
      </c>
      <c r="B24" s="207" t="str">
        <f t="shared" si="0"/>
        <v>5</v>
      </c>
      <c r="C24" s="207" t="str">
        <f>+MID(VLOOKUP(A24,'Ambiente de Control'!$B$21:$C$128,2,0),4,LEN(VLOOKUP(A24,'Ambiente de Control'!$B$21:$C$128,2,0))-4)</f>
        <v xml:space="preserve"> La entidad aprueba y hace seguimiento al Plan Anual de Auditoría presentado y ejecutado por parte de la Oficina de Control Interno</v>
      </c>
      <c r="D24" s="207" t="s">
        <v>558</v>
      </c>
      <c r="E24" s="207" t="str">
        <f>+VLOOKUP(A24,'Ambiente de Control'!$B$21:$D$128,3,0)</f>
        <v>Dimensión Control Interno
Línea Estratégica</v>
      </c>
      <c r="F24" s="207" t="str">
        <f>+VLOOKUP(A24,'Ambiente de Control'!$B$21:$K$128,10,0)</f>
        <v>Mantenimiento del control</v>
      </c>
      <c r="G24" s="208">
        <f>+VLOOKUP(A24,'Ambiente de Control'!$B$21:$O$128,13,0)</f>
        <v>61.589649999999999</v>
      </c>
      <c r="H24" s="209">
        <f t="shared" si="1"/>
        <v>22</v>
      </c>
      <c r="I24" s="207" t="str">
        <f t="shared" si="2"/>
        <v>Cuando en el análisis de los requerimientos en los diferenes componentes del MECI se cuente con aspectos evaluados en nivel 1 (presente) y 1 (funcionando); 2 (presente) y 1 (funcionando).</v>
      </c>
      <c r="J24" s="207" t="s">
        <v>584</v>
      </c>
      <c r="K24" s="207">
        <f>+IF(ISBLANK(VLOOKUP(A24,'Ambiente de Control'!$B$24:$F$128,5,0)),"",VLOOKUP(A24,'Ambiente de Control'!$B$24:$F$128,5,0))</f>
        <v>3</v>
      </c>
      <c r="L24" s="207">
        <f>+IF(ISBLANK(VLOOKUP(A24,'Ambiente de Control'!$B$24:$K$128,9,0)),"",VLOOKUP(A24,'Ambiente de Control'!$B$24:$K$128,9,0))</f>
        <v>3</v>
      </c>
      <c r="M24" s="207">
        <f t="shared" si="3"/>
        <v>1</v>
      </c>
      <c r="N24" s="207">
        <f t="shared" si="4"/>
        <v>0.97916666666666663</v>
      </c>
    </row>
    <row r="25" spans="1:14" ht="12.75" customHeight="1" x14ac:dyDescent="0.2">
      <c r="A25" s="207" t="s">
        <v>589</v>
      </c>
      <c r="B25" s="207" t="str">
        <f t="shared" si="0"/>
        <v>5</v>
      </c>
      <c r="C25" s="207" t="str">
        <f>+MID(VLOOKUP(A25,'Ambiente de Control'!$B$21:$C$128,2,0),4,LEN(VLOOKUP(A25,'Ambiente de Control'!$B$21:$C$128,2,0))-4)</f>
        <v xml:space="preserve"> La entidad analiza los informes presentados por la Oficina de Control Interno y evalúa su impacto en relación con la mejora institucional</v>
      </c>
      <c r="D25" s="207" t="s">
        <v>558</v>
      </c>
      <c r="E25" s="207" t="str">
        <f>+VLOOKUP(A25,'Ambiente de Control'!$B$21:$D$128,3,0)</f>
        <v>Dimensión Control Interno
Línea Estratégica</v>
      </c>
      <c r="F25" s="207" t="str">
        <f>+VLOOKUP(A25,'Ambiente de Control'!$B$21:$K$128,10,0)</f>
        <v>Mantenimiento del control</v>
      </c>
      <c r="G25" s="208">
        <f>+VLOOKUP(A25,'Ambiente de Control'!$B$21:$O$128,13,0)</f>
        <v>61.689653</v>
      </c>
      <c r="H25" s="209">
        <f t="shared" si="1"/>
        <v>23</v>
      </c>
      <c r="I25" s="207" t="str">
        <f t="shared" si="2"/>
        <v>Cuando en el análisis de los requerimientos en los diferenes componentes del MECI se cuente con aspectos evaluados en nivel 1 (presente) y 1 (funcionando); 2 (presente) y 1 (funcionando).</v>
      </c>
      <c r="J25" s="207" t="s">
        <v>584</v>
      </c>
      <c r="K25" s="207">
        <f>+IF(ISBLANK(VLOOKUP(A25,'Ambiente de Control'!$B$24:$F$128,5,0)),"",VLOOKUP(A25,'Ambiente de Control'!$B$24:$F$128,5,0))</f>
        <v>3</v>
      </c>
      <c r="L25" s="207">
        <f>+IF(ISBLANK(VLOOKUP(A25,'Ambiente de Control'!$B$24:$K$128,9,0)),"",VLOOKUP(A25,'Ambiente de Control'!$B$24:$K$128,9,0))</f>
        <v>3</v>
      </c>
      <c r="M25" s="207">
        <f t="shared" si="3"/>
        <v>1</v>
      </c>
      <c r="N25" s="207">
        <f t="shared" si="4"/>
        <v>0.97916666666666663</v>
      </c>
    </row>
    <row r="26" spans="1:14" ht="12.75" customHeight="1" x14ac:dyDescent="0.2">
      <c r="A26" s="207" t="s">
        <v>590</v>
      </c>
      <c r="B26" s="207" t="str">
        <f t="shared" si="0"/>
        <v>6</v>
      </c>
      <c r="C26" s="207" t="str">
        <f>+MID(VLOOKUP(A26,'Evaluación de riesgos'!$B$13:$C$64,2,0),4,LEN(VLOOKUP(A26,'Evaluación de riesgos'!$B$13:$C$64,2,0))-4)</f>
        <v xml:space="preserve">  La Entidad cuenta con mecanismos para vincular o relacionar el plan estratégico con los objetivos estratégicos y estos a su vez con los objetivos operativos</v>
      </c>
      <c r="D26" s="207" t="s">
        <v>510</v>
      </c>
      <c r="E26" s="207" t="str">
        <f>+VLOOKUP(A26,'Evaluación de riesgos'!$B$13:$K$64,3,0)</f>
        <v>Dimensión de Direccionamiento Estratégico y Planeación.
Política de Planeación Institucional</v>
      </c>
      <c r="F26" s="207" t="str">
        <f>+VLOOKUP(A26,'Evaluación de riesgos'!$B$13:$K$64,10,0)</f>
        <v>Mantenimiento del control</v>
      </c>
      <c r="G26" s="208">
        <f>+VLOOKUP(A26,'Evaluación de riesgos'!$B$13:$O$64,13,0)</f>
        <v>141.78960000000001</v>
      </c>
      <c r="H26" s="209">
        <f t="shared" si="1"/>
        <v>25</v>
      </c>
      <c r="I26" s="207" t="str">
        <f t="shared" si="2"/>
        <v>Cuando en el análisis de los requerimientos en los diferenes componentes del MECI se cuente con aspectos evaluados en nivel 1 (presente) y 1 (funcionando); 2 (presente) y 1 (funcionando).</v>
      </c>
      <c r="J26" s="207" t="s">
        <v>591</v>
      </c>
      <c r="K26" s="207">
        <f>+IF(ISBLANK(VLOOKUP(A26,'Evaluación de riesgos'!$B$16:$F$64,5,0)),"",VLOOKUP(A26,'Evaluación de riesgos'!$B$16:$F$64,5,0))</f>
        <v>3</v>
      </c>
      <c r="L26" s="207">
        <f>+IF(ISBLANK(VLOOKUP(A26,'Evaluación de riesgos'!$B$16:$J$64,9,9)),"",VLOOKUP(A26,'Evaluación de riesgos'!$B$16:$J$64,9,9))</f>
        <v>3</v>
      </c>
      <c r="M26" s="207">
        <f t="shared" si="3"/>
        <v>1</v>
      </c>
      <c r="N26" s="207">
        <f t="shared" si="4"/>
        <v>1</v>
      </c>
    </row>
    <row r="27" spans="1:14" ht="12.75" customHeight="1" x14ac:dyDescent="0.2">
      <c r="A27" s="207" t="s">
        <v>592</v>
      </c>
      <c r="B27" s="207" t="str">
        <f t="shared" si="0"/>
        <v>6</v>
      </c>
      <c r="C27" s="207" t="str">
        <f>+MID(VLOOKUP(A27,'Evaluación de riesgos'!$B$13:$C$64,2,0),4,LEN(VLOOKUP(A27,'Evaluación de riesgos'!$B$13:$C$64,2,0))-4)</f>
        <v xml:space="preserve"> Los objetivos de los procesos, programas o proyectos (según aplique) que están definidos, son específicos, medibles, alcanzables, relevantes, delimitados en el tiempo</v>
      </c>
      <c r="D27" s="207" t="s">
        <v>510</v>
      </c>
      <c r="E27" s="207" t="str">
        <f>+VLOOKUP(A27,'Evaluación de riesgos'!$B$13:$K$64,3,0)</f>
        <v>Dimensión de Gestión con Valores para Resultado
Política de Fortalecimiento Organizacional y Simplificación de Procesos</v>
      </c>
      <c r="F27" s="207" t="str">
        <f>+VLOOKUP(A27,'Evaluación de riesgos'!$B$13:$K$64,10,0)</f>
        <v>Mantenimiento del control</v>
      </c>
      <c r="G27" s="208">
        <f>+VLOOKUP(A27,'Evaluación de riesgos'!$B$13:$O$64,13,0)</f>
        <v>141.8896</v>
      </c>
      <c r="H27" s="209">
        <f t="shared" si="1"/>
        <v>26</v>
      </c>
      <c r="I27" s="207" t="str">
        <f t="shared" si="2"/>
        <v>Cuando en el análisis de los requerimientos en los diferenes componentes del MECI se cuente con aspectos evaluados en nivel 1 (presente) y 1 (funcionando); 2 (presente) y 1 (funcionando).</v>
      </c>
      <c r="J27" s="207" t="s">
        <v>591</v>
      </c>
      <c r="K27" s="207">
        <f>+IF(ISBLANK(VLOOKUP(A27,'Evaluación de riesgos'!$B$16:$F$64,5,0)),"",VLOOKUP(A27,'Evaluación de riesgos'!$B$16:$F$64,5,0))</f>
        <v>3</v>
      </c>
      <c r="L27" s="207">
        <f>+IF(ISBLANK(VLOOKUP(A27,'Evaluación de riesgos'!$B$16:$J$64,9,9)),"",VLOOKUP(A27,'Evaluación de riesgos'!$B$16:$J$64,9,9))</f>
        <v>3</v>
      </c>
      <c r="M27" s="207">
        <f t="shared" si="3"/>
        <v>1</v>
      </c>
      <c r="N27" s="207">
        <f t="shared" si="4"/>
        <v>1</v>
      </c>
    </row>
    <row r="28" spans="1:14" ht="12.75" customHeight="1" x14ac:dyDescent="0.2">
      <c r="A28" s="207" t="s">
        <v>593</v>
      </c>
      <c r="B28" s="207" t="str">
        <f t="shared" si="0"/>
        <v>6</v>
      </c>
      <c r="C28" s="207" t="str">
        <f>+MID(VLOOKUP(A28,'Evaluación de riesgos'!$B$13:$C$64,2,0),4,LEN(VLOOKUP(A28,'Evaluación de riesgos'!$B$13:$C$64,2,0))-4)</f>
        <v xml:space="preserve"> La Alta Dirección evalúa periódicamente los objetivos establecidos para asegurar que estos continúan siendo consistentes y apropiados para la Entidad</v>
      </c>
      <c r="D28" s="207" t="s">
        <v>510</v>
      </c>
      <c r="E28" s="207" t="str">
        <f>+VLOOKUP(A28,'Evaluación de riesgos'!$B$13:$K$64,3,0)</f>
        <v>Dimensión de Direccionamiento Estratégico y Planeación.
Política de Planeación Institucional
Dimensión Control Interno
Línea Estratégica</v>
      </c>
      <c r="F28" s="207" t="str">
        <f>+VLOOKUP(A28,'Evaluación de riesgos'!$B$13:$K$64,10,0)</f>
        <v>Mantenimiento del control</v>
      </c>
      <c r="G28" s="208">
        <f>+VLOOKUP(A28,'Evaluación de riesgos'!$B$13:$O$64,13,0)</f>
        <v>141.97540000000001</v>
      </c>
      <c r="H28" s="209">
        <f t="shared" si="1"/>
        <v>27</v>
      </c>
      <c r="I28" s="207" t="str">
        <f t="shared" si="2"/>
        <v>Cuando en el análisis de los requerimientos en los diferenes componentes del MECI se cuente con aspectos evaluados en nivel 1 (presente) y 1 (funcionando); 2 (presente) y 1 (funcionando).</v>
      </c>
      <c r="J28" s="207" t="s">
        <v>591</v>
      </c>
      <c r="K28" s="207">
        <f>+IF(ISBLANK(VLOOKUP(A28,'Evaluación de riesgos'!$B$16:$F$64,5,0)),"",VLOOKUP(A28,'Evaluación de riesgos'!$B$16:$F$64,5,0))</f>
        <v>3</v>
      </c>
      <c r="L28" s="207">
        <f>+IF(ISBLANK(VLOOKUP(A28,'Evaluación de riesgos'!$B$16:$J$64,9,9)),"",VLOOKUP(A28,'Evaluación de riesgos'!$B$16:$J$64,9,9))</f>
        <v>3</v>
      </c>
      <c r="M28" s="207">
        <f t="shared" si="3"/>
        <v>1</v>
      </c>
      <c r="N28" s="207">
        <f t="shared" si="4"/>
        <v>1</v>
      </c>
    </row>
    <row r="29" spans="1:14" ht="12.75" customHeight="1" x14ac:dyDescent="0.2">
      <c r="A29" s="207" t="s">
        <v>594</v>
      </c>
      <c r="B29" s="207" t="str">
        <f t="shared" si="0"/>
        <v>7</v>
      </c>
      <c r="C29" s="207" t="str">
        <f>+MID(VLOOKUP(A29,'Evaluación de riesgos'!$B$13:$C$64,2,0),4,LEN(VLOOKUP(A29,'Evaluación de riesgos'!$B$13:$C$64,2,0))-4)</f>
        <v xml:space="preserve"> Teniendo en cuenta la estructura de la política de Administración del Riesgo, su alcance define lineamientos para toda la entidad, incluyendo regionales, áreas tercerizadas u otras instancias que afectan la prestación del servicio</v>
      </c>
      <c r="D29" s="207" t="s">
        <v>510</v>
      </c>
      <c r="E29" s="207" t="str">
        <f>+VLOOKUP(A29,'Evaluación de riesgos'!$B$13:$K$64,3,0)</f>
        <v>Dimensión de Direccionamiento Estratégico y Planeación.
Política de Planeación Institucional</v>
      </c>
      <c r="F29" s="207" t="str">
        <f>+VLOOKUP(A29,'Evaluación de riesgos'!$B$13:$K$64,10,0)</f>
        <v>Mantenimiento del control</v>
      </c>
      <c r="G29" s="208">
        <f>+VLOOKUP(A29,'Evaluación de riesgos'!$B$13:$O$64,13,0)</f>
        <v>142.08959999999999</v>
      </c>
      <c r="H29" s="209">
        <f t="shared" si="1"/>
        <v>28</v>
      </c>
      <c r="I29" s="207" t="str">
        <f t="shared" si="2"/>
        <v>Cuando en el análisis de los requerimientos en los diferenes componentes del MECI se cuente con aspectos evaluados en nivel 1 (presente) y 1 (funcionando); 2 (presente) y 1 (funcionando).</v>
      </c>
      <c r="J29" s="207" t="s">
        <v>595</v>
      </c>
      <c r="K29" s="207">
        <f>+IF(ISBLANK(VLOOKUP(A29,'Evaluación de riesgos'!$B$16:$F$64,5,0)),"",VLOOKUP(A29,'Evaluación de riesgos'!$B$16:$F$64,5,0))</f>
        <v>3</v>
      </c>
      <c r="L29" s="207">
        <f>+IF(ISBLANK(VLOOKUP(A29,'Evaluación de riesgos'!$B$16:$J$64,9,9)),"",VLOOKUP(A29,'Evaluación de riesgos'!$B$16:$J$64,9,9))</f>
        <v>3</v>
      </c>
      <c r="M29" s="207">
        <f t="shared" si="3"/>
        <v>1</v>
      </c>
      <c r="N29" s="207">
        <f t="shared" si="4"/>
        <v>1</v>
      </c>
    </row>
    <row r="30" spans="1:14" ht="12.75" customHeight="1" x14ac:dyDescent="0.2">
      <c r="A30" s="207" t="s">
        <v>596</v>
      </c>
      <c r="B30" s="207" t="str">
        <f t="shared" si="0"/>
        <v>7</v>
      </c>
      <c r="C30" s="207" t="str">
        <f>+MID(VLOOKUP(A30,'Evaluación de riesgos'!$B$13:$C$64,2,0),4,LEN(VLOOKUP(A30,'Evaluación de riesgos'!$B$13:$C$64,2,0))-4)</f>
        <v xml:space="preserve"> La Oficina de Planeación, Gerencia de Riesgos (donde existan), como 2a línea de defensa, consolidan información clave frente a la gestión del riesgo</v>
      </c>
      <c r="D30" s="207" t="s">
        <v>510</v>
      </c>
      <c r="E30" s="207" t="str">
        <f>+VLOOKUP(A30,'Evaluación de riesgos'!$B$13:$K$64,3,0)</f>
        <v>Dimensión Control Interno 
Líneas de Defensa</v>
      </c>
      <c r="F30" s="207" t="str">
        <f>+VLOOKUP(A30,'Evaluación de riesgos'!$B$13:$K$64,10,0)</f>
        <v>Mantenimiento del control</v>
      </c>
      <c r="G30" s="208">
        <f>+VLOOKUP(A30,'Evaluación de riesgos'!$B$13:$O$64,13,0)</f>
        <v>142.1456</v>
      </c>
      <c r="H30" s="209">
        <f t="shared" si="1"/>
        <v>29</v>
      </c>
      <c r="I30" s="207" t="str">
        <f t="shared" si="2"/>
        <v>Cuando en el análisis de los requerimientos en los diferenes componentes del MECI se cuente con aspectos evaluados en nivel 1 (presente) y 1 (funcionando); 2 (presente) y 1 (funcionando).</v>
      </c>
      <c r="J30" s="207" t="s">
        <v>595</v>
      </c>
      <c r="K30" s="207">
        <f>+IF(ISBLANK(VLOOKUP(A30,'Evaluación de riesgos'!$B$16:$F$64,5,0)),"",VLOOKUP(A30,'Evaluación de riesgos'!$B$16:$F$64,5,0))</f>
        <v>3</v>
      </c>
      <c r="L30" s="207">
        <f>+IF(ISBLANK(VLOOKUP(A30,'Evaluación de riesgos'!$B$16:$J$64,9,9)),"",VLOOKUP(A30,'Evaluación de riesgos'!$B$16:$J$64,9,9))</f>
        <v>3</v>
      </c>
      <c r="M30" s="207">
        <f t="shared" si="3"/>
        <v>1</v>
      </c>
      <c r="N30" s="207">
        <f t="shared" si="4"/>
        <v>1</v>
      </c>
    </row>
    <row r="31" spans="1:14" ht="12.75" customHeight="1" x14ac:dyDescent="0.2">
      <c r="A31" s="207" t="s">
        <v>597</v>
      </c>
      <c r="B31" s="207" t="str">
        <f t="shared" si="0"/>
        <v>7</v>
      </c>
      <c r="C31" s="207" t="str">
        <f>+MID(VLOOKUP(A31,'Evaluación de riesgos'!$B$13:$C$64,2,0),4,LEN(VLOOKUP(A31,'Evaluación de riesgos'!$B$13:$C$64,2,0))-4)</f>
        <v xml:space="preserve"> A partir de la información consolidada y reportada por la 2a línea de defensa (7.2), la Alta Dirección analiza sus resultados y en especial considera si se han presentado materializaciones de riesgo</v>
      </c>
      <c r="D31" s="207" t="s">
        <v>510</v>
      </c>
      <c r="E31" s="207" t="str">
        <f>+VLOOKUP(A31,'Evaluación de riesgos'!$B$13:$K$64,3,0)</f>
        <v>Dimensión Control Interno 
Líneas de Defensa</v>
      </c>
      <c r="F31" s="207" t="str">
        <f>+VLOOKUP(A31,'Evaluación de riesgos'!$B$13:$K$64,10,0)</f>
        <v>Mantenimiento del control</v>
      </c>
      <c r="G31" s="208">
        <f>+VLOOKUP(A31,'Evaluación de riesgos'!$B$13:$O$64,13,0)</f>
        <v>142.23650000000001</v>
      </c>
      <c r="H31" s="209">
        <f t="shared" si="1"/>
        <v>30</v>
      </c>
      <c r="I31" s="207" t="str">
        <f t="shared" si="2"/>
        <v>Cuando en el análisis de los requerimientos en los diferenes componentes del MECI se cuente con aspectos evaluados en nivel 1 (presente) y 1 (funcionando); 2 (presente) y 1 (funcionando).</v>
      </c>
      <c r="J31" s="207" t="s">
        <v>595</v>
      </c>
      <c r="K31" s="207">
        <f>+IF(ISBLANK(VLOOKUP(A31,'Evaluación de riesgos'!$B$16:$F$64,5,0)),"",VLOOKUP(A31,'Evaluación de riesgos'!$B$16:$F$64,5,0))</f>
        <v>3</v>
      </c>
      <c r="L31" s="207">
        <f>+IF(ISBLANK(VLOOKUP(A31,'Evaluación de riesgos'!$B$16:$J$64,9,9)),"",VLOOKUP(A31,'Evaluación de riesgos'!$B$16:$J$64,9,9))</f>
        <v>3</v>
      </c>
      <c r="M31" s="207">
        <f t="shared" si="3"/>
        <v>1</v>
      </c>
      <c r="N31" s="207">
        <f t="shared" si="4"/>
        <v>1</v>
      </c>
    </row>
    <row r="32" spans="1:14" ht="12.75" customHeight="1" x14ac:dyDescent="0.2">
      <c r="A32" s="207" t="s">
        <v>598</v>
      </c>
      <c r="B32" s="207" t="str">
        <f t="shared" si="0"/>
        <v>7</v>
      </c>
      <c r="C32" s="207" t="str">
        <f>+MID(VLOOKUP(A32,'Evaluación de riesgos'!$B$13:$C$64,2,0),4,LEN(VLOOKUP(A32,'Evaluación de riesgos'!$B$13:$C$64,2,0))-4)</f>
        <v xml:space="preserve"> Cuando se detectan materializaciones de riesgo, se definen los cursos de acción en relación con la revisión y actualización del mapa de riesgos correspondiente</v>
      </c>
      <c r="D32" s="207" t="s">
        <v>510</v>
      </c>
      <c r="E32" s="207" t="str">
        <f>+VLOOKUP(A32,'Evaluación de riesgos'!$B$13:$K$64,3,0)</f>
        <v>Dimensión de Direccionamiento Estratégico y Planeación.
Política de Planeación Institucional
Dimensión Control Interno 
Líneas de Defensa</v>
      </c>
      <c r="F32" s="207" t="str">
        <f>+VLOOKUP(A32,'Evaluación de riesgos'!$B$13:$K$64,10,0)</f>
        <v>Mantenimiento del control</v>
      </c>
      <c r="G32" s="208">
        <f>+VLOOKUP(A32,'Evaluación de riesgos'!$B$13:$O$64,13,0)</f>
        <v>142.3896</v>
      </c>
      <c r="H32" s="209">
        <f t="shared" si="1"/>
        <v>31</v>
      </c>
      <c r="I32" s="207" t="str">
        <f t="shared" si="2"/>
        <v>Cuando en el análisis de los requerimientos en los diferenes componentes del MECI se cuente con aspectos evaluados en nivel 1 (presente) y 1 (funcionando); 2 (presente) y 1 (funcionando).</v>
      </c>
      <c r="J32" s="207" t="s">
        <v>595</v>
      </c>
      <c r="K32" s="207">
        <f>+IF(ISBLANK(VLOOKUP(A32,'Evaluación de riesgos'!$B$16:$F$64,5,0)),"",VLOOKUP(A32,'Evaluación de riesgos'!$B$16:$F$64,5,0))</f>
        <v>3</v>
      </c>
      <c r="L32" s="207">
        <f>+IF(ISBLANK(VLOOKUP(A32,'Evaluación de riesgos'!$B$16:$J$64,9,9)),"",VLOOKUP(A32,'Evaluación de riesgos'!$B$16:$J$64,9,9))</f>
        <v>3</v>
      </c>
      <c r="M32" s="207">
        <f t="shared" si="3"/>
        <v>1</v>
      </c>
      <c r="N32" s="207">
        <f t="shared" si="4"/>
        <v>1</v>
      </c>
    </row>
    <row r="33" spans="1:14" ht="12.75" customHeight="1" x14ac:dyDescent="0.2">
      <c r="A33" s="207" t="s">
        <v>599</v>
      </c>
      <c r="B33" s="207" t="str">
        <f t="shared" si="0"/>
        <v>7</v>
      </c>
      <c r="C33" s="207" t="str">
        <f>+MID(VLOOKUP(A33,'Evaluación de riesgos'!$B$13:$C$64,2,0),4,LEN(VLOOKUP(A33,'Evaluación de riesgos'!$B$13:$C$64,2,0))-4)</f>
        <v xml:space="preserve"> Se llevan a cabo seguimientos a las acciones definidas para resolver materializaciones de riesgo detectadas</v>
      </c>
      <c r="D33" s="207" t="s">
        <v>510</v>
      </c>
      <c r="E33" s="207" t="str">
        <f>+VLOOKUP(A33,'Evaluación de riesgos'!$B$13:$K$64,3,0)</f>
        <v>Dimensión de Evaluación de Resultados 
Política de Seguimiento y evaluación al Desempeño Institucional.
Dimensión Control Interno 
Líneas de Defensa</v>
      </c>
      <c r="F33" s="207" t="str">
        <f>+VLOOKUP(A33,'Evaluación de riesgos'!$B$13:$K$64,10,0)</f>
        <v>Mantenimiento del control</v>
      </c>
      <c r="G33" s="208">
        <f>+VLOOKUP(A33,'Evaluación de riesgos'!$B$13:$O$64,13,0)</f>
        <v>142.4563</v>
      </c>
      <c r="H33" s="209">
        <f t="shared" si="1"/>
        <v>32</v>
      </c>
      <c r="I33" s="207" t="str">
        <f t="shared" si="2"/>
        <v>Cuando en el análisis de los requerimientos en los diferenes componentes del MECI se cuente con aspectos evaluados en nivel 1 (presente) y 1 (funcionando); 2 (presente) y 1 (funcionando).</v>
      </c>
      <c r="J33" s="207" t="s">
        <v>595</v>
      </c>
      <c r="K33" s="207">
        <f>+IF(ISBLANK(VLOOKUP(A33,'Evaluación de riesgos'!$B$16:$F$64,5,0)),"",VLOOKUP(A33,'Evaluación de riesgos'!$B$16:$F$64,5,0))</f>
        <v>3</v>
      </c>
      <c r="L33" s="207">
        <f>+IF(ISBLANK(VLOOKUP(A33,'Evaluación de riesgos'!$B$16:$J$64,9,9)),"",VLOOKUP(A33,'Evaluación de riesgos'!$B$16:$J$64,9,9))</f>
        <v>3</v>
      </c>
      <c r="M33" s="207">
        <f t="shared" si="3"/>
        <v>1</v>
      </c>
      <c r="N33" s="207">
        <f t="shared" si="4"/>
        <v>1</v>
      </c>
    </row>
    <row r="34" spans="1:14" ht="12.75" customHeight="1" x14ac:dyDescent="0.2">
      <c r="A34" s="207" t="s">
        <v>600</v>
      </c>
      <c r="B34" s="207" t="str">
        <f t="shared" si="0"/>
        <v>8</v>
      </c>
      <c r="C34" s="207" t="str">
        <f>+MID(VLOOKUP(A34,'Evaluación de riesgos'!$B$13:$C$64,2,0),4,LEN(VLOOKUP(A34,'Evaluación de riesgos'!$B$13:$C$64,2,0))-4)</f>
        <v xml:space="preserve"> La Alta Dirección acorde con el análisis del entorno interno y externo, define los procesos, programas o proyectos (según aplique), susceptibles de posibles actos de corrupción</v>
      </c>
      <c r="D34" s="207" t="s">
        <v>510</v>
      </c>
      <c r="E34" s="207" t="str">
        <f>+VLOOKUP(A34,'Evaluación de riesgos'!$B$13:$K$64,3,0)</f>
        <v>Dimensión de Direccionamiento Estratégico y Planeación.
Política de Planeación Institucional</v>
      </c>
      <c r="F34" s="207" t="str">
        <f>+VLOOKUP(A34,'Evaluación de riesgos'!$B$13:$K$64,10,0)</f>
        <v>Mantenimiento del control</v>
      </c>
      <c r="G34" s="208">
        <f>+VLOOKUP(A34,'Evaluación de riesgos'!$B$13:$O$64,13,0)</f>
        <v>142.54579999999999</v>
      </c>
      <c r="H34" s="209">
        <f t="shared" si="1"/>
        <v>33</v>
      </c>
      <c r="I34" s="207" t="str">
        <f t="shared" si="2"/>
        <v>Cuando en el análisis de los requerimientos en los diferenes componentes del MECI se cuente con aspectos evaluados en nivel 1 (presente) y 1 (funcionando); 2 (presente) y 1 (funcionando).</v>
      </c>
      <c r="J34" s="207" t="s">
        <v>601</v>
      </c>
      <c r="K34" s="207">
        <f>+IF(ISBLANK(VLOOKUP(A34,'Evaluación de riesgos'!$B$16:$F$64,5,0)),"",VLOOKUP(A34,'Evaluación de riesgos'!$B$16:$F$64,5,0))</f>
        <v>3</v>
      </c>
      <c r="L34" s="207">
        <f>+IF(ISBLANK(VLOOKUP(A34,'Evaluación de riesgos'!$B$16:$J$64,9,9)),"",VLOOKUP(A34,'Evaluación de riesgos'!$B$16:$J$64,9,9))</f>
        <v>3</v>
      </c>
      <c r="M34" s="207">
        <f t="shared" si="3"/>
        <v>1</v>
      </c>
      <c r="N34" s="207">
        <f t="shared" si="4"/>
        <v>1</v>
      </c>
    </row>
    <row r="35" spans="1:14" ht="12.75" customHeight="1" x14ac:dyDescent="0.2">
      <c r="A35" s="207" t="s">
        <v>602</v>
      </c>
      <c r="B35" s="207" t="str">
        <f t="shared" si="0"/>
        <v>8</v>
      </c>
      <c r="C35" s="207" t="str">
        <f>+MID(VLOOKUP(A35,'Evaluación de riesgos'!$B$13:$C$64,2,0),4,LEN(VLOOKUP(A35,'Evaluación de riesgos'!$B$13:$C$64,2,0))-4)</f>
        <v xml:space="preserve"> La Alta Dirección monitorea los riesgos de corrupción con la periodicidad establecida en la Política de Administración del Riesgo</v>
      </c>
      <c r="D35" s="207" t="s">
        <v>510</v>
      </c>
      <c r="E35" s="207" t="str">
        <f>+VLOOKUP(A35,'Evaluación de riesgos'!$B$13:$K$64,3,0)</f>
        <v>Dimensión de Control Interno
Línea Estratégica</v>
      </c>
      <c r="F35" s="207" t="str">
        <f>+VLOOKUP(A35,'Evaluación de riesgos'!$B$13:$K$64,10,0)</f>
        <v>Mantenimiento del control</v>
      </c>
      <c r="G35" s="208">
        <f>+VLOOKUP(A35,'Evaluación de riesgos'!$B$13:$O$64,13,0)</f>
        <v>142.63210000000001</v>
      </c>
      <c r="H35" s="209">
        <f t="shared" si="1"/>
        <v>34</v>
      </c>
      <c r="I35" s="207" t="str">
        <f t="shared" si="2"/>
        <v>Cuando en el análisis de los requerimientos en los diferenes componentes del MECI se cuente con aspectos evaluados en nivel 1 (presente) y 1 (funcionando); 2 (presente) y 1 (funcionando).</v>
      </c>
      <c r="J35" s="207" t="s">
        <v>601</v>
      </c>
      <c r="K35" s="207">
        <f>+IF(ISBLANK(VLOOKUP(A35,'Evaluación de riesgos'!$B$16:$F$64,5,0)),"",VLOOKUP(A35,'Evaluación de riesgos'!$B$16:$F$64,5,0))</f>
        <v>3</v>
      </c>
      <c r="L35" s="207">
        <f>+IF(ISBLANK(VLOOKUP(A35,'Evaluación de riesgos'!$B$16:$J$64,9,9)),"",VLOOKUP(A35,'Evaluación de riesgos'!$B$16:$J$64,9,9))</f>
        <v>3</v>
      </c>
      <c r="M35" s="207">
        <f t="shared" si="3"/>
        <v>1</v>
      </c>
      <c r="N35" s="207">
        <f t="shared" si="4"/>
        <v>1</v>
      </c>
    </row>
    <row r="36" spans="1:14" ht="12.75" customHeight="1" x14ac:dyDescent="0.2">
      <c r="A36" s="207" t="s">
        <v>603</v>
      </c>
      <c r="B36" s="207" t="str">
        <f t="shared" si="0"/>
        <v>8</v>
      </c>
      <c r="C36" s="207" t="str">
        <f>+MID(VLOOKUP(A36,'Evaluación de riesgos'!$B$13:$C$64,2,0),4,LEN(VLOOKUP(A36,'Evaluación de riesgos'!$B$13:$C$64,2,0))-4)</f>
        <v xml:space="preserve"> Para el desarrollo de las actividades de control, la entidad considera la adecuada división de las funciones y que éstas se encuentren segregadas en diferentes personas para reducir el riesgo de acciones fraudulentas</v>
      </c>
      <c r="D36" s="207" t="s">
        <v>510</v>
      </c>
      <c r="E36" s="207" t="str">
        <f>+VLOOKUP(A36,'Evaluación de riesgos'!$B$13:$K$64,3,0)</f>
        <v>Dimensión de Control Interno
Líneas de Defensa</v>
      </c>
      <c r="F36" s="207" t="str">
        <f>+VLOOKUP(A36,'Evaluación de riesgos'!$B$13:$K$64,10,0)</f>
        <v>Mantenimiento del control</v>
      </c>
      <c r="G36" s="208">
        <f>+VLOOKUP(A36,'Evaluación de riesgos'!$B$13:$O$64,13,0)</f>
        <v>142.7456</v>
      </c>
      <c r="H36" s="209">
        <f t="shared" si="1"/>
        <v>35</v>
      </c>
      <c r="I36" s="207" t="str">
        <f t="shared" si="2"/>
        <v>Cuando en el análisis de los requerimientos en los diferenes componentes del MECI se cuente con aspectos evaluados en nivel 1 (presente) y 1 (funcionando); 2 (presente) y 1 (funcionando).</v>
      </c>
      <c r="J36" s="207" t="s">
        <v>601</v>
      </c>
      <c r="K36" s="207">
        <f>+IF(ISBLANK(VLOOKUP(A36,'Evaluación de riesgos'!$B$16:$F$64,5,0)),"",VLOOKUP(A36,'Evaluación de riesgos'!$B$16:$F$64,5,0))</f>
        <v>3</v>
      </c>
      <c r="L36" s="207">
        <f>+IF(ISBLANK(VLOOKUP(A36,'Evaluación de riesgos'!$B$16:$J$64,9,9)),"",VLOOKUP(A36,'Evaluación de riesgos'!$B$16:$J$64,9,9))</f>
        <v>3</v>
      </c>
      <c r="M36" s="207">
        <f t="shared" si="3"/>
        <v>1</v>
      </c>
      <c r="N36" s="207">
        <f t="shared" si="4"/>
        <v>1</v>
      </c>
    </row>
    <row r="37" spans="1:14" ht="12.75" customHeight="1" x14ac:dyDescent="0.2">
      <c r="A37" s="207" t="s">
        <v>604</v>
      </c>
      <c r="B37" s="207" t="str">
        <f t="shared" si="0"/>
        <v>8</v>
      </c>
      <c r="C37" s="207" t="str">
        <f>+MID(VLOOKUP(A37,'Evaluación de riesgos'!$B$13:$C$64,2,0),4,LEN(VLOOKUP(A37,'Evaluación de riesgos'!$B$13:$C$64,2,0))-4)</f>
        <v xml:space="preserve"> La Alta Dirección evalúa fallas en los controles (diseño y ejecución) para definir cursos de acción apropiados para su mejora</v>
      </c>
      <c r="D37" s="207" t="s">
        <v>510</v>
      </c>
      <c r="E37" s="207" t="str">
        <f>+VLOOKUP(A37,'Evaluación de riesgos'!$B$13:$K$64,3,0)</f>
        <v>Dimensión de Control Interno
Línea Estratégica</v>
      </c>
      <c r="F37" s="207" t="str">
        <f>+VLOOKUP(A37,'Evaluación de riesgos'!$B$13:$K$64,10,0)</f>
        <v>Mantenimiento del control</v>
      </c>
      <c r="G37" s="208">
        <f>+VLOOKUP(A37,'Evaluación de riesgos'!$B$13:$O$64,13,0)</f>
        <v>142.87450000000001</v>
      </c>
      <c r="H37" s="209">
        <f t="shared" si="1"/>
        <v>36</v>
      </c>
      <c r="I37" s="207" t="str">
        <f t="shared" si="2"/>
        <v>Cuando en el análisis de los requerimientos en los diferenes componentes del MECI se cuente con aspectos evaluados en nivel 1 (presente) y 1 (funcionando); 2 (presente) y 1 (funcionando).</v>
      </c>
      <c r="J37" s="207" t="s">
        <v>601</v>
      </c>
      <c r="K37" s="207">
        <f>+IF(ISBLANK(VLOOKUP(A37,'Evaluación de riesgos'!$B$16:$F$64,5,0)),"",VLOOKUP(A37,'Evaluación de riesgos'!$B$16:$F$64,5,0))</f>
        <v>3</v>
      </c>
      <c r="L37" s="207">
        <f>+IF(ISBLANK(VLOOKUP(A37,'Evaluación de riesgos'!$B$16:$J$64,9,9)),"",VLOOKUP(A37,'Evaluación de riesgos'!$B$16:$J$64,9,9))</f>
        <v>3</v>
      </c>
      <c r="M37" s="207">
        <f t="shared" si="3"/>
        <v>1</v>
      </c>
      <c r="N37" s="207">
        <f t="shared" si="4"/>
        <v>1</v>
      </c>
    </row>
    <row r="38" spans="1:14" ht="12.75" customHeight="1" x14ac:dyDescent="0.2">
      <c r="A38" s="207" t="s">
        <v>605</v>
      </c>
      <c r="B38" s="207" t="str">
        <f t="shared" si="0"/>
        <v>9</v>
      </c>
      <c r="C38" s="207" t="str">
        <f>+MID(VLOOKUP(A38,'Evaluación de riesgos'!$B$13:$C$64,2,0),4,LEN(VLOOKUP(A38,'Evaluación de riesgos'!$B$13:$C$64,2,0))-4)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07" t="s">
        <v>510</v>
      </c>
      <c r="E38" s="207" t="str">
        <f>+VLOOKUP(A38,'Evaluación de riesgos'!$B$13:$K$64,3,0)</f>
        <v>Dimensión de Direccionamiento Estratégico 
Política de Planeación Institucional</v>
      </c>
      <c r="F38" s="207" t="str">
        <f>+VLOOKUP(A38,'Evaluación de riesgos'!$B$13:$K$64,10,0)</f>
        <v>Mantenimiento del control</v>
      </c>
      <c r="G38" s="208">
        <f>+VLOOKUP(A38,'Evaluación de riesgos'!$B$13:$O$64,13,0)</f>
        <v>142.96350000000001</v>
      </c>
      <c r="H38" s="209">
        <f t="shared" si="1"/>
        <v>37</v>
      </c>
      <c r="I38" s="207" t="str">
        <f t="shared" si="2"/>
        <v>Cuando en el análisis de los requerimientos en los diferenes componentes del MECI se cuente con aspectos evaluados en nivel 1 (presente) y 1 (funcionando); 2 (presente) y 1 (funcionando).</v>
      </c>
      <c r="J38" s="207" t="s">
        <v>606</v>
      </c>
      <c r="K38" s="207">
        <f>+IF(ISBLANK(VLOOKUP(A38,'Evaluación de riesgos'!$B$16:$F$64,5,0)),"",VLOOKUP(A38,'Evaluación de riesgos'!$B$16:$F$64,5,0))</f>
        <v>3</v>
      </c>
      <c r="L38" s="207">
        <f>+IF(ISBLANK(VLOOKUP(A38,'Evaluación de riesgos'!$B$16:$J$64,9,9)),"",VLOOKUP(A38,'Evaluación de riesgos'!$B$16:$J$64,9,9))</f>
        <v>3</v>
      </c>
      <c r="M38" s="207">
        <f t="shared" si="3"/>
        <v>1</v>
      </c>
      <c r="N38" s="207">
        <f t="shared" si="4"/>
        <v>1</v>
      </c>
    </row>
    <row r="39" spans="1:14" ht="12.75" customHeight="1" x14ac:dyDescent="0.2">
      <c r="A39" s="207" t="s">
        <v>607</v>
      </c>
      <c r="B39" s="207" t="str">
        <f t="shared" si="0"/>
        <v>9</v>
      </c>
      <c r="C39" s="207" t="str">
        <f>+MID(VLOOKUP(A39,'Evaluación de riesgos'!$B$13:$C$64,2,0),4,LEN(VLOOKUP(A39,'Evaluación de riesgos'!$B$13:$C$64,2,0))-4)</f>
        <v xml:space="preserve"> La Alta Dirección analiza los riesgos asociados a actividades tercerizadas, regionales u otras figuras externas que afecten la prestación del servicio a los usuarios, basados en los informes de la segunda y tercera línea de defensa</v>
      </c>
      <c r="D39" s="207" t="s">
        <v>510</v>
      </c>
      <c r="E39" s="207" t="str">
        <f>+VLOOKUP(A39,'Evaluación de riesgos'!$B$13:$K$64,3,0)</f>
        <v>Dimensión de Control Interno
Líneas de Defensa</v>
      </c>
      <c r="F39" s="207" t="str">
        <f>+VLOOKUP(A39,'Evaluación de riesgos'!$B$13:$K$64,10,0)</f>
        <v>Mantenimiento del control</v>
      </c>
      <c r="G39" s="208">
        <f>+VLOOKUP(A39,'Evaluación de riesgos'!$B$13:$O$64,13,0)</f>
        <v>143.01249999999999</v>
      </c>
      <c r="H39" s="209">
        <f t="shared" si="1"/>
        <v>38</v>
      </c>
      <c r="I39" s="207" t="str">
        <f t="shared" si="2"/>
        <v>Cuando en el análisis de los requerimientos en los diferenes componentes del MECI se cuente con aspectos evaluados en nivel 1 (presente) y 1 (funcionando); 2 (presente) y 1 (funcionando).</v>
      </c>
      <c r="J39" s="207" t="s">
        <v>606</v>
      </c>
      <c r="K39" s="207">
        <f>+IF(ISBLANK(VLOOKUP(A39,'Evaluación de riesgos'!$B$16:$F$64,5,0)),"",VLOOKUP(A39,'Evaluación de riesgos'!$B$16:$F$64,5,0))</f>
        <v>3</v>
      </c>
      <c r="L39" s="207">
        <f>+IF(ISBLANK(VLOOKUP(A39,'Evaluación de riesgos'!$B$16:$J$64,9,9)),"",VLOOKUP(A39,'Evaluación de riesgos'!$B$16:$J$64,9,9))</f>
        <v>3</v>
      </c>
      <c r="M39" s="207">
        <f t="shared" si="3"/>
        <v>1</v>
      </c>
      <c r="N39" s="207">
        <f t="shared" si="4"/>
        <v>1</v>
      </c>
    </row>
    <row r="40" spans="1:14" ht="12.75" customHeight="1" x14ac:dyDescent="0.2">
      <c r="A40" s="207" t="s">
        <v>608</v>
      </c>
      <c r="B40" s="207" t="str">
        <f t="shared" si="0"/>
        <v>9</v>
      </c>
      <c r="C40" s="207" t="str">
        <f>+MID(VLOOKUP(A40,'Evaluación de riesgos'!$B$13:$C$64,2,0),4,LEN(VLOOKUP(A40,'Evaluación de riesgos'!$B$13:$C$64,2,0))-4)</f>
        <v xml:space="preserve"> La Alta Dirección monitorea los riesgos aceptados revisando que sus condiciones no hayan cambiado y definir su pertinencia para sostenerlos o ajustarlos</v>
      </c>
      <c r="D40" s="207" t="s">
        <v>510</v>
      </c>
      <c r="E40" s="207" t="str">
        <f>+VLOOKUP(A40,'Evaluación de riesgos'!$B$13:$K$64,3,0)</f>
        <v>Dimensión de Control Interno
Línea Estratégica</v>
      </c>
      <c r="F40" s="207" t="str">
        <f>+VLOOKUP(A40,'Evaluación de riesgos'!$B$13:$K$64,10,0)</f>
        <v>Mantenimiento del control</v>
      </c>
      <c r="G40" s="208">
        <f>+VLOOKUP(A40,'Evaluación de riesgos'!$B$13:$O$64,13,0)</f>
        <v>143.12360000000001</v>
      </c>
      <c r="H40" s="209">
        <f t="shared" si="1"/>
        <v>39</v>
      </c>
      <c r="I40" s="207" t="str">
        <f t="shared" si="2"/>
        <v>Cuando en el análisis de los requerimientos en los diferenes componentes del MECI se cuente con aspectos evaluados en nivel 1 (presente) y 1 (funcionando); 2 (presente) y 1 (funcionando).</v>
      </c>
      <c r="J40" s="207" t="s">
        <v>606</v>
      </c>
      <c r="K40" s="207">
        <f>+IF(ISBLANK(VLOOKUP(A40,'Evaluación de riesgos'!$B$16:$F$64,5,0)),"",VLOOKUP(A40,'Evaluación de riesgos'!$B$16:$F$64,5,0))</f>
        <v>3</v>
      </c>
      <c r="L40" s="207">
        <f>+IF(ISBLANK(VLOOKUP(A40,'Evaluación de riesgos'!$B$16:$J$64,9,9)),"",VLOOKUP(A40,'Evaluación de riesgos'!$B$16:$J$64,9,9))</f>
        <v>3</v>
      </c>
      <c r="M40" s="207">
        <f t="shared" si="3"/>
        <v>1</v>
      </c>
      <c r="N40" s="207">
        <f t="shared" si="4"/>
        <v>1</v>
      </c>
    </row>
    <row r="41" spans="1:14" ht="12.75" customHeight="1" x14ac:dyDescent="0.2">
      <c r="A41" s="207" t="s">
        <v>609</v>
      </c>
      <c r="B41" s="207" t="str">
        <f t="shared" si="0"/>
        <v>9</v>
      </c>
      <c r="C41" s="207" t="str">
        <f>+MID(VLOOKUP(A41,'Evaluación de riesgos'!$B$13:$C$64,2,0),4,LEN(VLOOKUP(A41,'Evaluación de riesgos'!$B$13:$C$64,2,0))-4)</f>
        <v xml:space="preserve"> La Alta Dirección evalúa fallas en los controles (diseño y ejecución) para definir cursos de acción apropiados para su mejora, basados en los informes de la segunda y tercera línea de defensa</v>
      </c>
      <c r="D41" s="207" t="s">
        <v>510</v>
      </c>
      <c r="E41" s="207" t="str">
        <f>+VLOOKUP(A41,'Evaluación de riesgos'!$B$13:$K$64,3,0)</f>
        <v>Dimensión de Control Interno
Líneas de Defensa</v>
      </c>
      <c r="F41" s="207" t="str">
        <f>+VLOOKUP(A41,'Evaluación de riesgos'!$B$13:$K$64,10,0)</f>
        <v>Mantenimiento del control</v>
      </c>
      <c r="G41" s="208">
        <f>+VLOOKUP(A41,'Evaluación de riesgos'!$B$13:$O$64,13,0)</f>
        <v>143.2456</v>
      </c>
      <c r="H41" s="209">
        <f t="shared" si="1"/>
        <v>40</v>
      </c>
      <c r="I41" s="207" t="str">
        <f t="shared" si="2"/>
        <v>Cuando en el análisis de los requerimientos en los diferenes componentes del MECI se cuente con aspectos evaluados en nivel 1 (presente) y 1 (funcionando); 2 (presente) y 1 (funcionando).</v>
      </c>
      <c r="J41" s="207" t="s">
        <v>606</v>
      </c>
      <c r="K41" s="207">
        <f>+IF(ISBLANK(VLOOKUP(A41,'Evaluación de riesgos'!$B$16:$F$64,5,0)),"",VLOOKUP(A41,'Evaluación de riesgos'!$B$16:$F$64,5,0))</f>
        <v>3</v>
      </c>
      <c r="L41" s="207">
        <f>+IF(ISBLANK(VLOOKUP(A41,'Evaluación de riesgos'!$B$16:$J$64,9,9)),"",VLOOKUP(A41,'Evaluación de riesgos'!$B$16:$J$64,9,9))</f>
        <v>3</v>
      </c>
      <c r="M41" s="207">
        <f t="shared" si="3"/>
        <v>1</v>
      </c>
      <c r="N41" s="207">
        <f t="shared" si="4"/>
        <v>1</v>
      </c>
    </row>
    <row r="42" spans="1:14" ht="12.75" customHeight="1" x14ac:dyDescent="0.2">
      <c r="A42" s="207" t="s">
        <v>610</v>
      </c>
      <c r="B42" s="207" t="str">
        <f t="shared" si="0"/>
        <v>9</v>
      </c>
      <c r="C42" s="207" t="str">
        <f>+MID(VLOOKUP(A42,'Evaluación de riesgos'!$B$13:$C$64,2,0),4,LEN(VLOOKUP(A42,'Evaluación de riesgos'!$B$13:$C$64,2,0))-4)</f>
        <v xml:space="preserve"> La entidad analiza el impacto sobre el control interno por cambios en los diferentes niveles organizacionales</v>
      </c>
      <c r="D42" s="207" t="s">
        <v>510</v>
      </c>
      <c r="E42" s="207" t="str">
        <f>+VLOOKUP(A42,'Evaluación de riesgos'!$B$13:$K$64,3,0)</f>
        <v>Dimensión de Direccionamiento Estratégico y Planeación
Política de Planeación Institucional
Dimensión de Control Interno
Línea Estratégica</v>
      </c>
      <c r="F42" s="207" t="str">
        <f>+VLOOKUP(A42,'Evaluación de riesgos'!$B$13:$K$64,10,0)</f>
        <v>Mantenimiento del control</v>
      </c>
      <c r="G42" s="208">
        <f>+VLOOKUP(A42,'Evaluación de riesgos'!$B$13:$O$64,13,0)</f>
        <v>143.36539999999999</v>
      </c>
      <c r="H42" s="209">
        <f t="shared" si="1"/>
        <v>41</v>
      </c>
      <c r="I42" s="207" t="str">
        <f t="shared" si="2"/>
        <v>Cuando en el análisis de los requerimientos en los diferenes componentes del MECI se cuente con aspectos evaluados en nivel 1 (presente) y 1 (funcionando); 2 (presente) y 1 (funcionando).</v>
      </c>
      <c r="J42" s="207" t="s">
        <v>606</v>
      </c>
      <c r="K42" s="207">
        <f>+IF(ISBLANK(VLOOKUP(A42,'Evaluación de riesgos'!$B$16:$F$64,5,0)),"",VLOOKUP(A42,'Evaluación de riesgos'!$B$16:$F$64,5,0))</f>
        <v>3</v>
      </c>
      <c r="L42" s="207">
        <f>+IF(ISBLANK(VLOOKUP(A42,'Evaluación de riesgos'!$B$16:$J$64,9,9)),"",VLOOKUP(A42,'Evaluación de riesgos'!$B$16:$J$64,9,9))</f>
        <v>3</v>
      </c>
      <c r="M42" s="207">
        <f t="shared" si="3"/>
        <v>1</v>
      </c>
      <c r="N42" s="207">
        <f t="shared" si="4"/>
        <v>1</v>
      </c>
    </row>
    <row r="43" spans="1:14" ht="12.75" customHeight="1" x14ac:dyDescent="0.2">
      <c r="A43" s="207" t="s">
        <v>611</v>
      </c>
      <c r="B43" s="207" t="str">
        <f t="shared" ref="B43:B82" si="5">+LEFT(A43,2)</f>
        <v>10</v>
      </c>
      <c r="C43" s="207" t="str">
        <f>+MID(VLOOKUP(A43,'Actividades de control'!$B$13:$C$119,2,0),5,LEN(VLOOKUP(A43,'Actividades de control'!$B$13:$C$119,2,0))-5)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07" t="s">
        <v>512</v>
      </c>
      <c r="E43" s="207" t="str">
        <f>+VLOOKUP(A43,'Actividades de control'!$B$18:$K$65,3,0)</f>
        <v>Dimensión de Control Interno
Líneas de Defensa</v>
      </c>
      <c r="F43" s="207" t="str">
        <f>+VLOOKUP(A43,'Actividades de control'!$B$18:$K$65,10,0)</f>
        <v>Mantenimiento del control</v>
      </c>
      <c r="G43" s="207">
        <f>+VLOOKUP(A43,'Actividades de control'!$B$13:$N$119,13,0)</f>
        <v>223.45689999999999</v>
      </c>
      <c r="H43" s="209">
        <f t="shared" si="1"/>
        <v>42</v>
      </c>
      <c r="I43" s="207" t="str">
        <f t="shared" si="2"/>
        <v>Cuando en el análisis de los requerimientos en los diferenes componentes del MECI se cuente con aspectos evaluados en nivel 1 (presente) y 1 (funcionando); 2 (presente) y 1 (funcionando).</v>
      </c>
      <c r="J43" s="207" t="s">
        <v>612</v>
      </c>
      <c r="K43" s="207">
        <f>+IF(ISBLANK(VLOOKUP(A43,'Actividades de control'!$B$21:$F$65,5,0)),"",VLOOKUP(A43,'Actividades de control'!$B$21:$F$65,5,0))</f>
        <v>3</v>
      </c>
      <c r="L43" s="207">
        <f>+IF(ISBLANK(VLOOKUP(A43,'Actividades de control'!$B$21:$J$65,9,0)),"",VLOOKUP(A43,'Actividades de control'!$B$21:$J$65,9,0))</f>
        <v>3</v>
      </c>
      <c r="M43" s="207">
        <f t="shared" si="3"/>
        <v>1</v>
      </c>
      <c r="N43" s="207">
        <f t="shared" si="4"/>
        <v>1</v>
      </c>
    </row>
    <row r="44" spans="1:14" ht="12.75" customHeight="1" x14ac:dyDescent="0.2">
      <c r="A44" s="207" t="s">
        <v>613</v>
      </c>
      <c r="B44" s="207" t="str">
        <f t="shared" si="5"/>
        <v>10</v>
      </c>
      <c r="C44" s="207" t="str">
        <f>+MID(VLOOKUP(A44,'Actividades de control'!$B$13:$C$119,2,0),5,LEN(VLOOKUP(A44,'Actividades de control'!$B$13:$C$119,2,0))-5)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207" t="s">
        <v>512</v>
      </c>
      <c r="E44" s="207" t="str">
        <f>+VLOOKUP(A44,'Actividades de control'!$B$18:$K$65,3,0)</f>
        <v>Dimensión de Control Interno
Líneas de Defensa</v>
      </c>
      <c r="F44" s="207" t="str">
        <f>+VLOOKUP(A44,'Actividades de control'!$B$18:$K$65,10,0)</f>
        <v>Mantenimiento del control</v>
      </c>
      <c r="G44" s="207">
        <f>+VLOOKUP(A44,'Actividades de control'!$B$13:$N$119,13,0)</f>
        <v>223.5478</v>
      </c>
      <c r="H44" s="209">
        <f t="shared" si="1"/>
        <v>43</v>
      </c>
      <c r="I44" s="207" t="str">
        <f t="shared" si="2"/>
        <v>Cuando en el análisis de los requerimientos en los diferenes componentes del MECI se cuente con aspectos evaluados en nivel 1 (presente) y 1 (funcionando); 2 (presente) y 1 (funcionando).</v>
      </c>
      <c r="J44" s="207" t="s">
        <v>612</v>
      </c>
      <c r="K44" s="207">
        <f>+IF(ISBLANK(VLOOKUP(A44,'Actividades de control'!$B$21:$F$65,5,0)),"",VLOOKUP(A44,'Actividades de control'!$B$21:$F$65,5,0))</f>
        <v>3</v>
      </c>
      <c r="L44" s="207">
        <f>+IF(ISBLANK(VLOOKUP(A44,'Actividades de control'!$B$21:$J$65,9,0)),"",VLOOKUP(A44,'Actividades de control'!$B$21:$J$65,9,0))</f>
        <v>3</v>
      </c>
      <c r="M44" s="207">
        <f t="shared" si="3"/>
        <v>1</v>
      </c>
      <c r="N44" s="207">
        <f t="shared" si="4"/>
        <v>1</v>
      </c>
    </row>
    <row r="45" spans="1:14" ht="12.75" customHeight="1" x14ac:dyDescent="0.2">
      <c r="A45" s="207" t="s">
        <v>614</v>
      </c>
      <c r="B45" s="207" t="str">
        <f t="shared" si="5"/>
        <v>10</v>
      </c>
      <c r="C45" s="207" t="str">
        <f>+MID(VLOOKUP(A45,'Actividades de control'!$B$13:$C$119,2,0),5,LEN(VLOOKUP(A45,'Actividades de control'!$B$13:$C$119,2,0))-5)</f>
        <v xml:space="preserve"> El diseño de otros  sistemas de gestión (bajo normas o estándares internacionales como la ISO), se integran de forma adecuada a la estructura de control de la entidad</v>
      </c>
      <c r="D45" s="207" t="s">
        <v>512</v>
      </c>
      <c r="E45" s="207" t="str">
        <f>+VLOOKUP(A45,'Actividades de control'!$B$18:$K$65,3,0)</f>
        <v xml:space="preserve">
Dimensión de Gestión con Valores para Resultados
Dimensión de Control Interno
Líneas de Defensa</v>
      </c>
      <c r="F45" s="207" t="str">
        <f>+VLOOKUP(A45,'Actividades de control'!$B$18:$K$65,10,0)</f>
        <v>Mantenimiento del control</v>
      </c>
      <c r="G45" s="207">
        <f>+VLOOKUP(A45,'Actividades de control'!$B$13:$N$119,13,0)</f>
        <v>223.64580000000001</v>
      </c>
      <c r="H45" s="209">
        <f t="shared" si="1"/>
        <v>44</v>
      </c>
      <c r="I45" s="207" t="str">
        <f t="shared" si="2"/>
        <v>Cuando en el análisis de los requerimientos en los diferenes componentes del MECI se cuente con aspectos evaluados en nivel 1 (presente) y 1 (funcionando); 2 (presente) y 1 (funcionando).</v>
      </c>
      <c r="J45" s="207" t="s">
        <v>612</v>
      </c>
      <c r="K45" s="207">
        <f>+IF(ISBLANK(VLOOKUP(A45,'Actividades de control'!$B$21:$F$65,5,0)),"",VLOOKUP(A45,'Actividades de control'!$B$21:$F$65,5,0))</f>
        <v>3</v>
      </c>
      <c r="L45" s="207">
        <f>+IF(ISBLANK(VLOOKUP(A45,'Actividades de control'!$B$21:$J$65,9,0)),"",VLOOKUP(A45,'Actividades de control'!$B$21:$J$65,9,0))</f>
        <v>3</v>
      </c>
      <c r="M45" s="207">
        <f t="shared" si="3"/>
        <v>1</v>
      </c>
      <c r="N45" s="207">
        <f t="shared" si="4"/>
        <v>1</v>
      </c>
    </row>
    <row r="46" spans="1:14" ht="12.75" customHeight="1" x14ac:dyDescent="0.2">
      <c r="A46" s="207" t="s">
        <v>615</v>
      </c>
      <c r="B46" s="207" t="str">
        <f t="shared" si="5"/>
        <v>11</v>
      </c>
      <c r="C46" s="207" t="str">
        <f>+MID(VLOOKUP(A46,'Actividades de control'!$B$13:$C$119,2,0),5,LEN(VLOOKUP(A46,'Actividades de control'!$B$13:$C$119,2,0))-5)</f>
        <v xml:space="preserve"> La entidad establece actividades de control relevantes sobre las infraestructuras tecnológicas; los procesos de gestión de la seguridad y sobre los procesos de adquisición, desarrollo y mantenimiento de tecnologías</v>
      </c>
      <c r="D46" s="207" t="s">
        <v>512</v>
      </c>
      <c r="E46" s="207" t="str">
        <f>+VLOOKUP(A46,'Actividades de control'!$B$18:$K$65,3,0)</f>
        <v xml:space="preserve">Dimensión de Gestión con Valores para el Resultado
Política de Gobierno Digital 
Política de Seguridad Digital
</v>
      </c>
      <c r="F46" s="207" t="str">
        <f>+VLOOKUP(A46,'Actividades de control'!$B$18:$K$65,10,0)</f>
        <v>Mantenimiento del control</v>
      </c>
      <c r="G46" s="207">
        <f>+VLOOKUP(A46,'Actividades de control'!$B$13:$N$119,13,0)</f>
        <v>223.78960000000001</v>
      </c>
      <c r="H46" s="209">
        <f t="shared" si="1"/>
        <v>45</v>
      </c>
      <c r="I46" s="207" t="str">
        <f t="shared" si="2"/>
        <v>Cuando en el análisis de los requerimientos en los diferenes componentes del MECI se cuente con aspectos evaluados en nivel 1 (presente) y 1 (funcionando); 2 (presente) y 1 (funcionando).</v>
      </c>
      <c r="J46" s="207" t="s">
        <v>616</v>
      </c>
      <c r="K46" s="207">
        <f>+IF(ISBLANK(VLOOKUP(A46,'Actividades de control'!$B$21:$F$65,5,0)),"",VLOOKUP(A46,'Actividades de control'!$B$21:$F$65,5,0))</f>
        <v>3</v>
      </c>
      <c r="L46" s="207">
        <f>+IF(ISBLANK(VLOOKUP(A46,'Actividades de control'!$B$21:$J$65,9,0)),"",VLOOKUP(A46,'Actividades de control'!$B$21:$J$65,9,0))</f>
        <v>3</v>
      </c>
      <c r="M46" s="207">
        <f t="shared" si="3"/>
        <v>1</v>
      </c>
      <c r="N46" s="207">
        <f t="shared" si="4"/>
        <v>1</v>
      </c>
    </row>
    <row r="47" spans="1:14" ht="12.75" customHeight="1" x14ac:dyDescent="0.2">
      <c r="A47" s="207" t="s">
        <v>617</v>
      </c>
      <c r="B47" s="207" t="str">
        <f t="shared" si="5"/>
        <v>11</v>
      </c>
      <c r="C47" s="207" t="str">
        <f>+MID(VLOOKUP(A47,'Actividades de control'!$B$13:$C$119,2,0),5,LEN(VLOOKUP(A47,'Actividades de control'!$B$13:$C$119,2,0))-5)</f>
        <v xml:space="preserve">  Para los proveedores de tecnología  selecciona y desarrolla actividades de control internas sobre las actividades realizadas por el proveedor de servicios</v>
      </c>
      <c r="D47" s="207" t="s">
        <v>512</v>
      </c>
      <c r="E47" s="207" t="str">
        <f>+VLOOKUP(A47,'Actividades de control'!$B$18:$K$65,3,0)</f>
        <v xml:space="preserve">Dimensión de Gestión con Valores para el Resultado
Política de Gobierno Digital 
Política de Seguridad Digital
</v>
      </c>
      <c r="F47" s="207" t="str">
        <f>+VLOOKUP(A47,'Actividades de control'!$B$18:$K$65,10,0)</f>
        <v>Mantenimiento del control</v>
      </c>
      <c r="G47" s="207">
        <f>+VLOOKUP(A47,'Actividades de control'!$B$13:$N$119,13,0)</f>
        <v>223.84559999999999</v>
      </c>
      <c r="H47" s="209">
        <f t="shared" si="1"/>
        <v>46</v>
      </c>
      <c r="I47" s="207" t="str">
        <f t="shared" si="2"/>
        <v>Cuando en el análisis de los requerimientos en los diferenes componentes del MECI se cuente con aspectos evaluados en nivel 1 (presente) y 1 (funcionando); 2 (presente) y 1 (funcionando).</v>
      </c>
      <c r="J47" s="207" t="s">
        <v>616</v>
      </c>
      <c r="K47" s="207">
        <f>+IF(ISBLANK(VLOOKUP(A47,'Actividades de control'!$B$21:$F$65,5,0)),"",VLOOKUP(A47,'Actividades de control'!$B$21:$F$65,5,0))</f>
        <v>3</v>
      </c>
      <c r="L47" s="207">
        <f>+IF(ISBLANK(VLOOKUP(A47,'Actividades de control'!$B$21:$J$65,9,0)),"",VLOOKUP(A47,'Actividades de control'!$B$21:$J$65,9,0))</f>
        <v>3</v>
      </c>
      <c r="M47" s="207">
        <f t="shared" si="3"/>
        <v>1</v>
      </c>
      <c r="N47" s="207">
        <f t="shared" si="4"/>
        <v>1</v>
      </c>
    </row>
    <row r="48" spans="1:14" ht="12.75" customHeight="1" x14ac:dyDescent="0.2">
      <c r="A48" s="207" t="s">
        <v>618</v>
      </c>
      <c r="B48" s="207" t="str">
        <f t="shared" si="5"/>
        <v>11</v>
      </c>
      <c r="C48" s="207" t="str">
        <f>+MID(VLOOKUP(A48,'Actividades de control'!$B$13:$C$119,2,0),5,LEN(VLOOKUP(A48,'Actividades de control'!$B$13:$C$119,2,0))-5)</f>
        <v xml:space="preserve"> Se cuenta con matrices de roles y usuarios siguiendo los principios de segregación de funciones.</v>
      </c>
      <c r="D48" s="207" t="s">
        <v>512</v>
      </c>
      <c r="E48" s="207" t="str">
        <f>+VLOOKUP(A48,'Actividades de control'!$B$18:$K$65,3,0)</f>
        <v xml:space="preserve">Dimensión de Gestión con Valores para el Resultado
Política de Fortalecimiento Organizacional y Simplificación de Procesos.
</v>
      </c>
      <c r="F48" s="207" t="str">
        <f>+VLOOKUP(A48,'Actividades de control'!$B$18:$K$65,10,0)</f>
        <v>Mantenimiento del control</v>
      </c>
      <c r="G48" s="207">
        <f>+VLOOKUP(A48,'Actividades de control'!$B$13:$N$119,13,0)</f>
        <v>223.96539999999999</v>
      </c>
      <c r="H48" s="209">
        <f t="shared" si="1"/>
        <v>47</v>
      </c>
      <c r="I48" s="207" t="str">
        <f t="shared" si="2"/>
        <v>Cuando en el análisis de los requerimientos en los diferenes componentes del MECI se cuente con aspectos evaluados en nivel 1 (presente) y 1 (funcionando); 2 (presente) y 1 (funcionando).</v>
      </c>
      <c r="J48" s="207" t="s">
        <v>616</v>
      </c>
      <c r="K48" s="207">
        <f>+IF(ISBLANK(VLOOKUP(A48,'Actividades de control'!$B$21:$F$65,5,0)),"",VLOOKUP(A48,'Actividades de control'!$B$21:$F$65,5,0))</f>
        <v>3</v>
      </c>
      <c r="L48" s="207">
        <f>+IF(ISBLANK(VLOOKUP(A48,'Actividades de control'!$B$21:$J$65,9,0)),"",VLOOKUP(A48,'Actividades de control'!$B$21:$J$65,9,0))</f>
        <v>3</v>
      </c>
      <c r="M48" s="207">
        <f t="shared" si="3"/>
        <v>1</v>
      </c>
      <c r="N48" s="207">
        <f t="shared" si="4"/>
        <v>1</v>
      </c>
    </row>
    <row r="49" spans="1:14" ht="12.75" customHeight="1" x14ac:dyDescent="0.2">
      <c r="A49" s="207" t="s">
        <v>619</v>
      </c>
      <c r="B49" s="207" t="str">
        <f t="shared" si="5"/>
        <v>11</v>
      </c>
      <c r="C49" s="207" t="str">
        <f>+MID(VLOOKUP(A49,'Actividades de control'!$B$13:$C$119,2,0),5,LEN(VLOOKUP(A49,'Actividades de control'!$B$13:$C$119,2,0))-5)</f>
        <v xml:space="preserve"> Se cuenta con información de la 3a línea de defensa, como evaluador independiente en relación con los controles implementados por el proveedor de servicios, para  asegurar que los riesgos relacionados se mitigan.</v>
      </c>
      <c r="D49" s="207" t="s">
        <v>512</v>
      </c>
      <c r="E49" s="207" t="str">
        <f>+VLOOKUP(A49,'Actividades de control'!$B$18:$K$65,3,0)</f>
        <v>Dimensión Control Interno
Tercera Línea de Defensa</v>
      </c>
      <c r="F49" s="207" t="str">
        <f>+VLOOKUP(A49,'Actividades de control'!$B$18:$K$65,10,0)</f>
        <v>Mantenimiento del control</v>
      </c>
      <c r="G49" s="207">
        <f>+VLOOKUP(A49,'Actividades de control'!$B$13:$N$119,13,0)</f>
        <v>224.01230000000001</v>
      </c>
      <c r="H49" s="209">
        <f t="shared" si="1"/>
        <v>48</v>
      </c>
      <c r="I49" s="207" t="str">
        <f t="shared" si="2"/>
        <v>Cuando en el análisis de los requerimientos en los diferenes componentes del MECI se cuente con aspectos evaluados en nivel 1 (presente) y 1 (funcionando); 2 (presente) y 1 (funcionando).</v>
      </c>
      <c r="J49" s="207" t="s">
        <v>616</v>
      </c>
      <c r="K49" s="207">
        <f>+IF(ISBLANK(VLOOKUP(A49,'Actividades de control'!$B$21:$F$65,5,0)),"",VLOOKUP(A49,'Actividades de control'!$B$21:$F$65,5,0))</f>
        <v>3</v>
      </c>
      <c r="L49" s="207">
        <f>+IF(ISBLANK(VLOOKUP(A49,'Actividades de control'!$B$21:$J$65,9,0)),"",VLOOKUP(A49,'Actividades de control'!$B$21:$J$65,9,0))</f>
        <v>3</v>
      </c>
      <c r="M49" s="207">
        <f t="shared" si="3"/>
        <v>1</v>
      </c>
      <c r="N49" s="207">
        <f t="shared" si="4"/>
        <v>1</v>
      </c>
    </row>
    <row r="50" spans="1:14" ht="12.75" customHeight="1" x14ac:dyDescent="0.2">
      <c r="A50" s="207" t="s">
        <v>620</v>
      </c>
      <c r="B50" s="207" t="str">
        <f t="shared" si="5"/>
        <v>12</v>
      </c>
      <c r="C50" s="207" t="str">
        <f>+MID(VLOOKUP(A50,'Actividades de control'!$B$13:$C$119,2,0),5,LEN(VLOOKUP(A50,'Actividades de control'!$B$13:$C$119,2,0))-5)</f>
        <v xml:space="preserve"> Se evalúa la actualización de procesos, procedimientos, políticas de operación, instructivos, manuales u otras herramientas para garantizar la aplicación adecuada de las principales actividades de control.
</v>
      </c>
      <c r="D50" s="207" t="s">
        <v>512</v>
      </c>
      <c r="E50" s="207" t="str">
        <f>+VLOOKUP(A50,'Actividades de control'!$B$18:$K$65,3,0)</f>
        <v>Dimensión de Gestión con Valores para el Resultado
Política de Fortalecimiento Organizacional y Simplificación de Procesos.</v>
      </c>
      <c r="F50" s="207" t="str">
        <f>+VLOOKUP(A50,'Actividades de control'!$B$18:$K$65,10,0)</f>
        <v>Mantenimiento del control</v>
      </c>
      <c r="G50" s="207">
        <f>+VLOOKUP(A50,'Actividades de control'!$B$13:$N$119,13,0)</f>
        <v>224.12360000000001</v>
      </c>
      <c r="H50" s="209">
        <f t="shared" si="1"/>
        <v>49</v>
      </c>
      <c r="I50" s="207" t="str">
        <f t="shared" si="2"/>
        <v>Cuando en el análisis de los requerimientos en los diferenes componentes del MECI se cuente con aspectos evaluados en nivel 1 (presente) y 1 (funcionando); 2 (presente) y 1 (funcionando).</v>
      </c>
      <c r="J50" s="207" t="s">
        <v>621</v>
      </c>
      <c r="K50" s="207">
        <f>+IF(ISBLANK(VLOOKUP(A50,'Actividades de control'!$B$21:$F$65,5,0)),"",VLOOKUP(A50,'Actividades de control'!$B$21:$F$65,5,0))</f>
        <v>3</v>
      </c>
      <c r="L50" s="207">
        <f>+IF(ISBLANK(VLOOKUP(A50,'Actividades de control'!$B$21:$J$65,9,0)),"",VLOOKUP(A50,'Actividades de control'!$B$21:$J$65,9,0))</f>
        <v>3</v>
      </c>
      <c r="M50" s="207">
        <f t="shared" si="3"/>
        <v>1</v>
      </c>
      <c r="N50" s="207">
        <f t="shared" si="4"/>
        <v>1</v>
      </c>
    </row>
    <row r="51" spans="1:14" ht="12.75" customHeight="1" x14ac:dyDescent="0.2">
      <c r="A51" s="207" t="s">
        <v>622</v>
      </c>
      <c r="B51" s="207" t="str">
        <f t="shared" si="5"/>
        <v>12</v>
      </c>
      <c r="C51" s="207" t="str">
        <f>+MID(VLOOKUP(A51,'Actividades de control'!$B$13:$C$119,2,0),6,LEN(VLOOKUP(A51,'Actividades de control'!$B$13:$C$119,2,0))-6)</f>
        <v xml:space="preserve"> El diseño de controles se evalúa frente a la gestión del riesgo</v>
      </c>
      <c r="D51" s="207" t="s">
        <v>512</v>
      </c>
      <c r="E51" s="207" t="str">
        <f>+VLOOKUP(A51,'Actividades de control'!$B$18:$K$65,3,0)</f>
        <v xml:space="preserve">Todas las Dimensiones de MIPG 
</v>
      </c>
      <c r="F51" s="207" t="str">
        <f>+VLOOKUP(A51,'Actividades de control'!$B$18:$K$65,10,0)</f>
        <v>Mantenimiento del control</v>
      </c>
      <c r="G51" s="215">
        <f>+VLOOKUP(A51,'Actividades de control'!$B$13:$N$119,13,0)</f>
        <v>224.23650000000001</v>
      </c>
      <c r="H51" s="209">
        <f t="shared" si="1"/>
        <v>50</v>
      </c>
      <c r="I51" s="207" t="str">
        <f t="shared" si="2"/>
        <v>Cuando en el análisis de los requerimientos en los diferenes componentes del MECI se cuente con aspectos evaluados en nivel 1 (presente) y 1 (funcionando); 2 (presente) y 1 (funcionando).</v>
      </c>
      <c r="J51" s="207" t="s">
        <v>621</v>
      </c>
      <c r="K51" s="207">
        <f>+IF(ISBLANK(VLOOKUP(A51,'Actividades de control'!$B$21:$F$65,5,0)),"",VLOOKUP(A51,'Actividades de control'!$B$21:$F$65,5,0))</f>
        <v>3</v>
      </c>
      <c r="L51" s="207">
        <f>+IF(ISBLANK(VLOOKUP(A51,'Actividades de control'!$B$21:$J$65,9,0)),"",VLOOKUP(A51,'Actividades de control'!$B$21:$J$65,9,0))</f>
        <v>3</v>
      </c>
      <c r="M51" s="207">
        <f t="shared" si="3"/>
        <v>1</v>
      </c>
      <c r="N51" s="207">
        <f t="shared" si="4"/>
        <v>1</v>
      </c>
    </row>
    <row r="52" spans="1:14" ht="12.75" customHeight="1" x14ac:dyDescent="0.2">
      <c r="A52" s="207" t="s">
        <v>623</v>
      </c>
      <c r="B52" s="207" t="str">
        <f t="shared" si="5"/>
        <v>12</v>
      </c>
      <c r="C52" s="207" t="str">
        <f>+MID(VLOOKUP(A52,'Actividades de control'!$B$13:$C$119,2,0),6,LEN(VLOOKUP(A52,'Actividades de control'!$B$13:$C$119,2,0))-6)</f>
        <v xml:space="preserve"> Monitoreo a los riesgos acorde con la política de administración de riesgo establecida para la entidad.</v>
      </c>
      <c r="D52" s="207" t="s">
        <v>512</v>
      </c>
      <c r="E52" s="207" t="str">
        <f>+VLOOKUP(A52,'Actividades de control'!$B$18:$K$65,3,0)</f>
        <v>Dimensión de Direccionamiento Estratégico y Planeación
Política de Planeación Institucional.</v>
      </c>
      <c r="F52" s="207" t="str">
        <f>+VLOOKUP(A52,'Actividades de control'!$B$18:$K$65,10,0)</f>
        <v>Mantenimiento del control</v>
      </c>
      <c r="G52" s="215">
        <f>+VLOOKUP(A52,'Actividades de control'!$B$13:$N$119,13,0)</f>
        <v>224.23656</v>
      </c>
      <c r="H52" s="209">
        <f t="shared" si="1"/>
        <v>51</v>
      </c>
      <c r="I52" s="207" t="str">
        <f t="shared" si="2"/>
        <v>Cuando en el análisis de los requerimientos en los diferenes componentes del MECI se cuente con aspectos evaluados en nivel 1 (presente) y 1 (funcionando); 2 (presente) y 1 (funcionando).</v>
      </c>
      <c r="J52" s="207" t="s">
        <v>621</v>
      </c>
      <c r="K52" s="207">
        <f>+IF(ISBLANK(VLOOKUP(A52,'Actividades de control'!$B$21:$F$65,5,0)),"",VLOOKUP(A52,'Actividades de control'!$B$21:$F$65,5,0))</f>
        <v>3</v>
      </c>
      <c r="L52" s="207">
        <f>+IF(ISBLANK(VLOOKUP(A52,'Actividades de control'!$B$21:$J$65,9,0)),"",VLOOKUP(A52,'Actividades de control'!$B$21:$J$65,9,0))</f>
        <v>3</v>
      </c>
      <c r="M52" s="207">
        <f t="shared" si="3"/>
        <v>1</v>
      </c>
      <c r="N52" s="207">
        <f t="shared" si="4"/>
        <v>1</v>
      </c>
    </row>
    <row r="53" spans="1:14" ht="12.75" customHeight="1" x14ac:dyDescent="0.2">
      <c r="A53" s="207" t="s">
        <v>624</v>
      </c>
      <c r="B53" s="207" t="str">
        <f t="shared" si="5"/>
        <v>12</v>
      </c>
      <c r="C53" s="207" t="str">
        <f>+MID(VLOOKUP(A53,'Actividades de control'!$B$13:$C$119,2,0),6,LEN(VLOOKUP(A53,'Actividades de control'!$B$13:$C$119,2,0))-6)</f>
        <v>Verificación de que los responsables estén ejecutando los controles tal como han sido diseñados</v>
      </c>
      <c r="D53" s="207" t="s">
        <v>512</v>
      </c>
      <c r="E53" s="207" t="str">
        <f>+VLOOKUP(A53,'Actividades de control'!$B$18:$K$65,3,0)</f>
        <v>Dimensión Control Interno
Segunda Línea de Defensa</v>
      </c>
      <c r="F53" s="207" t="str">
        <f>+VLOOKUP(A53,'Actividades de control'!$B$18:$K$65,10,0)</f>
        <v>Mantenimiento del control</v>
      </c>
      <c r="G53" s="215">
        <f>+VLOOKUP(A53,'Actividades de control'!$B$13:$N$119,13,0)</f>
        <v>224.23656800000001</v>
      </c>
      <c r="H53" s="209">
        <f t="shared" si="1"/>
        <v>52</v>
      </c>
      <c r="I53" s="207" t="str">
        <f t="shared" si="2"/>
        <v>Cuando en el análisis de los requerimientos en los diferenes componentes del MECI se cuente con aspectos evaluados en nivel 1 (presente) y 1 (funcionando); 2 (presente) y 1 (funcionando).</v>
      </c>
      <c r="J53" s="207" t="s">
        <v>621</v>
      </c>
      <c r="K53" s="207">
        <f>+IF(ISBLANK(VLOOKUP(A53,'Actividades de control'!$B$21:$F$65,5,0)),"",VLOOKUP(A53,'Actividades de control'!$B$21:$F$65,5,0))</f>
        <v>3</v>
      </c>
      <c r="L53" s="207">
        <f>+IF(ISBLANK(VLOOKUP(A53,'Actividades de control'!$B$21:$J$65,9,0)),"",VLOOKUP(A53,'Actividades de control'!$B$21:$J$65,9,0))</f>
        <v>3</v>
      </c>
      <c r="M53" s="207">
        <f t="shared" si="3"/>
        <v>1</v>
      </c>
      <c r="N53" s="207">
        <f t="shared" si="4"/>
        <v>1</v>
      </c>
    </row>
    <row r="54" spans="1:14" ht="12.75" customHeight="1" x14ac:dyDescent="0.2">
      <c r="A54" s="207" t="s">
        <v>625</v>
      </c>
      <c r="B54" s="207" t="str">
        <f t="shared" si="5"/>
        <v>12</v>
      </c>
      <c r="C54" s="207" t="str">
        <f>+MID(VLOOKUP(A54,'Actividades de control'!$B$13:$C$119,2,0),6,LEN(VLOOKUP(A54,'Actividades de control'!$B$13:$C$119,2,0))-6)</f>
        <v xml:space="preserve"> Se evalúa la adecuación de los controles a las especificidades de cada proceso, considerando cambios en regulaciones, estructuras internas u otros aspectos que determinen cambios en su diseño</v>
      </c>
      <c r="D54" s="207" t="s">
        <v>512</v>
      </c>
      <c r="E54" s="207" t="str">
        <f>+VLOOKUP(A54,'Actividades de control'!$B$18:$K$65,3,0)</f>
        <v>Dimensión Control Interno
 Líneas de Defensa</v>
      </c>
      <c r="F54" s="207" t="str">
        <f>+VLOOKUP(A54,'Actividades de control'!$B$18:$K$65,10,0)</f>
        <v>Mantenimiento del control</v>
      </c>
      <c r="G54" s="207">
        <f>+VLOOKUP(A54,'Actividades de control'!$B$13:$N$119,13,0)</f>
        <v>224.3569</v>
      </c>
      <c r="H54" s="209">
        <f t="shared" si="1"/>
        <v>53</v>
      </c>
      <c r="I54" s="207" t="str">
        <f t="shared" si="2"/>
        <v>Cuando en el análisis de los requerimientos en los diferenes componentes del MECI se cuente con aspectos evaluados en nivel 1 (presente) y 1 (funcionando); 2 (presente) y 1 (funcionando).</v>
      </c>
      <c r="J54" s="207" t="s">
        <v>621</v>
      </c>
      <c r="K54" s="207">
        <f>+IF(ISBLANK(VLOOKUP(A54,'Actividades de control'!$B$21:$F$65,5,0)),"",VLOOKUP(A54,'Actividades de control'!$B$21:$F$65,5,0))</f>
        <v>3</v>
      </c>
      <c r="L54" s="207">
        <f>+IF(ISBLANK(VLOOKUP(A54,'Actividades de control'!$B$21:$J$65,9,0)),"",VLOOKUP(A54,'Actividades de control'!$B$21:$J$65,9,0))</f>
        <v>3</v>
      </c>
      <c r="M54" s="207">
        <f t="shared" si="3"/>
        <v>1</v>
      </c>
      <c r="N54" s="207">
        <f t="shared" si="4"/>
        <v>1</v>
      </c>
    </row>
    <row r="55" spans="1:14" ht="12.75" customHeight="1" x14ac:dyDescent="0.2">
      <c r="A55" s="207" t="s">
        <v>626</v>
      </c>
      <c r="B55" s="207" t="str">
        <f t="shared" si="5"/>
        <v>13</v>
      </c>
      <c r="C55" s="207" t="str">
        <f>+MID(VLOOKUP(A55,'Info y Comunicación'!$B$13:$C$104,2,0),6,LEN(VLOOKUP(A55,'Info y Comunicación'!$B$13:$C$104,2,0))-6)</f>
        <v>La entidad ha diseñado sistemas de información para capturar y procesar datos y transformarlos en información para alcanzar los requerimientos de información definidos</v>
      </c>
      <c r="D55" s="207" t="s">
        <v>627</v>
      </c>
      <c r="E55" s="207" t="str">
        <f>+VLOOKUP(A55,'Info y Comunicación'!$B$15:$K$82,3,0)</f>
        <v xml:space="preserve">Dimensión de Información y comunicación 
</v>
      </c>
      <c r="F55" s="207" t="str">
        <f>+VLOOKUP(A55,'Info y Comunicación'!$B$15:$K$82,10,0)</f>
        <v>Mantenimiento del control</v>
      </c>
      <c r="G55" s="207">
        <f>+VLOOKUP(A55,'Info y Comunicación'!$B$13:$N$104,13,0)</f>
        <v>304.45690000000002</v>
      </c>
      <c r="H55" s="209">
        <f t="shared" si="1"/>
        <v>54</v>
      </c>
      <c r="I55" s="207" t="str">
        <f t="shared" si="2"/>
        <v>Cuando en el análisis de los requerimientos en los diferenes componentes del MECI se cuente con aspectos evaluados en nivel 1 (presente) y 1 (funcionando); 2 (presente) y 1 (funcionando).</v>
      </c>
      <c r="J55" s="207" t="s">
        <v>628</v>
      </c>
      <c r="K55" s="207">
        <f>+IF(ISBLANK(VLOOKUP(A55,'Info y Comunicación'!$B$19:$F$82,5,0)),"",VLOOKUP(A55,'Info y Comunicación'!$B$19:$F$82,5,0))</f>
        <v>3</v>
      </c>
      <c r="L55" s="207">
        <f>+IF(ISBLANK(VLOOKUP(A55,'Info y Comunicación'!$B$19:$J$82,9,0)),"",VLOOKUP(A55,'Info y Comunicación'!$B$19:$J$82,9,0))</f>
        <v>3</v>
      </c>
      <c r="M55" s="207">
        <f t="shared" si="3"/>
        <v>1</v>
      </c>
      <c r="N55" s="207">
        <f t="shared" si="4"/>
        <v>1</v>
      </c>
    </row>
    <row r="56" spans="1:14" ht="12.75" customHeight="1" x14ac:dyDescent="0.2">
      <c r="A56" s="207" t="s">
        <v>629</v>
      </c>
      <c r="B56" s="207" t="str">
        <f t="shared" si="5"/>
        <v>13</v>
      </c>
      <c r="C56" s="207" t="str">
        <f>+MID(VLOOKUP(A56,'Info y Comunicación'!$B$13:$C$104,2,0),6,LEN(VLOOKUP(A56,'Info y Comunicación'!$B$13:$C$104,2,0))-6)</f>
        <v xml:space="preserve"> La entidad cuenta con el inventario de información relevante (interno/externa) y cuenta con un mecanismo que permita su actualización</v>
      </c>
      <c r="D56" s="207" t="s">
        <v>627</v>
      </c>
      <c r="E56" s="207" t="str">
        <f>+VLOOKUP(A56,'Info y Comunicación'!$B$15:$K$82,3,0)</f>
        <v>Dimensión de Información y comunicación 
Política de Transparencia y Acceso a la Información Publica</v>
      </c>
      <c r="F56" s="207" t="str">
        <f>+VLOOKUP(A56,'Info y Comunicación'!$B$15:$K$82,10,0)</f>
        <v>Mantenimiento del control</v>
      </c>
      <c r="G56" s="207">
        <f>+VLOOKUP(A56,'Info y Comunicación'!$B$13:$N$104,13,0)</f>
        <v>304.56319999999999</v>
      </c>
      <c r="H56" s="209">
        <f t="shared" si="1"/>
        <v>55</v>
      </c>
      <c r="I56" s="207" t="str">
        <f t="shared" si="2"/>
        <v>Cuando en el análisis de los requerimientos en los diferenes componentes del MECI se cuente con aspectos evaluados en nivel 1 (presente) y 1 (funcionando); 2 (presente) y 1 (funcionando).</v>
      </c>
      <c r="J56" s="207" t="s">
        <v>628</v>
      </c>
      <c r="K56" s="207">
        <f>+IF(ISBLANK(VLOOKUP(A56,'Info y Comunicación'!$B$19:$F$82,5,0)),"",VLOOKUP(A56,'Info y Comunicación'!$B$19:$F$82,5,0))</f>
        <v>3</v>
      </c>
      <c r="L56" s="207">
        <f>+IF(ISBLANK(VLOOKUP(A56,'Info y Comunicación'!$B$19:$J$82,9,0)),"",VLOOKUP(A56,'Info y Comunicación'!$B$19:$J$82,9,0))</f>
        <v>3</v>
      </c>
      <c r="M56" s="207">
        <f t="shared" si="3"/>
        <v>1</v>
      </c>
      <c r="N56" s="207">
        <f t="shared" si="4"/>
        <v>1</v>
      </c>
    </row>
    <row r="57" spans="1:14" ht="12.75" customHeight="1" x14ac:dyDescent="0.2">
      <c r="A57" s="207" t="s">
        <v>630</v>
      </c>
      <c r="B57" s="207" t="str">
        <f t="shared" si="5"/>
        <v>13</v>
      </c>
      <c r="C57" s="207" t="str">
        <f>+MID(VLOOKUP(A57,'Info y Comunicación'!$B$13:$C$104,2,0),6,LEN(VLOOKUP(A57,'Info y Comunicación'!$B$13:$C$104,2,0))-6)</f>
        <v>La entidad considera un ámbito amplio de fuentes de datos (internas y externas), para la captura y procesamiento posterior de información clave para la consecución de metas y objetivos</v>
      </c>
      <c r="D57" s="207" t="s">
        <v>627</v>
      </c>
      <c r="E57" s="207" t="str">
        <f>+VLOOKUP(A57,'Info y Comunicación'!$B$15:$K$82,3,0)</f>
        <v>Dimensión de Información y comunicación 
Política de Transparencia y Acceso a la Información Publica</v>
      </c>
      <c r="F57" s="207" t="str">
        <f>+VLOOKUP(A57,'Info y Comunicación'!$B$15:$K$82,10,0)</f>
        <v>Mantenimiento del control</v>
      </c>
      <c r="G57" s="207">
        <f>+VLOOKUP(A57,'Info y Comunicación'!$B$13:$N$104,13,0)</f>
        <v>304.63209999999998</v>
      </c>
      <c r="H57" s="209">
        <f t="shared" si="1"/>
        <v>56</v>
      </c>
      <c r="I57" s="207" t="str">
        <f t="shared" si="2"/>
        <v>Cuando en el análisis de los requerimientos en los diferenes componentes del MECI se cuente con aspectos evaluados en nivel 1 (presente) y 1 (funcionando); 2 (presente) y 1 (funcionando).</v>
      </c>
      <c r="J57" s="207" t="s">
        <v>628</v>
      </c>
      <c r="K57" s="207">
        <f>+IF(ISBLANK(VLOOKUP(A57,'Info y Comunicación'!$B$19:$F$82,5,0)),"",VLOOKUP(A57,'Info y Comunicación'!$B$19:$F$82,5,0))</f>
        <v>3</v>
      </c>
      <c r="L57" s="207">
        <f>+IF(ISBLANK(VLOOKUP(A57,'Info y Comunicación'!$B$19:$J$82,9,0)),"",VLOOKUP(A57,'Info y Comunicación'!$B$19:$J$82,9,0))</f>
        <v>3</v>
      </c>
      <c r="M57" s="207">
        <f t="shared" si="3"/>
        <v>1</v>
      </c>
      <c r="N57" s="207">
        <f t="shared" si="4"/>
        <v>1</v>
      </c>
    </row>
    <row r="58" spans="1:14" ht="12.75" customHeight="1" x14ac:dyDescent="0.2">
      <c r="A58" s="207" t="s">
        <v>631</v>
      </c>
      <c r="B58" s="207" t="str">
        <f t="shared" si="5"/>
        <v>13</v>
      </c>
      <c r="C58" s="207" t="str">
        <f>+MID(VLOOKUP(A58,'Info y Comunicación'!$B$13:$C$104,2,0),6,LEN(VLOOKUP(A58,'Info y Comunicación'!$B$13:$C$104,2,0))-6)</f>
        <v>La entidad ha desarrollado e implementado actividades de control sobre la integridad, confidencialidad y disponibilidad de los datos e información definidos como relevantes</v>
      </c>
      <c r="D58" s="207" t="s">
        <v>627</v>
      </c>
      <c r="E58" s="207" t="str">
        <f>+VLOOKUP(A58,'Info y Comunicación'!$B$15:$K$82,3,0)</f>
        <v>Dimensión de Información y comunicación 
Política de Transparencia y Acceso a la Información Publica</v>
      </c>
      <c r="F58" s="207" t="str">
        <f>+VLOOKUP(A58,'Info y Comunicación'!$B$15:$K$82,10,0)</f>
        <v>Mantenimiento del control</v>
      </c>
      <c r="G58" s="207">
        <f>+VLOOKUP(A58,'Info y Comunicación'!$B$13:$N$104,13,0)</f>
        <v>304.78960000000001</v>
      </c>
      <c r="H58" s="209">
        <f t="shared" si="1"/>
        <v>57</v>
      </c>
      <c r="I58" s="207" t="str">
        <f t="shared" si="2"/>
        <v>Cuando en el análisis de los requerimientos en los diferenes componentes del MECI se cuente con aspectos evaluados en nivel 1 (presente) y 1 (funcionando); 2 (presente) y 1 (funcionando).</v>
      </c>
      <c r="J58" s="207" t="s">
        <v>628</v>
      </c>
      <c r="K58" s="207">
        <f>+IF(ISBLANK(VLOOKUP(A58,'Info y Comunicación'!$B$19:$F$82,5,0)),"",VLOOKUP(A58,'Info y Comunicación'!$B$19:$F$82,5,0))</f>
        <v>3</v>
      </c>
      <c r="L58" s="207" t="str">
        <f>+IF(ISBLANK(VLOOKUP(A58,'Info y Comunicación'!$B$19:$J$82,9,0)),"",VLOOKUP(A58,'Info y Comunicación'!$B$19:$J$82,9,0))</f>
        <v>3.0</v>
      </c>
      <c r="M58" s="207">
        <f t="shared" si="3"/>
        <v>1</v>
      </c>
      <c r="N58" s="207">
        <f t="shared" si="4"/>
        <v>1</v>
      </c>
    </row>
    <row r="59" spans="1:14" ht="12.75" customHeight="1" x14ac:dyDescent="0.2">
      <c r="A59" s="207" t="s">
        <v>632</v>
      </c>
      <c r="B59" s="207" t="str">
        <f t="shared" si="5"/>
        <v>14</v>
      </c>
      <c r="C59" s="207" t="str">
        <f>+MID(VLOOKUP(A59,'Info y Comunicación'!$B$13:$C$104,2,0),6,LEN(VLOOKUP(A59,'Info y Comunicación'!$B$13:$C$104,2,0))-6)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07" t="s">
        <v>627</v>
      </c>
      <c r="E59" s="207" t="str">
        <f>+VLOOKUP(A59,'Info y Comunicación'!$B$15:$K$82,3,0)</f>
        <v xml:space="preserve">Dimensión de Información y comunicación
</v>
      </c>
      <c r="F59" s="207" t="str">
        <f>+VLOOKUP(A59,'Info y Comunicación'!$B$15:$K$82,10,0)</f>
        <v>Mantenimiento del control</v>
      </c>
      <c r="G59" s="207">
        <f>+VLOOKUP(A59,'Info y Comunicación'!$B$13:$N$104,13,0)</f>
        <v>304.8965</v>
      </c>
      <c r="H59" s="209">
        <f t="shared" si="1"/>
        <v>58</v>
      </c>
      <c r="I59" s="207" t="str">
        <f t="shared" si="2"/>
        <v>Cuando en el análisis de los requerimientos en los diferenes componentes del MECI se cuente con aspectos evaluados en nivel 1 (presente) y 1 (funcionando); 2 (presente) y 1 (funcionando).</v>
      </c>
      <c r="J59" s="207" t="s">
        <v>633</v>
      </c>
      <c r="K59" s="207">
        <f>+IF(ISBLANK(VLOOKUP(A59,'Info y Comunicación'!$B$19:$F$82,5,0)),"",VLOOKUP(A59,'Info y Comunicación'!$B$19:$F$82,5,0))</f>
        <v>3</v>
      </c>
      <c r="L59" s="207">
        <f>+IF(ISBLANK(VLOOKUP(A59,'Info y Comunicación'!$B$19:$J$82,9,0)),"",VLOOKUP(A59,'Info y Comunicación'!$B$19:$J$82,9,0))</f>
        <v>3</v>
      </c>
      <c r="M59" s="207">
        <f t="shared" si="3"/>
        <v>1</v>
      </c>
      <c r="N59" s="207">
        <f t="shared" si="4"/>
        <v>1</v>
      </c>
    </row>
    <row r="60" spans="1:14" ht="12.75" customHeight="1" x14ac:dyDescent="0.2">
      <c r="A60" s="207" t="s">
        <v>634</v>
      </c>
      <c r="B60" s="207" t="str">
        <f t="shared" si="5"/>
        <v>14</v>
      </c>
      <c r="C60" s="207" t="str">
        <f>+MID(VLOOKUP(A60,'Info y Comunicación'!$B$13:$C$104,2,0),6,LEN(VLOOKUP(A60,'Info y Comunicación'!$B$13:$C$104,2,0))-6)</f>
        <v>La entidad cuenta con políticas de operación relacionadas con la administración de la información (niveles de autoridad y responsabilidad</v>
      </c>
      <c r="D60" s="207" t="s">
        <v>627</v>
      </c>
      <c r="E60" s="207" t="str">
        <f>+VLOOKUP(A60,'Info y Comunicación'!$B$15:$K$82,3,0)</f>
        <v xml:space="preserve">Dimensión de Información y comunicación
</v>
      </c>
      <c r="F60" s="207" t="str">
        <f>+VLOOKUP(A60,'Info y Comunicación'!$B$15:$K$82,10,0)</f>
        <v>Mantenimiento del control</v>
      </c>
      <c r="G60" s="207">
        <f>+VLOOKUP(A60,'Info y Comunicación'!$B$13:$N$104,13,0)</f>
        <v>304.98540000000003</v>
      </c>
      <c r="H60" s="209">
        <f t="shared" si="1"/>
        <v>59</v>
      </c>
      <c r="I60" s="207" t="str">
        <f t="shared" si="2"/>
        <v>Cuando en el análisis de los requerimientos en los diferenes componentes del MECI se cuente con aspectos evaluados en nivel 1 (presente) y 1 (funcionando); 2 (presente) y 1 (funcionando).</v>
      </c>
      <c r="J60" s="207" t="s">
        <v>633</v>
      </c>
      <c r="K60" s="207">
        <f>+IF(ISBLANK(VLOOKUP(A60,'Info y Comunicación'!$B$19:$F$82,5,0)),"",VLOOKUP(A60,'Info y Comunicación'!$B$19:$F$82,5,0))</f>
        <v>3</v>
      </c>
      <c r="L60" s="207">
        <f>+IF(ISBLANK(VLOOKUP(A60,'Info y Comunicación'!$B$19:$J$82,9,0)),"",VLOOKUP(A60,'Info y Comunicación'!$B$19:$J$82,9,0))</f>
        <v>3</v>
      </c>
      <c r="M60" s="207">
        <f t="shared" si="3"/>
        <v>1</v>
      </c>
      <c r="N60" s="207">
        <f t="shared" si="4"/>
        <v>1</v>
      </c>
    </row>
    <row r="61" spans="1:14" ht="12.75" customHeight="1" x14ac:dyDescent="0.2">
      <c r="A61" s="207" t="s">
        <v>635</v>
      </c>
      <c r="B61" s="207" t="str">
        <f t="shared" si="5"/>
        <v>14</v>
      </c>
      <c r="C61" s="207" t="str">
        <f>+MID(VLOOKUP(A61,'Info y Comunicación'!$B$13:$C$104,2,0),6,LEN(VLOOKUP(A61,'Info y Comunicación'!$B$13:$C$104,2,0))-6)</f>
        <v>La entidad cuenta con canales de información internos para la denuncia anónima o confidencial de posibles situaciones irregulares y se cuenta con mecanismos específicos para su manejo, de manera tal que generen la confianza para utilizarlos</v>
      </c>
      <c r="D61" s="207" t="s">
        <v>627</v>
      </c>
      <c r="E61" s="207" t="str">
        <f>+VLOOKUP(A61,'Info y Comunicación'!$B$15:$K$82,3,0)</f>
        <v xml:space="preserve">Dimensión de Información y comunicación
</v>
      </c>
      <c r="F61" s="207" t="str">
        <f>+VLOOKUP(A61,'Info y Comunicación'!$B$15:$K$82,10,0)</f>
        <v>Mantenimiento del control</v>
      </c>
      <c r="G61" s="207">
        <f>+VLOOKUP(A61,'Info y Comunicación'!$B$13:$N$104,13,0)</f>
        <v>305.01229999999998</v>
      </c>
      <c r="H61" s="209">
        <f t="shared" si="1"/>
        <v>60</v>
      </c>
      <c r="I61" s="207" t="str">
        <f t="shared" si="2"/>
        <v>Cuando en el análisis de los requerimientos en los diferenes componentes del MECI se cuente con aspectos evaluados en nivel 1 (presente) y 1 (funcionando); 2 (presente) y 1 (funcionando).</v>
      </c>
      <c r="J61" s="207" t="s">
        <v>633</v>
      </c>
      <c r="K61" s="207">
        <f>+IF(ISBLANK(VLOOKUP(A61,'Info y Comunicación'!$B$19:$F$82,5,0)),"",VLOOKUP(A61,'Info y Comunicación'!$B$19:$F$82,5,0))</f>
        <v>3</v>
      </c>
      <c r="L61" s="207">
        <f>+IF(ISBLANK(VLOOKUP(A61,'Info y Comunicación'!$B$19:$J$82,9,0)),"",VLOOKUP(A61,'Info y Comunicación'!$B$19:$J$82,9,0))</f>
        <v>3</v>
      </c>
      <c r="M61" s="207">
        <f t="shared" si="3"/>
        <v>1</v>
      </c>
      <c r="N61" s="207">
        <f t="shared" si="4"/>
        <v>1</v>
      </c>
    </row>
    <row r="62" spans="1:14" ht="12.75" customHeight="1" x14ac:dyDescent="0.2">
      <c r="A62" s="207" t="s">
        <v>636</v>
      </c>
      <c r="B62" s="207" t="str">
        <f t="shared" si="5"/>
        <v>14</v>
      </c>
      <c r="C62" s="207" t="str">
        <f>+MID(VLOOKUP(A62,'Info y Comunicación'!$B$13:$C$104,2,0),6,LEN(VLOOKUP(A62,'Info y Comunicación'!$B$13:$C$104,2,0))-6)</f>
        <v>La entidad establece e implementa políticas y procedimientos para facilitar una comunicación interna efectiva</v>
      </c>
      <c r="D62" s="207" t="s">
        <v>627</v>
      </c>
      <c r="E62" s="207" t="str">
        <f>+VLOOKUP(A62,'Info y Comunicación'!$B$15:$K$82,3,0)</f>
        <v xml:space="preserve">Dimensión de Información y comunicación
</v>
      </c>
      <c r="F62" s="207" t="str">
        <f>+VLOOKUP(A62,'Info y Comunicación'!$B$15:$K$82,10,0)</f>
        <v>Mantenimiento del control</v>
      </c>
      <c r="G62" s="207">
        <f>+VLOOKUP(A62,'Info y Comunicación'!$B$13:$N$104,13,0)</f>
        <v>305.12360000000001</v>
      </c>
      <c r="H62" s="209">
        <f t="shared" si="1"/>
        <v>61</v>
      </c>
      <c r="I62" s="207" t="str">
        <f t="shared" si="2"/>
        <v>Cuando en el análisis de los requerimientos en los diferenes componentes del MECI se cuente con aspectos evaluados en nivel 1 (presente) y 1 (funcionando); 2 (presente) y 1 (funcionando).</v>
      </c>
      <c r="J62" s="207" t="s">
        <v>633</v>
      </c>
      <c r="K62" s="207">
        <f>+IF(ISBLANK(VLOOKUP(A62,'Info y Comunicación'!$B$19:$F$82,5,0)),"",VLOOKUP(A62,'Info y Comunicación'!$B$19:$F$82,5,0))</f>
        <v>3</v>
      </c>
      <c r="L62" s="207">
        <f>+IF(ISBLANK(VLOOKUP(A62,'Info y Comunicación'!$B$19:$J$82,9,0)),"",VLOOKUP(A62,'Info y Comunicación'!$B$19:$J$82,9,0))</f>
        <v>3</v>
      </c>
      <c r="M62" s="207">
        <f t="shared" si="3"/>
        <v>1</v>
      </c>
      <c r="N62" s="207">
        <f t="shared" si="4"/>
        <v>1</v>
      </c>
    </row>
    <row r="63" spans="1:14" ht="12.75" customHeight="1" x14ac:dyDescent="0.2">
      <c r="A63" s="207" t="s">
        <v>637</v>
      </c>
      <c r="B63" s="207" t="str">
        <f t="shared" si="5"/>
        <v>15</v>
      </c>
      <c r="C63" s="207" t="str">
        <f>+MID(VLOOKUP(A63,'Info y Comunicación'!$B$13:$C$104,2,0),6,LEN(VLOOKUP(A63,'Info y Comunicación'!$B$13:$C$104,2,0))-6)</f>
        <v>La entidad desarrolla e implementa controles que facilitan la comunicación externa, la cual incluye  políticas y procedimientos. 
Incluye contratistas y proveedores de servicios tercerizados (cuando aplique).</v>
      </c>
      <c r="D63" s="207" t="s">
        <v>627</v>
      </c>
      <c r="E63" s="207" t="str">
        <f>+VLOOKUP(A63,'Info y Comunicación'!$B$15:$K$82,3,0)</f>
        <v xml:space="preserve">
Dimensión de Información y Comunicación
Dimensión de Control Interno
Primera Línea de Defensa</v>
      </c>
      <c r="F63" s="207" t="str">
        <f>+VLOOKUP(A63,'Info y Comunicación'!$B$15:$K$82,10,0)</f>
        <v>Mantenimiento del control</v>
      </c>
      <c r="G63" s="207">
        <f>+VLOOKUP(A63,'Info y Comunicación'!$B$13:$N$104,13,0)</f>
        <v>305.23689999999999</v>
      </c>
      <c r="H63" s="209">
        <f t="shared" si="1"/>
        <v>62</v>
      </c>
      <c r="I63" s="207" t="str">
        <f t="shared" si="2"/>
        <v>Cuando en el análisis de los requerimientos en los diferenes componentes del MECI se cuente con aspectos evaluados en nivel 1 (presente) y 1 (funcionando); 2 (presente) y 1 (funcionando).</v>
      </c>
      <c r="J63" s="207" t="s">
        <v>638</v>
      </c>
      <c r="K63" s="207">
        <f>+IF(ISBLANK(VLOOKUP(A63,'Info y Comunicación'!$B$19:$F$82,5,0)),"",VLOOKUP(A63,'Info y Comunicación'!$B$19:$F$82,5,0))</f>
        <v>3</v>
      </c>
      <c r="L63" s="207">
        <f>+IF(ISBLANK(VLOOKUP(A63,'Info y Comunicación'!$B$19:$J$82,9,0)),"",VLOOKUP(A63,'Info y Comunicación'!$B$19:$J$82,9,0))</f>
        <v>3</v>
      </c>
      <c r="M63" s="207">
        <f t="shared" si="3"/>
        <v>1</v>
      </c>
      <c r="N63" s="207">
        <f t="shared" si="4"/>
        <v>1</v>
      </c>
    </row>
    <row r="64" spans="1:14" ht="12.75" customHeight="1" x14ac:dyDescent="0.2">
      <c r="A64" s="207" t="s">
        <v>639</v>
      </c>
      <c r="B64" s="207" t="str">
        <f t="shared" si="5"/>
        <v>15</v>
      </c>
      <c r="C64" s="207" t="str">
        <f>+MID(VLOOKUP(A64,'Info y Comunicación'!$B$13:$C$104,2,0),6,LEN(VLOOKUP(A64,'Info y Comunicación'!$B$13:$C$104,2,0))-6)</f>
        <v>La entidad cuenta con canales externos definidos de comunicación, asociados con el tipo de información a divulgar, y éstos son reconocidos a todo nivel de la organización.</v>
      </c>
      <c r="D64" s="207" t="s">
        <v>627</v>
      </c>
      <c r="E64" s="207" t="str">
        <f>+VLOOKUP(A64,'Info y Comunicación'!$B$15:$K$82,3,0)</f>
        <v xml:space="preserve">Dimensión de Información y Comunicación
Política de Transparencia, acceso a la información pública y lucha
contra la corrupción </v>
      </c>
      <c r="F64" s="207" t="str">
        <f>+VLOOKUP(A64,'Info y Comunicación'!$B$15:$K$82,10,0)</f>
        <v>Mantenimiento del control</v>
      </c>
      <c r="G64" s="207">
        <f>+VLOOKUP(A64,'Info y Comunicación'!$B$13:$N$104,13,0)</f>
        <v>305.36540000000002</v>
      </c>
      <c r="H64" s="209">
        <f t="shared" si="1"/>
        <v>63</v>
      </c>
      <c r="I64" s="207" t="str">
        <f t="shared" si="2"/>
        <v>Cuando en el análisis de los requerimientos en los diferenes componentes del MECI se cuente con aspectos evaluados en nivel 1 (presente) y 1 (funcionando); 2 (presente) y 1 (funcionando).</v>
      </c>
      <c r="J64" s="207" t="s">
        <v>638</v>
      </c>
      <c r="K64" s="207">
        <f>+IF(ISBLANK(VLOOKUP(A64,'Info y Comunicación'!$B$19:$F$82,5,0)),"",VLOOKUP(A64,'Info y Comunicación'!$B$19:$F$82,5,0))</f>
        <v>3</v>
      </c>
      <c r="L64" s="207">
        <f>+IF(ISBLANK(VLOOKUP(A64,'Info y Comunicación'!$B$19:$J$82,9,0)),"",VLOOKUP(A64,'Info y Comunicación'!$B$19:$J$82,9,0))</f>
        <v>3</v>
      </c>
      <c r="M64" s="207">
        <f t="shared" si="3"/>
        <v>1</v>
      </c>
      <c r="N64" s="207">
        <f t="shared" si="4"/>
        <v>1</v>
      </c>
    </row>
    <row r="65" spans="1:14" ht="12.75" customHeight="1" x14ac:dyDescent="0.2">
      <c r="A65" s="207" t="s">
        <v>640</v>
      </c>
      <c r="B65" s="207" t="str">
        <f t="shared" si="5"/>
        <v>15</v>
      </c>
      <c r="C65" s="207" t="str">
        <f>+MID(VLOOKUP(A65,'Info y Comunicación'!$B$13:$C$104,2,0),6,LEN(VLOOKUP(A65,'Info y Comunicación'!$B$13:$C$104,2,0))-6)</f>
        <v>La entidad cuenta con procesos o procedimiento para el manejo de la información entrante (quién la recibe, quién la clasifica, quién la analiza), y a la respuesta requerida (quién la canaliza y la responde)</v>
      </c>
      <c r="D65" s="207" t="s">
        <v>627</v>
      </c>
      <c r="E65" s="207" t="str">
        <f>+VLOOKUP(A65,'Info y Comunicación'!$B$15:$K$82,3,0)</f>
        <v xml:space="preserve">Dimensión de Información y Comunicación
Política de Gestión Documental
Política de Transparencia, acceso a la información pública y lucha
contra la corrupción </v>
      </c>
      <c r="F65" s="207" t="str">
        <f>+VLOOKUP(A65,'Info y Comunicación'!$B$15:$K$82,10,0)</f>
        <v>Mantenimiento del control</v>
      </c>
      <c r="G65" s="207">
        <f>+VLOOKUP(A65,'Info y Comunicación'!$B$13:$N$104,13,0)</f>
        <v>305.4563</v>
      </c>
      <c r="H65" s="209">
        <f t="shared" si="1"/>
        <v>64</v>
      </c>
      <c r="I65" s="207" t="str">
        <f t="shared" si="2"/>
        <v>Cuando en el análisis de los requerimientos en los diferenes componentes del MECI se cuente con aspectos evaluados en nivel 1 (presente) y 1 (funcionando); 2 (presente) y 1 (funcionando).</v>
      </c>
      <c r="J65" s="207" t="s">
        <v>638</v>
      </c>
      <c r="K65" s="207">
        <f>+IF(ISBLANK(VLOOKUP(A65,'Info y Comunicación'!$B$19:$F$82,5,0)),"",VLOOKUP(A65,'Info y Comunicación'!$B$19:$F$82,5,0))</f>
        <v>3</v>
      </c>
      <c r="L65" s="207">
        <f>+IF(ISBLANK(VLOOKUP(A65,'Info y Comunicación'!$B$19:$J$82,9,0)),"",VLOOKUP(A65,'Info y Comunicación'!$B$19:$J$82,9,0))</f>
        <v>3</v>
      </c>
      <c r="M65" s="207">
        <f t="shared" si="3"/>
        <v>1</v>
      </c>
      <c r="N65" s="207">
        <f t="shared" si="4"/>
        <v>1</v>
      </c>
    </row>
    <row r="66" spans="1:14" ht="12.75" customHeight="1" x14ac:dyDescent="0.2">
      <c r="A66" s="207" t="s">
        <v>641</v>
      </c>
      <c r="B66" s="207" t="str">
        <f t="shared" si="5"/>
        <v>15</v>
      </c>
      <c r="C66" s="207" t="str">
        <f>+MID(VLOOKUP(A66,'Info y Comunicación'!$B$13:$C$104,2,0),6,LEN(VLOOKUP(A66,'Info y Comunicación'!$B$13:$C$104,2,0))-6)</f>
        <v>La entidad cuenta con procesos o procedimientos encaminados a evaluar periódicamente la efectividad de los canales de comunicación con partes externas, así como sus contenidos, de tal forma que se puedan mejorar.</v>
      </c>
      <c r="D66" s="207" t="s">
        <v>627</v>
      </c>
      <c r="E66" s="207" t="str">
        <f>+VLOOKUP(A66,'Info y Comunicación'!$B$15:$K$82,3,0)</f>
        <v>Dimensión de Información y Comunicación
Política de Control Interno
Líneas de Defensa</v>
      </c>
      <c r="F66" s="207" t="str">
        <f>+VLOOKUP(A66,'Info y Comunicación'!$B$15:$K$82,10,0)</f>
        <v>Mantenimiento del control</v>
      </c>
      <c r="G66" s="207">
        <f>+VLOOKUP(A66,'Info y Comunicación'!$B$13:$N$104,13,0)</f>
        <v>305.56319999999999</v>
      </c>
      <c r="H66" s="209">
        <f t="shared" si="1"/>
        <v>65</v>
      </c>
      <c r="I66" s="207" t="str">
        <f t="shared" si="2"/>
        <v>Cuando en el análisis de los requerimientos en los diferenes componentes del MECI se cuente con aspectos evaluados en nivel 1 (presente) y 1 (funcionando); 2 (presente) y 1 (funcionando).</v>
      </c>
      <c r="J66" s="207" t="s">
        <v>638</v>
      </c>
      <c r="K66" s="207">
        <f>+IF(ISBLANK(VLOOKUP(A66,'Info y Comunicación'!$B$19:$F$82,5,0)),"",VLOOKUP(A66,'Info y Comunicación'!$B$19:$F$82,5,0))</f>
        <v>3</v>
      </c>
      <c r="L66" s="207">
        <f>+IF(ISBLANK(VLOOKUP(A66,'Info y Comunicación'!$B$19:$J$82,9,0)),"",VLOOKUP(A66,'Info y Comunicación'!$B$19:$J$82,9,0))</f>
        <v>3</v>
      </c>
      <c r="M66" s="207">
        <f t="shared" si="3"/>
        <v>1</v>
      </c>
      <c r="N66" s="207">
        <f t="shared" si="4"/>
        <v>1</v>
      </c>
    </row>
    <row r="67" spans="1:14" ht="12.75" customHeight="1" x14ac:dyDescent="0.2">
      <c r="A67" s="207" t="s">
        <v>642</v>
      </c>
      <c r="B67" s="207" t="str">
        <f t="shared" si="5"/>
        <v>15</v>
      </c>
      <c r="C67" s="207" t="str">
        <f>+MID(VLOOKUP(A67,'Info y Comunicación'!$B$13:$C$104,2,0),6,LEN(VLOOKUP(A67,'Info y Comunicación'!$B$13:$C$104,2,0))-6)</f>
        <v>La entidad analiza periódicamente su caracterización de usuarios o grupos de valor, a fin de actualizarla cuando sea pertinente</v>
      </c>
      <c r="D67" s="207" t="s">
        <v>627</v>
      </c>
      <c r="E67" s="207" t="str">
        <f>+VLOOKUP(A67,'Info y Comunicación'!$B$15:$K$82,3,0)</f>
        <v>Dimensión de Direccionamiento Estratégico y Planeación
Política de Planeación Institucional</v>
      </c>
      <c r="F67" s="207" t="str">
        <f>+VLOOKUP(A67,'Info y Comunicación'!$B$15:$K$82,10,0)</f>
        <v>Mantenimiento del control</v>
      </c>
      <c r="G67" s="207">
        <f>+VLOOKUP(A67,'Info y Comunicación'!$B$13:$N$104,13,0)</f>
        <v>305.63209999999998</v>
      </c>
      <c r="H67" s="209">
        <f t="shared" si="1"/>
        <v>66</v>
      </c>
      <c r="I67" s="207" t="str">
        <f t="shared" si="2"/>
        <v>Cuando en el análisis de los requerimientos en los diferenes componentes del MECI se cuente con aspectos evaluados en nivel 1 (presente) y 1 (funcionando); 2 (presente) y 1 (funcionando).</v>
      </c>
      <c r="J67" s="207" t="s">
        <v>638</v>
      </c>
      <c r="K67" s="207">
        <f>+IF(ISBLANK(VLOOKUP(A67,'Info y Comunicación'!$B$19:$F$82,5,0)),"",VLOOKUP(A67,'Info y Comunicación'!$B$19:$F$82,5,0))</f>
        <v>3</v>
      </c>
      <c r="L67" s="207">
        <f>+IF(ISBLANK(VLOOKUP(A67,'Info y Comunicación'!$B$19:$J$82,9,0)),"",VLOOKUP(A67,'Info y Comunicación'!$B$19:$J$82,9,0))</f>
        <v>3</v>
      </c>
      <c r="M67" s="207">
        <f t="shared" si="3"/>
        <v>1</v>
      </c>
      <c r="N67" s="207">
        <f t="shared" si="4"/>
        <v>1</v>
      </c>
    </row>
    <row r="68" spans="1:14" ht="12.75" customHeight="1" x14ac:dyDescent="0.2">
      <c r="A68" s="207" t="s">
        <v>643</v>
      </c>
      <c r="B68" s="207" t="str">
        <f t="shared" si="5"/>
        <v>15</v>
      </c>
      <c r="C68" s="207" t="str">
        <f>+MID(VLOOKUP(A68,'Info y Comunicación'!$B$13:$C$104,2,0),6,LEN(VLOOKUP(A68,'Info y Comunicación'!$B$13:$C$104,2,0))-6)</f>
        <v>La entidad analiza periódicamente los resultados frente a la evaluación de percepción por parte de los usuarios o grupos de valor para la incorporación de las mejoras correspondientes</v>
      </c>
      <c r="D68" s="207" t="s">
        <v>627</v>
      </c>
      <c r="E68" s="207" t="str">
        <f>+VLOOKUP(A68,'Info y Comunicación'!$B$15:$K$82,3,0)</f>
        <v>Dimensión de Direccionamiento Estratégico y Planeación
Política de Planeación Institucional</v>
      </c>
      <c r="F68" s="207" t="str">
        <f>+VLOOKUP(A68,'Info y Comunicación'!$B$15:$K$82,10,0)</f>
        <v>Mantenimiento del control</v>
      </c>
      <c r="G68" s="207">
        <f>+VLOOKUP(A68,'Info y Comunicación'!$B$13:$N$104,13,0)</f>
        <v>305.78960000000001</v>
      </c>
      <c r="H68" s="209">
        <f t="shared" si="1"/>
        <v>67</v>
      </c>
      <c r="I68" s="207" t="str">
        <f t="shared" si="2"/>
        <v>Cuando en el análisis de los requerimientos en los diferenes componentes del MECI se cuente con aspectos evaluados en nivel 1 (presente) y 1 (funcionando); 2 (presente) y 1 (funcionando).</v>
      </c>
      <c r="J68" s="207" t="s">
        <v>638</v>
      </c>
      <c r="K68" s="207">
        <f>+IF(ISBLANK(VLOOKUP(A68,'Info y Comunicación'!$B$19:$F$82,5,0)),"",VLOOKUP(A68,'Info y Comunicación'!$B$19:$F$82,5,0))</f>
        <v>3</v>
      </c>
      <c r="L68" s="207">
        <f>+IF(ISBLANK(VLOOKUP(A68,'Info y Comunicación'!$B$19:$J$82,9,0)),"",VLOOKUP(A68,'Info y Comunicación'!$B$19:$J$82,9,0))</f>
        <v>3</v>
      </c>
      <c r="M68" s="207">
        <f t="shared" si="3"/>
        <v>1</v>
      </c>
      <c r="N68" s="207">
        <f t="shared" si="4"/>
        <v>1</v>
      </c>
    </row>
    <row r="69" spans="1:14" ht="12.75" customHeight="1" x14ac:dyDescent="0.2">
      <c r="A69" s="207" t="s">
        <v>644</v>
      </c>
      <c r="B69" s="207" t="str">
        <f t="shared" si="5"/>
        <v>16</v>
      </c>
      <c r="C69" s="207" t="str">
        <f>+MID(VLOOKUP(A69,'Actividades de Monitoreo'!$B$13:$C$92,2,0),6,LEN(VLOOKUP(A69,'Actividades de Monitoreo'!$B$13:$C$92,2,0))-6)</f>
        <v>El comité Institucional de Coordinación de Control Interno aprueba anualmente el Plan Anual de Auditoría presentado por parte del Jefe de Control Interno o quien haga sus veces y hace el correspondiente seguimiento a sus ejecución</v>
      </c>
      <c r="D69" s="207" t="s">
        <v>645</v>
      </c>
      <c r="E69" s="207" t="str">
        <f>+VLOOKUP(A69,'Actividades de Monitoreo'!$B$17:$K$50,3,0)</f>
        <v>Dimensión de Control Interno
Líneas Estratégica</v>
      </c>
      <c r="F69" s="207" t="str">
        <f>+VLOOKUP(A69,'Actividades de Monitoreo'!$B$17:$K$50,10,0)</f>
        <v>Mantenimiento del control</v>
      </c>
      <c r="G69" s="216">
        <f>+VLOOKUP(A69,'Actividades de Monitoreo'!$B$13:$N$92,13,0)</f>
        <v>385.87450000000001</v>
      </c>
      <c r="H69" s="209">
        <f t="shared" si="1"/>
        <v>69</v>
      </c>
      <c r="I69" s="207" t="str">
        <f t="shared" si="2"/>
        <v>Cuando en el análisis de los requerimientos en los diferenes componentes del MECI se cuente con aspectos evaluados en nivel 1 (presente) y 1 (funcionando); 2 (presente) y 1 (funcionando).</v>
      </c>
      <c r="J69" s="207" t="s">
        <v>646</v>
      </c>
      <c r="K69" s="207">
        <f>+IF(ISBLANK(VLOOKUP(A69,'Actividades de Monitoreo'!$B$20:$F$50,5,0)),"",VLOOKUP(A69,'Actividades de Monitoreo'!$B$20:$F$50,5,0))</f>
        <v>3</v>
      </c>
      <c r="L69" s="207">
        <f>+IF(ISBLANK(VLOOKUP(A69,'Actividades de Monitoreo'!$B$20:$J$50,9,0)),"",VLOOKUP(A69,'Actividades de Monitoreo'!$B$20:$J$50,9,0))</f>
        <v>3</v>
      </c>
      <c r="M69" s="207">
        <f t="shared" si="3"/>
        <v>1</v>
      </c>
      <c r="N69" s="207">
        <f t="shared" si="4"/>
        <v>0.9642857142857143</v>
      </c>
    </row>
    <row r="70" spans="1:14" ht="12.75" customHeight="1" x14ac:dyDescent="0.2">
      <c r="A70" s="207" t="s">
        <v>647</v>
      </c>
      <c r="B70" s="207" t="str">
        <f t="shared" si="5"/>
        <v>16</v>
      </c>
      <c r="C70" s="207" t="str">
        <f>+MID(VLOOKUP(A70,'Actividades de Monitoreo'!$B$13:$C$92,2,0),6,LEN(VLOOKUP(A70,'Actividades de Monitoreo'!$B$13:$C$92,2,0))-6)</f>
        <v xml:space="preserve"> La Alta Dirección periódicamente evalúa los resultados de las evaluaciones (continuas e independientes)  para concluir acerca de la efectividad del Sistema de Control Intern</v>
      </c>
      <c r="D70" s="207" t="s">
        <v>645</v>
      </c>
      <c r="E70" s="207" t="str">
        <f>+VLOOKUP(A70,'Actividades de Monitoreo'!$B$17:$K$50,3,0)</f>
        <v>Dimensión de Control Interno
Líneas Estratégica</v>
      </c>
      <c r="F70" s="207" t="str">
        <f>+VLOOKUP(A70,'Actividades de Monitoreo'!$B$17:$K$50,10,0)</f>
        <v>Mantenimiento del control</v>
      </c>
      <c r="G70" s="216">
        <f>+VLOOKUP(A70,'Actividades de Monitoreo'!$B$13:$N$92,13,0)</f>
        <v>385.96539999999999</v>
      </c>
      <c r="H70" s="209">
        <f t="shared" si="1"/>
        <v>70</v>
      </c>
      <c r="I70" s="207" t="str">
        <f t="shared" si="2"/>
        <v>Cuando en el análisis de los requerimientos en los diferenes componentes del MECI se cuente con aspectos evaluados en nivel 1 (presente) y 1 (funcionando); 2 (presente) y 1 (funcionando).</v>
      </c>
      <c r="J70" s="207" t="s">
        <v>646</v>
      </c>
      <c r="K70" s="207">
        <f>+IF(ISBLANK(VLOOKUP(A70,'Actividades de Monitoreo'!$B$20:$F$50,5,0)),"",VLOOKUP(A70,'Actividades de Monitoreo'!$B$20:$F$50,5,0))</f>
        <v>3</v>
      </c>
      <c r="L70" s="207">
        <f>+IF(ISBLANK(VLOOKUP(A70,'Actividades de Monitoreo'!$B$20:$J$50,9,0)),"",VLOOKUP(A70,'Actividades de Monitoreo'!$B$20:$J$50,9,0))</f>
        <v>3</v>
      </c>
      <c r="M70" s="207">
        <f t="shared" si="3"/>
        <v>1</v>
      </c>
      <c r="N70" s="207">
        <f t="shared" si="4"/>
        <v>0.9642857142857143</v>
      </c>
    </row>
    <row r="71" spans="1:14" ht="12.75" customHeight="1" x14ac:dyDescent="0.2">
      <c r="A71" s="207" t="s">
        <v>648</v>
      </c>
      <c r="B71" s="207" t="str">
        <f t="shared" si="5"/>
        <v>16</v>
      </c>
      <c r="C71" s="207" t="str">
        <f>+MID(VLOOKUP(A71,'Actividades de Monitoreo'!$B$13:$C$92,2,0),6,LEN(VLOOKUP(A71,'Actividades de Monitoreo'!$B$13:$C$92,2,0))-6)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07" t="s">
        <v>645</v>
      </c>
      <c r="E71" s="207" t="str">
        <f>+VLOOKUP(A71,'Actividades de Monitoreo'!$B$17:$K$50,3,0)</f>
        <v>Dimensión de Control Interno
Tercera Línea de Defensa</v>
      </c>
      <c r="F71" s="207" t="str">
        <f>+VLOOKUP(A71,'Actividades de Monitoreo'!$B$17:$K$50,10,0)</f>
        <v>Mantenimiento del control</v>
      </c>
      <c r="G71" s="216">
        <f>+VLOOKUP(A71,'Actividades de Monitoreo'!$B$13:$N$92,13,0)</f>
        <v>386.01229999999998</v>
      </c>
      <c r="H71" s="209">
        <f t="shared" si="1"/>
        <v>71</v>
      </c>
      <c r="I71" s="207" t="str">
        <f t="shared" si="2"/>
        <v>Cuando en el análisis de los requerimientos en los diferenes componentes del MECI se cuente con aspectos evaluados en nivel 1 (presente) y 1 (funcionando); 2 (presente) y 1 (funcionando).</v>
      </c>
      <c r="J71" s="207" t="s">
        <v>646</v>
      </c>
      <c r="K71" s="207">
        <f>+IF(ISBLANK(VLOOKUP(A71,'Actividades de Monitoreo'!$B$20:$F$50,5,0)),"",VLOOKUP(A71,'Actividades de Monitoreo'!$B$20:$F$50,5,0))</f>
        <v>3</v>
      </c>
      <c r="L71" s="207">
        <f>+IF(ISBLANK(VLOOKUP(A71,'Actividades de Monitoreo'!$B$20:$J$50,9,0)),"",VLOOKUP(A71,'Actividades de Monitoreo'!$B$20:$J$50,9,0))</f>
        <v>3</v>
      </c>
      <c r="M71" s="207">
        <f t="shared" si="3"/>
        <v>1</v>
      </c>
      <c r="N71" s="207">
        <f t="shared" si="4"/>
        <v>0.9642857142857143</v>
      </c>
    </row>
    <row r="72" spans="1:14" ht="12.75" customHeight="1" x14ac:dyDescent="0.2">
      <c r="A72" s="207" t="s">
        <v>649</v>
      </c>
      <c r="B72" s="207" t="str">
        <f t="shared" si="5"/>
        <v>16</v>
      </c>
      <c r="C72" s="207" t="str">
        <f>+MID(VLOOKUP(A72,'Actividades de Monitoreo'!$B$13:$C$92,2,0),6,LEN(VLOOKUP(A72,'Actividades de Monitoreo'!$B$13:$C$92,2,0))-6)</f>
        <v>Acorde con el Esquema de Líneas de Defensa se han implementado procedimientos de monitoreo continuo como parte de las actividades de la 2a línea de defensa, a fin de contar con información clave para la toma de decisiones</v>
      </c>
      <c r="D72" s="207" t="s">
        <v>645</v>
      </c>
      <c r="E72" s="207" t="str">
        <f>+VLOOKUP(A72,'Actividades de Monitoreo'!$B$17:$K$50,3,0)</f>
        <v>Dimensión de Control Interno
Segunda Línea de Defensa</v>
      </c>
      <c r="F72" s="207" t="str">
        <f>+VLOOKUP(A72,'Actividades de Monitoreo'!$B$17:$K$50,10,0)</f>
        <v>Mantenimiento del control</v>
      </c>
      <c r="G72" s="216">
        <f>+VLOOKUP(A72,'Actividades de Monitoreo'!$B$13:$N$92,13,0)</f>
        <v>386.12360000000001</v>
      </c>
      <c r="H72" s="209">
        <f t="shared" si="1"/>
        <v>72</v>
      </c>
      <c r="I72" s="207" t="str">
        <f t="shared" si="2"/>
        <v>Cuando en el análisis de los requerimientos en los diferenes componentes del MECI se cuente con aspectos evaluados en nivel 1 (presente) y 1 (funcionando); 2 (presente) y 1 (funcionando).</v>
      </c>
      <c r="J72" s="207" t="s">
        <v>646</v>
      </c>
      <c r="K72" s="207">
        <f>+IF(ISBLANK(VLOOKUP(A72,'Actividades de Monitoreo'!$B$20:$F$50,5,0)),"",VLOOKUP(A72,'Actividades de Monitoreo'!$B$20:$F$50,5,0))</f>
        <v>3</v>
      </c>
      <c r="L72" s="207">
        <f>+IF(ISBLANK(VLOOKUP(A72,'Actividades de Monitoreo'!$B$20:$J$50,9,0)),"",VLOOKUP(A72,'Actividades de Monitoreo'!$B$20:$J$50,9,0))</f>
        <v>3</v>
      </c>
      <c r="M72" s="207">
        <f t="shared" si="3"/>
        <v>1</v>
      </c>
      <c r="N72" s="207">
        <f t="shared" si="4"/>
        <v>0.9642857142857143</v>
      </c>
    </row>
    <row r="73" spans="1:14" ht="12.75" customHeight="1" x14ac:dyDescent="0.2">
      <c r="A73" s="207" t="s">
        <v>650</v>
      </c>
      <c r="B73" s="207" t="str">
        <f t="shared" si="5"/>
        <v>16</v>
      </c>
      <c r="C73" s="207" t="str">
        <f>+MID(VLOOKUP(A73,'Actividades de Monitoreo'!$B$13:$C$92,2,0),6,LEN(VLOOKUP(A73,'Actividades de Monitoreo'!$B$13:$C$92,2,0))-6)</f>
        <v>Frente a las evaluaciones independientes la entidad considera evaluaciones externas de organismos de control, de vigilancia, certificadores, ONG´s u otros que permitan tener una mirada independiente de las operaciones</v>
      </c>
      <c r="D73" s="207" t="s">
        <v>645</v>
      </c>
      <c r="E73" s="207" t="str">
        <f>+VLOOKUP(A73,'Actividades de Monitoreo'!$B$17:$K$50,3,0)</f>
        <v>Dimensión de Control Interno
Líneas de Defensa</v>
      </c>
      <c r="F73" s="207" t="str">
        <f>+VLOOKUP(A73,'Actividades de Monitoreo'!$B$17:$K$50,10,0)</f>
        <v>Mantenimiento del control</v>
      </c>
      <c r="G73" s="216">
        <f>+VLOOKUP(A73,'Actividades de Monitoreo'!$B$13:$N$92,13,0)</f>
        <v>386.21359999999999</v>
      </c>
      <c r="H73" s="209">
        <f t="shared" si="1"/>
        <v>73</v>
      </c>
      <c r="I73" s="207" t="str">
        <f t="shared" si="2"/>
        <v>Cuando en el análisis de los requerimientos en los diferenes componentes del MECI se cuente con aspectos evaluados en nivel 1 (presente) y 1 (funcionando); 2 (presente) y 1 (funcionando).</v>
      </c>
      <c r="J73" s="207" t="s">
        <v>646</v>
      </c>
      <c r="K73" s="207">
        <f>+IF(ISBLANK(VLOOKUP(A73,'Actividades de Monitoreo'!$B$20:$F$50,5,0)),"",VLOOKUP(A73,'Actividades de Monitoreo'!$B$20:$F$50,5,0))</f>
        <v>3</v>
      </c>
      <c r="L73" s="207">
        <f>+IF(ISBLANK(VLOOKUP(A73,'Actividades de Monitoreo'!$B$20:$J$50,9,0)),"",VLOOKUP(A73,'Actividades de Monitoreo'!$B$20:$J$50,9,0))</f>
        <v>3</v>
      </c>
      <c r="M73" s="207">
        <f t="shared" si="3"/>
        <v>1</v>
      </c>
      <c r="N73" s="207">
        <f t="shared" si="4"/>
        <v>0.9642857142857143</v>
      </c>
    </row>
    <row r="74" spans="1:14" ht="12.75" customHeight="1" x14ac:dyDescent="0.2">
      <c r="A74" s="207" t="s">
        <v>651</v>
      </c>
      <c r="B74" s="207" t="str">
        <f t="shared" si="5"/>
        <v>17</v>
      </c>
      <c r="C74" s="207" t="str">
        <f>+MID(VLOOKUP(A74,'Actividades de Monitoreo'!$B$13:$C$92,2,0),6,LEN(VLOOKUP(A74,'Actividades de Monitoreo'!$B$13:$C$92,2,0))-6)</f>
        <v>A partir de la información de las evaluaciones independientes, se evalúan para determinar su efecto en el Sistema de Control Interno de la entidad y su impacto en el logro de los objetivos, a fin de determinar cursos de acción para su mejora</v>
      </c>
      <c r="D74" s="207" t="s">
        <v>645</v>
      </c>
      <c r="E74" s="207" t="str">
        <f>+VLOOKUP(A74,'Actividades de Monitoreo'!$B$17:$K$50,3,0)</f>
        <v>Dimensión de Control Interno
Líneas de Defensa</v>
      </c>
      <c r="F74" s="207" t="str">
        <f>+VLOOKUP(A74,'Actividades de Monitoreo'!$B$17:$K$50,10,0)</f>
        <v>Mantenimiento del control</v>
      </c>
      <c r="G74" s="216">
        <f>+VLOOKUP(A74,'Actividades de Monitoreo'!$B$13:$N$92,13,0)</f>
        <v>386.32580000000002</v>
      </c>
      <c r="H74" s="209">
        <f t="shared" si="1"/>
        <v>74</v>
      </c>
      <c r="I74" s="207" t="str">
        <f t="shared" si="2"/>
        <v>Cuando en el análisis de los requerimientos en los diferenes componentes del MECI se cuente con aspectos evaluados en nivel 1 (presente) y 1 (funcionando); 2 (presente) y 1 (funcionando).</v>
      </c>
      <c r="J74" s="207" t="s">
        <v>652</v>
      </c>
      <c r="K74" s="207">
        <f>+IF(ISBLANK(VLOOKUP(A74,'Actividades de Monitoreo'!$B$20:$F$50,5,0)),"",VLOOKUP(A74,'Actividades de Monitoreo'!$B$20:$F$50,5,0))</f>
        <v>3</v>
      </c>
      <c r="L74" s="207">
        <f>+IF(ISBLANK(VLOOKUP(A74,'Actividades de Monitoreo'!$B$20:$J$50,9,0)),"",VLOOKUP(A74,'Actividades de Monitoreo'!$B$20:$J$50,9,0))</f>
        <v>3</v>
      </c>
      <c r="M74" s="207">
        <f t="shared" si="3"/>
        <v>1</v>
      </c>
      <c r="N74" s="207">
        <f t="shared" si="4"/>
        <v>0.9642857142857143</v>
      </c>
    </row>
    <row r="75" spans="1:14" ht="12.75" customHeight="1" x14ac:dyDescent="0.2">
      <c r="A75" s="207" t="s">
        <v>653</v>
      </c>
      <c r="B75" s="207" t="str">
        <f t="shared" si="5"/>
        <v>17</v>
      </c>
      <c r="C75" s="207" t="str">
        <f>+MID(VLOOKUP(A75,'Actividades de Monitoreo'!$B$13:$C$92,2,0),6,LEN(VLOOKUP(A75,'Actividades de Monitoreo'!$B$13:$C$92,2,0))-6)</f>
        <v>Los informes recibidos de entes externos (organismos de control, auditores externos, entidades de vigilancia entre otros) se consolidan y se concluye sobre el impacto en el Sistema de Control Interno, a fin de determinar los cursos de acción</v>
      </c>
      <c r="D75" s="207" t="s">
        <v>645</v>
      </c>
      <c r="E75" s="207" t="str">
        <f>+VLOOKUP(A75,'Actividades de Monitoreo'!$B$17:$K$50,3,0)</f>
        <v>Dimensión de Control Interno
Líneas de Defensa</v>
      </c>
      <c r="F75" s="207" t="str">
        <f>+VLOOKUP(A75,'Actividades de Monitoreo'!$B$17:$K$50,10,0)</f>
        <v>Mantenimiento del control</v>
      </c>
      <c r="G75" s="216">
        <f>+VLOOKUP(A75,'Actividades de Monitoreo'!$B$13:$N$92,13,0)</f>
        <v>386.45690000000002</v>
      </c>
      <c r="H75" s="209">
        <f t="shared" si="1"/>
        <v>75</v>
      </c>
      <c r="I75" s="207" t="str">
        <f t="shared" si="2"/>
        <v>Cuando en el análisis de los requerimientos en los diferenes componentes del MECI se cuente con aspectos evaluados en nivel 1 (presente) y 1 (funcionando); 2 (presente) y 1 (funcionando).</v>
      </c>
      <c r="J75" s="207" t="s">
        <v>652</v>
      </c>
      <c r="K75" s="207">
        <f>+IF(ISBLANK(VLOOKUP(A75,'Actividades de Monitoreo'!$B$20:$F$50,5,0)),"",VLOOKUP(A75,'Actividades de Monitoreo'!$B$20:$F$50,5,0))</f>
        <v>3</v>
      </c>
      <c r="L75" s="207">
        <f>+IF(ISBLANK(VLOOKUP(A75,'Actividades de Monitoreo'!$B$20:$J$50,9,0)),"",VLOOKUP(A75,'Actividades de Monitoreo'!$B$20:$J$50,9,0))</f>
        <v>3</v>
      </c>
      <c r="M75" s="207">
        <f t="shared" si="3"/>
        <v>1</v>
      </c>
      <c r="N75" s="207">
        <f t="shared" si="4"/>
        <v>0.9642857142857143</v>
      </c>
    </row>
    <row r="76" spans="1:14" ht="12.75" customHeight="1" x14ac:dyDescent="0.2">
      <c r="A76" s="207" t="s">
        <v>654</v>
      </c>
      <c r="B76" s="207" t="str">
        <f t="shared" si="5"/>
        <v>17</v>
      </c>
      <c r="C76" s="207" t="str">
        <f>+MID(VLOOKUP(A76,'Actividades de Monitoreo'!$B$13:$C$92,2,0),6,LEN(VLOOKUP(A76,'Actividades de Monitoreo'!$B$13:$C$92,2,0))-6)</f>
        <v>La entidad cuenta con políticas donde se establezca a quién reportar las deficiencias de control interno como resultado del monitoreo continuo</v>
      </c>
      <c r="D76" s="207" t="s">
        <v>645</v>
      </c>
      <c r="E76" s="207" t="str">
        <f>+VLOOKUP(A76,'Actividades de Monitoreo'!$B$17:$K$50,3,0)</f>
        <v>Dimensión de Control Interno
Líneas de Defensa</v>
      </c>
      <c r="F76" s="207" t="str">
        <f>+VLOOKUP(A76,'Actividades de Monitoreo'!$B$17:$K$50,10,0)</f>
        <v>Mantenimiento del control</v>
      </c>
      <c r="G76" s="216">
        <f>+VLOOKUP(A76,'Actividades de Monitoreo'!$B$13:$N$92,13,0)</f>
        <v>386.56319999999999</v>
      </c>
      <c r="H76" s="209">
        <f t="shared" si="1"/>
        <v>76</v>
      </c>
      <c r="I76" s="207" t="str">
        <f t="shared" si="2"/>
        <v>Cuando en el análisis de los requerimientos en los diferenes componentes del MECI se cuente con aspectos evaluados en nivel 1 (presente) y 1 (funcionando); 2 (presente) y 1 (funcionando).</v>
      </c>
      <c r="J76" s="207" t="s">
        <v>652</v>
      </c>
      <c r="K76" s="207">
        <f>+IF(ISBLANK(VLOOKUP(A76,'Actividades de Monitoreo'!$B$20:$F$50,5,0)),"",VLOOKUP(A76,'Actividades de Monitoreo'!$B$20:$F$50,5,0))</f>
        <v>3</v>
      </c>
      <c r="L76" s="207">
        <f>+IF(ISBLANK(VLOOKUP(A76,'Actividades de Monitoreo'!$B$20:$J$50,9,0)),"",VLOOKUP(A76,'Actividades de Monitoreo'!$B$20:$J$50,9,0))</f>
        <v>3</v>
      </c>
      <c r="M76" s="207">
        <f t="shared" si="3"/>
        <v>1</v>
      </c>
      <c r="N76" s="207">
        <f t="shared" si="4"/>
        <v>0.9642857142857143</v>
      </c>
    </row>
    <row r="77" spans="1:14" ht="12.75" customHeight="1" x14ac:dyDescent="0.2">
      <c r="A77" s="207" t="s">
        <v>655</v>
      </c>
      <c r="B77" s="207" t="str">
        <f t="shared" si="5"/>
        <v>17</v>
      </c>
      <c r="C77" s="207" t="str">
        <f>+MID(VLOOKUP(A77,'Actividades de Monitoreo'!$B$13:$C$92,2,0),6,LEN(VLOOKUP(A77,'Actividades de Monitoreo'!$B$13:$C$92,2,0))-6)</f>
        <v>La Alta Dirección hace seguimiento a las acciones correctivas relacionadas con las deficiencias comunicadas sobre el Sistema de Control Interno y si se han cumplido en el tiempo establecido</v>
      </c>
      <c r="D77" s="207" t="s">
        <v>645</v>
      </c>
      <c r="E77" s="207" t="str">
        <f>+VLOOKUP(A77,'Actividades de Monitoreo'!$B$17:$K$50,3,0)</f>
        <v>Dimensión de Control Interno
Líneas de Defensa</v>
      </c>
      <c r="F77" s="207" t="str">
        <f>+VLOOKUP(A77,'Actividades de Monitoreo'!$B$17:$K$50,10,0)</f>
        <v>Mantenimiento del control</v>
      </c>
      <c r="G77" s="216">
        <f>+VLOOKUP(A77,'Actividades de Monitoreo'!$B$13:$N$92,13,0)</f>
        <v>386.78539999999998</v>
      </c>
      <c r="H77" s="209">
        <f t="shared" si="1"/>
        <v>77</v>
      </c>
      <c r="I77" s="207" t="str">
        <f t="shared" si="2"/>
        <v>Cuando en el análisis de los requerimientos en los diferenes componentes del MECI se cuente con aspectos evaluados en nivel 1 (presente) y 1 (funcionando); 2 (presente) y 1 (funcionando).</v>
      </c>
      <c r="J77" s="207" t="s">
        <v>652</v>
      </c>
      <c r="K77" s="207">
        <f>+IF(ISBLANK(VLOOKUP(A77,'Actividades de Monitoreo'!$B$20:$F$50,5,0)),"",VLOOKUP(A77,'Actividades de Monitoreo'!$B$20:$F$50,5,0))</f>
        <v>3</v>
      </c>
      <c r="L77" s="207">
        <f>+IF(ISBLANK(VLOOKUP(A77,'Actividades de Monitoreo'!$B$20:$J$50,9,0)),"",VLOOKUP(A77,'Actividades de Monitoreo'!$B$20:$J$50,9,0))</f>
        <v>3</v>
      </c>
      <c r="M77" s="207">
        <f t="shared" si="3"/>
        <v>1</v>
      </c>
      <c r="N77" s="207">
        <f t="shared" si="4"/>
        <v>0.9642857142857143</v>
      </c>
    </row>
    <row r="78" spans="1:14" ht="12.75" customHeight="1" x14ac:dyDescent="0.2">
      <c r="A78" s="207" t="s">
        <v>656</v>
      </c>
      <c r="B78" s="207" t="str">
        <f t="shared" si="5"/>
        <v>17</v>
      </c>
      <c r="C78" s="207" t="str">
        <f>+MID(VLOOKUP(A78,'Actividades de Monitoreo'!$B$13:$C$92,2,0),6,LEN(VLOOKUP(A78,'Actividades de Monitoreo'!$B$13:$C$92,2,0))-6)</f>
        <v>Los procesos y/o servicios tercerizados, son evaluados acorde con su nivel de riesgos</v>
      </c>
      <c r="D78" s="207" t="s">
        <v>645</v>
      </c>
      <c r="E78" s="207" t="str">
        <f>+VLOOKUP(A78,'Actividades de Monitoreo'!$B$17:$K$50,3,0)</f>
        <v>Dimensión de Control Interno
Líneas de Defensa</v>
      </c>
      <c r="F78" s="207" t="str">
        <f>+VLOOKUP(A78,'Actividades de Monitoreo'!$B$17:$K$50,10,0)</f>
        <v>Mantenimiento del control</v>
      </c>
      <c r="G78" s="216">
        <f>+VLOOKUP(A78,'Actividades de Monitoreo'!$B$13:$N$92,13,0)</f>
        <v>386.87450000000001</v>
      </c>
      <c r="H78" s="209">
        <f t="shared" si="1"/>
        <v>78</v>
      </c>
      <c r="I78" s="207" t="str">
        <f t="shared" si="2"/>
        <v>Cuando en el análisis de los requerimientos en los diferenes componentes del MECI se cuente con aspectos evaluados en nivel 1 (presente) y 1 (funcionando); 2 (presente) y 1 (funcionando).</v>
      </c>
      <c r="J78" s="207" t="s">
        <v>652</v>
      </c>
      <c r="K78" s="207">
        <f>+IF(ISBLANK(VLOOKUP(A78,'Actividades de Monitoreo'!$B$20:$F$50,5,0)),"",VLOOKUP(A78,'Actividades de Monitoreo'!$B$20:$F$50,5,0))</f>
        <v>3</v>
      </c>
      <c r="L78" s="207">
        <f>+IF(ISBLANK(VLOOKUP(A78,'Actividades de Monitoreo'!$B$20:$J$50,9,0)),"",VLOOKUP(A78,'Actividades de Monitoreo'!$B$20:$J$50,9,0))</f>
        <v>3</v>
      </c>
      <c r="M78" s="207">
        <f t="shared" si="3"/>
        <v>1</v>
      </c>
      <c r="N78" s="207">
        <f t="shared" si="4"/>
        <v>0.9642857142857143</v>
      </c>
    </row>
    <row r="79" spans="1:14" ht="12.75" customHeight="1" x14ac:dyDescent="0.2">
      <c r="A79" s="207" t="s">
        <v>657</v>
      </c>
      <c r="B79" s="207" t="str">
        <f t="shared" si="5"/>
        <v>17</v>
      </c>
      <c r="C79" s="207" t="str">
        <f>+MID(VLOOKUP(A79,'Actividades de Monitoreo'!$B$13:$C$92,2,0),6,LEN(VLOOKUP(A79,'Actividades de Monitoreo'!$B$13:$C$92,2,0))-6)</f>
        <v>Se evalúa la información suministrada por los usuarios (Sistema PQRD), así como de otras partes interesadas para la mejora del  Sistema de Control Interno de la Entidad</v>
      </c>
      <c r="D79" s="207" t="s">
        <v>645</v>
      </c>
      <c r="E79" s="207" t="str">
        <f>+VLOOKUP(A79,'Actividades de Monitoreo'!$B$17:$K$50,3,0)</f>
        <v xml:space="preserve">
Dimensión de Información y Comunicación 
Dimensión de Control Interno
Líneas de Defensa</v>
      </c>
      <c r="F79" s="207" t="str">
        <f>+VLOOKUP(A79,'Actividades de Monitoreo'!$B$17:$K$50,10,0)</f>
        <v>Deficiencia de control (diseño o ejecución)</v>
      </c>
      <c r="G79" s="216">
        <f>+VLOOKUP(A79,'Actividades de Monitoreo'!$B$13:$N$92,13,0)</f>
        <v>346.98739999999998</v>
      </c>
      <c r="H79" s="209">
        <f t="shared" si="1"/>
        <v>68</v>
      </c>
      <c r="I79" s="207" t="str">
        <f t="shared" si="2"/>
        <v>Cuando en el análisis de los requerimientos en los diferenes componentes del MECI se cuente con aspectos evaluados en nivel 2 (presente) y 2 (funcionando); 3 (presente) y 1 (funcionando); 3 (presente) y 2 (funcionando).</v>
      </c>
      <c r="J79" s="207" t="s">
        <v>652</v>
      </c>
      <c r="K79" s="207">
        <f>+IF(ISBLANK(VLOOKUP(A79,'Actividades de Monitoreo'!$B$20:$F$50,5,0)),"",VLOOKUP(A79,'Actividades de Monitoreo'!$B$20:$F$50,5,0))</f>
        <v>3</v>
      </c>
      <c r="L79" s="207">
        <f>+IF(ISBLANK(VLOOKUP(A79,'Actividades de Monitoreo'!$B$20:$J$50,9,0)),"",VLOOKUP(A79,'Actividades de Monitoreo'!$B$20:$J$50,9,0))</f>
        <v>2</v>
      </c>
      <c r="M79" s="207">
        <f t="shared" si="3"/>
        <v>0.5</v>
      </c>
      <c r="N79" s="207">
        <f t="shared" si="4"/>
        <v>0.9642857142857143</v>
      </c>
    </row>
    <row r="80" spans="1:14" ht="12.75" customHeight="1" x14ac:dyDescent="0.2">
      <c r="A80" s="207" t="s">
        <v>658</v>
      </c>
      <c r="B80" s="207" t="str">
        <f t="shared" si="5"/>
        <v>17</v>
      </c>
      <c r="C80" s="207" t="str">
        <f>+MID(VLOOKUP(A80,'Actividades de Monitoreo'!$B$13:$C$92,2,0),6,LEN(VLOOKUP(A80,'Actividades de Monitoreo'!$B$13:$C$92,2,0))-6)</f>
        <v>Verificación del avance y cumplimiento de las acciones incluidas en los planes de mejoramiento producto de las autoevaluaciones. (2ª Línea).</v>
      </c>
      <c r="D80" s="207" t="s">
        <v>645</v>
      </c>
      <c r="E80" s="207" t="str">
        <f>+VLOOKUP(A80,'Actividades de Monitoreo'!$B$17:$K$50,3,0)</f>
        <v xml:space="preserve">
Dimensión de Control Interno
Líneas de Defensa</v>
      </c>
      <c r="F80" s="207" t="str">
        <f>+VLOOKUP(A80,'Actividades de Monitoreo'!$B$17:$K$50,10,0)</f>
        <v>Mantenimiento del control</v>
      </c>
      <c r="G80" s="216">
        <f>+VLOOKUP(A80,'Actividades de Monitoreo'!$B$13:$N$92,13,0)</f>
        <v>386.98745000000002</v>
      </c>
      <c r="H80" s="209">
        <f t="shared" si="1"/>
        <v>79</v>
      </c>
      <c r="I80" s="207" t="str">
        <f t="shared" si="2"/>
        <v>Cuando en el análisis de los requerimientos en los diferenes componentes del MECI se cuente con aspectos evaluados en nivel 1 (presente) y 1 (funcionando); 2 (presente) y 1 (funcionando).</v>
      </c>
      <c r="J80" s="207" t="s">
        <v>652</v>
      </c>
      <c r="K80" s="207">
        <f>+IF(ISBLANK(VLOOKUP(A80,'Actividades de Monitoreo'!$B$20:$F$50,5,0)),"",VLOOKUP(A80,'Actividades de Monitoreo'!$B$20:$F$50,5,0))</f>
        <v>3</v>
      </c>
      <c r="L80" s="207">
        <f>+IF(ISBLANK(VLOOKUP(A80,'Actividades de Monitoreo'!$B$20:$J$50,9,0)),"",VLOOKUP(A80,'Actividades de Monitoreo'!$B$20:$J$50,9,0))</f>
        <v>3</v>
      </c>
      <c r="M80" s="207">
        <f t="shared" si="3"/>
        <v>1</v>
      </c>
      <c r="N80" s="207">
        <f t="shared" si="4"/>
        <v>0.9642857142857143</v>
      </c>
    </row>
    <row r="81" spans="1:14" ht="12.75" customHeight="1" x14ac:dyDescent="0.2">
      <c r="A81" s="207" t="s">
        <v>659</v>
      </c>
      <c r="B81" s="207" t="str">
        <f t="shared" si="5"/>
        <v>17</v>
      </c>
      <c r="C81" s="207" t="str">
        <f>+MID(VLOOKUP(A81,'Actividades de Monitoreo'!$B$13:$C$92,2,0),6,LEN(VLOOKUP(A81,'Actividades de Monitoreo'!$B$13:$C$92,2,0))-6)</f>
        <v>Evaluación de la efectividad de las acciones incluidas en los Planes de mejoramiento producto de las auditorías internas y de entes externos. (3ª Línea</v>
      </c>
      <c r="D81" s="207" t="s">
        <v>645</v>
      </c>
      <c r="E81" s="207" t="str">
        <f>+VLOOKUP(A81,'Actividades de Monitoreo'!$B$17:$K$50,3,0)</f>
        <v xml:space="preserve">
Dimensión de Control Interno
Líneas de Defensa</v>
      </c>
      <c r="F81" s="207" t="str">
        <f>+VLOOKUP(A81,'Actividades de Monitoreo'!$B$17:$K$50,10,0)</f>
        <v>Mantenimiento del control</v>
      </c>
      <c r="G81" s="216">
        <f>+VLOOKUP(A81,'Actividades de Monitoreo'!$B$13:$N$92,13,0)</f>
        <v>386.98745600000001</v>
      </c>
      <c r="H81" s="209">
        <f t="shared" si="1"/>
        <v>80</v>
      </c>
      <c r="I81" s="207" t="str">
        <f t="shared" si="2"/>
        <v>Cuando en el análisis de los requerimientos en los diferenes componentes del MECI se cuente con aspectos evaluados en nivel 1 (presente) y 1 (funcionando); 2 (presente) y 1 (funcionando).</v>
      </c>
      <c r="J81" s="207" t="s">
        <v>652</v>
      </c>
      <c r="K81" s="207">
        <f>+IF(ISBLANK(VLOOKUP(A81,'Actividades de Monitoreo'!$B$20:$F$50,5,0)),"",VLOOKUP(A81,'Actividades de Monitoreo'!$B$20:$F$50,5,0))</f>
        <v>3</v>
      </c>
      <c r="L81" s="207">
        <f>+IF(ISBLANK(VLOOKUP(A81,'Actividades de Monitoreo'!$B$20:$J$50,9,0)),"",VLOOKUP(A81,'Actividades de Monitoreo'!$B$20:$J$50,9,0))</f>
        <v>3</v>
      </c>
      <c r="M81" s="207">
        <f t="shared" si="3"/>
        <v>1</v>
      </c>
      <c r="N81" s="207">
        <f t="shared" si="4"/>
        <v>0.9642857142857143</v>
      </c>
    </row>
    <row r="82" spans="1:14" ht="12.75" customHeight="1" x14ac:dyDescent="0.2">
      <c r="A82" s="207" t="s">
        <v>660</v>
      </c>
      <c r="B82" s="207" t="str">
        <f t="shared" si="5"/>
        <v>17</v>
      </c>
      <c r="C82" s="207" t="str">
        <f>+MID(VLOOKUP(A82,'Actividades de Monitoreo'!$B$13:$C$92,2,0),6,LEN(VLOOKUP(A82,'Actividades de Monitoreo'!$B$13:$C$92,2,0))-6)</f>
        <v>Las deficiencias de control interno son reportadas a los responsables de nivel jerárquico superior, para tomar la acciones correspondientes</v>
      </c>
      <c r="D82" s="207" t="s">
        <v>645</v>
      </c>
      <c r="E82" s="207" t="str">
        <f>+VLOOKUP(A82,'Actividades de Monitoreo'!$B$17:$K$50,3,0)</f>
        <v xml:space="preserve">
Dimensión de Control Interno
Líneas de Defensa</v>
      </c>
      <c r="F82" s="207" t="str">
        <f>+VLOOKUP(A82,'Actividades de Monitoreo'!$B$17:$K$50,10,0)</f>
        <v>Mantenimiento del control</v>
      </c>
      <c r="G82" s="216">
        <f>+VLOOKUP(A82,'Actividades de Monitoreo'!$B$13:$N$92,13,0)</f>
        <v>387.01229999999998</v>
      </c>
      <c r="H82" s="209">
        <f t="shared" si="1"/>
        <v>81</v>
      </c>
      <c r="I82" s="207" t="str">
        <f t="shared" si="2"/>
        <v>Cuando en el análisis de los requerimientos en los diferenes componentes del MECI se cuente con aspectos evaluados en nivel 1 (presente) y 1 (funcionando); 2 (presente) y 1 (funcionando).</v>
      </c>
      <c r="J82" s="207" t="s">
        <v>652</v>
      </c>
      <c r="K82" s="207">
        <f>+IF(ISBLANK(VLOOKUP(A82,'Actividades de Monitoreo'!$B$20:$F$50,5,0)),"",VLOOKUP(A82,'Actividades de Monitoreo'!$B$20:$F$50,5,0))</f>
        <v>3</v>
      </c>
      <c r="L82" s="207">
        <f>+IF(ISBLANK(VLOOKUP(A82,'Actividades de Monitoreo'!$B$20:$J$50,9,0)),"",VLOOKUP(A82,'Actividades de Monitoreo'!$B$20:$J$50,9,0))</f>
        <v>3</v>
      </c>
      <c r="M82" s="207">
        <f t="shared" si="3"/>
        <v>1</v>
      </c>
      <c r="N82" s="207">
        <f t="shared" si="4"/>
        <v>0.9642857142857143</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Definiciones</vt:lpstr>
      <vt:lpstr>Ambiente de Control</vt:lpstr>
      <vt:lpstr>Evaluación de riesgos</vt:lpstr>
      <vt:lpstr>Actividades de control</vt:lpstr>
      <vt:lpstr>Info y Comunicación</vt:lpstr>
      <vt:lpstr>Actividades de Monitoreo</vt:lpstr>
      <vt:lpstr>Conclusiones</vt:lpstr>
      <vt:lpstr>Analisis de Resultados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Eleana</cp:lastModifiedBy>
  <dcterms:created xsi:type="dcterms:W3CDTF">2010-10-04T16:34:45Z</dcterms:created>
  <dcterms:modified xsi:type="dcterms:W3CDTF">2025-07-25T08:47:32Z</dcterms:modified>
</cp:coreProperties>
</file>